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nuriy\Downloads\"/>
    </mc:Choice>
  </mc:AlternateContent>
  <xr:revisionPtr revIDLastSave="0" documentId="13_ncr:1_{95BD5C4E-541B-467E-B7FE-31111F289CA2}" xr6:coauthVersionLast="47" xr6:coauthVersionMax="47" xr10:uidLastSave="{00000000-0000-0000-0000-000000000000}"/>
  <bookViews>
    <workbookView xWindow="25695" yWindow="0" windowWidth="26010" windowHeight="20985" activeTab="2" xr2:uid="{898BC839-F2CA-4348-948C-D75AD4BD2CFC}"/>
  </bookViews>
  <sheets>
    <sheet name="Cover Page" sheetId="4" r:id="rId1"/>
    <sheet name="Data" sheetId="6" r:id="rId2"/>
    <sheet name="Analyze" sheetId="3" r:id="rId3"/>
    <sheet name="Dashboard" sheetId="2" r:id="rId4"/>
  </sheets>
  <definedNames>
    <definedName name="_xlchart.v5.0" hidden="1">Analyze!$E$29</definedName>
    <definedName name="_xlchart.v5.1" hidden="1">Analyze!$E$30:$E$46</definedName>
    <definedName name="_xlchart.v5.2" hidden="1">Analyze!$F$29</definedName>
    <definedName name="_xlchart.v5.3" hidden="1">Analyze!$F$30:$F$46</definedName>
    <definedName name="_xlchart.v5.4" hidden="1">Analyze!$E$29</definedName>
    <definedName name="_xlchart.v5.5" hidden="1">Analyze!$E$30:$E$46</definedName>
    <definedName name="_xlchart.v5.6" hidden="1">Analyze!$F$29</definedName>
    <definedName name="_xlchart.v5.7" hidden="1">Analyze!$F$30:$F$46</definedName>
    <definedName name="age">#REF!</definedName>
    <definedName name="count">#REF!</definedName>
    <definedName name="NativeTimeline_Order_Date">#N/A</definedName>
    <definedName name="Slicer_Customer_Type">#N/A</definedName>
    <definedName name="Slicer_Region">#N/A</definedName>
    <definedName name="Slicer_Sales_Channel">#N/A</definedName>
    <definedName name="worth">#REF!</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T2708" i="6" l="1"/>
  <c r="S2708" i="6"/>
  <c r="R2708" i="6"/>
  <c r="Q2708" i="6"/>
  <c r="N2708" i="6"/>
  <c r="M2708" i="6"/>
  <c r="O2708" i="6" s="1"/>
  <c r="P2708" i="6" s="1"/>
  <c r="T2707" i="6"/>
  <c r="S2707" i="6"/>
  <c r="R2707" i="6"/>
  <c r="Q2707" i="6"/>
  <c r="P2707" i="6"/>
  <c r="O2707" i="6"/>
  <c r="N2707" i="6"/>
  <c r="M2707" i="6"/>
  <c r="T2706" i="6"/>
  <c r="S2706" i="6"/>
  <c r="R2706" i="6"/>
  <c r="Q2706" i="6"/>
  <c r="N2706" i="6"/>
  <c r="M2706" i="6"/>
  <c r="O2706" i="6" s="1"/>
  <c r="P2706" i="6" s="1"/>
  <c r="T2705" i="6"/>
  <c r="S2705" i="6"/>
  <c r="R2705" i="6"/>
  <c r="Q2705" i="6"/>
  <c r="N2705" i="6"/>
  <c r="M2705" i="6"/>
  <c r="O2705" i="6" s="1"/>
  <c r="P2705" i="6" s="1"/>
  <c r="T2704" i="6"/>
  <c r="S2704" i="6"/>
  <c r="R2704" i="6"/>
  <c r="Q2704" i="6"/>
  <c r="N2704" i="6"/>
  <c r="M2704" i="6"/>
  <c r="O2704" i="6" s="1"/>
  <c r="P2704" i="6" s="1"/>
  <c r="T2703" i="6"/>
  <c r="S2703" i="6"/>
  <c r="R2703" i="6"/>
  <c r="Q2703" i="6"/>
  <c r="N2703" i="6"/>
  <c r="M2703" i="6"/>
  <c r="O2703" i="6" s="1"/>
  <c r="P2703" i="6" s="1"/>
  <c r="T2702" i="6"/>
  <c r="S2702" i="6"/>
  <c r="R2702" i="6"/>
  <c r="Q2702" i="6"/>
  <c r="N2702" i="6"/>
  <c r="M2702" i="6"/>
  <c r="T2701" i="6"/>
  <c r="S2701" i="6"/>
  <c r="R2701" i="6"/>
  <c r="Q2701" i="6"/>
  <c r="P2701" i="6"/>
  <c r="N2701" i="6"/>
  <c r="M2701" i="6"/>
  <c r="O2701" i="6" s="1"/>
  <c r="T2700" i="6"/>
  <c r="S2700" i="6"/>
  <c r="R2700" i="6"/>
  <c r="Q2700" i="6"/>
  <c r="P2700" i="6"/>
  <c r="O2700" i="6"/>
  <c r="N2700" i="6"/>
  <c r="M2700" i="6"/>
  <c r="T2699" i="6"/>
  <c r="S2699" i="6"/>
  <c r="R2699" i="6"/>
  <c r="Q2699" i="6"/>
  <c r="N2699" i="6"/>
  <c r="M2699" i="6"/>
  <c r="O2699" i="6" s="1"/>
  <c r="P2699" i="6" s="1"/>
  <c r="T2698" i="6"/>
  <c r="S2698" i="6"/>
  <c r="R2698" i="6"/>
  <c r="Q2698" i="6"/>
  <c r="N2698" i="6"/>
  <c r="M2698" i="6"/>
  <c r="O2698" i="6" s="1"/>
  <c r="P2698" i="6" s="1"/>
  <c r="T2697" i="6"/>
  <c r="S2697" i="6"/>
  <c r="R2697" i="6"/>
  <c r="Q2697" i="6"/>
  <c r="O2697" i="6"/>
  <c r="P2697" i="6" s="1"/>
  <c r="N2697" i="6"/>
  <c r="M2697" i="6"/>
  <c r="T2696" i="6"/>
  <c r="S2696" i="6"/>
  <c r="R2696" i="6"/>
  <c r="Q2696" i="6"/>
  <c r="N2696" i="6"/>
  <c r="O2696" i="6" s="1"/>
  <c r="P2696" i="6" s="1"/>
  <c r="M2696" i="6"/>
  <c r="T2695" i="6"/>
  <c r="S2695" i="6"/>
  <c r="R2695" i="6"/>
  <c r="Q2695" i="6"/>
  <c r="P2695" i="6"/>
  <c r="N2695" i="6"/>
  <c r="M2695" i="6"/>
  <c r="O2695" i="6" s="1"/>
  <c r="T2694" i="6"/>
  <c r="S2694" i="6"/>
  <c r="R2694" i="6"/>
  <c r="Q2694" i="6"/>
  <c r="N2694" i="6"/>
  <c r="M2694" i="6"/>
  <c r="O2694" i="6" s="1"/>
  <c r="P2694" i="6" s="1"/>
  <c r="T2693" i="6"/>
  <c r="S2693" i="6"/>
  <c r="R2693" i="6"/>
  <c r="Q2693" i="6"/>
  <c r="O2693" i="6"/>
  <c r="P2693" i="6" s="1"/>
  <c r="N2693" i="6"/>
  <c r="M2693" i="6"/>
  <c r="T2692" i="6"/>
  <c r="S2692" i="6"/>
  <c r="R2692" i="6"/>
  <c r="Q2692" i="6"/>
  <c r="N2692" i="6"/>
  <c r="O2692" i="6" s="1"/>
  <c r="P2692" i="6" s="1"/>
  <c r="M2692" i="6"/>
  <c r="T2691" i="6"/>
  <c r="S2691" i="6"/>
  <c r="R2691" i="6"/>
  <c r="Q2691" i="6"/>
  <c r="N2691" i="6"/>
  <c r="M2691" i="6"/>
  <c r="O2691" i="6" s="1"/>
  <c r="P2691" i="6" s="1"/>
  <c r="T2690" i="6"/>
  <c r="S2690" i="6"/>
  <c r="R2690" i="6"/>
  <c r="Q2690" i="6"/>
  <c r="N2690" i="6"/>
  <c r="M2690" i="6"/>
  <c r="O2690" i="6" s="1"/>
  <c r="P2690" i="6" s="1"/>
  <c r="T2689" i="6"/>
  <c r="S2689" i="6"/>
  <c r="R2689" i="6"/>
  <c r="Q2689" i="6"/>
  <c r="N2689" i="6"/>
  <c r="M2689" i="6"/>
  <c r="O2689" i="6" s="1"/>
  <c r="P2689" i="6" s="1"/>
  <c r="T2688" i="6"/>
  <c r="S2688" i="6"/>
  <c r="R2688" i="6"/>
  <c r="Q2688" i="6"/>
  <c r="N2688" i="6"/>
  <c r="M2688" i="6"/>
  <c r="O2688" i="6" s="1"/>
  <c r="P2688" i="6" s="1"/>
  <c r="T2687" i="6"/>
  <c r="S2687" i="6"/>
  <c r="R2687" i="6"/>
  <c r="Q2687" i="6"/>
  <c r="N2687" i="6"/>
  <c r="M2687" i="6"/>
  <c r="O2687" i="6" s="1"/>
  <c r="P2687" i="6" s="1"/>
  <c r="T2686" i="6"/>
  <c r="S2686" i="6"/>
  <c r="R2686" i="6"/>
  <c r="Q2686" i="6"/>
  <c r="O2686" i="6"/>
  <c r="P2686" i="6" s="1"/>
  <c r="N2686" i="6"/>
  <c r="M2686" i="6"/>
  <c r="T2685" i="6"/>
  <c r="S2685" i="6"/>
  <c r="R2685" i="6"/>
  <c r="Q2685" i="6"/>
  <c r="O2685" i="6"/>
  <c r="P2685" i="6" s="1"/>
  <c r="N2685" i="6"/>
  <c r="M2685" i="6"/>
  <c r="T2684" i="6"/>
  <c r="S2684" i="6"/>
  <c r="R2684" i="6"/>
  <c r="Q2684" i="6"/>
  <c r="N2684" i="6"/>
  <c r="M2684" i="6"/>
  <c r="O2684" i="6" s="1"/>
  <c r="P2684" i="6" s="1"/>
  <c r="T2683" i="6"/>
  <c r="S2683" i="6"/>
  <c r="R2683" i="6"/>
  <c r="Q2683" i="6"/>
  <c r="O2683" i="6"/>
  <c r="P2683" i="6" s="1"/>
  <c r="N2683" i="6"/>
  <c r="M2683" i="6"/>
  <c r="T2682" i="6"/>
  <c r="S2682" i="6"/>
  <c r="R2682" i="6"/>
  <c r="Q2682" i="6"/>
  <c r="N2682" i="6"/>
  <c r="M2682" i="6"/>
  <c r="O2682" i="6" s="1"/>
  <c r="P2682" i="6" s="1"/>
  <c r="T2681" i="6"/>
  <c r="S2681" i="6"/>
  <c r="R2681" i="6"/>
  <c r="Q2681" i="6"/>
  <c r="N2681" i="6"/>
  <c r="M2681" i="6"/>
  <c r="O2681" i="6" s="1"/>
  <c r="P2681" i="6" s="1"/>
  <c r="T2680" i="6"/>
  <c r="S2680" i="6"/>
  <c r="R2680" i="6"/>
  <c r="Q2680" i="6"/>
  <c r="N2680" i="6"/>
  <c r="M2680" i="6"/>
  <c r="O2680" i="6" s="1"/>
  <c r="P2680" i="6" s="1"/>
  <c r="T2679" i="6"/>
  <c r="S2679" i="6"/>
  <c r="R2679" i="6"/>
  <c r="Q2679" i="6"/>
  <c r="O2679" i="6"/>
  <c r="P2679" i="6" s="1"/>
  <c r="N2679" i="6"/>
  <c r="M2679" i="6"/>
  <c r="T2678" i="6"/>
  <c r="S2678" i="6"/>
  <c r="R2678" i="6"/>
  <c r="Q2678" i="6"/>
  <c r="N2678" i="6"/>
  <c r="M2678" i="6"/>
  <c r="O2678" i="6" s="1"/>
  <c r="P2678" i="6" s="1"/>
  <c r="T2677" i="6"/>
  <c r="S2677" i="6"/>
  <c r="R2677" i="6"/>
  <c r="Q2677" i="6"/>
  <c r="N2677" i="6"/>
  <c r="M2677" i="6"/>
  <c r="O2677" i="6" s="1"/>
  <c r="P2677" i="6" s="1"/>
  <c r="T2676" i="6"/>
  <c r="S2676" i="6"/>
  <c r="R2676" i="6"/>
  <c r="Q2676" i="6"/>
  <c r="N2676" i="6"/>
  <c r="M2676" i="6"/>
  <c r="O2676" i="6" s="1"/>
  <c r="P2676" i="6" s="1"/>
  <c r="T2675" i="6"/>
  <c r="S2675" i="6"/>
  <c r="R2675" i="6"/>
  <c r="Q2675" i="6"/>
  <c r="N2675" i="6"/>
  <c r="M2675" i="6"/>
  <c r="O2675" i="6" s="1"/>
  <c r="P2675" i="6" s="1"/>
  <c r="T2674" i="6"/>
  <c r="S2674" i="6"/>
  <c r="R2674" i="6"/>
  <c r="Q2674" i="6"/>
  <c r="N2674" i="6"/>
  <c r="M2674" i="6"/>
  <c r="O2674" i="6" s="1"/>
  <c r="P2674" i="6" s="1"/>
  <c r="T2673" i="6"/>
  <c r="S2673" i="6"/>
  <c r="R2673" i="6"/>
  <c r="Q2673" i="6"/>
  <c r="N2673" i="6"/>
  <c r="M2673" i="6"/>
  <c r="T2672" i="6"/>
  <c r="S2672" i="6"/>
  <c r="R2672" i="6"/>
  <c r="Q2672" i="6"/>
  <c r="O2672" i="6"/>
  <c r="P2672" i="6" s="1"/>
  <c r="N2672" i="6"/>
  <c r="M2672" i="6"/>
  <c r="T2671" i="6"/>
  <c r="S2671" i="6"/>
  <c r="R2671" i="6"/>
  <c r="Q2671" i="6"/>
  <c r="P2671" i="6"/>
  <c r="O2671" i="6"/>
  <c r="N2671" i="6"/>
  <c r="M2671" i="6"/>
  <c r="T2670" i="6"/>
  <c r="S2670" i="6"/>
  <c r="R2670" i="6"/>
  <c r="Q2670" i="6"/>
  <c r="N2670" i="6"/>
  <c r="M2670" i="6"/>
  <c r="O2670" i="6" s="1"/>
  <c r="P2670" i="6" s="1"/>
  <c r="T2669" i="6"/>
  <c r="S2669" i="6"/>
  <c r="R2669" i="6"/>
  <c r="Q2669" i="6"/>
  <c r="P2669" i="6"/>
  <c r="O2669" i="6"/>
  <c r="N2669" i="6"/>
  <c r="M2669" i="6"/>
  <c r="T2668" i="6"/>
  <c r="S2668" i="6"/>
  <c r="R2668" i="6"/>
  <c r="Q2668" i="6"/>
  <c r="N2668" i="6"/>
  <c r="M2668" i="6"/>
  <c r="O2668" i="6" s="1"/>
  <c r="P2668" i="6" s="1"/>
  <c r="T2667" i="6"/>
  <c r="S2667" i="6"/>
  <c r="R2667" i="6"/>
  <c r="Q2667" i="6"/>
  <c r="P2667" i="6"/>
  <c r="O2667" i="6"/>
  <c r="N2667" i="6"/>
  <c r="M2667" i="6"/>
  <c r="T2666" i="6"/>
  <c r="S2666" i="6"/>
  <c r="R2666" i="6"/>
  <c r="Q2666" i="6"/>
  <c r="N2666" i="6"/>
  <c r="O2666" i="6" s="1"/>
  <c r="P2666" i="6" s="1"/>
  <c r="M2666" i="6"/>
  <c r="T2665" i="6"/>
  <c r="S2665" i="6"/>
  <c r="R2665" i="6"/>
  <c r="Q2665" i="6"/>
  <c r="O2665" i="6"/>
  <c r="P2665" i="6" s="1"/>
  <c r="N2665" i="6"/>
  <c r="M2665" i="6"/>
  <c r="T2664" i="6"/>
  <c r="S2664" i="6"/>
  <c r="R2664" i="6"/>
  <c r="Q2664" i="6"/>
  <c r="O2664" i="6"/>
  <c r="P2664" i="6" s="1"/>
  <c r="N2664" i="6"/>
  <c r="M2664" i="6"/>
  <c r="T2663" i="6"/>
  <c r="S2663" i="6"/>
  <c r="R2663" i="6"/>
  <c r="Q2663" i="6"/>
  <c r="N2663" i="6"/>
  <c r="M2663" i="6"/>
  <c r="O2663" i="6" s="1"/>
  <c r="P2663" i="6" s="1"/>
  <c r="T2662" i="6"/>
  <c r="S2662" i="6"/>
  <c r="R2662" i="6"/>
  <c r="Q2662" i="6"/>
  <c r="O2662" i="6"/>
  <c r="P2662" i="6" s="1"/>
  <c r="N2662" i="6"/>
  <c r="M2662" i="6"/>
  <c r="T2661" i="6"/>
  <c r="S2661" i="6"/>
  <c r="R2661" i="6"/>
  <c r="Q2661" i="6"/>
  <c r="N2661" i="6"/>
  <c r="M2661" i="6"/>
  <c r="O2661" i="6" s="1"/>
  <c r="P2661" i="6" s="1"/>
  <c r="T2660" i="6"/>
  <c r="S2660" i="6"/>
  <c r="R2660" i="6"/>
  <c r="Q2660" i="6"/>
  <c r="N2660" i="6"/>
  <c r="M2660" i="6"/>
  <c r="O2660" i="6" s="1"/>
  <c r="P2660" i="6" s="1"/>
  <c r="T2659" i="6"/>
  <c r="S2659" i="6"/>
  <c r="R2659" i="6"/>
  <c r="Q2659" i="6"/>
  <c r="N2659" i="6"/>
  <c r="O2659" i="6" s="1"/>
  <c r="P2659" i="6" s="1"/>
  <c r="M2659" i="6"/>
  <c r="T2658" i="6"/>
  <c r="S2658" i="6"/>
  <c r="R2658" i="6"/>
  <c r="Q2658" i="6"/>
  <c r="O2658" i="6"/>
  <c r="P2658" i="6" s="1"/>
  <c r="N2658" i="6"/>
  <c r="M2658" i="6"/>
  <c r="T2657" i="6"/>
  <c r="S2657" i="6"/>
  <c r="R2657" i="6"/>
  <c r="Q2657" i="6"/>
  <c r="N2657" i="6"/>
  <c r="M2657" i="6"/>
  <c r="O2657" i="6" s="1"/>
  <c r="P2657" i="6" s="1"/>
  <c r="T2656" i="6"/>
  <c r="S2656" i="6"/>
  <c r="R2656" i="6"/>
  <c r="Q2656" i="6"/>
  <c r="N2656" i="6"/>
  <c r="M2656" i="6"/>
  <c r="O2656" i="6" s="1"/>
  <c r="P2656" i="6" s="1"/>
  <c r="T2655" i="6"/>
  <c r="S2655" i="6"/>
  <c r="R2655" i="6"/>
  <c r="Q2655" i="6"/>
  <c r="N2655" i="6"/>
  <c r="M2655" i="6"/>
  <c r="O2655" i="6" s="1"/>
  <c r="P2655" i="6" s="1"/>
  <c r="T2654" i="6"/>
  <c r="S2654" i="6"/>
  <c r="R2654" i="6"/>
  <c r="Q2654" i="6"/>
  <c r="N2654" i="6"/>
  <c r="M2654" i="6"/>
  <c r="O2654" i="6" s="1"/>
  <c r="P2654" i="6" s="1"/>
  <c r="T2653" i="6"/>
  <c r="S2653" i="6"/>
  <c r="R2653" i="6"/>
  <c r="Q2653" i="6"/>
  <c r="N2653" i="6"/>
  <c r="M2653" i="6"/>
  <c r="O2653" i="6" s="1"/>
  <c r="P2653" i="6" s="1"/>
  <c r="T2652" i="6"/>
  <c r="S2652" i="6"/>
  <c r="R2652" i="6"/>
  <c r="Q2652" i="6"/>
  <c r="N2652" i="6"/>
  <c r="M2652" i="6"/>
  <c r="O2652" i="6" s="1"/>
  <c r="P2652" i="6" s="1"/>
  <c r="T2651" i="6"/>
  <c r="S2651" i="6"/>
  <c r="R2651" i="6"/>
  <c r="Q2651" i="6"/>
  <c r="O2651" i="6"/>
  <c r="P2651" i="6" s="1"/>
  <c r="N2651" i="6"/>
  <c r="M2651" i="6"/>
  <c r="T2650" i="6"/>
  <c r="S2650" i="6"/>
  <c r="R2650" i="6"/>
  <c r="Q2650" i="6"/>
  <c r="O2650" i="6"/>
  <c r="P2650" i="6" s="1"/>
  <c r="N2650" i="6"/>
  <c r="M2650" i="6"/>
  <c r="T2649" i="6"/>
  <c r="S2649" i="6"/>
  <c r="R2649" i="6"/>
  <c r="Q2649" i="6"/>
  <c r="N2649" i="6"/>
  <c r="M2649" i="6"/>
  <c r="O2649" i="6" s="1"/>
  <c r="P2649" i="6" s="1"/>
  <c r="T2648" i="6"/>
  <c r="S2648" i="6"/>
  <c r="R2648" i="6"/>
  <c r="Q2648" i="6"/>
  <c r="O2648" i="6"/>
  <c r="P2648" i="6" s="1"/>
  <c r="N2648" i="6"/>
  <c r="M2648" i="6"/>
  <c r="T2647" i="6"/>
  <c r="S2647" i="6"/>
  <c r="R2647" i="6"/>
  <c r="Q2647" i="6"/>
  <c r="N2647" i="6"/>
  <c r="O2647" i="6" s="1"/>
  <c r="P2647" i="6" s="1"/>
  <c r="M2647" i="6"/>
  <c r="T2646" i="6"/>
  <c r="S2646" i="6"/>
  <c r="R2646" i="6"/>
  <c r="Q2646" i="6"/>
  <c r="P2646" i="6"/>
  <c r="O2646" i="6"/>
  <c r="N2646" i="6"/>
  <c r="M2646" i="6"/>
  <c r="T2645" i="6"/>
  <c r="S2645" i="6"/>
  <c r="R2645" i="6"/>
  <c r="Q2645" i="6"/>
  <c r="N2645" i="6"/>
  <c r="O2645" i="6" s="1"/>
  <c r="P2645" i="6" s="1"/>
  <c r="M2645" i="6"/>
  <c r="T2644" i="6"/>
  <c r="S2644" i="6"/>
  <c r="R2644" i="6"/>
  <c r="Q2644" i="6"/>
  <c r="P2644" i="6"/>
  <c r="O2644" i="6"/>
  <c r="N2644" i="6"/>
  <c r="M2644" i="6"/>
  <c r="T2643" i="6"/>
  <c r="S2643" i="6"/>
  <c r="R2643" i="6"/>
  <c r="Q2643" i="6"/>
  <c r="P2643" i="6"/>
  <c r="N2643" i="6"/>
  <c r="M2643" i="6"/>
  <c r="O2643" i="6" s="1"/>
  <c r="T2642" i="6"/>
  <c r="S2642" i="6"/>
  <c r="R2642" i="6"/>
  <c r="Q2642" i="6"/>
  <c r="N2642" i="6"/>
  <c r="M2642" i="6"/>
  <c r="O2642" i="6" s="1"/>
  <c r="P2642" i="6" s="1"/>
  <c r="T2641" i="6"/>
  <c r="S2641" i="6"/>
  <c r="R2641" i="6"/>
  <c r="Q2641" i="6"/>
  <c r="N2641" i="6"/>
  <c r="M2641" i="6"/>
  <c r="T2640" i="6"/>
  <c r="S2640" i="6"/>
  <c r="R2640" i="6"/>
  <c r="Q2640" i="6"/>
  <c r="O2640" i="6"/>
  <c r="P2640" i="6" s="1"/>
  <c r="N2640" i="6"/>
  <c r="M2640" i="6"/>
  <c r="T2639" i="6"/>
  <c r="S2639" i="6"/>
  <c r="R2639" i="6"/>
  <c r="Q2639" i="6"/>
  <c r="N2639" i="6"/>
  <c r="O2639" i="6" s="1"/>
  <c r="P2639" i="6" s="1"/>
  <c r="M2639" i="6"/>
  <c r="T2638" i="6"/>
  <c r="S2638" i="6"/>
  <c r="R2638" i="6"/>
  <c r="Q2638" i="6"/>
  <c r="N2638" i="6"/>
  <c r="M2638" i="6"/>
  <c r="O2638" i="6" s="1"/>
  <c r="P2638" i="6" s="1"/>
  <c r="T2637" i="6"/>
  <c r="S2637" i="6"/>
  <c r="R2637" i="6"/>
  <c r="Q2637" i="6"/>
  <c r="P2637" i="6"/>
  <c r="O2637" i="6"/>
  <c r="N2637" i="6"/>
  <c r="M2637" i="6"/>
  <c r="T2636" i="6"/>
  <c r="S2636" i="6"/>
  <c r="R2636" i="6"/>
  <c r="Q2636" i="6"/>
  <c r="N2636" i="6"/>
  <c r="M2636" i="6"/>
  <c r="O2636" i="6" s="1"/>
  <c r="P2636" i="6" s="1"/>
  <c r="T2635" i="6"/>
  <c r="S2635" i="6"/>
  <c r="R2635" i="6"/>
  <c r="Q2635" i="6"/>
  <c r="N2635" i="6"/>
  <c r="M2635" i="6"/>
  <c r="O2635" i="6" s="1"/>
  <c r="P2635" i="6" s="1"/>
  <c r="T2634" i="6"/>
  <c r="S2634" i="6"/>
  <c r="R2634" i="6"/>
  <c r="Q2634" i="6"/>
  <c r="N2634" i="6"/>
  <c r="M2634" i="6"/>
  <c r="O2634" i="6" s="1"/>
  <c r="P2634" i="6" s="1"/>
  <c r="T2633" i="6"/>
  <c r="S2633" i="6"/>
  <c r="R2633" i="6"/>
  <c r="Q2633" i="6"/>
  <c r="N2633" i="6"/>
  <c r="O2633" i="6" s="1"/>
  <c r="P2633" i="6" s="1"/>
  <c r="M2633" i="6"/>
  <c r="T2632" i="6"/>
  <c r="S2632" i="6"/>
  <c r="R2632" i="6"/>
  <c r="Q2632" i="6"/>
  <c r="O2632" i="6"/>
  <c r="P2632" i="6" s="1"/>
  <c r="N2632" i="6"/>
  <c r="M2632" i="6"/>
  <c r="T2631" i="6"/>
  <c r="S2631" i="6"/>
  <c r="R2631" i="6"/>
  <c r="Q2631" i="6"/>
  <c r="N2631" i="6"/>
  <c r="M2631" i="6"/>
  <c r="T2630" i="6"/>
  <c r="S2630" i="6"/>
  <c r="R2630" i="6"/>
  <c r="Q2630" i="6"/>
  <c r="P2630" i="6"/>
  <c r="O2630" i="6"/>
  <c r="N2630" i="6"/>
  <c r="M2630" i="6"/>
  <c r="T2629" i="6"/>
  <c r="S2629" i="6"/>
  <c r="R2629" i="6"/>
  <c r="Q2629" i="6"/>
  <c r="N2629" i="6"/>
  <c r="O2629" i="6" s="1"/>
  <c r="P2629" i="6" s="1"/>
  <c r="M2629" i="6"/>
  <c r="T2628" i="6"/>
  <c r="S2628" i="6"/>
  <c r="R2628" i="6"/>
  <c r="Q2628" i="6"/>
  <c r="N2628" i="6"/>
  <c r="M2628" i="6"/>
  <c r="O2628" i="6" s="1"/>
  <c r="P2628" i="6" s="1"/>
  <c r="T2627" i="6"/>
  <c r="S2627" i="6"/>
  <c r="R2627" i="6"/>
  <c r="Q2627" i="6"/>
  <c r="P2627" i="6"/>
  <c r="N2627" i="6"/>
  <c r="O2627" i="6" s="1"/>
  <c r="M2627" i="6"/>
  <c r="T2626" i="6"/>
  <c r="S2626" i="6"/>
  <c r="R2626" i="6"/>
  <c r="Q2626" i="6"/>
  <c r="N2626" i="6"/>
  <c r="M2626" i="6"/>
  <c r="T2625" i="6"/>
  <c r="S2625" i="6"/>
  <c r="R2625" i="6"/>
  <c r="Q2625" i="6"/>
  <c r="O2625" i="6"/>
  <c r="P2625" i="6" s="1"/>
  <c r="N2625" i="6"/>
  <c r="M2625" i="6"/>
  <c r="T2624" i="6"/>
  <c r="S2624" i="6"/>
  <c r="R2624" i="6"/>
  <c r="Q2624" i="6"/>
  <c r="P2624" i="6"/>
  <c r="O2624" i="6"/>
  <c r="N2624" i="6"/>
  <c r="M2624" i="6"/>
  <c r="T2623" i="6"/>
  <c r="S2623" i="6"/>
  <c r="R2623" i="6"/>
  <c r="Q2623" i="6"/>
  <c r="P2623" i="6"/>
  <c r="O2623" i="6"/>
  <c r="N2623" i="6"/>
  <c r="M2623" i="6"/>
  <c r="T2622" i="6"/>
  <c r="S2622" i="6"/>
  <c r="R2622" i="6"/>
  <c r="Q2622" i="6"/>
  <c r="N2622" i="6"/>
  <c r="M2622" i="6"/>
  <c r="O2622" i="6" s="1"/>
  <c r="P2622" i="6" s="1"/>
  <c r="T2621" i="6"/>
  <c r="S2621" i="6"/>
  <c r="R2621" i="6"/>
  <c r="Q2621" i="6"/>
  <c r="N2621" i="6"/>
  <c r="M2621" i="6"/>
  <c r="O2621" i="6" s="1"/>
  <c r="P2621" i="6" s="1"/>
  <c r="T2620" i="6"/>
  <c r="S2620" i="6"/>
  <c r="R2620" i="6"/>
  <c r="Q2620" i="6"/>
  <c r="O2620" i="6"/>
  <c r="P2620" i="6" s="1"/>
  <c r="N2620" i="6"/>
  <c r="M2620" i="6"/>
  <c r="T2619" i="6"/>
  <c r="S2619" i="6"/>
  <c r="R2619" i="6"/>
  <c r="Q2619" i="6"/>
  <c r="O2619" i="6"/>
  <c r="P2619" i="6" s="1"/>
  <c r="N2619" i="6"/>
  <c r="M2619" i="6"/>
  <c r="T2618" i="6"/>
  <c r="S2618" i="6"/>
  <c r="R2618" i="6"/>
  <c r="Q2618" i="6"/>
  <c r="N2618" i="6"/>
  <c r="M2618" i="6"/>
  <c r="T2617" i="6"/>
  <c r="S2617" i="6"/>
  <c r="R2617" i="6"/>
  <c r="Q2617" i="6"/>
  <c r="N2617" i="6"/>
  <c r="M2617" i="6"/>
  <c r="T2616" i="6"/>
  <c r="S2616" i="6"/>
  <c r="R2616" i="6"/>
  <c r="Q2616" i="6"/>
  <c r="P2616" i="6"/>
  <c r="O2616" i="6"/>
  <c r="N2616" i="6"/>
  <c r="M2616" i="6"/>
  <c r="T2615" i="6"/>
  <c r="S2615" i="6"/>
  <c r="R2615" i="6"/>
  <c r="Q2615" i="6"/>
  <c r="N2615" i="6"/>
  <c r="M2615" i="6"/>
  <c r="O2615" i="6" s="1"/>
  <c r="P2615" i="6" s="1"/>
  <c r="T2614" i="6"/>
  <c r="S2614" i="6"/>
  <c r="R2614" i="6"/>
  <c r="Q2614" i="6"/>
  <c r="N2614" i="6"/>
  <c r="M2614" i="6"/>
  <c r="O2614" i="6" s="1"/>
  <c r="P2614" i="6" s="1"/>
  <c r="T2613" i="6"/>
  <c r="S2613" i="6"/>
  <c r="R2613" i="6"/>
  <c r="Q2613" i="6"/>
  <c r="N2613" i="6"/>
  <c r="M2613" i="6"/>
  <c r="O2613" i="6" s="1"/>
  <c r="P2613" i="6" s="1"/>
  <c r="T2612" i="6"/>
  <c r="S2612" i="6"/>
  <c r="R2612" i="6"/>
  <c r="Q2612" i="6"/>
  <c r="N2612" i="6"/>
  <c r="M2612" i="6"/>
  <c r="O2612" i="6" s="1"/>
  <c r="P2612" i="6" s="1"/>
  <c r="T2611" i="6"/>
  <c r="S2611" i="6"/>
  <c r="R2611" i="6"/>
  <c r="Q2611" i="6"/>
  <c r="O2611" i="6"/>
  <c r="P2611" i="6" s="1"/>
  <c r="N2611" i="6"/>
  <c r="M2611" i="6"/>
  <c r="T2610" i="6"/>
  <c r="S2610" i="6"/>
  <c r="R2610" i="6"/>
  <c r="Q2610" i="6"/>
  <c r="O2610" i="6"/>
  <c r="P2610" i="6" s="1"/>
  <c r="N2610" i="6"/>
  <c r="M2610" i="6"/>
  <c r="T2609" i="6"/>
  <c r="S2609" i="6"/>
  <c r="R2609" i="6"/>
  <c r="Q2609" i="6"/>
  <c r="O2609" i="6"/>
  <c r="P2609" i="6" s="1"/>
  <c r="N2609" i="6"/>
  <c r="M2609" i="6"/>
  <c r="T2608" i="6"/>
  <c r="S2608" i="6"/>
  <c r="R2608" i="6"/>
  <c r="Q2608" i="6"/>
  <c r="N2608" i="6"/>
  <c r="M2608" i="6"/>
  <c r="O2608" i="6" s="1"/>
  <c r="P2608" i="6" s="1"/>
  <c r="T2607" i="6"/>
  <c r="S2607" i="6"/>
  <c r="R2607" i="6"/>
  <c r="Q2607" i="6"/>
  <c r="N2607" i="6"/>
  <c r="M2607" i="6"/>
  <c r="O2607" i="6" s="1"/>
  <c r="P2607" i="6" s="1"/>
  <c r="T2606" i="6"/>
  <c r="S2606" i="6"/>
  <c r="R2606" i="6"/>
  <c r="Q2606" i="6"/>
  <c r="N2606" i="6"/>
  <c r="M2606" i="6"/>
  <c r="O2606" i="6" s="1"/>
  <c r="P2606" i="6" s="1"/>
  <c r="T2605" i="6"/>
  <c r="S2605" i="6"/>
  <c r="R2605" i="6"/>
  <c r="Q2605" i="6"/>
  <c r="N2605" i="6"/>
  <c r="M2605" i="6"/>
  <c r="O2605" i="6" s="1"/>
  <c r="P2605" i="6" s="1"/>
  <c r="T2604" i="6"/>
  <c r="S2604" i="6"/>
  <c r="R2604" i="6"/>
  <c r="Q2604" i="6"/>
  <c r="N2604" i="6"/>
  <c r="M2604" i="6"/>
  <c r="O2604" i="6" s="1"/>
  <c r="P2604" i="6" s="1"/>
  <c r="T2603" i="6"/>
  <c r="S2603" i="6"/>
  <c r="R2603" i="6"/>
  <c r="Q2603" i="6"/>
  <c r="N2603" i="6"/>
  <c r="M2603" i="6"/>
  <c r="T2602" i="6"/>
  <c r="S2602" i="6"/>
  <c r="R2602" i="6"/>
  <c r="Q2602" i="6"/>
  <c r="O2602" i="6"/>
  <c r="P2602" i="6" s="1"/>
  <c r="N2602" i="6"/>
  <c r="M2602" i="6"/>
  <c r="T2601" i="6"/>
  <c r="S2601" i="6"/>
  <c r="R2601" i="6"/>
  <c r="Q2601" i="6"/>
  <c r="P2601" i="6"/>
  <c r="N2601" i="6"/>
  <c r="M2601" i="6"/>
  <c r="O2601" i="6" s="1"/>
  <c r="T2600" i="6"/>
  <c r="S2600" i="6"/>
  <c r="R2600" i="6"/>
  <c r="Q2600" i="6"/>
  <c r="N2600" i="6"/>
  <c r="M2600" i="6"/>
  <c r="O2600" i="6" s="1"/>
  <c r="P2600" i="6" s="1"/>
  <c r="T2599" i="6"/>
  <c r="S2599" i="6"/>
  <c r="R2599" i="6"/>
  <c r="Q2599" i="6"/>
  <c r="P2599" i="6"/>
  <c r="N2599" i="6"/>
  <c r="M2599" i="6"/>
  <c r="O2599" i="6" s="1"/>
  <c r="T2598" i="6"/>
  <c r="S2598" i="6"/>
  <c r="R2598" i="6"/>
  <c r="Q2598" i="6"/>
  <c r="O2598" i="6"/>
  <c r="P2598" i="6" s="1"/>
  <c r="N2598" i="6"/>
  <c r="M2598" i="6"/>
  <c r="T2597" i="6"/>
  <c r="S2597" i="6"/>
  <c r="R2597" i="6"/>
  <c r="Q2597" i="6"/>
  <c r="N2597" i="6"/>
  <c r="M2597" i="6"/>
  <c r="O2597" i="6" s="1"/>
  <c r="P2597" i="6" s="1"/>
  <c r="T2596" i="6"/>
  <c r="S2596" i="6"/>
  <c r="R2596" i="6"/>
  <c r="Q2596" i="6"/>
  <c r="O2596" i="6"/>
  <c r="P2596" i="6" s="1"/>
  <c r="N2596" i="6"/>
  <c r="M2596" i="6"/>
  <c r="T2595" i="6"/>
  <c r="S2595" i="6"/>
  <c r="R2595" i="6"/>
  <c r="Q2595" i="6"/>
  <c r="P2595" i="6"/>
  <c r="O2595" i="6"/>
  <c r="N2595" i="6"/>
  <c r="M2595" i="6"/>
  <c r="T2594" i="6"/>
  <c r="S2594" i="6"/>
  <c r="R2594" i="6"/>
  <c r="Q2594" i="6"/>
  <c r="O2594" i="6"/>
  <c r="P2594" i="6" s="1"/>
  <c r="N2594" i="6"/>
  <c r="M2594" i="6"/>
  <c r="T2593" i="6"/>
  <c r="S2593" i="6"/>
  <c r="R2593" i="6"/>
  <c r="Q2593" i="6"/>
  <c r="N2593" i="6"/>
  <c r="M2593" i="6"/>
  <c r="O2593" i="6" s="1"/>
  <c r="P2593" i="6" s="1"/>
  <c r="T2592" i="6"/>
  <c r="S2592" i="6"/>
  <c r="R2592" i="6"/>
  <c r="Q2592" i="6"/>
  <c r="N2592" i="6"/>
  <c r="O2592" i="6" s="1"/>
  <c r="P2592" i="6" s="1"/>
  <c r="M2592" i="6"/>
  <c r="T2591" i="6"/>
  <c r="S2591" i="6"/>
  <c r="R2591" i="6"/>
  <c r="Q2591" i="6"/>
  <c r="N2591" i="6"/>
  <c r="M2591" i="6"/>
  <c r="T2590" i="6"/>
  <c r="S2590" i="6"/>
  <c r="R2590" i="6"/>
  <c r="Q2590" i="6"/>
  <c r="N2590" i="6"/>
  <c r="M2590" i="6"/>
  <c r="O2590" i="6" s="1"/>
  <c r="P2590" i="6" s="1"/>
  <c r="T2589" i="6"/>
  <c r="S2589" i="6"/>
  <c r="R2589" i="6"/>
  <c r="Q2589" i="6"/>
  <c r="O2589" i="6"/>
  <c r="P2589" i="6" s="1"/>
  <c r="N2589" i="6"/>
  <c r="M2589" i="6"/>
  <c r="T2588" i="6"/>
  <c r="S2588" i="6"/>
  <c r="R2588" i="6"/>
  <c r="Q2588" i="6"/>
  <c r="O2588" i="6"/>
  <c r="P2588" i="6" s="1"/>
  <c r="N2588" i="6"/>
  <c r="M2588" i="6"/>
  <c r="T2587" i="6"/>
  <c r="S2587" i="6"/>
  <c r="R2587" i="6"/>
  <c r="Q2587" i="6"/>
  <c r="N2587" i="6"/>
  <c r="O2587" i="6" s="1"/>
  <c r="P2587" i="6" s="1"/>
  <c r="M2587" i="6"/>
  <c r="T2586" i="6"/>
  <c r="S2586" i="6"/>
  <c r="R2586" i="6"/>
  <c r="Q2586" i="6"/>
  <c r="N2586" i="6"/>
  <c r="M2586" i="6"/>
  <c r="O2586" i="6" s="1"/>
  <c r="P2586" i="6" s="1"/>
  <c r="T2585" i="6"/>
  <c r="S2585" i="6"/>
  <c r="R2585" i="6"/>
  <c r="Q2585" i="6"/>
  <c r="N2585" i="6"/>
  <c r="O2585" i="6" s="1"/>
  <c r="P2585" i="6" s="1"/>
  <c r="M2585" i="6"/>
  <c r="T2584" i="6"/>
  <c r="S2584" i="6"/>
  <c r="R2584" i="6"/>
  <c r="Q2584" i="6"/>
  <c r="N2584" i="6"/>
  <c r="M2584" i="6"/>
  <c r="O2584" i="6" s="1"/>
  <c r="P2584" i="6" s="1"/>
  <c r="T2583" i="6"/>
  <c r="S2583" i="6"/>
  <c r="R2583" i="6"/>
  <c r="Q2583" i="6"/>
  <c r="N2583" i="6"/>
  <c r="M2583" i="6"/>
  <c r="O2583" i="6" s="1"/>
  <c r="P2583" i="6" s="1"/>
  <c r="T2582" i="6"/>
  <c r="S2582" i="6"/>
  <c r="R2582" i="6"/>
  <c r="Q2582" i="6"/>
  <c r="P2582" i="6"/>
  <c r="N2582" i="6"/>
  <c r="M2582" i="6"/>
  <c r="O2582" i="6" s="1"/>
  <c r="T2581" i="6"/>
  <c r="S2581" i="6"/>
  <c r="R2581" i="6"/>
  <c r="Q2581" i="6"/>
  <c r="O2581" i="6"/>
  <c r="P2581" i="6" s="1"/>
  <c r="N2581" i="6"/>
  <c r="M2581" i="6"/>
  <c r="T2580" i="6"/>
  <c r="S2580" i="6"/>
  <c r="R2580" i="6"/>
  <c r="Q2580" i="6"/>
  <c r="N2580" i="6"/>
  <c r="M2580" i="6"/>
  <c r="T2579" i="6"/>
  <c r="S2579" i="6"/>
  <c r="R2579" i="6"/>
  <c r="Q2579" i="6"/>
  <c r="N2579" i="6"/>
  <c r="M2579" i="6"/>
  <c r="O2579" i="6" s="1"/>
  <c r="P2579" i="6" s="1"/>
  <c r="T2578" i="6"/>
  <c r="S2578" i="6"/>
  <c r="R2578" i="6"/>
  <c r="Q2578" i="6"/>
  <c r="O2578" i="6"/>
  <c r="P2578" i="6" s="1"/>
  <c r="N2578" i="6"/>
  <c r="M2578" i="6"/>
  <c r="T2577" i="6"/>
  <c r="S2577" i="6"/>
  <c r="R2577" i="6"/>
  <c r="Q2577" i="6"/>
  <c r="N2577" i="6"/>
  <c r="M2577" i="6"/>
  <c r="O2577" i="6" s="1"/>
  <c r="P2577" i="6" s="1"/>
  <c r="T2576" i="6"/>
  <c r="S2576" i="6"/>
  <c r="R2576" i="6"/>
  <c r="Q2576" i="6"/>
  <c r="N2576" i="6"/>
  <c r="M2576" i="6"/>
  <c r="O2576" i="6" s="1"/>
  <c r="P2576" i="6" s="1"/>
  <c r="T2575" i="6"/>
  <c r="S2575" i="6"/>
  <c r="R2575" i="6"/>
  <c r="Q2575" i="6"/>
  <c r="N2575" i="6"/>
  <c r="M2575" i="6"/>
  <c r="O2575" i="6" s="1"/>
  <c r="P2575" i="6" s="1"/>
  <c r="T2574" i="6"/>
  <c r="S2574" i="6"/>
  <c r="R2574" i="6"/>
  <c r="Q2574" i="6"/>
  <c r="O2574" i="6"/>
  <c r="P2574" i="6" s="1"/>
  <c r="N2574" i="6"/>
  <c r="M2574" i="6"/>
  <c r="T2573" i="6"/>
  <c r="S2573" i="6"/>
  <c r="R2573" i="6"/>
  <c r="Q2573" i="6"/>
  <c r="N2573" i="6"/>
  <c r="O2573" i="6" s="1"/>
  <c r="P2573" i="6" s="1"/>
  <c r="M2573" i="6"/>
  <c r="T2572" i="6"/>
  <c r="S2572" i="6"/>
  <c r="R2572" i="6"/>
  <c r="Q2572" i="6"/>
  <c r="N2572" i="6"/>
  <c r="M2572" i="6"/>
  <c r="O2572" i="6" s="1"/>
  <c r="P2572" i="6" s="1"/>
  <c r="T2571" i="6"/>
  <c r="S2571" i="6"/>
  <c r="R2571" i="6"/>
  <c r="Q2571" i="6"/>
  <c r="N2571" i="6"/>
  <c r="O2571" i="6" s="1"/>
  <c r="P2571" i="6" s="1"/>
  <c r="M2571" i="6"/>
  <c r="T2570" i="6"/>
  <c r="S2570" i="6"/>
  <c r="R2570" i="6"/>
  <c r="Q2570" i="6"/>
  <c r="O2570" i="6"/>
  <c r="P2570" i="6" s="1"/>
  <c r="N2570" i="6"/>
  <c r="M2570" i="6"/>
  <c r="T2569" i="6"/>
  <c r="S2569" i="6"/>
  <c r="R2569" i="6"/>
  <c r="Q2569" i="6"/>
  <c r="O2569" i="6"/>
  <c r="P2569" i="6" s="1"/>
  <c r="N2569" i="6"/>
  <c r="M2569" i="6"/>
  <c r="T2568" i="6"/>
  <c r="S2568" i="6"/>
  <c r="R2568" i="6"/>
  <c r="Q2568" i="6"/>
  <c r="N2568" i="6"/>
  <c r="M2568" i="6"/>
  <c r="O2568" i="6" s="1"/>
  <c r="P2568" i="6" s="1"/>
  <c r="T2567" i="6"/>
  <c r="S2567" i="6"/>
  <c r="R2567" i="6"/>
  <c r="Q2567" i="6"/>
  <c r="O2567" i="6"/>
  <c r="P2567" i="6" s="1"/>
  <c r="N2567" i="6"/>
  <c r="M2567" i="6"/>
  <c r="T2566" i="6"/>
  <c r="S2566" i="6"/>
  <c r="R2566" i="6"/>
  <c r="Q2566" i="6"/>
  <c r="N2566" i="6"/>
  <c r="M2566" i="6"/>
  <c r="O2566" i="6" s="1"/>
  <c r="P2566" i="6" s="1"/>
  <c r="T2565" i="6"/>
  <c r="S2565" i="6"/>
  <c r="R2565" i="6"/>
  <c r="Q2565" i="6"/>
  <c r="N2565" i="6"/>
  <c r="M2565" i="6"/>
  <c r="O2565" i="6" s="1"/>
  <c r="P2565" i="6" s="1"/>
  <c r="T2564" i="6"/>
  <c r="S2564" i="6"/>
  <c r="R2564" i="6"/>
  <c r="Q2564" i="6"/>
  <c r="N2564" i="6"/>
  <c r="M2564" i="6"/>
  <c r="O2564" i="6" s="1"/>
  <c r="P2564" i="6" s="1"/>
  <c r="T2563" i="6"/>
  <c r="S2563" i="6"/>
  <c r="R2563" i="6"/>
  <c r="Q2563" i="6"/>
  <c r="N2563" i="6"/>
  <c r="M2563" i="6"/>
  <c r="O2563" i="6" s="1"/>
  <c r="P2563" i="6" s="1"/>
  <c r="T2562" i="6"/>
  <c r="S2562" i="6"/>
  <c r="R2562" i="6"/>
  <c r="Q2562" i="6"/>
  <c r="N2562" i="6"/>
  <c r="M2562" i="6"/>
  <c r="O2562" i="6" s="1"/>
  <c r="P2562" i="6" s="1"/>
  <c r="T2561" i="6"/>
  <c r="S2561" i="6"/>
  <c r="R2561" i="6"/>
  <c r="Q2561" i="6"/>
  <c r="N2561" i="6"/>
  <c r="O2561" i="6" s="1"/>
  <c r="P2561" i="6" s="1"/>
  <c r="M2561" i="6"/>
  <c r="T2560" i="6"/>
  <c r="S2560" i="6"/>
  <c r="R2560" i="6"/>
  <c r="Q2560" i="6"/>
  <c r="O2560" i="6"/>
  <c r="P2560" i="6" s="1"/>
  <c r="N2560" i="6"/>
  <c r="M2560" i="6"/>
  <c r="T2559" i="6"/>
  <c r="S2559" i="6"/>
  <c r="R2559" i="6"/>
  <c r="Q2559" i="6"/>
  <c r="N2559" i="6"/>
  <c r="M2559" i="6"/>
  <c r="T2558" i="6"/>
  <c r="S2558" i="6"/>
  <c r="R2558" i="6"/>
  <c r="Q2558" i="6"/>
  <c r="N2558" i="6"/>
  <c r="M2558" i="6"/>
  <c r="O2558" i="6" s="1"/>
  <c r="P2558" i="6" s="1"/>
  <c r="T2557" i="6"/>
  <c r="S2557" i="6"/>
  <c r="R2557" i="6"/>
  <c r="Q2557" i="6"/>
  <c r="N2557" i="6"/>
  <c r="M2557" i="6"/>
  <c r="O2557" i="6" s="1"/>
  <c r="P2557" i="6" s="1"/>
  <c r="T2556" i="6"/>
  <c r="S2556" i="6"/>
  <c r="R2556" i="6"/>
  <c r="Q2556" i="6"/>
  <c r="N2556" i="6"/>
  <c r="M2556" i="6"/>
  <c r="O2556" i="6" s="1"/>
  <c r="P2556" i="6" s="1"/>
  <c r="T2555" i="6"/>
  <c r="S2555" i="6"/>
  <c r="R2555" i="6"/>
  <c r="Q2555" i="6"/>
  <c r="N2555" i="6"/>
  <c r="M2555" i="6"/>
  <c r="O2555" i="6" s="1"/>
  <c r="P2555" i="6" s="1"/>
  <c r="T2554" i="6"/>
  <c r="S2554" i="6"/>
  <c r="R2554" i="6"/>
  <c r="Q2554" i="6"/>
  <c r="N2554" i="6"/>
  <c r="M2554" i="6"/>
  <c r="O2554" i="6" s="1"/>
  <c r="P2554" i="6" s="1"/>
  <c r="T2553" i="6"/>
  <c r="S2553" i="6"/>
  <c r="R2553" i="6"/>
  <c r="Q2553" i="6"/>
  <c r="O2553" i="6"/>
  <c r="P2553" i="6" s="1"/>
  <c r="N2553" i="6"/>
  <c r="M2553" i="6"/>
  <c r="T2552" i="6"/>
  <c r="S2552" i="6"/>
  <c r="R2552" i="6"/>
  <c r="Q2552" i="6"/>
  <c r="N2552" i="6"/>
  <c r="M2552" i="6"/>
  <c r="O2552" i="6" s="1"/>
  <c r="P2552" i="6" s="1"/>
  <c r="T2551" i="6"/>
  <c r="S2551" i="6"/>
  <c r="R2551" i="6"/>
  <c r="Q2551" i="6"/>
  <c r="N2551" i="6"/>
  <c r="M2551" i="6"/>
  <c r="O2551" i="6" s="1"/>
  <c r="P2551" i="6" s="1"/>
  <c r="T2550" i="6"/>
  <c r="S2550" i="6"/>
  <c r="R2550" i="6"/>
  <c r="Q2550" i="6"/>
  <c r="O2550" i="6"/>
  <c r="P2550" i="6" s="1"/>
  <c r="N2550" i="6"/>
  <c r="M2550" i="6"/>
  <c r="T2549" i="6"/>
  <c r="S2549" i="6"/>
  <c r="R2549" i="6"/>
  <c r="Q2549" i="6"/>
  <c r="N2549" i="6"/>
  <c r="O2549" i="6" s="1"/>
  <c r="P2549" i="6" s="1"/>
  <c r="M2549" i="6"/>
  <c r="T2548" i="6"/>
  <c r="S2548" i="6"/>
  <c r="R2548" i="6"/>
  <c r="Q2548" i="6"/>
  <c r="P2548" i="6"/>
  <c r="O2548" i="6"/>
  <c r="N2548" i="6"/>
  <c r="M2548" i="6"/>
  <c r="T2547" i="6"/>
  <c r="S2547" i="6"/>
  <c r="R2547" i="6"/>
  <c r="Q2547" i="6"/>
  <c r="P2547" i="6"/>
  <c r="O2547" i="6"/>
  <c r="N2547" i="6"/>
  <c r="M2547" i="6"/>
  <c r="T2546" i="6"/>
  <c r="S2546" i="6"/>
  <c r="R2546" i="6"/>
  <c r="Q2546" i="6"/>
  <c r="P2546" i="6"/>
  <c r="O2546" i="6"/>
  <c r="N2546" i="6"/>
  <c r="M2546" i="6"/>
  <c r="T2545" i="6"/>
  <c r="S2545" i="6"/>
  <c r="R2545" i="6"/>
  <c r="Q2545" i="6"/>
  <c r="N2545" i="6"/>
  <c r="M2545" i="6"/>
  <c r="O2545" i="6" s="1"/>
  <c r="P2545" i="6" s="1"/>
  <c r="T2544" i="6"/>
  <c r="S2544" i="6"/>
  <c r="R2544" i="6"/>
  <c r="Q2544" i="6"/>
  <c r="N2544" i="6"/>
  <c r="M2544" i="6"/>
  <c r="O2544" i="6" s="1"/>
  <c r="P2544" i="6" s="1"/>
  <c r="T2543" i="6"/>
  <c r="S2543" i="6"/>
  <c r="R2543" i="6"/>
  <c r="Q2543" i="6"/>
  <c r="N2543" i="6"/>
  <c r="M2543" i="6"/>
  <c r="O2543" i="6" s="1"/>
  <c r="P2543" i="6" s="1"/>
  <c r="T2542" i="6"/>
  <c r="S2542" i="6"/>
  <c r="R2542" i="6"/>
  <c r="Q2542" i="6"/>
  <c r="O2542" i="6"/>
  <c r="P2542" i="6" s="1"/>
  <c r="N2542" i="6"/>
  <c r="M2542" i="6"/>
  <c r="T2541" i="6"/>
  <c r="S2541" i="6"/>
  <c r="R2541" i="6"/>
  <c r="Q2541" i="6"/>
  <c r="N2541" i="6"/>
  <c r="M2541" i="6"/>
  <c r="O2541" i="6" s="1"/>
  <c r="P2541" i="6" s="1"/>
  <c r="T2540" i="6"/>
  <c r="S2540" i="6"/>
  <c r="R2540" i="6"/>
  <c r="Q2540" i="6"/>
  <c r="N2540" i="6"/>
  <c r="M2540" i="6"/>
  <c r="O2540" i="6" s="1"/>
  <c r="P2540" i="6" s="1"/>
  <c r="T2539" i="6"/>
  <c r="S2539" i="6"/>
  <c r="R2539" i="6"/>
  <c r="Q2539" i="6"/>
  <c r="O2539" i="6"/>
  <c r="P2539" i="6" s="1"/>
  <c r="N2539" i="6"/>
  <c r="M2539" i="6"/>
  <c r="T2538" i="6"/>
  <c r="S2538" i="6"/>
  <c r="R2538" i="6"/>
  <c r="Q2538" i="6"/>
  <c r="N2538" i="6"/>
  <c r="M2538" i="6"/>
  <c r="O2538" i="6" s="1"/>
  <c r="P2538" i="6" s="1"/>
  <c r="T2537" i="6"/>
  <c r="S2537" i="6"/>
  <c r="R2537" i="6"/>
  <c r="Q2537" i="6"/>
  <c r="N2537" i="6"/>
  <c r="M2537" i="6"/>
  <c r="O2537" i="6" s="1"/>
  <c r="P2537" i="6" s="1"/>
  <c r="T2536" i="6"/>
  <c r="S2536" i="6"/>
  <c r="R2536" i="6"/>
  <c r="Q2536" i="6"/>
  <c r="N2536" i="6"/>
  <c r="M2536" i="6"/>
  <c r="O2536" i="6" s="1"/>
  <c r="P2536" i="6" s="1"/>
  <c r="T2535" i="6"/>
  <c r="S2535" i="6"/>
  <c r="R2535" i="6"/>
  <c r="Q2535" i="6"/>
  <c r="N2535" i="6"/>
  <c r="O2535" i="6" s="1"/>
  <c r="P2535" i="6" s="1"/>
  <c r="M2535" i="6"/>
  <c r="T2534" i="6"/>
  <c r="S2534" i="6"/>
  <c r="R2534" i="6"/>
  <c r="Q2534" i="6"/>
  <c r="N2534" i="6"/>
  <c r="O2534" i="6" s="1"/>
  <c r="P2534" i="6" s="1"/>
  <c r="M2534" i="6"/>
  <c r="T2533" i="6"/>
  <c r="S2533" i="6"/>
  <c r="R2533" i="6"/>
  <c r="Q2533" i="6"/>
  <c r="N2533" i="6"/>
  <c r="M2533" i="6"/>
  <c r="O2533" i="6" s="1"/>
  <c r="P2533" i="6" s="1"/>
  <c r="T2532" i="6"/>
  <c r="S2532" i="6"/>
  <c r="R2532" i="6"/>
  <c r="Q2532" i="6"/>
  <c r="P2532" i="6"/>
  <c r="O2532" i="6"/>
  <c r="N2532" i="6"/>
  <c r="M2532" i="6"/>
  <c r="T2531" i="6"/>
  <c r="S2531" i="6"/>
  <c r="R2531" i="6"/>
  <c r="Q2531" i="6"/>
  <c r="O2531" i="6"/>
  <c r="P2531" i="6" s="1"/>
  <c r="N2531" i="6"/>
  <c r="M2531" i="6"/>
  <c r="T2530" i="6"/>
  <c r="S2530" i="6"/>
  <c r="R2530" i="6"/>
  <c r="Q2530" i="6"/>
  <c r="N2530" i="6"/>
  <c r="M2530" i="6"/>
  <c r="O2530" i="6" s="1"/>
  <c r="P2530" i="6" s="1"/>
  <c r="T2529" i="6"/>
  <c r="S2529" i="6"/>
  <c r="R2529" i="6"/>
  <c r="Q2529" i="6"/>
  <c r="O2529" i="6"/>
  <c r="P2529" i="6" s="1"/>
  <c r="N2529" i="6"/>
  <c r="M2529" i="6"/>
  <c r="T2528" i="6"/>
  <c r="S2528" i="6"/>
  <c r="R2528" i="6"/>
  <c r="Q2528" i="6"/>
  <c r="O2528" i="6"/>
  <c r="P2528" i="6" s="1"/>
  <c r="N2528" i="6"/>
  <c r="M2528" i="6"/>
  <c r="T2527" i="6"/>
  <c r="S2527" i="6"/>
  <c r="R2527" i="6"/>
  <c r="Q2527" i="6"/>
  <c r="P2527" i="6"/>
  <c r="O2527" i="6"/>
  <c r="N2527" i="6"/>
  <c r="M2527" i="6"/>
  <c r="T2526" i="6"/>
  <c r="S2526" i="6"/>
  <c r="R2526" i="6"/>
  <c r="Q2526" i="6"/>
  <c r="N2526" i="6"/>
  <c r="M2526" i="6"/>
  <c r="T2525" i="6"/>
  <c r="S2525" i="6"/>
  <c r="R2525" i="6"/>
  <c r="Q2525" i="6"/>
  <c r="O2525" i="6"/>
  <c r="P2525" i="6" s="1"/>
  <c r="N2525" i="6"/>
  <c r="M2525" i="6"/>
  <c r="T2524" i="6"/>
  <c r="S2524" i="6"/>
  <c r="R2524" i="6"/>
  <c r="Q2524" i="6"/>
  <c r="P2524" i="6"/>
  <c r="N2524" i="6"/>
  <c r="M2524" i="6"/>
  <c r="O2524" i="6" s="1"/>
  <c r="T2523" i="6"/>
  <c r="S2523" i="6"/>
  <c r="R2523" i="6"/>
  <c r="Q2523" i="6"/>
  <c r="N2523" i="6"/>
  <c r="M2523" i="6"/>
  <c r="O2523" i="6" s="1"/>
  <c r="P2523" i="6" s="1"/>
  <c r="T2522" i="6"/>
  <c r="S2522" i="6"/>
  <c r="R2522" i="6"/>
  <c r="Q2522" i="6"/>
  <c r="P2522" i="6"/>
  <c r="N2522" i="6"/>
  <c r="M2522" i="6"/>
  <c r="O2522" i="6" s="1"/>
  <c r="T2521" i="6"/>
  <c r="S2521" i="6"/>
  <c r="R2521" i="6"/>
  <c r="Q2521" i="6"/>
  <c r="O2521" i="6"/>
  <c r="P2521" i="6" s="1"/>
  <c r="N2521" i="6"/>
  <c r="M2521" i="6"/>
  <c r="T2520" i="6"/>
  <c r="S2520" i="6"/>
  <c r="R2520" i="6"/>
  <c r="Q2520" i="6"/>
  <c r="N2520" i="6"/>
  <c r="M2520" i="6"/>
  <c r="O2520" i="6" s="1"/>
  <c r="P2520" i="6" s="1"/>
  <c r="T2519" i="6"/>
  <c r="S2519" i="6"/>
  <c r="R2519" i="6"/>
  <c r="Q2519" i="6"/>
  <c r="N2519" i="6"/>
  <c r="M2519" i="6"/>
  <c r="O2519" i="6" s="1"/>
  <c r="P2519" i="6" s="1"/>
  <c r="T2518" i="6"/>
  <c r="S2518" i="6"/>
  <c r="R2518" i="6"/>
  <c r="Q2518" i="6"/>
  <c r="P2518" i="6"/>
  <c r="O2518" i="6"/>
  <c r="N2518" i="6"/>
  <c r="M2518" i="6"/>
  <c r="T2517" i="6"/>
  <c r="S2517" i="6"/>
  <c r="R2517" i="6"/>
  <c r="Q2517" i="6"/>
  <c r="N2517" i="6"/>
  <c r="O2517" i="6" s="1"/>
  <c r="P2517" i="6" s="1"/>
  <c r="M2517" i="6"/>
  <c r="T2516" i="6"/>
  <c r="S2516" i="6"/>
  <c r="R2516" i="6"/>
  <c r="Q2516" i="6"/>
  <c r="N2516" i="6"/>
  <c r="M2516" i="6"/>
  <c r="O2516" i="6" s="1"/>
  <c r="P2516" i="6" s="1"/>
  <c r="T2515" i="6"/>
  <c r="S2515" i="6"/>
  <c r="R2515" i="6"/>
  <c r="Q2515" i="6"/>
  <c r="N2515" i="6"/>
  <c r="O2515" i="6" s="1"/>
  <c r="P2515" i="6" s="1"/>
  <c r="M2515" i="6"/>
  <c r="T2514" i="6"/>
  <c r="S2514" i="6"/>
  <c r="R2514" i="6"/>
  <c r="Q2514" i="6"/>
  <c r="N2514" i="6"/>
  <c r="M2514" i="6"/>
  <c r="O2514" i="6" s="1"/>
  <c r="P2514" i="6" s="1"/>
  <c r="T2513" i="6"/>
  <c r="S2513" i="6"/>
  <c r="R2513" i="6"/>
  <c r="Q2513" i="6"/>
  <c r="O2513" i="6"/>
  <c r="P2513" i="6" s="1"/>
  <c r="N2513" i="6"/>
  <c r="M2513" i="6"/>
  <c r="T2512" i="6"/>
  <c r="S2512" i="6"/>
  <c r="R2512" i="6"/>
  <c r="Q2512" i="6"/>
  <c r="P2512" i="6"/>
  <c r="O2512" i="6"/>
  <c r="N2512" i="6"/>
  <c r="M2512" i="6"/>
  <c r="T2511" i="6"/>
  <c r="S2511" i="6"/>
  <c r="R2511" i="6"/>
  <c r="Q2511" i="6"/>
  <c r="P2511" i="6"/>
  <c r="O2511" i="6"/>
  <c r="N2511" i="6"/>
  <c r="M2511" i="6"/>
  <c r="T2510" i="6"/>
  <c r="S2510" i="6"/>
  <c r="R2510" i="6"/>
  <c r="Q2510" i="6"/>
  <c r="O2510" i="6"/>
  <c r="P2510" i="6" s="1"/>
  <c r="N2510" i="6"/>
  <c r="M2510" i="6"/>
  <c r="T2509" i="6"/>
  <c r="S2509" i="6"/>
  <c r="R2509" i="6"/>
  <c r="Q2509" i="6"/>
  <c r="N2509" i="6"/>
  <c r="M2509" i="6"/>
  <c r="O2509" i="6" s="1"/>
  <c r="P2509" i="6" s="1"/>
  <c r="T2508" i="6"/>
  <c r="S2508" i="6"/>
  <c r="R2508" i="6"/>
  <c r="Q2508" i="6"/>
  <c r="O2508" i="6"/>
  <c r="P2508" i="6" s="1"/>
  <c r="N2508" i="6"/>
  <c r="M2508" i="6"/>
  <c r="T2507" i="6"/>
  <c r="S2507" i="6"/>
  <c r="R2507" i="6"/>
  <c r="Q2507" i="6"/>
  <c r="N2507" i="6"/>
  <c r="M2507" i="6"/>
  <c r="O2507" i="6" s="1"/>
  <c r="P2507" i="6" s="1"/>
  <c r="T2506" i="6"/>
  <c r="S2506" i="6"/>
  <c r="R2506" i="6"/>
  <c r="Q2506" i="6"/>
  <c r="N2506" i="6"/>
  <c r="M2506" i="6"/>
  <c r="T2505" i="6"/>
  <c r="S2505" i="6"/>
  <c r="R2505" i="6"/>
  <c r="Q2505" i="6"/>
  <c r="N2505" i="6"/>
  <c r="M2505" i="6"/>
  <c r="O2505" i="6" s="1"/>
  <c r="P2505" i="6" s="1"/>
  <c r="T2504" i="6"/>
  <c r="S2504" i="6"/>
  <c r="R2504" i="6"/>
  <c r="Q2504" i="6"/>
  <c r="O2504" i="6"/>
  <c r="P2504" i="6" s="1"/>
  <c r="N2504" i="6"/>
  <c r="M2504" i="6"/>
  <c r="T2503" i="6"/>
  <c r="S2503" i="6"/>
  <c r="R2503" i="6"/>
  <c r="Q2503" i="6"/>
  <c r="N2503" i="6"/>
  <c r="O2503" i="6" s="1"/>
  <c r="P2503" i="6" s="1"/>
  <c r="M2503" i="6"/>
  <c r="T2502" i="6"/>
  <c r="S2502" i="6"/>
  <c r="R2502" i="6"/>
  <c r="Q2502" i="6"/>
  <c r="N2502" i="6"/>
  <c r="M2502" i="6"/>
  <c r="O2502" i="6" s="1"/>
  <c r="P2502" i="6" s="1"/>
  <c r="T2501" i="6"/>
  <c r="S2501" i="6"/>
  <c r="R2501" i="6"/>
  <c r="Q2501" i="6"/>
  <c r="N2501" i="6"/>
  <c r="O2501" i="6" s="1"/>
  <c r="P2501" i="6" s="1"/>
  <c r="M2501" i="6"/>
  <c r="T2500" i="6"/>
  <c r="S2500" i="6"/>
  <c r="R2500" i="6"/>
  <c r="Q2500" i="6"/>
  <c r="O2500" i="6"/>
  <c r="P2500" i="6" s="1"/>
  <c r="N2500" i="6"/>
  <c r="M2500" i="6"/>
  <c r="T2499" i="6"/>
  <c r="S2499" i="6"/>
  <c r="R2499" i="6"/>
  <c r="Q2499" i="6"/>
  <c r="O2499" i="6"/>
  <c r="P2499" i="6" s="1"/>
  <c r="N2499" i="6"/>
  <c r="M2499" i="6"/>
  <c r="T2498" i="6"/>
  <c r="S2498" i="6"/>
  <c r="R2498" i="6"/>
  <c r="Q2498" i="6"/>
  <c r="P2498" i="6"/>
  <c r="O2498" i="6"/>
  <c r="N2498" i="6"/>
  <c r="M2498" i="6"/>
  <c r="T2497" i="6"/>
  <c r="S2497" i="6"/>
  <c r="R2497" i="6"/>
  <c r="Q2497" i="6"/>
  <c r="P2497" i="6"/>
  <c r="O2497" i="6"/>
  <c r="N2497" i="6"/>
  <c r="M2497" i="6"/>
  <c r="T2496" i="6"/>
  <c r="S2496" i="6"/>
  <c r="R2496" i="6"/>
  <c r="Q2496" i="6"/>
  <c r="N2496" i="6"/>
  <c r="M2496" i="6"/>
  <c r="O2496" i="6" s="1"/>
  <c r="P2496" i="6" s="1"/>
  <c r="T2495" i="6"/>
  <c r="S2495" i="6"/>
  <c r="R2495" i="6"/>
  <c r="Q2495" i="6"/>
  <c r="N2495" i="6"/>
  <c r="M2495" i="6"/>
  <c r="O2495" i="6" s="1"/>
  <c r="P2495" i="6" s="1"/>
  <c r="T2494" i="6"/>
  <c r="S2494" i="6"/>
  <c r="R2494" i="6"/>
  <c r="Q2494" i="6"/>
  <c r="O2494" i="6"/>
  <c r="P2494" i="6" s="1"/>
  <c r="N2494" i="6"/>
  <c r="M2494" i="6"/>
  <c r="T2493" i="6"/>
  <c r="S2493" i="6"/>
  <c r="R2493" i="6"/>
  <c r="Q2493" i="6"/>
  <c r="N2493" i="6"/>
  <c r="M2493" i="6"/>
  <c r="T2492" i="6"/>
  <c r="S2492" i="6"/>
  <c r="R2492" i="6"/>
  <c r="Q2492" i="6"/>
  <c r="P2492" i="6"/>
  <c r="O2492" i="6"/>
  <c r="N2492" i="6"/>
  <c r="M2492" i="6"/>
  <c r="T2491" i="6"/>
  <c r="S2491" i="6"/>
  <c r="R2491" i="6"/>
  <c r="Q2491" i="6"/>
  <c r="P2491" i="6"/>
  <c r="O2491" i="6"/>
  <c r="N2491" i="6"/>
  <c r="M2491" i="6"/>
  <c r="T2490" i="6"/>
  <c r="S2490" i="6"/>
  <c r="R2490" i="6"/>
  <c r="Q2490" i="6"/>
  <c r="P2490" i="6"/>
  <c r="O2490" i="6"/>
  <c r="N2490" i="6"/>
  <c r="M2490" i="6"/>
  <c r="T2489" i="6"/>
  <c r="S2489" i="6"/>
  <c r="R2489" i="6"/>
  <c r="Q2489" i="6"/>
  <c r="O2489" i="6"/>
  <c r="P2489" i="6" s="1"/>
  <c r="N2489" i="6"/>
  <c r="M2489" i="6"/>
  <c r="T2488" i="6"/>
  <c r="S2488" i="6"/>
  <c r="R2488" i="6"/>
  <c r="Q2488" i="6"/>
  <c r="N2488" i="6"/>
  <c r="M2488" i="6"/>
  <c r="O2488" i="6" s="1"/>
  <c r="P2488" i="6" s="1"/>
  <c r="T2487" i="6"/>
  <c r="S2487" i="6"/>
  <c r="R2487" i="6"/>
  <c r="Q2487" i="6"/>
  <c r="O2487" i="6"/>
  <c r="P2487" i="6" s="1"/>
  <c r="N2487" i="6"/>
  <c r="M2487" i="6"/>
  <c r="T2486" i="6"/>
  <c r="S2486" i="6"/>
  <c r="R2486" i="6"/>
  <c r="Q2486" i="6"/>
  <c r="N2486" i="6"/>
  <c r="O2486" i="6" s="1"/>
  <c r="P2486" i="6" s="1"/>
  <c r="M2486" i="6"/>
  <c r="T2485" i="6"/>
  <c r="S2485" i="6"/>
  <c r="R2485" i="6"/>
  <c r="Q2485" i="6"/>
  <c r="P2485" i="6"/>
  <c r="N2485" i="6"/>
  <c r="M2485" i="6"/>
  <c r="O2485" i="6" s="1"/>
  <c r="T2484" i="6"/>
  <c r="S2484" i="6"/>
  <c r="R2484" i="6"/>
  <c r="Q2484" i="6"/>
  <c r="N2484" i="6"/>
  <c r="M2484" i="6"/>
  <c r="O2484" i="6" s="1"/>
  <c r="P2484" i="6" s="1"/>
  <c r="T2483" i="6"/>
  <c r="S2483" i="6"/>
  <c r="R2483" i="6"/>
  <c r="Q2483" i="6"/>
  <c r="O2483" i="6"/>
  <c r="P2483" i="6" s="1"/>
  <c r="N2483" i="6"/>
  <c r="M2483" i="6"/>
  <c r="T2482" i="6"/>
  <c r="S2482" i="6"/>
  <c r="R2482" i="6"/>
  <c r="Q2482" i="6"/>
  <c r="N2482" i="6"/>
  <c r="M2482" i="6"/>
  <c r="O2482" i="6" s="1"/>
  <c r="P2482" i="6" s="1"/>
  <c r="T2481" i="6"/>
  <c r="S2481" i="6"/>
  <c r="R2481" i="6"/>
  <c r="Q2481" i="6"/>
  <c r="N2481" i="6"/>
  <c r="M2481" i="6"/>
  <c r="O2481" i="6" s="1"/>
  <c r="P2481" i="6" s="1"/>
  <c r="T2480" i="6"/>
  <c r="S2480" i="6"/>
  <c r="R2480" i="6"/>
  <c r="Q2480" i="6"/>
  <c r="O2480" i="6"/>
  <c r="P2480" i="6" s="1"/>
  <c r="N2480" i="6"/>
  <c r="M2480" i="6"/>
  <c r="T2479" i="6"/>
  <c r="S2479" i="6"/>
  <c r="R2479" i="6"/>
  <c r="Q2479" i="6"/>
  <c r="N2479" i="6"/>
  <c r="M2479" i="6"/>
  <c r="O2479" i="6" s="1"/>
  <c r="P2479" i="6" s="1"/>
  <c r="T2478" i="6"/>
  <c r="S2478" i="6"/>
  <c r="R2478" i="6"/>
  <c r="Q2478" i="6"/>
  <c r="N2478" i="6"/>
  <c r="M2478" i="6"/>
  <c r="O2478" i="6" s="1"/>
  <c r="P2478" i="6" s="1"/>
  <c r="T2477" i="6"/>
  <c r="S2477" i="6"/>
  <c r="R2477" i="6"/>
  <c r="Q2477" i="6"/>
  <c r="N2477" i="6"/>
  <c r="O2477" i="6" s="1"/>
  <c r="P2477" i="6" s="1"/>
  <c r="M2477" i="6"/>
  <c r="T2476" i="6"/>
  <c r="S2476" i="6"/>
  <c r="R2476" i="6"/>
  <c r="Q2476" i="6"/>
  <c r="O2476" i="6"/>
  <c r="P2476" i="6" s="1"/>
  <c r="N2476" i="6"/>
  <c r="M2476" i="6"/>
  <c r="T2475" i="6"/>
  <c r="S2475" i="6"/>
  <c r="R2475" i="6"/>
  <c r="Q2475" i="6"/>
  <c r="P2475" i="6"/>
  <c r="O2475" i="6"/>
  <c r="N2475" i="6"/>
  <c r="M2475" i="6"/>
  <c r="T2474" i="6"/>
  <c r="S2474" i="6"/>
  <c r="R2474" i="6"/>
  <c r="Q2474" i="6"/>
  <c r="N2474" i="6"/>
  <c r="M2474" i="6"/>
  <c r="O2474" i="6" s="1"/>
  <c r="P2474" i="6" s="1"/>
  <c r="T2473" i="6"/>
  <c r="S2473" i="6"/>
  <c r="R2473" i="6"/>
  <c r="Q2473" i="6"/>
  <c r="P2473" i="6"/>
  <c r="O2473" i="6"/>
  <c r="N2473" i="6"/>
  <c r="M2473" i="6"/>
  <c r="T2472" i="6"/>
  <c r="S2472" i="6"/>
  <c r="R2472" i="6"/>
  <c r="Q2472" i="6"/>
  <c r="O2472" i="6"/>
  <c r="P2472" i="6" s="1"/>
  <c r="N2472" i="6"/>
  <c r="M2472" i="6"/>
  <c r="T2471" i="6"/>
  <c r="S2471" i="6"/>
  <c r="R2471" i="6"/>
  <c r="Q2471" i="6"/>
  <c r="N2471" i="6"/>
  <c r="M2471" i="6"/>
  <c r="O2471" i="6" s="1"/>
  <c r="P2471" i="6" s="1"/>
  <c r="T2470" i="6"/>
  <c r="S2470" i="6"/>
  <c r="R2470" i="6"/>
  <c r="Q2470" i="6"/>
  <c r="N2470" i="6"/>
  <c r="M2470" i="6"/>
  <c r="O2470" i="6" s="1"/>
  <c r="P2470" i="6" s="1"/>
  <c r="T2469" i="6"/>
  <c r="S2469" i="6"/>
  <c r="R2469" i="6"/>
  <c r="Q2469" i="6"/>
  <c r="O2469" i="6"/>
  <c r="P2469" i="6" s="1"/>
  <c r="N2469" i="6"/>
  <c r="M2469" i="6"/>
  <c r="T2468" i="6"/>
  <c r="S2468" i="6"/>
  <c r="R2468" i="6"/>
  <c r="Q2468" i="6"/>
  <c r="N2468" i="6"/>
  <c r="M2468" i="6"/>
  <c r="O2468" i="6" s="1"/>
  <c r="P2468" i="6" s="1"/>
  <c r="T2467" i="6"/>
  <c r="S2467" i="6"/>
  <c r="R2467" i="6"/>
  <c r="Q2467" i="6"/>
  <c r="N2467" i="6"/>
  <c r="M2467" i="6"/>
  <c r="O2467" i="6" s="1"/>
  <c r="P2467" i="6" s="1"/>
  <c r="T2466" i="6"/>
  <c r="S2466" i="6"/>
  <c r="R2466" i="6"/>
  <c r="Q2466" i="6"/>
  <c r="N2466" i="6"/>
  <c r="M2466" i="6"/>
  <c r="O2466" i="6" s="1"/>
  <c r="P2466" i="6" s="1"/>
  <c r="T2465" i="6"/>
  <c r="S2465" i="6"/>
  <c r="R2465" i="6"/>
  <c r="Q2465" i="6"/>
  <c r="N2465" i="6"/>
  <c r="M2465" i="6"/>
  <c r="O2465" i="6" s="1"/>
  <c r="P2465" i="6" s="1"/>
  <c r="T2464" i="6"/>
  <c r="S2464" i="6"/>
  <c r="R2464" i="6"/>
  <c r="Q2464" i="6"/>
  <c r="N2464" i="6"/>
  <c r="M2464" i="6"/>
  <c r="T2463" i="6"/>
  <c r="S2463" i="6"/>
  <c r="R2463" i="6"/>
  <c r="Q2463" i="6"/>
  <c r="O2463" i="6"/>
  <c r="P2463" i="6" s="1"/>
  <c r="N2463" i="6"/>
  <c r="M2463" i="6"/>
  <c r="T2462" i="6"/>
  <c r="S2462" i="6"/>
  <c r="R2462" i="6"/>
  <c r="Q2462" i="6"/>
  <c r="O2462" i="6"/>
  <c r="P2462" i="6" s="1"/>
  <c r="N2462" i="6"/>
  <c r="M2462" i="6"/>
  <c r="T2461" i="6"/>
  <c r="S2461" i="6"/>
  <c r="R2461" i="6"/>
  <c r="Q2461" i="6"/>
  <c r="N2461" i="6"/>
  <c r="M2461" i="6"/>
  <c r="O2461" i="6" s="1"/>
  <c r="P2461" i="6" s="1"/>
  <c r="T2460" i="6"/>
  <c r="S2460" i="6"/>
  <c r="R2460" i="6"/>
  <c r="Q2460" i="6"/>
  <c r="N2460" i="6"/>
  <c r="M2460" i="6"/>
  <c r="O2460" i="6" s="1"/>
  <c r="P2460" i="6" s="1"/>
  <c r="T2459" i="6"/>
  <c r="S2459" i="6"/>
  <c r="R2459" i="6"/>
  <c r="Q2459" i="6"/>
  <c r="N2459" i="6"/>
  <c r="M2459" i="6"/>
  <c r="T2458" i="6"/>
  <c r="S2458" i="6"/>
  <c r="R2458" i="6"/>
  <c r="Q2458" i="6"/>
  <c r="O2458" i="6"/>
  <c r="P2458" i="6" s="1"/>
  <c r="N2458" i="6"/>
  <c r="M2458" i="6"/>
  <c r="T2457" i="6"/>
  <c r="S2457" i="6"/>
  <c r="R2457" i="6"/>
  <c r="Q2457" i="6"/>
  <c r="O2457" i="6"/>
  <c r="P2457" i="6" s="1"/>
  <c r="N2457" i="6"/>
  <c r="M2457" i="6"/>
  <c r="T2456" i="6"/>
  <c r="S2456" i="6"/>
  <c r="R2456" i="6"/>
  <c r="Q2456" i="6"/>
  <c r="N2456" i="6"/>
  <c r="O2456" i="6" s="1"/>
  <c r="P2456" i="6" s="1"/>
  <c r="M2456" i="6"/>
  <c r="T2455" i="6"/>
  <c r="S2455" i="6"/>
  <c r="R2455" i="6"/>
  <c r="Q2455" i="6"/>
  <c r="P2455" i="6"/>
  <c r="O2455" i="6"/>
  <c r="N2455" i="6"/>
  <c r="M2455" i="6"/>
  <c r="T2454" i="6"/>
  <c r="S2454" i="6"/>
  <c r="R2454" i="6"/>
  <c r="Q2454" i="6"/>
  <c r="P2454" i="6"/>
  <c r="O2454" i="6"/>
  <c r="N2454" i="6"/>
  <c r="M2454" i="6"/>
  <c r="T2453" i="6"/>
  <c r="S2453" i="6"/>
  <c r="R2453" i="6"/>
  <c r="Q2453" i="6"/>
  <c r="P2453" i="6"/>
  <c r="N2453" i="6"/>
  <c r="M2453" i="6"/>
  <c r="O2453" i="6" s="1"/>
  <c r="T2452" i="6"/>
  <c r="S2452" i="6"/>
  <c r="R2452" i="6"/>
  <c r="Q2452" i="6"/>
  <c r="P2452" i="6"/>
  <c r="O2452" i="6"/>
  <c r="N2452" i="6"/>
  <c r="M2452" i="6"/>
  <c r="T2451" i="6"/>
  <c r="S2451" i="6"/>
  <c r="R2451" i="6"/>
  <c r="Q2451" i="6"/>
  <c r="O2451" i="6"/>
  <c r="P2451" i="6" s="1"/>
  <c r="N2451" i="6"/>
  <c r="M2451" i="6"/>
  <c r="T2450" i="6"/>
  <c r="S2450" i="6"/>
  <c r="R2450" i="6"/>
  <c r="Q2450" i="6"/>
  <c r="N2450" i="6"/>
  <c r="M2450" i="6"/>
  <c r="O2450" i="6" s="1"/>
  <c r="P2450" i="6" s="1"/>
  <c r="T2449" i="6"/>
  <c r="S2449" i="6"/>
  <c r="R2449" i="6"/>
  <c r="Q2449" i="6"/>
  <c r="N2449" i="6"/>
  <c r="M2449" i="6"/>
  <c r="O2449" i="6" s="1"/>
  <c r="P2449" i="6" s="1"/>
  <c r="T2448" i="6"/>
  <c r="S2448" i="6"/>
  <c r="R2448" i="6"/>
  <c r="Q2448" i="6"/>
  <c r="N2448" i="6"/>
  <c r="O2448" i="6" s="1"/>
  <c r="P2448" i="6" s="1"/>
  <c r="M2448" i="6"/>
  <c r="T2447" i="6"/>
  <c r="S2447" i="6"/>
  <c r="R2447" i="6"/>
  <c r="Q2447" i="6"/>
  <c r="N2447" i="6"/>
  <c r="M2447" i="6"/>
  <c r="O2447" i="6" s="1"/>
  <c r="P2447" i="6" s="1"/>
  <c r="T2446" i="6"/>
  <c r="S2446" i="6"/>
  <c r="R2446" i="6"/>
  <c r="Q2446" i="6"/>
  <c r="P2446" i="6"/>
  <c r="N2446" i="6"/>
  <c r="M2446" i="6"/>
  <c r="O2446" i="6" s="1"/>
  <c r="T2445" i="6"/>
  <c r="S2445" i="6"/>
  <c r="R2445" i="6"/>
  <c r="Q2445" i="6"/>
  <c r="N2445" i="6"/>
  <c r="O2445" i="6" s="1"/>
  <c r="P2445" i="6" s="1"/>
  <c r="M2445" i="6"/>
  <c r="T2444" i="6"/>
  <c r="S2444" i="6"/>
  <c r="R2444" i="6"/>
  <c r="Q2444" i="6"/>
  <c r="O2444" i="6"/>
  <c r="P2444" i="6" s="1"/>
  <c r="N2444" i="6"/>
  <c r="M2444" i="6"/>
  <c r="T2443" i="6"/>
  <c r="S2443" i="6"/>
  <c r="R2443" i="6"/>
  <c r="Q2443" i="6"/>
  <c r="O2443" i="6"/>
  <c r="P2443" i="6" s="1"/>
  <c r="N2443" i="6"/>
  <c r="M2443" i="6"/>
  <c r="T2442" i="6"/>
  <c r="S2442" i="6"/>
  <c r="R2442" i="6"/>
  <c r="Q2442" i="6"/>
  <c r="N2442" i="6"/>
  <c r="M2442" i="6"/>
  <c r="T2441" i="6"/>
  <c r="S2441" i="6"/>
  <c r="R2441" i="6"/>
  <c r="Q2441" i="6"/>
  <c r="O2441" i="6"/>
  <c r="P2441" i="6" s="1"/>
  <c r="N2441" i="6"/>
  <c r="M2441" i="6"/>
  <c r="T2440" i="6"/>
  <c r="S2440" i="6"/>
  <c r="R2440" i="6"/>
  <c r="Q2440" i="6"/>
  <c r="O2440" i="6"/>
  <c r="P2440" i="6" s="1"/>
  <c r="N2440" i="6"/>
  <c r="M2440" i="6"/>
  <c r="T2439" i="6"/>
  <c r="S2439" i="6"/>
  <c r="R2439" i="6"/>
  <c r="Q2439" i="6"/>
  <c r="N2439" i="6"/>
  <c r="M2439" i="6"/>
  <c r="O2439" i="6" s="1"/>
  <c r="P2439" i="6" s="1"/>
  <c r="T2438" i="6"/>
  <c r="S2438" i="6"/>
  <c r="R2438" i="6"/>
  <c r="Q2438" i="6"/>
  <c r="N2438" i="6"/>
  <c r="M2438" i="6"/>
  <c r="T2437" i="6"/>
  <c r="S2437" i="6"/>
  <c r="R2437" i="6"/>
  <c r="Q2437" i="6"/>
  <c r="O2437" i="6"/>
  <c r="P2437" i="6" s="1"/>
  <c r="N2437" i="6"/>
  <c r="M2437" i="6"/>
  <c r="T2436" i="6"/>
  <c r="S2436" i="6"/>
  <c r="R2436" i="6"/>
  <c r="Q2436" i="6"/>
  <c r="N2436" i="6"/>
  <c r="O2436" i="6" s="1"/>
  <c r="P2436" i="6" s="1"/>
  <c r="M2436" i="6"/>
  <c r="T2435" i="6"/>
  <c r="S2435" i="6"/>
  <c r="R2435" i="6"/>
  <c r="Q2435" i="6"/>
  <c r="N2435" i="6"/>
  <c r="M2435" i="6"/>
  <c r="O2435" i="6" s="1"/>
  <c r="P2435" i="6" s="1"/>
  <c r="T2434" i="6"/>
  <c r="S2434" i="6"/>
  <c r="R2434" i="6"/>
  <c r="Q2434" i="6"/>
  <c r="N2434" i="6"/>
  <c r="O2434" i="6" s="1"/>
  <c r="P2434" i="6" s="1"/>
  <c r="M2434" i="6"/>
  <c r="T2433" i="6"/>
  <c r="S2433" i="6"/>
  <c r="R2433" i="6"/>
  <c r="Q2433" i="6"/>
  <c r="N2433" i="6"/>
  <c r="M2433" i="6"/>
  <c r="T2432" i="6"/>
  <c r="S2432" i="6"/>
  <c r="R2432" i="6"/>
  <c r="Q2432" i="6"/>
  <c r="P2432" i="6"/>
  <c r="N2432" i="6"/>
  <c r="M2432" i="6"/>
  <c r="O2432" i="6" s="1"/>
  <c r="T2431" i="6"/>
  <c r="S2431" i="6"/>
  <c r="R2431" i="6"/>
  <c r="Q2431" i="6"/>
  <c r="N2431" i="6"/>
  <c r="O2431" i="6" s="1"/>
  <c r="P2431" i="6" s="1"/>
  <c r="M2431" i="6"/>
  <c r="T2430" i="6"/>
  <c r="S2430" i="6"/>
  <c r="R2430" i="6"/>
  <c r="Q2430" i="6"/>
  <c r="O2430" i="6"/>
  <c r="P2430" i="6" s="1"/>
  <c r="N2430" i="6"/>
  <c r="M2430" i="6"/>
  <c r="T2429" i="6"/>
  <c r="S2429" i="6"/>
  <c r="R2429" i="6"/>
  <c r="Q2429" i="6"/>
  <c r="O2429" i="6"/>
  <c r="P2429" i="6" s="1"/>
  <c r="N2429" i="6"/>
  <c r="M2429" i="6"/>
  <c r="T2428" i="6"/>
  <c r="S2428" i="6"/>
  <c r="R2428" i="6"/>
  <c r="Q2428" i="6"/>
  <c r="N2428" i="6"/>
  <c r="M2428" i="6"/>
  <c r="O2428" i="6" s="1"/>
  <c r="P2428" i="6" s="1"/>
  <c r="T2427" i="6"/>
  <c r="S2427" i="6"/>
  <c r="R2427" i="6"/>
  <c r="Q2427" i="6"/>
  <c r="O2427" i="6"/>
  <c r="P2427" i="6" s="1"/>
  <c r="N2427" i="6"/>
  <c r="M2427" i="6"/>
  <c r="T2426" i="6"/>
  <c r="S2426" i="6"/>
  <c r="R2426" i="6"/>
  <c r="Q2426" i="6"/>
  <c r="N2426" i="6"/>
  <c r="O2426" i="6" s="1"/>
  <c r="P2426" i="6" s="1"/>
  <c r="M2426" i="6"/>
  <c r="T2425" i="6"/>
  <c r="S2425" i="6"/>
  <c r="R2425" i="6"/>
  <c r="Q2425" i="6"/>
  <c r="P2425" i="6"/>
  <c r="N2425" i="6"/>
  <c r="M2425" i="6"/>
  <c r="O2425" i="6" s="1"/>
  <c r="T2424" i="6"/>
  <c r="S2424" i="6"/>
  <c r="R2424" i="6"/>
  <c r="Q2424" i="6"/>
  <c r="O2424" i="6"/>
  <c r="P2424" i="6" s="1"/>
  <c r="N2424" i="6"/>
  <c r="M2424" i="6"/>
  <c r="T2423" i="6"/>
  <c r="S2423" i="6"/>
  <c r="R2423" i="6"/>
  <c r="Q2423" i="6"/>
  <c r="O2423" i="6"/>
  <c r="P2423" i="6" s="1"/>
  <c r="N2423" i="6"/>
  <c r="M2423" i="6"/>
  <c r="T2422" i="6"/>
  <c r="S2422" i="6"/>
  <c r="R2422" i="6"/>
  <c r="Q2422" i="6"/>
  <c r="P2422" i="6"/>
  <c r="N2422" i="6"/>
  <c r="M2422" i="6"/>
  <c r="O2422" i="6" s="1"/>
  <c r="T2421" i="6"/>
  <c r="S2421" i="6"/>
  <c r="R2421" i="6"/>
  <c r="Q2421" i="6"/>
  <c r="P2421" i="6"/>
  <c r="N2421" i="6"/>
  <c r="M2421" i="6"/>
  <c r="O2421" i="6" s="1"/>
  <c r="T2420" i="6"/>
  <c r="S2420" i="6"/>
  <c r="R2420" i="6"/>
  <c r="Q2420" i="6"/>
  <c r="O2420" i="6"/>
  <c r="P2420" i="6" s="1"/>
  <c r="N2420" i="6"/>
  <c r="M2420" i="6"/>
  <c r="T2419" i="6"/>
  <c r="S2419" i="6"/>
  <c r="R2419" i="6"/>
  <c r="Q2419" i="6"/>
  <c r="O2419" i="6"/>
  <c r="P2419" i="6" s="1"/>
  <c r="N2419" i="6"/>
  <c r="M2419" i="6"/>
  <c r="T2418" i="6"/>
  <c r="S2418" i="6"/>
  <c r="R2418" i="6"/>
  <c r="Q2418" i="6"/>
  <c r="N2418" i="6"/>
  <c r="M2418" i="6"/>
  <c r="O2418" i="6" s="1"/>
  <c r="P2418" i="6" s="1"/>
  <c r="T2417" i="6"/>
  <c r="S2417" i="6"/>
  <c r="R2417" i="6"/>
  <c r="Q2417" i="6"/>
  <c r="N2417" i="6"/>
  <c r="O2417" i="6" s="1"/>
  <c r="P2417" i="6" s="1"/>
  <c r="M2417" i="6"/>
  <c r="T2416" i="6"/>
  <c r="S2416" i="6"/>
  <c r="R2416" i="6"/>
  <c r="Q2416" i="6"/>
  <c r="N2416" i="6"/>
  <c r="M2416" i="6"/>
  <c r="T2415" i="6"/>
  <c r="S2415" i="6"/>
  <c r="R2415" i="6"/>
  <c r="Q2415" i="6"/>
  <c r="O2415" i="6"/>
  <c r="P2415" i="6" s="1"/>
  <c r="N2415" i="6"/>
  <c r="M2415" i="6"/>
  <c r="T2414" i="6"/>
  <c r="S2414" i="6"/>
  <c r="R2414" i="6"/>
  <c r="Q2414" i="6"/>
  <c r="N2414" i="6"/>
  <c r="M2414" i="6"/>
  <c r="O2414" i="6" s="1"/>
  <c r="P2414" i="6" s="1"/>
  <c r="T2413" i="6"/>
  <c r="S2413" i="6"/>
  <c r="R2413" i="6"/>
  <c r="Q2413" i="6"/>
  <c r="N2413" i="6"/>
  <c r="O2413" i="6" s="1"/>
  <c r="P2413" i="6" s="1"/>
  <c r="M2413" i="6"/>
  <c r="T2412" i="6"/>
  <c r="S2412" i="6"/>
  <c r="R2412" i="6"/>
  <c r="Q2412" i="6"/>
  <c r="O2412" i="6"/>
  <c r="P2412" i="6" s="1"/>
  <c r="N2412" i="6"/>
  <c r="M2412" i="6"/>
  <c r="T2411" i="6"/>
  <c r="S2411" i="6"/>
  <c r="R2411" i="6"/>
  <c r="Q2411" i="6"/>
  <c r="P2411" i="6"/>
  <c r="N2411" i="6"/>
  <c r="M2411" i="6"/>
  <c r="O2411" i="6" s="1"/>
  <c r="T2410" i="6"/>
  <c r="S2410" i="6"/>
  <c r="R2410" i="6"/>
  <c r="Q2410" i="6"/>
  <c r="N2410" i="6"/>
  <c r="M2410" i="6"/>
  <c r="T2409" i="6"/>
  <c r="S2409" i="6"/>
  <c r="R2409" i="6"/>
  <c r="Q2409" i="6"/>
  <c r="O2409" i="6"/>
  <c r="P2409" i="6" s="1"/>
  <c r="N2409" i="6"/>
  <c r="M2409" i="6"/>
  <c r="T2408" i="6"/>
  <c r="S2408" i="6"/>
  <c r="R2408" i="6"/>
  <c r="Q2408" i="6"/>
  <c r="N2408" i="6"/>
  <c r="O2408" i="6" s="1"/>
  <c r="P2408" i="6" s="1"/>
  <c r="M2408" i="6"/>
  <c r="T2407" i="6"/>
  <c r="S2407" i="6"/>
  <c r="R2407" i="6"/>
  <c r="Q2407" i="6"/>
  <c r="O2407" i="6"/>
  <c r="P2407" i="6" s="1"/>
  <c r="N2407" i="6"/>
  <c r="M2407" i="6"/>
  <c r="T2406" i="6"/>
  <c r="S2406" i="6"/>
  <c r="R2406" i="6"/>
  <c r="Q2406" i="6"/>
  <c r="O2406" i="6"/>
  <c r="P2406" i="6" s="1"/>
  <c r="N2406" i="6"/>
  <c r="M2406" i="6"/>
  <c r="T2405" i="6"/>
  <c r="S2405" i="6"/>
  <c r="R2405" i="6"/>
  <c r="Q2405" i="6"/>
  <c r="N2405" i="6"/>
  <c r="M2405" i="6"/>
  <c r="T2404" i="6"/>
  <c r="S2404" i="6"/>
  <c r="R2404" i="6"/>
  <c r="Q2404" i="6"/>
  <c r="N2404" i="6"/>
  <c r="M2404" i="6"/>
  <c r="O2404" i="6" s="1"/>
  <c r="P2404" i="6" s="1"/>
  <c r="T2403" i="6"/>
  <c r="S2403" i="6"/>
  <c r="R2403" i="6"/>
  <c r="Q2403" i="6"/>
  <c r="N2403" i="6"/>
  <c r="O2403" i="6" s="1"/>
  <c r="P2403" i="6" s="1"/>
  <c r="M2403" i="6"/>
  <c r="T2402" i="6"/>
  <c r="S2402" i="6"/>
  <c r="R2402" i="6"/>
  <c r="Q2402" i="6"/>
  <c r="N2402" i="6"/>
  <c r="M2402" i="6"/>
  <c r="T2401" i="6"/>
  <c r="S2401" i="6"/>
  <c r="R2401" i="6"/>
  <c r="Q2401" i="6"/>
  <c r="O2401" i="6"/>
  <c r="P2401" i="6" s="1"/>
  <c r="N2401" i="6"/>
  <c r="M2401" i="6"/>
  <c r="T2400" i="6"/>
  <c r="S2400" i="6"/>
  <c r="R2400" i="6"/>
  <c r="Q2400" i="6"/>
  <c r="P2400" i="6"/>
  <c r="N2400" i="6"/>
  <c r="M2400" i="6"/>
  <c r="O2400" i="6" s="1"/>
  <c r="T2399" i="6"/>
  <c r="S2399" i="6"/>
  <c r="R2399" i="6"/>
  <c r="Q2399" i="6"/>
  <c r="O2399" i="6"/>
  <c r="P2399" i="6" s="1"/>
  <c r="N2399" i="6"/>
  <c r="M2399" i="6"/>
  <c r="T2398" i="6"/>
  <c r="S2398" i="6"/>
  <c r="R2398" i="6"/>
  <c r="Q2398" i="6"/>
  <c r="N2398" i="6"/>
  <c r="M2398" i="6"/>
  <c r="O2398" i="6" s="1"/>
  <c r="P2398" i="6" s="1"/>
  <c r="T2397" i="6"/>
  <c r="S2397" i="6"/>
  <c r="R2397" i="6"/>
  <c r="Q2397" i="6"/>
  <c r="N2397" i="6"/>
  <c r="M2397" i="6"/>
  <c r="O2397" i="6" s="1"/>
  <c r="P2397" i="6" s="1"/>
  <c r="T2396" i="6"/>
  <c r="S2396" i="6"/>
  <c r="R2396" i="6"/>
  <c r="Q2396" i="6"/>
  <c r="N2396" i="6"/>
  <c r="O2396" i="6" s="1"/>
  <c r="P2396" i="6" s="1"/>
  <c r="M2396" i="6"/>
  <c r="T2395" i="6"/>
  <c r="S2395" i="6"/>
  <c r="R2395" i="6"/>
  <c r="Q2395" i="6"/>
  <c r="N2395" i="6"/>
  <c r="M2395" i="6"/>
  <c r="O2395" i="6" s="1"/>
  <c r="P2395" i="6" s="1"/>
  <c r="T2394" i="6"/>
  <c r="S2394" i="6"/>
  <c r="R2394" i="6"/>
  <c r="Q2394" i="6"/>
  <c r="O2394" i="6"/>
  <c r="P2394" i="6" s="1"/>
  <c r="N2394" i="6"/>
  <c r="M2394" i="6"/>
  <c r="T2393" i="6"/>
  <c r="S2393" i="6"/>
  <c r="R2393" i="6"/>
  <c r="Q2393" i="6"/>
  <c r="P2393" i="6"/>
  <c r="O2393" i="6"/>
  <c r="N2393" i="6"/>
  <c r="M2393" i="6"/>
  <c r="T2392" i="6"/>
  <c r="S2392" i="6"/>
  <c r="R2392" i="6"/>
  <c r="Q2392" i="6"/>
  <c r="P2392" i="6"/>
  <c r="O2392" i="6"/>
  <c r="N2392" i="6"/>
  <c r="M2392" i="6"/>
  <c r="T2391" i="6"/>
  <c r="S2391" i="6"/>
  <c r="R2391" i="6"/>
  <c r="Q2391" i="6"/>
  <c r="N2391" i="6"/>
  <c r="M2391" i="6"/>
  <c r="O2391" i="6" s="1"/>
  <c r="P2391" i="6" s="1"/>
  <c r="T2390" i="6"/>
  <c r="S2390" i="6"/>
  <c r="R2390" i="6"/>
  <c r="Q2390" i="6"/>
  <c r="N2390" i="6"/>
  <c r="M2390" i="6"/>
  <c r="O2390" i="6" s="1"/>
  <c r="P2390" i="6" s="1"/>
  <c r="T2389" i="6"/>
  <c r="S2389" i="6"/>
  <c r="R2389" i="6"/>
  <c r="Q2389" i="6"/>
  <c r="N2389" i="6"/>
  <c r="M2389" i="6"/>
  <c r="O2389" i="6" s="1"/>
  <c r="P2389" i="6" s="1"/>
  <c r="T2388" i="6"/>
  <c r="S2388" i="6"/>
  <c r="R2388" i="6"/>
  <c r="Q2388" i="6"/>
  <c r="N2388" i="6"/>
  <c r="M2388" i="6"/>
  <c r="T2387" i="6"/>
  <c r="S2387" i="6"/>
  <c r="R2387" i="6"/>
  <c r="Q2387" i="6"/>
  <c r="N2387" i="6"/>
  <c r="M2387" i="6"/>
  <c r="O2387" i="6" s="1"/>
  <c r="P2387" i="6" s="1"/>
  <c r="T2386" i="6"/>
  <c r="S2386" i="6"/>
  <c r="R2386" i="6"/>
  <c r="Q2386" i="6"/>
  <c r="N2386" i="6"/>
  <c r="M2386" i="6"/>
  <c r="O2386" i="6" s="1"/>
  <c r="P2386" i="6" s="1"/>
  <c r="T2385" i="6"/>
  <c r="S2385" i="6"/>
  <c r="R2385" i="6"/>
  <c r="Q2385" i="6"/>
  <c r="P2385" i="6"/>
  <c r="N2385" i="6"/>
  <c r="O2385" i="6" s="1"/>
  <c r="M2385" i="6"/>
  <c r="T2384" i="6"/>
  <c r="S2384" i="6"/>
  <c r="R2384" i="6"/>
  <c r="Q2384" i="6"/>
  <c r="N2384" i="6"/>
  <c r="O2384" i="6" s="1"/>
  <c r="P2384" i="6" s="1"/>
  <c r="M2384" i="6"/>
  <c r="T2383" i="6"/>
  <c r="S2383" i="6"/>
  <c r="R2383" i="6"/>
  <c r="Q2383" i="6"/>
  <c r="P2383" i="6"/>
  <c r="N2383" i="6"/>
  <c r="M2383" i="6"/>
  <c r="O2383" i="6" s="1"/>
  <c r="T2382" i="6"/>
  <c r="S2382" i="6"/>
  <c r="R2382" i="6"/>
  <c r="Q2382" i="6"/>
  <c r="O2382" i="6"/>
  <c r="P2382" i="6" s="1"/>
  <c r="N2382" i="6"/>
  <c r="M2382" i="6"/>
  <c r="T2381" i="6"/>
  <c r="S2381" i="6"/>
  <c r="R2381" i="6"/>
  <c r="Q2381" i="6"/>
  <c r="O2381" i="6"/>
  <c r="P2381" i="6" s="1"/>
  <c r="N2381" i="6"/>
  <c r="M2381" i="6"/>
  <c r="T2380" i="6"/>
  <c r="S2380" i="6"/>
  <c r="R2380" i="6"/>
  <c r="Q2380" i="6"/>
  <c r="P2380" i="6"/>
  <c r="O2380" i="6"/>
  <c r="N2380" i="6"/>
  <c r="M2380" i="6"/>
  <c r="T2379" i="6"/>
  <c r="S2379" i="6"/>
  <c r="R2379" i="6"/>
  <c r="Q2379" i="6"/>
  <c r="O2379" i="6"/>
  <c r="P2379" i="6" s="1"/>
  <c r="N2379" i="6"/>
  <c r="M2379" i="6"/>
  <c r="T2378" i="6"/>
  <c r="S2378" i="6"/>
  <c r="R2378" i="6"/>
  <c r="Q2378" i="6"/>
  <c r="O2378" i="6"/>
  <c r="P2378" i="6" s="1"/>
  <c r="N2378" i="6"/>
  <c r="M2378" i="6"/>
  <c r="T2377" i="6"/>
  <c r="S2377" i="6"/>
  <c r="R2377" i="6"/>
  <c r="Q2377" i="6"/>
  <c r="P2377" i="6"/>
  <c r="N2377" i="6"/>
  <c r="M2377" i="6"/>
  <c r="O2377" i="6" s="1"/>
  <c r="T2376" i="6"/>
  <c r="S2376" i="6"/>
  <c r="R2376" i="6"/>
  <c r="Q2376" i="6"/>
  <c r="N2376" i="6"/>
  <c r="M2376" i="6"/>
  <c r="O2376" i="6" s="1"/>
  <c r="P2376" i="6" s="1"/>
  <c r="T2375" i="6"/>
  <c r="S2375" i="6"/>
  <c r="R2375" i="6"/>
  <c r="Q2375" i="6"/>
  <c r="N2375" i="6"/>
  <c r="M2375" i="6"/>
  <c r="T2374" i="6"/>
  <c r="S2374" i="6"/>
  <c r="R2374" i="6"/>
  <c r="Q2374" i="6"/>
  <c r="N2374" i="6"/>
  <c r="M2374" i="6"/>
  <c r="T2373" i="6"/>
  <c r="S2373" i="6"/>
  <c r="R2373" i="6"/>
  <c r="Q2373" i="6"/>
  <c r="N2373" i="6"/>
  <c r="M2373" i="6"/>
  <c r="O2373" i="6" s="1"/>
  <c r="P2373" i="6" s="1"/>
  <c r="T2372" i="6"/>
  <c r="S2372" i="6"/>
  <c r="R2372" i="6"/>
  <c r="Q2372" i="6"/>
  <c r="O2372" i="6"/>
  <c r="P2372" i="6" s="1"/>
  <c r="N2372" i="6"/>
  <c r="M2372" i="6"/>
  <c r="T2371" i="6"/>
  <c r="S2371" i="6"/>
  <c r="R2371" i="6"/>
  <c r="Q2371" i="6"/>
  <c r="O2371" i="6"/>
  <c r="P2371" i="6" s="1"/>
  <c r="N2371" i="6"/>
  <c r="M2371" i="6"/>
  <c r="T2370" i="6"/>
  <c r="S2370" i="6"/>
  <c r="R2370" i="6"/>
  <c r="Q2370" i="6"/>
  <c r="N2370" i="6"/>
  <c r="M2370" i="6"/>
  <c r="O2370" i="6" s="1"/>
  <c r="P2370" i="6" s="1"/>
  <c r="T2369" i="6"/>
  <c r="S2369" i="6"/>
  <c r="R2369" i="6"/>
  <c r="Q2369" i="6"/>
  <c r="N2369" i="6"/>
  <c r="M2369" i="6"/>
  <c r="O2369" i="6" s="1"/>
  <c r="P2369" i="6" s="1"/>
  <c r="T2368" i="6"/>
  <c r="S2368" i="6"/>
  <c r="R2368" i="6"/>
  <c r="Q2368" i="6"/>
  <c r="N2368" i="6"/>
  <c r="M2368" i="6"/>
  <c r="O2368" i="6" s="1"/>
  <c r="P2368" i="6" s="1"/>
  <c r="T2367" i="6"/>
  <c r="S2367" i="6"/>
  <c r="R2367" i="6"/>
  <c r="Q2367" i="6"/>
  <c r="N2367" i="6"/>
  <c r="M2367" i="6"/>
  <c r="O2367" i="6" s="1"/>
  <c r="P2367" i="6" s="1"/>
  <c r="T2366" i="6"/>
  <c r="S2366" i="6"/>
  <c r="R2366" i="6"/>
  <c r="Q2366" i="6"/>
  <c r="N2366" i="6"/>
  <c r="O2366" i="6" s="1"/>
  <c r="P2366" i="6" s="1"/>
  <c r="M2366" i="6"/>
  <c r="T2365" i="6"/>
  <c r="S2365" i="6"/>
  <c r="R2365" i="6"/>
  <c r="Q2365" i="6"/>
  <c r="O2365" i="6"/>
  <c r="P2365" i="6" s="1"/>
  <c r="N2365" i="6"/>
  <c r="M2365" i="6"/>
  <c r="T2364" i="6"/>
  <c r="S2364" i="6"/>
  <c r="R2364" i="6"/>
  <c r="Q2364" i="6"/>
  <c r="P2364" i="6"/>
  <c r="O2364" i="6"/>
  <c r="N2364" i="6"/>
  <c r="M2364" i="6"/>
  <c r="T2363" i="6"/>
  <c r="S2363" i="6"/>
  <c r="R2363" i="6"/>
  <c r="Q2363" i="6"/>
  <c r="N2363" i="6"/>
  <c r="M2363" i="6"/>
  <c r="O2363" i="6" s="1"/>
  <c r="P2363" i="6" s="1"/>
  <c r="T2362" i="6"/>
  <c r="S2362" i="6"/>
  <c r="R2362" i="6"/>
  <c r="Q2362" i="6"/>
  <c r="P2362" i="6"/>
  <c r="N2362" i="6"/>
  <c r="M2362" i="6"/>
  <c r="O2362" i="6" s="1"/>
  <c r="T2361" i="6"/>
  <c r="S2361" i="6"/>
  <c r="R2361" i="6"/>
  <c r="Q2361" i="6"/>
  <c r="N2361" i="6"/>
  <c r="M2361" i="6"/>
  <c r="O2361" i="6" s="1"/>
  <c r="P2361" i="6" s="1"/>
  <c r="T2360" i="6"/>
  <c r="S2360" i="6"/>
  <c r="R2360" i="6"/>
  <c r="Q2360" i="6"/>
  <c r="N2360" i="6"/>
  <c r="M2360" i="6"/>
  <c r="O2360" i="6" s="1"/>
  <c r="P2360" i="6" s="1"/>
  <c r="T2359" i="6"/>
  <c r="S2359" i="6"/>
  <c r="R2359" i="6"/>
  <c r="Q2359" i="6"/>
  <c r="N2359" i="6"/>
  <c r="M2359" i="6"/>
  <c r="O2359" i="6" s="1"/>
  <c r="P2359" i="6" s="1"/>
  <c r="T2358" i="6"/>
  <c r="S2358" i="6"/>
  <c r="R2358" i="6"/>
  <c r="Q2358" i="6"/>
  <c r="N2358" i="6"/>
  <c r="M2358" i="6"/>
  <c r="T2357" i="6"/>
  <c r="S2357" i="6"/>
  <c r="R2357" i="6"/>
  <c r="Q2357" i="6"/>
  <c r="N2357" i="6"/>
  <c r="O2357" i="6" s="1"/>
  <c r="P2357" i="6" s="1"/>
  <c r="M2357" i="6"/>
  <c r="T2356" i="6"/>
  <c r="S2356" i="6"/>
  <c r="R2356" i="6"/>
  <c r="Q2356" i="6"/>
  <c r="N2356" i="6"/>
  <c r="M2356" i="6"/>
  <c r="O2356" i="6" s="1"/>
  <c r="P2356" i="6" s="1"/>
  <c r="T2355" i="6"/>
  <c r="S2355" i="6"/>
  <c r="R2355" i="6"/>
  <c r="Q2355" i="6"/>
  <c r="N2355" i="6"/>
  <c r="M2355" i="6"/>
  <c r="O2355" i="6" s="1"/>
  <c r="P2355" i="6" s="1"/>
  <c r="T2354" i="6"/>
  <c r="S2354" i="6"/>
  <c r="R2354" i="6"/>
  <c r="Q2354" i="6"/>
  <c r="N2354" i="6"/>
  <c r="O2354" i="6" s="1"/>
  <c r="P2354" i="6" s="1"/>
  <c r="M2354" i="6"/>
  <c r="T2353" i="6"/>
  <c r="S2353" i="6"/>
  <c r="R2353" i="6"/>
  <c r="Q2353" i="6"/>
  <c r="N2353" i="6"/>
  <c r="M2353" i="6"/>
  <c r="T2352" i="6"/>
  <c r="S2352" i="6"/>
  <c r="R2352" i="6"/>
  <c r="Q2352" i="6"/>
  <c r="O2352" i="6"/>
  <c r="P2352" i="6" s="1"/>
  <c r="N2352" i="6"/>
  <c r="M2352" i="6"/>
  <c r="T2351" i="6"/>
  <c r="S2351" i="6"/>
  <c r="R2351" i="6"/>
  <c r="Q2351" i="6"/>
  <c r="O2351" i="6"/>
  <c r="P2351" i="6" s="1"/>
  <c r="N2351" i="6"/>
  <c r="M2351" i="6"/>
  <c r="T2350" i="6"/>
  <c r="S2350" i="6"/>
  <c r="R2350" i="6"/>
  <c r="Q2350" i="6"/>
  <c r="O2350" i="6"/>
  <c r="P2350" i="6" s="1"/>
  <c r="N2350" i="6"/>
  <c r="M2350" i="6"/>
  <c r="T2349" i="6"/>
  <c r="S2349" i="6"/>
  <c r="R2349" i="6"/>
  <c r="Q2349" i="6"/>
  <c r="O2349" i="6"/>
  <c r="P2349" i="6" s="1"/>
  <c r="N2349" i="6"/>
  <c r="M2349" i="6"/>
  <c r="T2348" i="6"/>
  <c r="S2348" i="6"/>
  <c r="R2348" i="6"/>
  <c r="Q2348" i="6"/>
  <c r="P2348" i="6"/>
  <c r="N2348" i="6"/>
  <c r="M2348" i="6"/>
  <c r="O2348" i="6" s="1"/>
  <c r="T2347" i="6"/>
  <c r="S2347" i="6"/>
  <c r="R2347" i="6"/>
  <c r="Q2347" i="6"/>
  <c r="P2347" i="6"/>
  <c r="N2347" i="6"/>
  <c r="M2347" i="6"/>
  <c r="O2347" i="6" s="1"/>
  <c r="T2346" i="6"/>
  <c r="S2346" i="6"/>
  <c r="R2346" i="6"/>
  <c r="Q2346" i="6"/>
  <c r="N2346" i="6"/>
  <c r="M2346" i="6"/>
  <c r="O2346" i="6" s="1"/>
  <c r="P2346" i="6" s="1"/>
  <c r="T2345" i="6"/>
  <c r="S2345" i="6"/>
  <c r="R2345" i="6"/>
  <c r="Q2345" i="6"/>
  <c r="N2345" i="6"/>
  <c r="M2345" i="6"/>
  <c r="T2344" i="6"/>
  <c r="S2344" i="6"/>
  <c r="R2344" i="6"/>
  <c r="Q2344" i="6"/>
  <c r="O2344" i="6"/>
  <c r="P2344" i="6" s="1"/>
  <c r="N2344" i="6"/>
  <c r="M2344" i="6"/>
  <c r="T2343" i="6"/>
  <c r="S2343" i="6"/>
  <c r="R2343" i="6"/>
  <c r="Q2343" i="6"/>
  <c r="O2343" i="6"/>
  <c r="P2343" i="6" s="1"/>
  <c r="N2343" i="6"/>
  <c r="M2343" i="6"/>
  <c r="T2342" i="6"/>
  <c r="S2342" i="6"/>
  <c r="R2342" i="6"/>
  <c r="Q2342" i="6"/>
  <c r="N2342" i="6"/>
  <c r="M2342" i="6"/>
  <c r="O2342" i="6" s="1"/>
  <c r="P2342" i="6" s="1"/>
  <c r="T2341" i="6"/>
  <c r="S2341" i="6"/>
  <c r="R2341" i="6"/>
  <c r="Q2341" i="6"/>
  <c r="N2341" i="6"/>
  <c r="M2341" i="6"/>
  <c r="O2341" i="6" s="1"/>
  <c r="P2341" i="6" s="1"/>
  <c r="T2340" i="6"/>
  <c r="S2340" i="6"/>
  <c r="R2340" i="6"/>
  <c r="Q2340" i="6"/>
  <c r="N2340" i="6"/>
  <c r="M2340" i="6"/>
  <c r="O2340" i="6" s="1"/>
  <c r="P2340" i="6" s="1"/>
  <c r="T2339" i="6"/>
  <c r="S2339" i="6"/>
  <c r="R2339" i="6"/>
  <c r="Q2339" i="6"/>
  <c r="O2339" i="6"/>
  <c r="P2339" i="6" s="1"/>
  <c r="N2339" i="6"/>
  <c r="M2339" i="6"/>
  <c r="T2338" i="6"/>
  <c r="S2338" i="6"/>
  <c r="R2338" i="6"/>
  <c r="Q2338" i="6"/>
  <c r="N2338" i="6"/>
  <c r="M2338" i="6"/>
  <c r="O2338" i="6" s="1"/>
  <c r="P2338" i="6" s="1"/>
  <c r="T2337" i="6"/>
  <c r="S2337" i="6"/>
  <c r="R2337" i="6"/>
  <c r="Q2337" i="6"/>
  <c r="P2337" i="6"/>
  <c r="N2337" i="6"/>
  <c r="M2337" i="6"/>
  <c r="O2337" i="6" s="1"/>
  <c r="T2336" i="6"/>
  <c r="S2336" i="6"/>
  <c r="R2336" i="6"/>
  <c r="Q2336" i="6"/>
  <c r="N2336" i="6"/>
  <c r="O2336" i="6" s="1"/>
  <c r="P2336" i="6" s="1"/>
  <c r="M2336" i="6"/>
  <c r="T2335" i="6"/>
  <c r="S2335" i="6"/>
  <c r="R2335" i="6"/>
  <c r="Q2335" i="6"/>
  <c r="O2335" i="6"/>
  <c r="P2335" i="6" s="1"/>
  <c r="N2335" i="6"/>
  <c r="M2335" i="6"/>
  <c r="T2334" i="6"/>
  <c r="S2334" i="6"/>
  <c r="R2334" i="6"/>
  <c r="Q2334" i="6"/>
  <c r="P2334" i="6"/>
  <c r="N2334" i="6"/>
  <c r="M2334" i="6"/>
  <c r="O2334" i="6" s="1"/>
  <c r="T2333" i="6"/>
  <c r="S2333" i="6"/>
  <c r="R2333" i="6"/>
  <c r="Q2333" i="6"/>
  <c r="P2333" i="6"/>
  <c r="O2333" i="6"/>
  <c r="N2333" i="6"/>
  <c r="M2333" i="6"/>
  <c r="T2332" i="6"/>
  <c r="S2332" i="6"/>
  <c r="R2332" i="6"/>
  <c r="Q2332" i="6"/>
  <c r="N2332" i="6"/>
  <c r="M2332" i="6"/>
  <c r="O2332" i="6" s="1"/>
  <c r="P2332" i="6" s="1"/>
  <c r="T2331" i="6"/>
  <c r="S2331" i="6"/>
  <c r="R2331" i="6"/>
  <c r="Q2331" i="6"/>
  <c r="P2331" i="6"/>
  <c r="N2331" i="6"/>
  <c r="M2331" i="6"/>
  <c r="O2331" i="6" s="1"/>
  <c r="T2330" i="6"/>
  <c r="S2330" i="6"/>
  <c r="R2330" i="6"/>
  <c r="Q2330" i="6"/>
  <c r="N2330" i="6"/>
  <c r="M2330" i="6"/>
  <c r="T2329" i="6"/>
  <c r="S2329" i="6"/>
  <c r="R2329" i="6"/>
  <c r="Q2329" i="6"/>
  <c r="N2329" i="6"/>
  <c r="O2329" i="6" s="1"/>
  <c r="P2329" i="6" s="1"/>
  <c r="M2329" i="6"/>
  <c r="T2328" i="6"/>
  <c r="S2328" i="6"/>
  <c r="R2328" i="6"/>
  <c r="Q2328" i="6"/>
  <c r="N2328" i="6"/>
  <c r="M2328" i="6"/>
  <c r="O2328" i="6" s="1"/>
  <c r="P2328" i="6" s="1"/>
  <c r="T2327" i="6"/>
  <c r="S2327" i="6"/>
  <c r="R2327" i="6"/>
  <c r="Q2327" i="6"/>
  <c r="N2327" i="6"/>
  <c r="M2327" i="6"/>
  <c r="O2327" i="6" s="1"/>
  <c r="P2327" i="6" s="1"/>
  <c r="T2326" i="6"/>
  <c r="S2326" i="6"/>
  <c r="R2326" i="6"/>
  <c r="Q2326" i="6"/>
  <c r="N2326" i="6"/>
  <c r="O2326" i="6" s="1"/>
  <c r="P2326" i="6" s="1"/>
  <c r="M2326" i="6"/>
  <c r="T2325" i="6"/>
  <c r="S2325" i="6"/>
  <c r="R2325" i="6"/>
  <c r="Q2325" i="6"/>
  <c r="N2325" i="6"/>
  <c r="O2325" i="6" s="1"/>
  <c r="P2325" i="6" s="1"/>
  <c r="M2325" i="6"/>
  <c r="T2324" i="6"/>
  <c r="S2324" i="6"/>
  <c r="R2324" i="6"/>
  <c r="Q2324" i="6"/>
  <c r="O2324" i="6"/>
  <c r="P2324" i="6" s="1"/>
  <c r="N2324" i="6"/>
  <c r="M2324" i="6"/>
  <c r="T2323" i="6"/>
  <c r="S2323" i="6"/>
  <c r="R2323" i="6"/>
  <c r="Q2323" i="6"/>
  <c r="P2323" i="6"/>
  <c r="O2323" i="6"/>
  <c r="N2323" i="6"/>
  <c r="M2323" i="6"/>
  <c r="T2322" i="6"/>
  <c r="S2322" i="6"/>
  <c r="R2322" i="6"/>
  <c r="Q2322" i="6"/>
  <c r="P2322" i="6"/>
  <c r="O2322" i="6"/>
  <c r="N2322" i="6"/>
  <c r="M2322" i="6"/>
  <c r="T2321" i="6"/>
  <c r="S2321" i="6"/>
  <c r="R2321" i="6"/>
  <c r="Q2321" i="6"/>
  <c r="O2321" i="6"/>
  <c r="P2321" i="6" s="1"/>
  <c r="N2321" i="6"/>
  <c r="M2321" i="6"/>
  <c r="T2320" i="6"/>
  <c r="S2320" i="6"/>
  <c r="R2320" i="6"/>
  <c r="Q2320" i="6"/>
  <c r="N2320" i="6"/>
  <c r="M2320" i="6"/>
  <c r="O2320" i="6" s="1"/>
  <c r="P2320" i="6" s="1"/>
  <c r="T2319" i="6"/>
  <c r="S2319" i="6"/>
  <c r="R2319" i="6"/>
  <c r="Q2319" i="6"/>
  <c r="P2319" i="6"/>
  <c r="O2319" i="6"/>
  <c r="N2319" i="6"/>
  <c r="M2319" i="6"/>
  <c r="T2318" i="6"/>
  <c r="S2318" i="6"/>
  <c r="R2318" i="6"/>
  <c r="Q2318" i="6"/>
  <c r="N2318" i="6"/>
  <c r="O2318" i="6" s="1"/>
  <c r="P2318" i="6" s="1"/>
  <c r="M2318" i="6"/>
  <c r="T2317" i="6"/>
  <c r="S2317" i="6"/>
  <c r="R2317" i="6"/>
  <c r="Q2317" i="6"/>
  <c r="N2317" i="6"/>
  <c r="M2317" i="6"/>
  <c r="O2317" i="6" s="1"/>
  <c r="P2317" i="6" s="1"/>
  <c r="T2316" i="6"/>
  <c r="S2316" i="6"/>
  <c r="R2316" i="6"/>
  <c r="Q2316" i="6"/>
  <c r="N2316" i="6"/>
  <c r="M2316" i="6"/>
  <c r="T2315" i="6"/>
  <c r="S2315" i="6"/>
  <c r="R2315" i="6"/>
  <c r="Q2315" i="6"/>
  <c r="N2315" i="6"/>
  <c r="O2315" i="6" s="1"/>
  <c r="P2315" i="6" s="1"/>
  <c r="M2315" i="6"/>
  <c r="T2314" i="6"/>
  <c r="S2314" i="6"/>
  <c r="R2314" i="6"/>
  <c r="Q2314" i="6"/>
  <c r="N2314" i="6"/>
  <c r="M2314" i="6"/>
  <c r="O2314" i="6" s="1"/>
  <c r="P2314" i="6" s="1"/>
  <c r="T2313" i="6"/>
  <c r="S2313" i="6"/>
  <c r="R2313" i="6"/>
  <c r="Q2313" i="6"/>
  <c r="P2313" i="6"/>
  <c r="N2313" i="6"/>
  <c r="M2313" i="6"/>
  <c r="O2313" i="6" s="1"/>
  <c r="T2312" i="6"/>
  <c r="S2312" i="6"/>
  <c r="R2312" i="6"/>
  <c r="Q2312" i="6"/>
  <c r="N2312" i="6"/>
  <c r="M2312" i="6"/>
  <c r="O2312" i="6" s="1"/>
  <c r="P2312" i="6" s="1"/>
  <c r="T2311" i="6"/>
  <c r="S2311" i="6"/>
  <c r="R2311" i="6"/>
  <c r="Q2311" i="6"/>
  <c r="N2311" i="6"/>
  <c r="M2311" i="6"/>
  <c r="O2311" i="6" s="1"/>
  <c r="P2311" i="6" s="1"/>
  <c r="T2310" i="6"/>
  <c r="S2310" i="6"/>
  <c r="R2310" i="6"/>
  <c r="Q2310" i="6"/>
  <c r="N2310" i="6"/>
  <c r="M2310" i="6"/>
  <c r="O2310" i="6" s="1"/>
  <c r="P2310" i="6" s="1"/>
  <c r="T2309" i="6"/>
  <c r="S2309" i="6"/>
  <c r="R2309" i="6"/>
  <c r="Q2309" i="6"/>
  <c r="N2309" i="6"/>
  <c r="M2309" i="6"/>
  <c r="T2308" i="6"/>
  <c r="S2308" i="6"/>
  <c r="R2308" i="6"/>
  <c r="Q2308" i="6"/>
  <c r="N2308" i="6"/>
  <c r="O2308" i="6" s="1"/>
  <c r="P2308" i="6" s="1"/>
  <c r="M2308" i="6"/>
  <c r="T2307" i="6"/>
  <c r="S2307" i="6"/>
  <c r="R2307" i="6"/>
  <c r="Q2307" i="6"/>
  <c r="N2307" i="6"/>
  <c r="O2307" i="6" s="1"/>
  <c r="P2307" i="6" s="1"/>
  <c r="M2307" i="6"/>
  <c r="T2306" i="6"/>
  <c r="S2306" i="6"/>
  <c r="R2306" i="6"/>
  <c r="Q2306" i="6"/>
  <c r="P2306" i="6"/>
  <c r="N2306" i="6"/>
  <c r="M2306" i="6"/>
  <c r="O2306" i="6" s="1"/>
  <c r="T2305" i="6"/>
  <c r="S2305" i="6"/>
  <c r="R2305" i="6"/>
  <c r="Q2305" i="6"/>
  <c r="O2305" i="6"/>
  <c r="P2305" i="6" s="1"/>
  <c r="N2305" i="6"/>
  <c r="M2305" i="6"/>
  <c r="T2304" i="6"/>
  <c r="S2304" i="6"/>
  <c r="R2304" i="6"/>
  <c r="Q2304" i="6"/>
  <c r="O2304" i="6"/>
  <c r="P2304" i="6" s="1"/>
  <c r="N2304" i="6"/>
  <c r="M2304" i="6"/>
  <c r="T2303" i="6"/>
  <c r="S2303" i="6"/>
  <c r="R2303" i="6"/>
  <c r="Q2303" i="6"/>
  <c r="P2303" i="6"/>
  <c r="O2303" i="6"/>
  <c r="N2303" i="6"/>
  <c r="M2303" i="6"/>
  <c r="T2302" i="6"/>
  <c r="S2302" i="6"/>
  <c r="R2302" i="6"/>
  <c r="Q2302" i="6"/>
  <c r="N2302" i="6"/>
  <c r="M2302" i="6"/>
  <c r="O2302" i="6" s="1"/>
  <c r="P2302" i="6" s="1"/>
  <c r="T2301" i="6"/>
  <c r="S2301" i="6"/>
  <c r="R2301" i="6"/>
  <c r="Q2301" i="6"/>
  <c r="N2301" i="6"/>
  <c r="O2301" i="6" s="1"/>
  <c r="P2301" i="6" s="1"/>
  <c r="M2301" i="6"/>
  <c r="T2300" i="6"/>
  <c r="S2300" i="6"/>
  <c r="R2300" i="6"/>
  <c r="Q2300" i="6"/>
  <c r="N2300" i="6"/>
  <c r="M2300" i="6"/>
  <c r="T2299" i="6"/>
  <c r="S2299" i="6"/>
  <c r="R2299" i="6"/>
  <c r="Q2299" i="6"/>
  <c r="N2299" i="6"/>
  <c r="M2299" i="6"/>
  <c r="O2299" i="6" s="1"/>
  <c r="P2299" i="6" s="1"/>
  <c r="T2298" i="6"/>
  <c r="S2298" i="6"/>
  <c r="R2298" i="6"/>
  <c r="Q2298" i="6"/>
  <c r="N2298" i="6"/>
  <c r="M2298" i="6"/>
  <c r="O2298" i="6" s="1"/>
  <c r="P2298" i="6" s="1"/>
  <c r="T2297" i="6"/>
  <c r="S2297" i="6"/>
  <c r="R2297" i="6"/>
  <c r="Q2297" i="6"/>
  <c r="N2297" i="6"/>
  <c r="M2297" i="6"/>
  <c r="O2297" i="6" s="1"/>
  <c r="P2297" i="6" s="1"/>
  <c r="T2296" i="6"/>
  <c r="S2296" i="6"/>
  <c r="R2296" i="6"/>
  <c r="Q2296" i="6"/>
  <c r="N2296" i="6"/>
  <c r="O2296" i="6" s="1"/>
  <c r="P2296" i="6" s="1"/>
  <c r="M2296" i="6"/>
  <c r="T2295" i="6"/>
  <c r="S2295" i="6"/>
  <c r="R2295" i="6"/>
  <c r="Q2295" i="6"/>
  <c r="N2295" i="6"/>
  <c r="O2295" i="6" s="1"/>
  <c r="P2295" i="6" s="1"/>
  <c r="M2295" i="6"/>
  <c r="T2294" i="6"/>
  <c r="S2294" i="6"/>
  <c r="R2294" i="6"/>
  <c r="Q2294" i="6"/>
  <c r="P2294" i="6"/>
  <c r="O2294" i="6"/>
  <c r="N2294" i="6"/>
  <c r="M2294" i="6"/>
  <c r="T2293" i="6"/>
  <c r="S2293" i="6"/>
  <c r="R2293" i="6"/>
  <c r="Q2293" i="6"/>
  <c r="P2293" i="6"/>
  <c r="O2293" i="6"/>
  <c r="N2293" i="6"/>
  <c r="M2293" i="6"/>
  <c r="T2292" i="6"/>
  <c r="S2292" i="6"/>
  <c r="R2292" i="6"/>
  <c r="Q2292" i="6"/>
  <c r="N2292" i="6"/>
  <c r="M2292" i="6"/>
  <c r="O2292" i="6" s="1"/>
  <c r="P2292" i="6" s="1"/>
  <c r="T2291" i="6"/>
  <c r="S2291" i="6"/>
  <c r="R2291" i="6"/>
  <c r="Q2291" i="6"/>
  <c r="N2291" i="6"/>
  <c r="M2291" i="6"/>
  <c r="T2290" i="6"/>
  <c r="S2290" i="6"/>
  <c r="R2290" i="6"/>
  <c r="Q2290" i="6"/>
  <c r="O2290" i="6"/>
  <c r="P2290" i="6" s="1"/>
  <c r="N2290" i="6"/>
  <c r="M2290" i="6"/>
  <c r="T2289" i="6"/>
  <c r="S2289" i="6"/>
  <c r="R2289" i="6"/>
  <c r="Q2289" i="6"/>
  <c r="O2289" i="6"/>
  <c r="P2289" i="6" s="1"/>
  <c r="N2289" i="6"/>
  <c r="M2289" i="6"/>
  <c r="T2288" i="6"/>
  <c r="S2288" i="6"/>
  <c r="R2288" i="6"/>
  <c r="Q2288" i="6"/>
  <c r="P2288" i="6"/>
  <c r="O2288" i="6"/>
  <c r="N2288" i="6"/>
  <c r="M2288" i="6"/>
  <c r="T2287" i="6"/>
  <c r="S2287" i="6"/>
  <c r="R2287" i="6"/>
  <c r="Q2287" i="6"/>
  <c r="P2287" i="6"/>
  <c r="O2287" i="6"/>
  <c r="N2287" i="6"/>
  <c r="M2287" i="6"/>
  <c r="T2286" i="6"/>
  <c r="S2286" i="6"/>
  <c r="R2286" i="6"/>
  <c r="Q2286" i="6"/>
  <c r="N2286" i="6"/>
  <c r="M2286" i="6"/>
  <c r="O2286" i="6" s="1"/>
  <c r="P2286" i="6" s="1"/>
  <c r="T2285" i="6"/>
  <c r="S2285" i="6"/>
  <c r="R2285" i="6"/>
  <c r="Q2285" i="6"/>
  <c r="P2285" i="6"/>
  <c r="N2285" i="6"/>
  <c r="M2285" i="6"/>
  <c r="O2285" i="6" s="1"/>
  <c r="T2284" i="6"/>
  <c r="S2284" i="6"/>
  <c r="R2284" i="6"/>
  <c r="Q2284" i="6"/>
  <c r="O2284" i="6"/>
  <c r="P2284" i="6" s="1"/>
  <c r="N2284" i="6"/>
  <c r="M2284" i="6"/>
  <c r="T2283" i="6"/>
  <c r="S2283" i="6"/>
  <c r="R2283" i="6"/>
  <c r="Q2283" i="6"/>
  <c r="N2283" i="6"/>
  <c r="M2283" i="6"/>
  <c r="O2283" i="6" s="1"/>
  <c r="P2283" i="6" s="1"/>
  <c r="T2282" i="6"/>
  <c r="S2282" i="6"/>
  <c r="R2282" i="6"/>
  <c r="Q2282" i="6"/>
  <c r="N2282" i="6"/>
  <c r="M2282" i="6"/>
  <c r="O2282" i="6" s="1"/>
  <c r="P2282" i="6" s="1"/>
  <c r="T2281" i="6"/>
  <c r="S2281" i="6"/>
  <c r="R2281" i="6"/>
  <c r="Q2281" i="6"/>
  <c r="N2281" i="6"/>
  <c r="M2281" i="6"/>
  <c r="T2280" i="6"/>
  <c r="S2280" i="6"/>
  <c r="R2280" i="6"/>
  <c r="Q2280" i="6"/>
  <c r="N2280" i="6"/>
  <c r="O2280" i="6" s="1"/>
  <c r="P2280" i="6" s="1"/>
  <c r="M2280" i="6"/>
  <c r="T2279" i="6"/>
  <c r="S2279" i="6"/>
  <c r="R2279" i="6"/>
  <c r="Q2279" i="6"/>
  <c r="N2279" i="6"/>
  <c r="M2279" i="6"/>
  <c r="T2278" i="6"/>
  <c r="S2278" i="6"/>
  <c r="R2278" i="6"/>
  <c r="Q2278" i="6"/>
  <c r="P2278" i="6"/>
  <c r="N2278" i="6"/>
  <c r="M2278" i="6"/>
  <c r="O2278" i="6" s="1"/>
  <c r="T2277" i="6"/>
  <c r="S2277" i="6"/>
  <c r="R2277" i="6"/>
  <c r="Q2277" i="6"/>
  <c r="N2277" i="6"/>
  <c r="O2277" i="6" s="1"/>
  <c r="P2277" i="6" s="1"/>
  <c r="M2277" i="6"/>
  <c r="T2276" i="6"/>
  <c r="S2276" i="6"/>
  <c r="R2276" i="6"/>
  <c r="Q2276" i="6"/>
  <c r="O2276" i="6"/>
  <c r="P2276" i="6" s="1"/>
  <c r="N2276" i="6"/>
  <c r="M2276" i="6"/>
  <c r="T2275" i="6"/>
  <c r="S2275" i="6"/>
  <c r="R2275" i="6"/>
  <c r="Q2275" i="6"/>
  <c r="O2275" i="6"/>
  <c r="P2275" i="6" s="1"/>
  <c r="N2275" i="6"/>
  <c r="M2275" i="6"/>
  <c r="T2274" i="6"/>
  <c r="S2274" i="6"/>
  <c r="R2274" i="6"/>
  <c r="Q2274" i="6"/>
  <c r="N2274" i="6"/>
  <c r="M2274" i="6"/>
  <c r="O2274" i="6" s="1"/>
  <c r="P2274" i="6" s="1"/>
  <c r="T2273" i="6"/>
  <c r="S2273" i="6"/>
  <c r="R2273" i="6"/>
  <c r="Q2273" i="6"/>
  <c r="P2273" i="6"/>
  <c r="O2273" i="6"/>
  <c r="N2273" i="6"/>
  <c r="M2273" i="6"/>
  <c r="T2272" i="6"/>
  <c r="S2272" i="6"/>
  <c r="R2272" i="6"/>
  <c r="Q2272" i="6"/>
  <c r="N2272" i="6"/>
  <c r="M2272" i="6"/>
  <c r="O2272" i="6" s="1"/>
  <c r="P2272" i="6" s="1"/>
  <c r="T2271" i="6"/>
  <c r="S2271" i="6"/>
  <c r="R2271" i="6"/>
  <c r="Q2271" i="6"/>
  <c r="N2271" i="6"/>
  <c r="M2271" i="6"/>
  <c r="O2271" i="6" s="1"/>
  <c r="P2271" i="6" s="1"/>
  <c r="T2270" i="6"/>
  <c r="S2270" i="6"/>
  <c r="R2270" i="6"/>
  <c r="Q2270" i="6"/>
  <c r="N2270" i="6"/>
  <c r="M2270" i="6"/>
  <c r="T2269" i="6"/>
  <c r="S2269" i="6"/>
  <c r="R2269" i="6"/>
  <c r="Q2269" i="6"/>
  <c r="N2269" i="6"/>
  <c r="M2269" i="6"/>
  <c r="T2268" i="6"/>
  <c r="S2268" i="6"/>
  <c r="R2268" i="6"/>
  <c r="Q2268" i="6"/>
  <c r="N2268" i="6"/>
  <c r="M2268" i="6"/>
  <c r="T2267" i="6"/>
  <c r="S2267" i="6"/>
  <c r="R2267" i="6"/>
  <c r="Q2267" i="6"/>
  <c r="O2267" i="6"/>
  <c r="P2267" i="6" s="1"/>
  <c r="N2267" i="6"/>
  <c r="M2267" i="6"/>
  <c r="T2266" i="6"/>
  <c r="S2266" i="6"/>
  <c r="R2266" i="6"/>
  <c r="Q2266" i="6"/>
  <c r="P2266" i="6"/>
  <c r="O2266" i="6"/>
  <c r="N2266" i="6"/>
  <c r="M2266" i="6"/>
  <c r="T2265" i="6"/>
  <c r="S2265" i="6"/>
  <c r="R2265" i="6"/>
  <c r="Q2265" i="6"/>
  <c r="P2265" i="6"/>
  <c r="O2265" i="6"/>
  <c r="N2265" i="6"/>
  <c r="M2265" i="6"/>
  <c r="T2264" i="6"/>
  <c r="S2264" i="6"/>
  <c r="R2264" i="6"/>
  <c r="Q2264" i="6"/>
  <c r="P2264" i="6"/>
  <c r="N2264" i="6"/>
  <c r="M2264" i="6"/>
  <c r="O2264" i="6" s="1"/>
  <c r="T2263" i="6"/>
  <c r="S2263" i="6"/>
  <c r="R2263" i="6"/>
  <c r="Q2263" i="6"/>
  <c r="N2263" i="6"/>
  <c r="M2263" i="6"/>
  <c r="T2262" i="6"/>
  <c r="S2262" i="6"/>
  <c r="R2262" i="6"/>
  <c r="Q2262" i="6"/>
  <c r="O2262" i="6"/>
  <c r="P2262" i="6" s="1"/>
  <c r="N2262" i="6"/>
  <c r="M2262" i="6"/>
  <c r="T2261" i="6"/>
  <c r="S2261" i="6"/>
  <c r="R2261" i="6"/>
  <c r="Q2261" i="6"/>
  <c r="O2261" i="6"/>
  <c r="P2261" i="6" s="1"/>
  <c r="N2261" i="6"/>
  <c r="M2261" i="6"/>
  <c r="T2260" i="6"/>
  <c r="S2260" i="6"/>
  <c r="R2260" i="6"/>
  <c r="Q2260" i="6"/>
  <c r="O2260" i="6"/>
  <c r="P2260" i="6" s="1"/>
  <c r="N2260" i="6"/>
  <c r="M2260" i="6"/>
  <c r="T2259" i="6"/>
  <c r="S2259" i="6"/>
  <c r="R2259" i="6"/>
  <c r="Q2259" i="6"/>
  <c r="P2259" i="6"/>
  <c r="O2259" i="6"/>
  <c r="N2259" i="6"/>
  <c r="M2259" i="6"/>
  <c r="T2258" i="6"/>
  <c r="S2258" i="6"/>
  <c r="R2258" i="6"/>
  <c r="Q2258" i="6"/>
  <c r="P2258" i="6"/>
  <c r="O2258" i="6"/>
  <c r="N2258" i="6"/>
  <c r="M2258" i="6"/>
  <c r="T2257" i="6"/>
  <c r="S2257" i="6"/>
  <c r="R2257" i="6"/>
  <c r="Q2257" i="6"/>
  <c r="N2257" i="6"/>
  <c r="M2257" i="6"/>
  <c r="O2257" i="6" s="1"/>
  <c r="P2257" i="6" s="1"/>
  <c r="T2256" i="6"/>
  <c r="S2256" i="6"/>
  <c r="R2256" i="6"/>
  <c r="Q2256" i="6"/>
  <c r="P2256" i="6"/>
  <c r="N2256" i="6"/>
  <c r="O2256" i="6" s="1"/>
  <c r="M2256" i="6"/>
  <c r="T2255" i="6"/>
  <c r="S2255" i="6"/>
  <c r="R2255" i="6"/>
  <c r="Q2255" i="6"/>
  <c r="N2255" i="6"/>
  <c r="M2255" i="6"/>
  <c r="O2255" i="6" s="1"/>
  <c r="P2255" i="6" s="1"/>
  <c r="T2254" i="6"/>
  <c r="S2254" i="6"/>
  <c r="R2254" i="6"/>
  <c r="Q2254" i="6"/>
  <c r="O2254" i="6"/>
  <c r="P2254" i="6" s="1"/>
  <c r="N2254" i="6"/>
  <c r="M2254" i="6"/>
  <c r="T2253" i="6"/>
  <c r="S2253" i="6"/>
  <c r="R2253" i="6"/>
  <c r="Q2253" i="6"/>
  <c r="P2253" i="6"/>
  <c r="O2253" i="6"/>
  <c r="N2253" i="6"/>
  <c r="M2253" i="6"/>
  <c r="T2252" i="6"/>
  <c r="S2252" i="6"/>
  <c r="R2252" i="6"/>
  <c r="Q2252" i="6"/>
  <c r="O2252" i="6"/>
  <c r="P2252" i="6" s="1"/>
  <c r="N2252" i="6"/>
  <c r="M2252" i="6"/>
  <c r="T2251" i="6"/>
  <c r="S2251" i="6"/>
  <c r="R2251" i="6"/>
  <c r="Q2251" i="6"/>
  <c r="N2251" i="6"/>
  <c r="O2251" i="6" s="1"/>
  <c r="P2251" i="6" s="1"/>
  <c r="M2251" i="6"/>
  <c r="T2250" i="6"/>
  <c r="S2250" i="6"/>
  <c r="R2250" i="6"/>
  <c r="Q2250" i="6"/>
  <c r="P2250" i="6"/>
  <c r="N2250" i="6"/>
  <c r="M2250" i="6"/>
  <c r="O2250" i="6" s="1"/>
  <c r="T2249" i="6"/>
  <c r="S2249" i="6"/>
  <c r="R2249" i="6"/>
  <c r="Q2249" i="6"/>
  <c r="O2249" i="6"/>
  <c r="P2249" i="6" s="1"/>
  <c r="N2249" i="6"/>
  <c r="M2249" i="6"/>
  <c r="T2248" i="6"/>
  <c r="S2248" i="6"/>
  <c r="R2248" i="6"/>
  <c r="Q2248" i="6"/>
  <c r="O2248" i="6"/>
  <c r="P2248" i="6" s="1"/>
  <c r="N2248" i="6"/>
  <c r="M2248" i="6"/>
  <c r="T2247" i="6"/>
  <c r="S2247" i="6"/>
  <c r="R2247" i="6"/>
  <c r="Q2247" i="6"/>
  <c r="N2247" i="6"/>
  <c r="M2247" i="6"/>
  <c r="O2247" i="6" s="1"/>
  <c r="P2247" i="6" s="1"/>
  <c r="T2246" i="6"/>
  <c r="S2246" i="6"/>
  <c r="R2246" i="6"/>
  <c r="Q2246" i="6"/>
  <c r="P2246" i="6"/>
  <c r="O2246" i="6"/>
  <c r="N2246" i="6"/>
  <c r="M2246" i="6"/>
  <c r="T2245" i="6"/>
  <c r="S2245" i="6"/>
  <c r="R2245" i="6"/>
  <c r="Q2245" i="6"/>
  <c r="O2245" i="6"/>
  <c r="P2245" i="6" s="1"/>
  <c r="N2245" i="6"/>
  <c r="M2245" i="6"/>
  <c r="T2244" i="6"/>
  <c r="S2244" i="6"/>
  <c r="R2244" i="6"/>
  <c r="Q2244" i="6"/>
  <c r="N2244" i="6"/>
  <c r="M2244" i="6"/>
  <c r="O2244" i="6" s="1"/>
  <c r="P2244" i="6" s="1"/>
  <c r="T2243" i="6"/>
  <c r="S2243" i="6"/>
  <c r="R2243" i="6"/>
  <c r="Q2243" i="6"/>
  <c r="N2243" i="6"/>
  <c r="M2243" i="6"/>
  <c r="O2243" i="6" s="1"/>
  <c r="P2243" i="6" s="1"/>
  <c r="T2242" i="6"/>
  <c r="S2242" i="6"/>
  <c r="R2242" i="6"/>
  <c r="Q2242" i="6"/>
  <c r="N2242" i="6"/>
  <c r="M2242" i="6"/>
  <c r="O2242" i="6" s="1"/>
  <c r="P2242" i="6" s="1"/>
  <c r="T2241" i="6"/>
  <c r="S2241" i="6"/>
  <c r="R2241" i="6"/>
  <c r="Q2241" i="6"/>
  <c r="O2241" i="6"/>
  <c r="P2241" i="6" s="1"/>
  <c r="N2241" i="6"/>
  <c r="M2241" i="6"/>
  <c r="T2240" i="6"/>
  <c r="S2240" i="6"/>
  <c r="R2240" i="6"/>
  <c r="Q2240" i="6"/>
  <c r="N2240" i="6"/>
  <c r="M2240" i="6"/>
  <c r="O2240" i="6" s="1"/>
  <c r="P2240" i="6" s="1"/>
  <c r="T2239" i="6"/>
  <c r="S2239" i="6"/>
  <c r="R2239" i="6"/>
  <c r="Q2239" i="6"/>
  <c r="N2239" i="6"/>
  <c r="M2239" i="6"/>
  <c r="T2238" i="6"/>
  <c r="S2238" i="6"/>
  <c r="R2238" i="6"/>
  <c r="Q2238" i="6"/>
  <c r="O2238" i="6"/>
  <c r="P2238" i="6" s="1"/>
  <c r="N2238" i="6"/>
  <c r="M2238" i="6"/>
  <c r="T2237" i="6"/>
  <c r="S2237" i="6"/>
  <c r="R2237" i="6"/>
  <c r="Q2237" i="6"/>
  <c r="O2237" i="6"/>
  <c r="P2237" i="6" s="1"/>
  <c r="N2237" i="6"/>
  <c r="M2237" i="6"/>
  <c r="T2236" i="6"/>
  <c r="S2236" i="6"/>
  <c r="R2236" i="6"/>
  <c r="Q2236" i="6"/>
  <c r="P2236" i="6"/>
  <c r="N2236" i="6"/>
  <c r="M2236" i="6"/>
  <c r="O2236" i="6" s="1"/>
  <c r="T2235" i="6"/>
  <c r="S2235" i="6"/>
  <c r="R2235" i="6"/>
  <c r="Q2235" i="6"/>
  <c r="P2235" i="6"/>
  <c r="O2235" i="6"/>
  <c r="N2235" i="6"/>
  <c r="M2235" i="6"/>
  <c r="T2234" i="6"/>
  <c r="S2234" i="6"/>
  <c r="R2234" i="6"/>
  <c r="Q2234" i="6"/>
  <c r="O2234" i="6"/>
  <c r="P2234" i="6" s="1"/>
  <c r="N2234" i="6"/>
  <c r="M2234" i="6"/>
  <c r="T2233" i="6"/>
  <c r="S2233" i="6"/>
  <c r="R2233" i="6"/>
  <c r="Q2233" i="6"/>
  <c r="P2233" i="6"/>
  <c r="O2233" i="6"/>
  <c r="N2233" i="6"/>
  <c r="M2233" i="6"/>
  <c r="T2232" i="6"/>
  <c r="S2232" i="6"/>
  <c r="R2232" i="6"/>
  <c r="Q2232" i="6"/>
  <c r="N2232" i="6"/>
  <c r="M2232" i="6"/>
  <c r="T2231" i="6"/>
  <c r="S2231" i="6"/>
  <c r="R2231" i="6"/>
  <c r="Q2231" i="6"/>
  <c r="N2231" i="6"/>
  <c r="O2231" i="6" s="1"/>
  <c r="P2231" i="6" s="1"/>
  <c r="M2231" i="6"/>
  <c r="T2230" i="6"/>
  <c r="S2230" i="6"/>
  <c r="R2230" i="6"/>
  <c r="Q2230" i="6"/>
  <c r="O2230" i="6"/>
  <c r="P2230" i="6" s="1"/>
  <c r="N2230" i="6"/>
  <c r="M2230" i="6"/>
  <c r="T2229" i="6"/>
  <c r="S2229" i="6"/>
  <c r="R2229" i="6"/>
  <c r="Q2229" i="6"/>
  <c r="P2229" i="6"/>
  <c r="N2229" i="6"/>
  <c r="M2229" i="6"/>
  <c r="O2229" i="6" s="1"/>
  <c r="T2228" i="6"/>
  <c r="S2228" i="6"/>
  <c r="R2228" i="6"/>
  <c r="Q2228" i="6"/>
  <c r="P2228" i="6"/>
  <c r="O2228" i="6"/>
  <c r="N2228" i="6"/>
  <c r="M2228" i="6"/>
  <c r="T2227" i="6"/>
  <c r="S2227" i="6"/>
  <c r="R2227" i="6"/>
  <c r="Q2227" i="6"/>
  <c r="N2227" i="6"/>
  <c r="M2227" i="6"/>
  <c r="O2227" i="6" s="1"/>
  <c r="P2227" i="6" s="1"/>
  <c r="T2226" i="6"/>
  <c r="S2226" i="6"/>
  <c r="R2226" i="6"/>
  <c r="Q2226" i="6"/>
  <c r="N2226" i="6"/>
  <c r="M2226" i="6"/>
  <c r="T2225" i="6"/>
  <c r="S2225" i="6"/>
  <c r="R2225" i="6"/>
  <c r="Q2225" i="6"/>
  <c r="O2225" i="6"/>
  <c r="P2225" i="6" s="1"/>
  <c r="N2225" i="6"/>
  <c r="M2225" i="6"/>
  <c r="T2224" i="6"/>
  <c r="S2224" i="6"/>
  <c r="R2224" i="6"/>
  <c r="Q2224" i="6"/>
  <c r="P2224" i="6"/>
  <c r="O2224" i="6"/>
  <c r="N2224" i="6"/>
  <c r="M2224" i="6"/>
  <c r="T2223" i="6"/>
  <c r="S2223" i="6"/>
  <c r="R2223" i="6"/>
  <c r="Q2223" i="6"/>
  <c r="N2223" i="6"/>
  <c r="O2223" i="6" s="1"/>
  <c r="P2223" i="6" s="1"/>
  <c r="M2223" i="6"/>
  <c r="T2222" i="6"/>
  <c r="S2222" i="6"/>
  <c r="R2222" i="6"/>
  <c r="Q2222" i="6"/>
  <c r="N2222" i="6"/>
  <c r="M2222" i="6"/>
  <c r="O2222" i="6" s="1"/>
  <c r="P2222" i="6" s="1"/>
  <c r="T2221" i="6"/>
  <c r="S2221" i="6"/>
  <c r="R2221" i="6"/>
  <c r="Q2221" i="6"/>
  <c r="N2221" i="6"/>
  <c r="O2221" i="6" s="1"/>
  <c r="P2221" i="6" s="1"/>
  <c r="M2221" i="6"/>
  <c r="T2220" i="6"/>
  <c r="S2220" i="6"/>
  <c r="R2220" i="6"/>
  <c r="Q2220" i="6"/>
  <c r="O2220" i="6"/>
  <c r="P2220" i="6" s="1"/>
  <c r="N2220" i="6"/>
  <c r="M2220" i="6"/>
  <c r="T2219" i="6"/>
  <c r="S2219" i="6"/>
  <c r="R2219" i="6"/>
  <c r="Q2219" i="6"/>
  <c r="N2219" i="6"/>
  <c r="M2219" i="6"/>
  <c r="O2219" i="6" s="1"/>
  <c r="P2219" i="6" s="1"/>
  <c r="T2218" i="6"/>
  <c r="S2218" i="6"/>
  <c r="R2218" i="6"/>
  <c r="Q2218" i="6"/>
  <c r="N2218" i="6"/>
  <c r="O2218" i="6" s="1"/>
  <c r="P2218" i="6" s="1"/>
  <c r="M2218" i="6"/>
  <c r="T2217" i="6"/>
  <c r="S2217" i="6"/>
  <c r="R2217" i="6"/>
  <c r="Q2217" i="6"/>
  <c r="N2217" i="6"/>
  <c r="O2217" i="6" s="1"/>
  <c r="P2217" i="6" s="1"/>
  <c r="M2217" i="6"/>
  <c r="T2216" i="6"/>
  <c r="S2216" i="6"/>
  <c r="R2216" i="6"/>
  <c r="Q2216" i="6"/>
  <c r="P2216" i="6"/>
  <c r="N2216" i="6"/>
  <c r="M2216" i="6"/>
  <c r="O2216" i="6" s="1"/>
  <c r="T2215" i="6"/>
  <c r="S2215" i="6"/>
  <c r="R2215" i="6"/>
  <c r="Q2215" i="6"/>
  <c r="P2215" i="6"/>
  <c r="N2215" i="6"/>
  <c r="M2215" i="6"/>
  <c r="O2215" i="6" s="1"/>
  <c r="T2214" i="6"/>
  <c r="S2214" i="6"/>
  <c r="R2214" i="6"/>
  <c r="Q2214" i="6"/>
  <c r="N2214" i="6"/>
  <c r="M2214" i="6"/>
  <c r="O2214" i="6" s="1"/>
  <c r="P2214" i="6" s="1"/>
  <c r="T2213" i="6"/>
  <c r="S2213" i="6"/>
  <c r="R2213" i="6"/>
  <c r="Q2213" i="6"/>
  <c r="N2213" i="6"/>
  <c r="M2213" i="6"/>
  <c r="O2213" i="6" s="1"/>
  <c r="P2213" i="6" s="1"/>
  <c r="T2212" i="6"/>
  <c r="S2212" i="6"/>
  <c r="R2212" i="6"/>
  <c r="Q2212" i="6"/>
  <c r="N2212" i="6"/>
  <c r="M2212" i="6"/>
  <c r="O2212" i="6" s="1"/>
  <c r="P2212" i="6" s="1"/>
  <c r="T2211" i="6"/>
  <c r="S2211" i="6"/>
  <c r="R2211" i="6"/>
  <c r="Q2211" i="6"/>
  <c r="N2211" i="6"/>
  <c r="M2211" i="6"/>
  <c r="O2211" i="6" s="1"/>
  <c r="P2211" i="6" s="1"/>
  <c r="T2210" i="6"/>
  <c r="S2210" i="6"/>
  <c r="R2210" i="6"/>
  <c r="Q2210" i="6"/>
  <c r="N2210" i="6"/>
  <c r="O2210" i="6" s="1"/>
  <c r="P2210" i="6" s="1"/>
  <c r="M2210" i="6"/>
  <c r="T2209" i="6"/>
  <c r="S2209" i="6"/>
  <c r="R2209" i="6"/>
  <c r="Q2209" i="6"/>
  <c r="N2209" i="6"/>
  <c r="M2209" i="6"/>
  <c r="O2209" i="6" s="1"/>
  <c r="P2209" i="6" s="1"/>
  <c r="T2208" i="6"/>
  <c r="S2208" i="6"/>
  <c r="R2208" i="6"/>
  <c r="Q2208" i="6"/>
  <c r="N2208" i="6"/>
  <c r="M2208" i="6"/>
  <c r="O2208" i="6" s="1"/>
  <c r="P2208" i="6" s="1"/>
  <c r="T2207" i="6"/>
  <c r="S2207" i="6"/>
  <c r="R2207" i="6"/>
  <c r="Q2207" i="6"/>
  <c r="P2207" i="6"/>
  <c r="N2207" i="6"/>
  <c r="O2207" i="6" s="1"/>
  <c r="M2207" i="6"/>
  <c r="T2206" i="6"/>
  <c r="S2206" i="6"/>
  <c r="R2206" i="6"/>
  <c r="Q2206" i="6"/>
  <c r="N2206" i="6"/>
  <c r="O2206" i="6" s="1"/>
  <c r="P2206" i="6" s="1"/>
  <c r="M2206" i="6"/>
  <c r="T2205" i="6"/>
  <c r="S2205" i="6"/>
  <c r="R2205" i="6"/>
  <c r="Q2205" i="6"/>
  <c r="O2205" i="6"/>
  <c r="P2205" i="6" s="1"/>
  <c r="N2205" i="6"/>
  <c r="M2205" i="6"/>
  <c r="T2204" i="6"/>
  <c r="S2204" i="6"/>
  <c r="R2204" i="6"/>
  <c r="Q2204" i="6"/>
  <c r="N2204" i="6"/>
  <c r="M2204" i="6"/>
  <c r="O2204" i="6" s="1"/>
  <c r="P2204" i="6" s="1"/>
  <c r="T2203" i="6"/>
  <c r="S2203" i="6"/>
  <c r="R2203" i="6"/>
  <c r="Q2203" i="6"/>
  <c r="O2203" i="6"/>
  <c r="P2203" i="6" s="1"/>
  <c r="N2203" i="6"/>
  <c r="M2203" i="6"/>
  <c r="T2202" i="6"/>
  <c r="S2202" i="6"/>
  <c r="R2202" i="6"/>
  <c r="Q2202" i="6"/>
  <c r="N2202" i="6"/>
  <c r="M2202" i="6"/>
  <c r="O2202" i="6" s="1"/>
  <c r="P2202" i="6" s="1"/>
  <c r="T2201" i="6"/>
  <c r="S2201" i="6"/>
  <c r="R2201" i="6"/>
  <c r="Q2201" i="6"/>
  <c r="P2201" i="6"/>
  <c r="N2201" i="6"/>
  <c r="M2201" i="6"/>
  <c r="O2201" i="6" s="1"/>
  <c r="T2200" i="6"/>
  <c r="S2200" i="6"/>
  <c r="R2200" i="6"/>
  <c r="Q2200" i="6"/>
  <c r="N2200" i="6"/>
  <c r="M2200" i="6"/>
  <c r="O2200" i="6" s="1"/>
  <c r="P2200" i="6" s="1"/>
  <c r="T2199" i="6"/>
  <c r="S2199" i="6"/>
  <c r="R2199" i="6"/>
  <c r="Q2199" i="6"/>
  <c r="O2199" i="6"/>
  <c r="P2199" i="6" s="1"/>
  <c r="N2199" i="6"/>
  <c r="M2199" i="6"/>
  <c r="T2198" i="6"/>
  <c r="S2198" i="6"/>
  <c r="R2198" i="6"/>
  <c r="Q2198" i="6"/>
  <c r="N2198" i="6"/>
  <c r="M2198" i="6"/>
  <c r="O2198" i="6" s="1"/>
  <c r="P2198" i="6" s="1"/>
  <c r="T2197" i="6"/>
  <c r="S2197" i="6"/>
  <c r="R2197" i="6"/>
  <c r="Q2197" i="6"/>
  <c r="N2197" i="6"/>
  <c r="M2197" i="6"/>
  <c r="T2196" i="6"/>
  <c r="S2196" i="6"/>
  <c r="R2196" i="6"/>
  <c r="Q2196" i="6"/>
  <c r="O2196" i="6"/>
  <c r="P2196" i="6" s="1"/>
  <c r="N2196" i="6"/>
  <c r="M2196" i="6"/>
  <c r="T2195" i="6"/>
  <c r="S2195" i="6"/>
  <c r="R2195" i="6"/>
  <c r="Q2195" i="6"/>
  <c r="P2195" i="6"/>
  <c r="N2195" i="6"/>
  <c r="M2195" i="6"/>
  <c r="O2195" i="6" s="1"/>
  <c r="T2194" i="6"/>
  <c r="S2194" i="6"/>
  <c r="R2194" i="6"/>
  <c r="Q2194" i="6"/>
  <c r="N2194" i="6"/>
  <c r="M2194" i="6"/>
  <c r="O2194" i="6" s="1"/>
  <c r="P2194" i="6" s="1"/>
  <c r="T2193" i="6"/>
  <c r="S2193" i="6"/>
  <c r="R2193" i="6"/>
  <c r="Q2193" i="6"/>
  <c r="N2193" i="6"/>
  <c r="M2193" i="6"/>
  <c r="T2192" i="6"/>
  <c r="S2192" i="6"/>
  <c r="R2192" i="6"/>
  <c r="Q2192" i="6"/>
  <c r="O2192" i="6"/>
  <c r="P2192" i="6" s="1"/>
  <c r="N2192" i="6"/>
  <c r="M2192" i="6"/>
  <c r="T2191" i="6"/>
  <c r="S2191" i="6"/>
  <c r="R2191" i="6"/>
  <c r="Q2191" i="6"/>
  <c r="O2191" i="6"/>
  <c r="P2191" i="6" s="1"/>
  <c r="N2191" i="6"/>
  <c r="M2191" i="6"/>
  <c r="T2190" i="6"/>
  <c r="S2190" i="6"/>
  <c r="R2190" i="6"/>
  <c r="Q2190" i="6"/>
  <c r="P2190" i="6"/>
  <c r="N2190" i="6"/>
  <c r="M2190" i="6"/>
  <c r="O2190" i="6" s="1"/>
  <c r="T2189" i="6"/>
  <c r="S2189" i="6"/>
  <c r="R2189" i="6"/>
  <c r="Q2189" i="6"/>
  <c r="P2189" i="6"/>
  <c r="N2189" i="6"/>
  <c r="O2189" i="6" s="1"/>
  <c r="M2189" i="6"/>
  <c r="T2188" i="6"/>
  <c r="S2188" i="6"/>
  <c r="R2188" i="6"/>
  <c r="Q2188" i="6"/>
  <c r="N2188" i="6"/>
  <c r="O2188" i="6" s="1"/>
  <c r="P2188" i="6" s="1"/>
  <c r="M2188" i="6"/>
  <c r="T2187" i="6"/>
  <c r="S2187" i="6"/>
  <c r="R2187" i="6"/>
  <c r="Q2187" i="6"/>
  <c r="P2187" i="6"/>
  <c r="N2187" i="6"/>
  <c r="M2187" i="6"/>
  <c r="O2187" i="6" s="1"/>
  <c r="T2186" i="6"/>
  <c r="S2186" i="6"/>
  <c r="R2186" i="6"/>
  <c r="Q2186" i="6"/>
  <c r="O2186" i="6"/>
  <c r="P2186" i="6" s="1"/>
  <c r="N2186" i="6"/>
  <c r="M2186" i="6"/>
  <c r="T2185" i="6"/>
  <c r="S2185" i="6"/>
  <c r="R2185" i="6"/>
  <c r="Q2185" i="6"/>
  <c r="O2185" i="6"/>
  <c r="P2185" i="6" s="1"/>
  <c r="N2185" i="6"/>
  <c r="M2185" i="6"/>
  <c r="T2184" i="6"/>
  <c r="S2184" i="6"/>
  <c r="R2184" i="6"/>
  <c r="Q2184" i="6"/>
  <c r="P2184" i="6"/>
  <c r="N2184" i="6"/>
  <c r="M2184" i="6"/>
  <c r="O2184" i="6" s="1"/>
  <c r="T2183" i="6"/>
  <c r="S2183" i="6"/>
  <c r="R2183" i="6"/>
  <c r="Q2183" i="6"/>
  <c r="O2183" i="6"/>
  <c r="P2183" i="6" s="1"/>
  <c r="N2183" i="6"/>
  <c r="M2183" i="6"/>
  <c r="T2182" i="6"/>
  <c r="S2182" i="6"/>
  <c r="R2182" i="6"/>
  <c r="Q2182" i="6"/>
  <c r="O2182" i="6"/>
  <c r="P2182" i="6" s="1"/>
  <c r="N2182" i="6"/>
  <c r="M2182" i="6"/>
  <c r="T2181" i="6"/>
  <c r="S2181" i="6"/>
  <c r="R2181" i="6"/>
  <c r="Q2181" i="6"/>
  <c r="N2181" i="6"/>
  <c r="M2181" i="6"/>
  <c r="O2181" i="6" s="1"/>
  <c r="P2181" i="6" s="1"/>
  <c r="T2180" i="6"/>
  <c r="S2180" i="6"/>
  <c r="R2180" i="6"/>
  <c r="Q2180" i="6"/>
  <c r="N2180" i="6"/>
  <c r="M2180" i="6"/>
  <c r="O2180" i="6" s="1"/>
  <c r="P2180" i="6" s="1"/>
  <c r="T2179" i="6"/>
  <c r="S2179" i="6"/>
  <c r="R2179" i="6"/>
  <c r="Q2179" i="6"/>
  <c r="P2179" i="6"/>
  <c r="N2179" i="6"/>
  <c r="M2179" i="6"/>
  <c r="O2179" i="6" s="1"/>
  <c r="T2178" i="6"/>
  <c r="S2178" i="6"/>
  <c r="R2178" i="6"/>
  <c r="Q2178" i="6"/>
  <c r="O2178" i="6"/>
  <c r="P2178" i="6" s="1"/>
  <c r="N2178" i="6"/>
  <c r="M2178" i="6"/>
  <c r="T2177" i="6"/>
  <c r="S2177" i="6"/>
  <c r="R2177" i="6"/>
  <c r="Q2177" i="6"/>
  <c r="N2177" i="6"/>
  <c r="M2177" i="6"/>
  <c r="T2176" i="6"/>
  <c r="S2176" i="6"/>
  <c r="R2176" i="6"/>
  <c r="Q2176" i="6"/>
  <c r="N2176" i="6"/>
  <c r="M2176" i="6"/>
  <c r="O2176" i="6" s="1"/>
  <c r="P2176" i="6" s="1"/>
  <c r="T2175" i="6"/>
  <c r="S2175" i="6"/>
  <c r="R2175" i="6"/>
  <c r="Q2175" i="6"/>
  <c r="O2175" i="6"/>
  <c r="P2175" i="6" s="1"/>
  <c r="N2175" i="6"/>
  <c r="M2175" i="6"/>
  <c r="T2174" i="6"/>
  <c r="S2174" i="6"/>
  <c r="R2174" i="6"/>
  <c r="Q2174" i="6"/>
  <c r="N2174" i="6"/>
  <c r="M2174" i="6"/>
  <c r="O2174" i="6" s="1"/>
  <c r="P2174" i="6" s="1"/>
  <c r="T2173" i="6"/>
  <c r="S2173" i="6"/>
  <c r="R2173" i="6"/>
  <c r="Q2173" i="6"/>
  <c r="N2173" i="6"/>
  <c r="M2173" i="6"/>
  <c r="O2173" i="6" s="1"/>
  <c r="P2173" i="6" s="1"/>
  <c r="T2172" i="6"/>
  <c r="S2172" i="6"/>
  <c r="R2172" i="6"/>
  <c r="Q2172" i="6"/>
  <c r="N2172" i="6"/>
  <c r="M2172" i="6"/>
  <c r="O2172" i="6" s="1"/>
  <c r="P2172" i="6" s="1"/>
  <c r="T2171" i="6"/>
  <c r="S2171" i="6"/>
  <c r="R2171" i="6"/>
  <c r="Q2171" i="6"/>
  <c r="O2171" i="6"/>
  <c r="P2171" i="6" s="1"/>
  <c r="N2171" i="6"/>
  <c r="M2171" i="6"/>
  <c r="T2170" i="6"/>
  <c r="S2170" i="6"/>
  <c r="R2170" i="6"/>
  <c r="Q2170" i="6"/>
  <c r="N2170" i="6"/>
  <c r="M2170" i="6"/>
  <c r="O2170" i="6" s="1"/>
  <c r="P2170" i="6" s="1"/>
  <c r="T2169" i="6"/>
  <c r="S2169" i="6"/>
  <c r="R2169" i="6"/>
  <c r="Q2169" i="6"/>
  <c r="P2169" i="6"/>
  <c r="N2169" i="6"/>
  <c r="M2169" i="6"/>
  <c r="O2169" i="6" s="1"/>
  <c r="T2168" i="6"/>
  <c r="S2168" i="6"/>
  <c r="R2168" i="6"/>
  <c r="Q2168" i="6"/>
  <c r="O2168" i="6"/>
  <c r="P2168" i="6" s="1"/>
  <c r="N2168" i="6"/>
  <c r="M2168" i="6"/>
  <c r="T2167" i="6"/>
  <c r="S2167" i="6"/>
  <c r="R2167" i="6"/>
  <c r="Q2167" i="6"/>
  <c r="O2167" i="6"/>
  <c r="P2167" i="6" s="1"/>
  <c r="N2167" i="6"/>
  <c r="M2167" i="6"/>
  <c r="T2166" i="6"/>
  <c r="S2166" i="6"/>
  <c r="R2166" i="6"/>
  <c r="Q2166" i="6"/>
  <c r="P2166" i="6"/>
  <c r="N2166" i="6"/>
  <c r="M2166" i="6"/>
  <c r="O2166" i="6" s="1"/>
  <c r="T2165" i="6"/>
  <c r="S2165" i="6"/>
  <c r="R2165" i="6"/>
  <c r="Q2165" i="6"/>
  <c r="N2165" i="6"/>
  <c r="M2165" i="6"/>
  <c r="T2164" i="6"/>
  <c r="S2164" i="6"/>
  <c r="R2164" i="6"/>
  <c r="Q2164" i="6"/>
  <c r="O2164" i="6"/>
  <c r="P2164" i="6" s="1"/>
  <c r="N2164" i="6"/>
  <c r="M2164" i="6"/>
  <c r="T2163" i="6"/>
  <c r="S2163" i="6"/>
  <c r="R2163" i="6"/>
  <c r="Q2163" i="6"/>
  <c r="N2163" i="6"/>
  <c r="O2163" i="6" s="1"/>
  <c r="P2163" i="6" s="1"/>
  <c r="M2163" i="6"/>
  <c r="T2162" i="6"/>
  <c r="S2162" i="6"/>
  <c r="R2162" i="6"/>
  <c r="Q2162" i="6"/>
  <c r="O2162" i="6"/>
  <c r="P2162" i="6" s="1"/>
  <c r="N2162" i="6"/>
  <c r="M2162" i="6"/>
  <c r="T2161" i="6"/>
  <c r="S2161" i="6"/>
  <c r="R2161" i="6"/>
  <c r="Q2161" i="6"/>
  <c r="O2161" i="6"/>
  <c r="P2161" i="6" s="1"/>
  <c r="N2161" i="6"/>
  <c r="M2161" i="6"/>
  <c r="T2160" i="6"/>
  <c r="S2160" i="6"/>
  <c r="R2160" i="6"/>
  <c r="Q2160" i="6"/>
  <c r="P2160" i="6"/>
  <c r="N2160" i="6"/>
  <c r="M2160" i="6"/>
  <c r="O2160" i="6" s="1"/>
  <c r="T2159" i="6"/>
  <c r="S2159" i="6"/>
  <c r="R2159" i="6"/>
  <c r="Q2159" i="6"/>
  <c r="P2159" i="6"/>
  <c r="N2159" i="6"/>
  <c r="M2159" i="6"/>
  <c r="O2159" i="6" s="1"/>
  <c r="T2158" i="6"/>
  <c r="S2158" i="6"/>
  <c r="R2158" i="6"/>
  <c r="Q2158" i="6"/>
  <c r="N2158" i="6"/>
  <c r="O2158" i="6" s="1"/>
  <c r="P2158" i="6" s="1"/>
  <c r="M2158" i="6"/>
  <c r="T2157" i="6"/>
  <c r="S2157" i="6"/>
  <c r="R2157" i="6"/>
  <c r="Q2157" i="6"/>
  <c r="N2157" i="6"/>
  <c r="O2157" i="6" s="1"/>
  <c r="P2157" i="6" s="1"/>
  <c r="M2157" i="6"/>
  <c r="T2156" i="6"/>
  <c r="S2156" i="6"/>
  <c r="R2156" i="6"/>
  <c r="Q2156" i="6"/>
  <c r="N2156" i="6"/>
  <c r="M2156" i="6"/>
  <c r="T2155" i="6"/>
  <c r="S2155" i="6"/>
  <c r="R2155" i="6"/>
  <c r="Q2155" i="6"/>
  <c r="N2155" i="6"/>
  <c r="M2155" i="6"/>
  <c r="T2154" i="6"/>
  <c r="S2154" i="6"/>
  <c r="R2154" i="6"/>
  <c r="Q2154" i="6"/>
  <c r="P2154" i="6"/>
  <c r="O2154" i="6"/>
  <c r="N2154" i="6"/>
  <c r="M2154" i="6"/>
  <c r="T2153" i="6"/>
  <c r="S2153" i="6"/>
  <c r="R2153" i="6"/>
  <c r="Q2153" i="6"/>
  <c r="P2153" i="6"/>
  <c r="O2153" i="6"/>
  <c r="N2153" i="6"/>
  <c r="M2153" i="6"/>
  <c r="T2152" i="6"/>
  <c r="S2152" i="6"/>
  <c r="R2152" i="6"/>
  <c r="Q2152" i="6"/>
  <c r="N2152" i="6"/>
  <c r="M2152" i="6"/>
  <c r="T2151" i="6"/>
  <c r="S2151" i="6"/>
  <c r="R2151" i="6"/>
  <c r="Q2151" i="6"/>
  <c r="P2151" i="6"/>
  <c r="O2151" i="6"/>
  <c r="N2151" i="6"/>
  <c r="M2151" i="6"/>
  <c r="T2150" i="6"/>
  <c r="S2150" i="6"/>
  <c r="R2150" i="6"/>
  <c r="Q2150" i="6"/>
  <c r="N2150" i="6"/>
  <c r="M2150" i="6"/>
  <c r="O2150" i="6" s="1"/>
  <c r="P2150" i="6" s="1"/>
  <c r="T2149" i="6"/>
  <c r="S2149" i="6"/>
  <c r="R2149" i="6"/>
  <c r="Q2149" i="6"/>
  <c r="P2149" i="6"/>
  <c r="O2149" i="6"/>
  <c r="N2149" i="6"/>
  <c r="M2149" i="6"/>
  <c r="T2148" i="6"/>
  <c r="S2148" i="6"/>
  <c r="R2148" i="6"/>
  <c r="Q2148" i="6"/>
  <c r="N2148" i="6"/>
  <c r="M2148" i="6"/>
  <c r="O2148" i="6" s="1"/>
  <c r="P2148" i="6" s="1"/>
  <c r="T2147" i="6"/>
  <c r="S2147" i="6"/>
  <c r="R2147" i="6"/>
  <c r="Q2147" i="6"/>
  <c r="O2147" i="6"/>
  <c r="P2147" i="6" s="1"/>
  <c r="N2147" i="6"/>
  <c r="M2147" i="6"/>
  <c r="T2146" i="6"/>
  <c r="S2146" i="6"/>
  <c r="R2146" i="6"/>
  <c r="Q2146" i="6"/>
  <c r="N2146" i="6"/>
  <c r="M2146" i="6"/>
  <c r="O2146" i="6" s="1"/>
  <c r="P2146" i="6" s="1"/>
  <c r="T2145" i="6"/>
  <c r="S2145" i="6"/>
  <c r="R2145" i="6"/>
  <c r="Q2145" i="6"/>
  <c r="N2145" i="6"/>
  <c r="M2145" i="6"/>
  <c r="T2144" i="6"/>
  <c r="S2144" i="6"/>
  <c r="R2144" i="6"/>
  <c r="Q2144" i="6"/>
  <c r="N2144" i="6"/>
  <c r="M2144" i="6"/>
  <c r="O2144" i="6" s="1"/>
  <c r="P2144" i="6" s="1"/>
  <c r="T2143" i="6"/>
  <c r="S2143" i="6"/>
  <c r="R2143" i="6"/>
  <c r="Q2143" i="6"/>
  <c r="N2143" i="6"/>
  <c r="M2143" i="6"/>
  <c r="O2143" i="6" s="1"/>
  <c r="P2143" i="6" s="1"/>
  <c r="T2142" i="6"/>
  <c r="S2142" i="6"/>
  <c r="R2142" i="6"/>
  <c r="Q2142" i="6"/>
  <c r="O2142" i="6"/>
  <c r="P2142" i="6" s="1"/>
  <c r="N2142" i="6"/>
  <c r="M2142" i="6"/>
  <c r="T2141" i="6"/>
  <c r="S2141" i="6"/>
  <c r="R2141" i="6"/>
  <c r="Q2141" i="6"/>
  <c r="O2141" i="6"/>
  <c r="P2141" i="6" s="1"/>
  <c r="N2141" i="6"/>
  <c r="M2141" i="6"/>
  <c r="T2140" i="6"/>
  <c r="S2140" i="6"/>
  <c r="R2140" i="6"/>
  <c r="Q2140" i="6"/>
  <c r="P2140" i="6"/>
  <c r="N2140" i="6"/>
  <c r="O2140" i="6" s="1"/>
  <c r="M2140" i="6"/>
  <c r="T2139" i="6"/>
  <c r="S2139" i="6"/>
  <c r="R2139" i="6"/>
  <c r="Q2139" i="6"/>
  <c r="N2139" i="6"/>
  <c r="M2139" i="6"/>
  <c r="O2139" i="6" s="1"/>
  <c r="P2139" i="6" s="1"/>
  <c r="T2138" i="6"/>
  <c r="S2138" i="6"/>
  <c r="R2138" i="6"/>
  <c r="Q2138" i="6"/>
  <c r="N2138" i="6"/>
  <c r="M2138" i="6"/>
  <c r="O2138" i="6" s="1"/>
  <c r="P2138" i="6" s="1"/>
  <c r="T2137" i="6"/>
  <c r="S2137" i="6"/>
  <c r="R2137" i="6"/>
  <c r="Q2137" i="6"/>
  <c r="N2137" i="6"/>
  <c r="M2137" i="6"/>
  <c r="O2137" i="6" s="1"/>
  <c r="P2137" i="6" s="1"/>
  <c r="T2136" i="6"/>
  <c r="S2136" i="6"/>
  <c r="R2136" i="6"/>
  <c r="Q2136" i="6"/>
  <c r="N2136" i="6"/>
  <c r="M2136" i="6"/>
  <c r="O2136" i="6" s="1"/>
  <c r="P2136" i="6" s="1"/>
  <c r="T2135" i="6"/>
  <c r="S2135" i="6"/>
  <c r="R2135" i="6"/>
  <c r="Q2135" i="6"/>
  <c r="N2135" i="6"/>
  <c r="M2135" i="6"/>
  <c r="O2135" i="6" s="1"/>
  <c r="P2135" i="6" s="1"/>
  <c r="T2134" i="6"/>
  <c r="S2134" i="6"/>
  <c r="R2134" i="6"/>
  <c r="Q2134" i="6"/>
  <c r="N2134" i="6"/>
  <c r="O2134" i="6" s="1"/>
  <c r="P2134" i="6" s="1"/>
  <c r="M2134" i="6"/>
  <c r="T2133" i="6"/>
  <c r="S2133" i="6"/>
  <c r="R2133" i="6"/>
  <c r="Q2133" i="6"/>
  <c r="P2133" i="6"/>
  <c r="O2133" i="6"/>
  <c r="N2133" i="6"/>
  <c r="M2133" i="6"/>
  <c r="T2132" i="6"/>
  <c r="S2132" i="6"/>
  <c r="R2132" i="6"/>
  <c r="Q2132" i="6"/>
  <c r="P2132" i="6"/>
  <c r="N2132" i="6"/>
  <c r="M2132" i="6"/>
  <c r="O2132" i="6" s="1"/>
  <c r="T2131" i="6"/>
  <c r="S2131" i="6"/>
  <c r="R2131" i="6"/>
  <c r="Q2131" i="6"/>
  <c r="N2131" i="6"/>
  <c r="M2131" i="6"/>
  <c r="T2130" i="6"/>
  <c r="S2130" i="6"/>
  <c r="R2130" i="6"/>
  <c r="Q2130" i="6"/>
  <c r="N2130" i="6"/>
  <c r="M2130" i="6"/>
  <c r="T2129" i="6"/>
  <c r="S2129" i="6"/>
  <c r="R2129" i="6"/>
  <c r="Q2129" i="6"/>
  <c r="O2129" i="6"/>
  <c r="P2129" i="6" s="1"/>
  <c r="N2129" i="6"/>
  <c r="M2129" i="6"/>
  <c r="T2128" i="6"/>
  <c r="S2128" i="6"/>
  <c r="R2128" i="6"/>
  <c r="Q2128" i="6"/>
  <c r="N2128" i="6"/>
  <c r="M2128" i="6"/>
  <c r="O2128" i="6" s="1"/>
  <c r="P2128" i="6" s="1"/>
  <c r="T2127" i="6"/>
  <c r="S2127" i="6"/>
  <c r="R2127" i="6"/>
  <c r="Q2127" i="6"/>
  <c r="N2127" i="6"/>
  <c r="M2127" i="6"/>
  <c r="T2126" i="6"/>
  <c r="S2126" i="6"/>
  <c r="R2126" i="6"/>
  <c r="Q2126" i="6"/>
  <c r="N2126" i="6"/>
  <c r="O2126" i="6" s="1"/>
  <c r="P2126" i="6" s="1"/>
  <c r="M2126" i="6"/>
  <c r="T2125" i="6"/>
  <c r="S2125" i="6"/>
  <c r="R2125" i="6"/>
  <c r="Q2125" i="6"/>
  <c r="P2125" i="6"/>
  <c r="O2125" i="6"/>
  <c r="N2125" i="6"/>
  <c r="M2125" i="6"/>
  <c r="T2124" i="6"/>
  <c r="S2124" i="6"/>
  <c r="R2124" i="6"/>
  <c r="Q2124" i="6"/>
  <c r="P2124" i="6"/>
  <c r="N2124" i="6"/>
  <c r="M2124" i="6"/>
  <c r="O2124" i="6" s="1"/>
  <c r="T2123" i="6"/>
  <c r="S2123" i="6"/>
  <c r="R2123" i="6"/>
  <c r="Q2123" i="6"/>
  <c r="P2123" i="6"/>
  <c r="N2123" i="6"/>
  <c r="M2123" i="6"/>
  <c r="O2123" i="6" s="1"/>
  <c r="T2122" i="6"/>
  <c r="S2122" i="6"/>
  <c r="R2122" i="6"/>
  <c r="Q2122" i="6"/>
  <c r="O2122" i="6"/>
  <c r="P2122" i="6" s="1"/>
  <c r="N2122" i="6"/>
  <c r="M2122" i="6"/>
  <c r="T2121" i="6"/>
  <c r="S2121" i="6"/>
  <c r="R2121" i="6"/>
  <c r="Q2121" i="6"/>
  <c r="N2121" i="6"/>
  <c r="M2121" i="6"/>
  <c r="O2121" i="6" s="1"/>
  <c r="P2121" i="6" s="1"/>
  <c r="T2120" i="6"/>
  <c r="S2120" i="6"/>
  <c r="R2120" i="6"/>
  <c r="Q2120" i="6"/>
  <c r="P2120" i="6"/>
  <c r="O2120" i="6"/>
  <c r="N2120" i="6"/>
  <c r="M2120" i="6"/>
  <c r="T2119" i="6"/>
  <c r="S2119" i="6"/>
  <c r="R2119" i="6"/>
  <c r="Q2119" i="6"/>
  <c r="O2119" i="6"/>
  <c r="P2119" i="6" s="1"/>
  <c r="N2119" i="6"/>
  <c r="M2119" i="6"/>
  <c r="T2118" i="6"/>
  <c r="S2118" i="6"/>
  <c r="R2118" i="6"/>
  <c r="Q2118" i="6"/>
  <c r="N2118" i="6"/>
  <c r="M2118" i="6"/>
  <c r="O2118" i="6" s="1"/>
  <c r="P2118" i="6" s="1"/>
  <c r="T2117" i="6"/>
  <c r="S2117" i="6"/>
  <c r="R2117" i="6"/>
  <c r="Q2117" i="6"/>
  <c r="N2117" i="6"/>
  <c r="M2117" i="6"/>
  <c r="T2116" i="6"/>
  <c r="S2116" i="6"/>
  <c r="R2116" i="6"/>
  <c r="Q2116" i="6"/>
  <c r="P2116" i="6"/>
  <c r="O2116" i="6"/>
  <c r="N2116" i="6"/>
  <c r="M2116" i="6"/>
  <c r="T2115" i="6"/>
  <c r="S2115" i="6"/>
  <c r="R2115" i="6"/>
  <c r="Q2115" i="6"/>
  <c r="N2115" i="6"/>
  <c r="M2115" i="6"/>
  <c r="O2115" i="6" s="1"/>
  <c r="P2115" i="6" s="1"/>
  <c r="T2114" i="6"/>
  <c r="S2114" i="6"/>
  <c r="R2114" i="6"/>
  <c r="Q2114" i="6"/>
  <c r="N2114" i="6"/>
  <c r="M2114" i="6"/>
  <c r="O2114" i="6" s="1"/>
  <c r="P2114" i="6" s="1"/>
  <c r="T2113" i="6"/>
  <c r="S2113" i="6"/>
  <c r="R2113" i="6"/>
  <c r="Q2113" i="6"/>
  <c r="N2113" i="6"/>
  <c r="M2113" i="6"/>
  <c r="T2112" i="6"/>
  <c r="S2112" i="6"/>
  <c r="R2112" i="6"/>
  <c r="Q2112" i="6"/>
  <c r="O2112" i="6"/>
  <c r="P2112" i="6" s="1"/>
  <c r="N2112" i="6"/>
  <c r="M2112" i="6"/>
  <c r="T2111" i="6"/>
  <c r="S2111" i="6"/>
  <c r="R2111" i="6"/>
  <c r="Q2111" i="6"/>
  <c r="O2111" i="6"/>
  <c r="P2111" i="6" s="1"/>
  <c r="N2111" i="6"/>
  <c r="M2111" i="6"/>
  <c r="T2110" i="6"/>
  <c r="S2110" i="6"/>
  <c r="R2110" i="6"/>
  <c r="Q2110" i="6"/>
  <c r="N2110" i="6"/>
  <c r="O2110" i="6" s="1"/>
  <c r="P2110" i="6" s="1"/>
  <c r="M2110" i="6"/>
  <c r="T2109" i="6"/>
  <c r="S2109" i="6"/>
  <c r="R2109" i="6"/>
  <c r="Q2109" i="6"/>
  <c r="N2109" i="6"/>
  <c r="O2109" i="6" s="1"/>
  <c r="P2109" i="6" s="1"/>
  <c r="M2109" i="6"/>
  <c r="T2108" i="6"/>
  <c r="S2108" i="6"/>
  <c r="R2108" i="6"/>
  <c r="Q2108" i="6"/>
  <c r="P2108" i="6"/>
  <c r="N2108" i="6"/>
  <c r="M2108" i="6"/>
  <c r="O2108" i="6" s="1"/>
  <c r="T2107" i="6"/>
  <c r="S2107" i="6"/>
  <c r="R2107" i="6"/>
  <c r="Q2107" i="6"/>
  <c r="N2107" i="6"/>
  <c r="M2107" i="6"/>
  <c r="T2106" i="6"/>
  <c r="S2106" i="6"/>
  <c r="R2106" i="6"/>
  <c r="Q2106" i="6"/>
  <c r="N2106" i="6"/>
  <c r="M2106" i="6"/>
  <c r="T2105" i="6"/>
  <c r="S2105" i="6"/>
  <c r="R2105" i="6"/>
  <c r="Q2105" i="6"/>
  <c r="P2105" i="6"/>
  <c r="O2105" i="6"/>
  <c r="N2105" i="6"/>
  <c r="M2105" i="6"/>
  <c r="T2104" i="6"/>
  <c r="S2104" i="6"/>
  <c r="R2104" i="6"/>
  <c r="Q2104" i="6"/>
  <c r="P2104" i="6"/>
  <c r="N2104" i="6"/>
  <c r="M2104" i="6"/>
  <c r="O2104" i="6" s="1"/>
  <c r="T2103" i="6"/>
  <c r="S2103" i="6"/>
  <c r="R2103" i="6"/>
  <c r="Q2103" i="6"/>
  <c r="P2103" i="6"/>
  <c r="N2103" i="6"/>
  <c r="O2103" i="6" s="1"/>
  <c r="M2103" i="6"/>
  <c r="T2102" i="6"/>
  <c r="S2102" i="6"/>
  <c r="R2102" i="6"/>
  <c r="Q2102" i="6"/>
  <c r="N2102" i="6"/>
  <c r="O2102" i="6" s="1"/>
  <c r="P2102" i="6" s="1"/>
  <c r="M2102" i="6"/>
  <c r="T2101" i="6"/>
  <c r="S2101" i="6"/>
  <c r="R2101" i="6"/>
  <c r="Q2101" i="6"/>
  <c r="N2101" i="6"/>
  <c r="M2101" i="6"/>
  <c r="T2100" i="6"/>
  <c r="S2100" i="6"/>
  <c r="R2100" i="6"/>
  <c r="Q2100" i="6"/>
  <c r="N2100" i="6"/>
  <c r="M2100" i="6"/>
  <c r="T2099" i="6"/>
  <c r="S2099" i="6"/>
  <c r="R2099" i="6"/>
  <c r="Q2099" i="6"/>
  <c r="P2099" i="6"/>
  <c r="O2099" i="6"/>
  <c r="N2099" i="6"/>
  <c r="M2099" i="6"/>
  <c r="T2098" i="6"/>
  <c r="S2098" i="6"/>
  <c r="R2098" i="6"/>
  <c r="Q2098" i="6"/>
  <c r="N2098" i="6"/>
  <c r="M2098" i="6"/>
  <c r="O2098" i="6" s="1"/>
  <c r="P2098" i="6" s="1"/>
  <c r="T2097" i="6"/>
  <c r="S2097" i="6"/>
  <c r="R2097" i="6"/>
  <c r="Q2097" i="6"/>
  <c r="N2097" i="6"/>
  <c r="M2097" i="6"/>
  <c r="T2096" i="6"/>
  <c r="S2096" i="6"/>
  <c r="R2096" i="6"/>
  <c r="Q2096" i="6"/>
  <c r="N2096" i="6"/>
  <c r="O2096" i="6" s="1"/>
  <c r="P2096" i="6" s="1"/>
  <c r="M2096" i="6"/>
  <c r="T2095" i="6"/>
  <c r="S2095" i="6"/>
  <c r="R2095" i="6"/>
  <c r="Q2095" i="6"/>
  <c r="P2095" i="6"/>
  <c r="O2095" i="6"/>
  <c r="N2095" i="6"/>
  <c r="M2095" i="6"/>
  <c r="T2094" i="6"/>
  <c r="S2094" i="6"/>
  <c r="R2094" i="6"/>
  <c r="Q2094" i="6"/>
  <c r="N2094" i="6"/>
  <c r="M2094" i="6"/>
  <c r="T2093" i="6"/>
  <c r="S2093" i="6"/>
  <c r="R2093" i="6"/>
  <c r="Q2093" i="6"/>
  <c r="P2093" i="6"/>
  <c r="N2093" i="6"/>
  <c r="M2093" i="6"/>
  <c r="O2093" i="6" s="1"/>
  <c r="T2092" i="6"/>
  <c r="S2092" i="6"/>
  <c r="R2092" i="6"/>
  <c r="Q2092" i="6"/>
  <c r="N2092" i="6"/>
  <c r="M2092" i="6"/>
  <c r="O2092" i="6" s="1"/>
  <c r="P2092" i="6" s="1"/>
  <c r="T2091" i="6"/>
  <c r="S2091" i="6"/>
  <c r="R2091" i="6"/>
  <c r="Q2091" i="6"/>
  <c r="N2091" i="6"/>
  <c r="M2091" i="6"/>
  <c r="O2091" i="6" s="1"/>
  <c r="P2091" i="6" s="1"/>
  <c r="T2090" i="6"/>
  <c r="S2090" i="6"/>
  <c r="R2090" i="6"/>
  <c r="Q2090" i="6"/>
  <c r="O2090" i="6"/>
  <c r="P2090" i="6" s="1"/>
  <c r="N2090" i="6"/>
  <c r="M2090" i="6"/>
  <c r="T2089" i="6"/>
  <c r="S2089" i="6"/>
  <c r="R2089" i="6"/>
  <c r="Q2089" i="6"/>
  <c r="N2089" i="6"/>
  <c r="O2089" i="6" s="1"/>
  <c r="P2089" i="6" s="1"/>
  <c r="M2089" i="6"/>
  <c r="T2088" i="6"/>
  <c r="S2088" i="6"/>
  <c r="R2088" i="6"/>
  <c r="Q2088" i="6"/>
  <c r="N2088" i="6"/>
  <c r="O2088" i="6" s="1"/>
  <c r="P2088" i="6" s="1"/>
  <c r="M2088" i="6"/>
  <c r="T2087" i="6"/>
  <c r="S2087" i="6"/>
  <c r="R2087" i="6"/>
  <c r="Q2087" i="6"/>
  <c r="N2087" i="6"/>
  <c r="M2087" i="6"/>
  <c r="T2086" i="6"/>
  <c r="S2086" i="6"/>
  <c r="R2086" i="6"/>
  <c r="Q2086" i="6"/>
  <c r="N2086" i="6"/>
  <c r="M2086" i="6"/>
  <c r="O2086" i="6" s="1"/>
  <c r="P2086" i="6" s="1"/>
  <c r="T2085" i="6"/>
  <c r="S2085" i="6"/>
  <c r="R2085" i="6"/>
  <c r="Q2085" i="6"/>
  <c r="N2085" i="6"/>
  <c r="M2085" i="6"/>
  <c r="T2084" i="6"/>
  <c r="S2084" i="6"/>
  <c r="R2084" i="6"/>
  <c r="Q2084" i="6"/>
  <c r="N2084" i="6"/>
  <c r="O2084" i="6" s="1"/>
  <c r="P2084" i="6" s="1"/>
  <c r="M2084" i="6"/>
  <c r="T2083" i="6"/>
  <c r="S2083" i="6"/>
  <c r="R2083" i="6"/>
  <c r="Q2083" i="6"/>
  <c r="N2083" i="6"/>
  <c r="O2083" i="6" s="1"/>
  <c r="P2083" i="6" s="1"/>
  <c r="M2083" i="6"/>
  <c r="T2082" i="6"/>
  <c r="S2082" i="6"/>
  <c r="R2082" i="6"/>
  <c r="Q2082" i="6"/>
  <c r="O2082" i="6"/>
  <c r="P2082" i="6" s="1"/>
  <c r="N2082" i="6"/>
  <c r="M2082" i="6"/>
  <c r="T2081" i="6"/>
  <c r="S2081" i="6"/>
  <c r="R2081" i="6"/>
  <c r="Q2081" i="6"/>
  <c r="P2081" i="6"/>
  <c r="O2081" i="6"/>
  <c r="N2081" i="6"/>
  <c r="M2081" i="6"/>
  <c r="T2080" i="6"/>
  <c r="S2080" i="6"/>
  <c r="R2080" i="6"/>
  <c r="Q2080" i="6"/>
  <c r="N2080" i="6"/>
  <c r="M2080" i="6"/>
  <c r="O2080" i="6" s="1"/>
  <c r="P2080" i="6" s="1"/>
  <c r="T2079" i="6"/>
  <c r="S2079" i="6"/>
  <c r="R2079" i="6"/>
  <c r="Q2079" i="6"/>
  <c r="N2079" i="6"/>
  <c r="M2079" i="6"/>
  <c r="T2078" i="6"/>
  <c r="S2078" i="6"/>
  <c r="R2078" i="6"/>
  <c r="Q2078" i="6"/>
  <c r="N2078" i="6"/>
  <c r="M2078" i="6"/>
  <c r="O2078" i="6" s="1"/>
  <c r="P2078" i="6" s="1"/>
  <c r="T2077" i="6"/>
  <c r="S2077" i="6"/>
  <c r="R2077" i="6"/>
  <c r="Q2077" i="6"/>
  <c r="N2077" i="6"/>
  <c r="M2077" i="6"/>
  <c r="O2077" i="6" s="1"/>
  <c r="P2077" i="6" s="1"/>
  <c r="T2076" i="6"/>
  <c r="S2076" i="6"/>
  <c r="R2076" i="6"/>
  <c r="Q2076" i="6"/>
  <c r="N2076" i="6"/>
  <c r="M2076" i="6"/>
  <c r="O2076" i="6" s="1"/>
  <c r="P2076" i="6" s="1"/>
  <c r="T2075" i="6"/>
  <c r="S2075" i="6"/>
  <c r="R2075" i="6"/>
  <c r="Q2075" i="6"/>
  <c r="O2075" i="6"/>
  <c r="P2075" i="6" s="1"/>
  <c r="N2075" i="6"/>
  <c r="M2075" i="6"/>
  <c r="T2074" i="6"/>
  <c r="S2074" i="6"/>
  <c r="R2074" i="6"/>
  <c r="Q2074" i="6"/>
  <c r="N2074" i="6"/>
  <c r="O2074" i="6" s="1"/>
  <c r="P2074" i="6" s="1"/>
  <c r="M2074" i="6"/>
  <c r="T2073" i="6"/>
  <c r="S2073" i="6"/>
  <c r="R2073" i="6"/>
  <c r="Q2073" i="6"/>
  <c r="N2073" i="6"/>
  <c r="M2073" i="6"/>
  <c r="T2072" i="6"/>
  <c r="S2072" i="6"/>
  <c r="R2072" i="6"/>
  <c r="Q2072" i="6"/>
  <c r="N2072" i="6"/>
  <c r="M2072" i="6"/>
  <c r="T2071" i="6"/>
  <c r="S2071" i="6"/>
  <c r="R2071" i="6"/>
  <c r="Q2071" i="6"/>
  <c r="P2071" i="6"/>
  <c r="O2071" i="6"/>
  <c r="N2071" i="6"/>
  <c r="M2071" i="6"/>
  <c r="T2070" i="6"/>
  <c r="S2070" i="6"/>
  <c r="R2070" i="6"/>
  <c r="Q2070" i="6"/>
  <c r="P2070" i="6"/>
  <c r="O2070" i="6"/>
  <c r="N2070" i="6"/>
  <c r="M2070" i="6"/>
  <c r="T2069" i="6"/>
  <c r="S2069" i="6"/>
  <c r="R2069" i="6"/>
  <c r="Q2069" i="6"/>
  <c r="P2069" i="6"/>
  <c r="N2069" i="6"/>
  <c r="M2069" i="6"/>
  <c r="O2069" i="6" s="1"/>
  <c r="T2068" i="6"/>
  <c r="S2068" i="6"/>
  <c r="R2068" i="6"/>
  <c r="Q2068" i="6"/>
  <c r="P2068" i="6"/>
  <c r="N2068" i="6"/>
  <c r="O2068" i="6" s="1"/>
  <c r="M2068" i="6"/>
  <c r="T2067" i="6"/>
  <c r="S2067" i="6"/>
  <c r="R2067" i="6"/>
  <c r="Q2067" i="6"/>
  <c r="N2067" i="6"/>
  <c r="O2067" i="6" s="1"/>
  <c r="P2067" i="6" s="1"/>
  <c r="M2067" i="6"/>
  <c r="T2066" i="6"/>
  <c r="S2066" i="6"/>
  <c r="R2066" i="6"/>
  <c r="Q2066" i="6"/>
  <c r="N2066" i="6"/>
  <c r="M2066" i="6"/>
  <c r="T2065" i="6"/>
  <c r="S2065" i="6"/>
  <c r="R2065" i="6"/>
  <c r="Q2065" i="6"/>
  <c r="N2065" i="6"/>
  <c r="M2065" i="6"/>
  <c r="T2064" i="6"/>
  <c r="S2064" i="6"/>
  <c r="R2064" i="6"/>
  <c r="Q2064" i="6"/>
  <c r="N2064" i="6"/>
  <c r="M2064" i="6"/>
  <c r="O2064" i="6" s="1"/>
  <c r="P2064" i="6" s="1"/>
  <c r="T2063" i="6"/>
  <c r="S2063" i="6"/>
  <c r="R2063" i="6"/>
  <c r="Q2063" i="6"/>
  <c r="P2063" i="6"/>
  <c r="O2063" i="6"/>
  <c r="N2063" i="6"/>
  <c r="M2063" i="6"/>
  <c r="T2062" i="6"/>
  <c r="S2062" i="6"/>
  <c r="R2062" i="6"/>
  <c r="Q2062" i="6"/>
  <c r="O2062" i="6"/>
  <c r="P2062" i="6" s="1"/>
  <c r="N2062" i="6"/>
  <c r="M2062" i="6"/>
  <c r="T2061" i="6"/>
  <c r="S2061" i="6"/>
  <c r="R2061" i="6"/>
  <c r="Q2061" i="6"/>
  <c r="N2061" i="6"/>
  <c r="O2061" i="6" s="1"/>
  <c r="P2061" i="6" s="1"/>
  <c r="M2061" i="6"/>
  <c r="T2060" i="6"/>
  <c r="S2060" i="6"/>
  <c r="R2060" i="6"/>
  <c r="Q2060" i="6"/>
  <c r="P2060" i="6"/>
  <c r="O2060" i="6"/>
  <c r="N2060" i="6"/>
  <c r="M2060" i="6"/>
  <c r="T2059" i="6"/>
  <c r="S2059" i="6"/>
  <c r="R2059" i="6"/>
  <c r="Q2059" i="6"/>
  <c r="P2059" i="6"/>
  <c r="N2059" i="6"/>
  <c r="M2059" i="6"/>
  <c r="O2059" i="6" s="1"/>
  <c r="T2058" i="6"/>
  <c r="S2058" i="6"/>
  <c r="R2058" i="6"/>
  <c r="Q2058" i="6"/>
  <c r="P2058" i="6"/>
  <c r="N2058" i="6"/>
  <c r="M2058" i="6"/>
  <c r="O2058" i="6" s="1"/>
  <c r="T2057" i="6"/>
  <c r="S2057" i="6"/>
  <c r="R2057" i="6"/>
  <c r="Q2057" i="6"/>
  <c r="N2057" i="6"/>
  <c r="M2057" i="6"/>
  <c r="T2056" i="6"/>
  <c r="S2056" i="6"/>
  <c r="R2056" i="6"/>
  <c r="Q2056" i="6"/>
  <c r="N2056" i="6"/>
  <c r="M2056" i="6"/>
  <c r="O2056" i="6" s="1"/>
  <c r="P2056" i="6" s="1"/>
  <c r="T2055" i="6"/>
  <c r="S2055" i="6"/>
  <c r="R2055" i="6"/>
  <c r="Q2055" i="6"/>
  <c r="N2055" i="6"/>
  <c r="M2055" i="6"/>
  <c r="O2055" i="6" s="1"/>
  <c r="P2055" i="6" s="1"/>
  <c r="T2054" i="6"/>
  <c r="S2054" i="6"/>
  <c r="R2054" i="6"/>
  <c r="Q2054" i="6"/>
  <c r="O2054" i="6"/>
  <c r="P2054" i="6" s="1"/>
  <c r="N2054" i="6"/>
  <c r="M2054" i="6"/>
  <c r="T2053" i="6"/>
  <c r="S2053" i="6"/>
  <c r="R2053" i="6"/>
  <c r="Q2053" i="6"/>
  <c r="N2053" i="6"/>
  <c r="O2053" i="6" s="1"/>
  <c r="P2053" i="6" s="1"/>
  <c r="M2053" i="6"/>
  <c r="T2052" i="6"/>
  <c r="S2052" i="6"/>
  <c r="R2052" i="6"/>
  <c r="Q2052" i="6"/>
  <c r="N2052" i="6"/>
  <c r="M2052" i="6"/>
  <c r="O2052" i="6" s="1"/>
  <c r="P2052" i="6" s="1"/>
  <c r="T2051" i="6"/>
  <c r="S2051" i="6"/>
  <c r="R2051" i="6"/>
  <c r="Q2051" i="6"/>
  <c r="N2051" i="6"/>
  <c r="M2051" i="6"/>
  <c r="T2050" i="6"/>
  <c r="S2050" i="6"/>
  <c r="R2050" i="6"/>
  <c r="Q2050" i="6"/>
  <c r="N2050" i="6"/>
  <c r="O2050" i="6" s="1"/>
  <c r="P2050" i="6" s="1"/>
  <c r="M2050" i="6"/>
  <c r="T2049" i="6"/>
  <c r="S2049" i="6"/>
  <c r="R2049" i="6"/>
  <c r="Q2049" i="6"/>
  <c r="P2049" i="6"/>
  <c r="O2049" i="6"/>
  <c r="N2049" i="6"/>
  <c r="M2049" i="6"/>
  <c r="T2048" i="6"/>
  <c r="S2048" i="6"/>
  <c r="R2048" i="6"/>
  <c r="Q2048" i="6"/>
  <c r="N2048" i="6"/>
  <c r="M2048" i="6"/>
  <c r="O2048" i="6" s="1"/>
  <c r="P2048" i="6" s="1"/>
  <c r="T2047" i="6"/>
  <c r="S2047" i="6"/>
  <c r="R2047" i="6"/>
  <c r="Q2047" i="6"/>
  <c r="P2047" i="6"/>
  <c r="O2047" i="6"/>
  <c r="N2047" i="6"/>
  <c r="M2047" i="6"/>
  <c r="T2046" i="6"/>
  <c r="S2046" i="6"/>
  <c r="R2046" i="6"/>
  <c r="Q2046" i="6"/>
  <c r="O2046" i="6"/>
  <c r="P2046" i="6" s="1"/>
  <c r="N2046" i="6"/>
  <c r="M2046" i="6"/>
  <c r="T2045" i="6"/>
  <c r="S2045" i="6"/>
  <c r="R2045" i="6"/>
  <c r="Q2045" i="6"/>
  <c r="N2045" i="6"/>
  <c r="M2045" i="6"/>
  <c r="O2045" i="6" s="1"/>
  <c r="P2045" i="6" s="1"/>
  <c r="T2044" i="6"/>
  <c r="S2044" i="6"/>
  <c r="R2044" i="6"/>
  <c r="Q2044" i="6"/>
  <c r="N2044" i="6"/>
  <c r="M2044" i="6"/>
  <c r="O2044" i="6" s="1"/>
  <c r="P2044" i="6" s="1"/>
  <c r="T2043" i="6"/>
  <c r="S2043" i="6"/>
  <c r="R2043" i="6"/>
  <c r="Q2043" i="6"/>
  <c r="N2043" i="6"/>
  <c r="M2043" i="6"/>
  <c r="O2043" i="6" s="1"/>
  <c r="P2043" i="6" s="1"/>
  <c r="T2042" i="6"/>
  <c r="S2042" i="6"/>
  <c r="R2042" i="6"/>
  <c r="Q2042" i="6"/>
  <c r="N2042" i="6"/>
  <c r="M2042" i="6"/>
  <c r="O2042" i="6" s="1"/>
  <c r="P2042" i="6" s="1"/>
  <c r="T2041" i="6"/>
  <c r="S2041" i="6"/>
  <c r="R2041" i="6"/>
  <c r="Q2041" i="6"/>
  <c r="N2041" i="6"/>
  <c r="O2041" i="6" s="1"/>
  <c r="P2041" i="6" s="1"/>
  <c r="M2041" i="6"/>
  <c r="T2040" i="6"/>
  <c r="S2040" i="6"/>
  <c r="R2040" i="6"/>
  <c r="Q2040" i="6"/>
  <c r="N2040" i="6"/>
  <c r="O2040" i="6" s="1"/>
  <c r="P2040" i="6" s="1"/>
  <c r="M2040" i="6"/>
  <c r="T2039" i="6"/>
  <c r="S2039" i="6"/>
  <c r="R2039" i="6"/>
  <c r="Q2039" i="6"/>
  <c r="N2039" i="6"/>
  <c r="O2039" i="6" s="1"/>
  <c r="P2039" i="6" s="1"/>
  <c r="M2039" i="6"/>
  <c r="T2038" i="6"/>
  <c r="S2038" i="6"/>
  <c r="R2038" i="6"/>
  <c r="Q2038" i="6"/>
  <c r="P2038" i="6"/>
  <c r="N2038" i="6"/>
  <c r="M2038" i="6"/>
  <c r="O2038" i="6" s="1"/>
  <c r="T2037" i="6"/>
  <c r="S2037" i="6"/>
  <c r="R2037" i="6"/>
  <c r="Q2037" i="6"/>
  <c r="N2037" i="6"/>
  <c r="M2037" i="6"/>
  <c r="O2037" i="6" s="1"/>
  <c r="P2037" i="6" s="1"/>
  <c r="T2036" i="6"/>
  <c r="S2036" i="6"/>
  <c r="R2036" i="6"/>
  <c r="Q2036" i="6"/>
  <c r="N2036" i="6"/>
  <c r="M2036" i="6"/>
  <c r="O2036" i="6" s="1"/>
  <c r="P2036" i="6" s="1"/>
  <c r="T2035" i="6"/>
  <c r="S2035" i="6"/>
  <c r="R2035" i="6"/>
  <c r="Q2035" i="6"/>
  <c r="O2035" i="6"/>
  <c r="P2035" i="6" s="1"/>
  <c r="N2035" i="6"/>
  <c r="M2035" i="6"/>
  <c r="T2034" i="6"/>
  <c r="S2034" i="6"/>
  <c r="R2034" i="6"/>
  <c r="Q2034" i="6"/>
  <c r="O2034" i="6"/>
  <c r="P2034" i="6" s="1"/>
  <c r="N2034" i="6"/>
  <c r="M2034" i="6"/>
  <c r="T2033" i="6"/>
  <c r="S2033" i="6"/>
  <c r="R2033" i="6"/>
  <c r="Q2033" i="6"/>
  <c r="P2033" i="6"/>
  <c r="O2033" i="6"/>
  <c r="N2033" i="6"/>
  <c r="M2033" i="6"/>
  <c r="T2032" i="6"/>
  <c r="S2032" i="6"/>
  <c r="R2032" i="6"/>
  <c r="Q2032" i="6"/>
  <c r="N2032" i="6"/>
  <c r="O2032" i="6" s="1"/>
  <c r="P2032" i="6" s="1"/>
  <c r="M2032" i="6"/>
  <c r="T2031" i="6"/>
  <c r="S2031" i="6"/>
  <c r="R2031" i="6"/>
  <c r="Q2031" i="6"/>
  <c r="N2031" i="6"/>
  <c r="M2031" i="6"/>
  <c r="T2030" i="6"/>
  <c r="S2030" i="6"/>
  <c r="R2030" i="6"/>
  <c r="Q2030" i="6"/>
  <c r="N2030" i="6"/>
  <c r="M2030" i="6"/>
  <c r="T2029" i="6"/>
  <c r="S2029" i="6"/>
  <c r="R2029" i="6"/>
  <c r="Q2029" i="6"/>
  <c r="N2029" i="6"/>
  <c r="O2029" i="6" s="1"/>
  <c r="P2029" i="6" s="1"/>
  <c r="M2029" i="6"/>
  <c r="T2028" i="6"/>
  <c r="S2028" i="6"/>
  <c r="R2028" i="6"/>
  <c r="Q2028" i="6"/>
  <c r="N2028" i="6"/>
  <c r="M2028" i="6"/>
  <c r="O2028" i="6" s="1"/>
  <c r="P2028" i="6" s="1"/>
  <c r="T2027" i="6"/>
  <c r="S2027" i="6"/>
  <c r="R2027" i="6"/>
  <c r="Q2027" i="6"/>
  <c r="O2027" i="6"/>
  <c r="P2027" i="6" s="1"/>
  <c r="N2027" i="6"/>
  <c r="M2027" i="6"/>
  <c r="T2026" i="6"/>
  <c r="S2026" i="6"/>
  <c r="R2026" i="6"/>
  <c r="Q2026" i="6"/>
  <c r="O2026" i="6"/>
  <c r="P2026" i="6" s="1"/>
  <c r="N2026" i="6"/>
  <c r="M2026" i="6"/>
  <c r="T2025" i="6"/>
  <c r="S2025" i="6"/>
  <c r="R2025" i="6"/>
  <c r="Q2025" i="6"/>
  <c r="N2025" i="6"/>
  <c r="O2025" i="6" s="1"/>
  <c r="P2025" i="6" s="1"/>
  <c r="M2025" i="6"/>
  <c r="T2024" i="6"/>
  <c r="S2024" i="6"/>
  <c r="R2024" i="6"/>
  <c r="Q2024" i="6"/>
  <c r="N2024" i="6"/>
  <c r="M2024" i="6"/>
  <c r="O2024" i="6" s="1"/>
  <c r="P2024" i="6" s="1"/>
  <c r="T2023" i="6"/>
  <c r="S2023" i="6"/>
  <c r="R2023" i="6"/>
  <c r="Q2023" i="6"/>
  <c r="N2023" i="6"/>
  <c r="M2023" i="6"/>
  <c r="T2022" i="6"/>
  <c r="S2022" i="6"/>
  <c r="R2022" i="6"/>
  <c r="Q2022" i="6"/>
  <c r="N2022" i="6"/>
  <c r="O2022" i="6" s="1"/>
  <c r="P2022" i="6" s="1"/>
  <c r="M2022" i="6"/>
  <c r="T2021" i="6"/>
  <c r="S2021" i="6"/>
  <c r="R2021" i="6"/>
  <c r="Q2021" i="6"/>
  <c r="N2021" i="6"/>
  <c r="O2021" i="6" s="1"/>
  <c r="P2021" i="6" s="1"/>
  <c r="M2021" i="6"/>
  <c r="T2020" i="6"/>
  <c r="S2020" i="6"/>
  <c r="R2020" i="6"/>
  <c r="Q2020" i="6"/>
  <c r="N2020" i="6"/>
  <c r="M2020" i="6"/>
  <c r="O2020" i="6" s="1"/>
  <c r="P2020" i="6" s="1"/>
  <c r="T2019" i="6"/>
  <c r="S2019" i="6"/>
  <c r="R2019" i="6"/>
  <c r="Q2019" i="6"/>
  <c r="N2019" i="6"/>
  <c r="O2019" i="6" s="1"/>
  <c r="P2019" i="6" s="1"/>
  <c r="M2019" i="6"/>
  <c r="T2018" i="6"/>
  <c r="S2018" i="6"/>
  <c r="R2018" i="6"/>
  <c r="Q2018" i="6"/>
  <c r="N2018" i="6"/>
  <c r="O2018" i="6" s="1"/>
  <c r="P2018" i="6" s="1"/>
  <c r="M2018" i="6"/>
  <c r="T2017" i="6"/>
  <c r="S2017" i="6"/>
  <c r="R2017" i="6"/>
  <c r="Q2017" i="6"/>
  <c r="N2017" i="6"/>
  <c r="M2017" i="6"/>
  <c r="T2016" i="6"/>
  <c r="S2016" i="6"/>
  <c r="R2016" i="6"/>
  <c r="Q2016" i="6"/>
  <c r="N2016" i="6"/>
  <c r="M2016" i="6"/>
  <c r="O2016" i="6" s="1"/>
  <c r="P2016" i="6" s="1"/>
  <c r="T2015" i="6"/>
  <c r="S2015" i="6"/>
  <c r="R2015" i="6"/>
  <c r="Q2015" i="6"/>
  <c r="N2015" i="6"/>
  <c r="O2015" i="6" s="1"/>
  <c r="P2015" i="6" s="1"/>
  <c r="M2015" i="6"/>
  <c r="T2014" i="6"/>
  <c r="S2014" i="6"/>
  <c r="R2014" i="6"/>
  <c r="Q2014" i="6"/>
  <c r="N2014" i="6"/>
  <c r="O2014" i="6" s="1"/>
  <c r="P2014" i="6" s="1"/>
  <c r="M2014" i="6"/>
  <c r="T2013" i="6"/>
  <c r="S2013" i="6"/>
  <c r="R2013" i="6"/>
  <c r="Q2013" i="6"/>
  <c r="P2013" i="6"/>
  <c r="O2013" i="6"/>
  <c r="N2013" i="6"/>
  <c r="M2013" i="6"/>
  <c r="T2012" i="6"/>
  <c r="S2012" i="6"/>
  <c r="R2012" i="6"/>
  <c r="Q2012" i="6"/>
  <c r="P2012" i="6"/>
  <c r="O2012" i="6"/>
  <c r="N2012" i="6"/>
  <c r="M2012" i="6"/>
  <c r="T2011" i="6"/>
  <c r="S2011" i="6"/>
  <c r="R2011" i="6"/>
  <c r="Q2011" i="6"/>
  <c r="P2011" i="6"/>
  <c r="O2011" i="6"/>
  <c r="N2011" i="6"/>
  <c r="M2011" i="6"/>
  <c r="T2010" i="6"/>
  <c r="S2010" i="6"/>
  <c r="R2010" i="6"/>
  <c r="Q2010" i="6"/>
  <c r="N2010" i="6"/>
  <c r="M2010" i="6"/>
  <c r="O2010" i="6" s="1"/>
  <c r="P2010" i="6" s="1"/>
  <c r="T2009" i="6"/>
  <c r="S2009" i="6"/>
  <c r="R2009" i="6"/>
  <c r="Q2009" i="6"/>
  <c r="N2009" i="6"/>
  <c r="M2009" i="6"/>
  <c r="O2009" i="6" s="1"/>
  <c r="P2009" i="6" s="1"/>
  <c r="T2008" i="6"/>
  <c r="S2008" i="6"/>
  <c r="R2008" i="6"/>
  <c r="Q2008" i="6"/>
  <c r="O2008" i="6"/>
  <c r="P2008" i="6" s="1"/>
  <c r="N2008" i="6"/>
  <c r="M2008" i="6"/>
  <c r="T2007" i="6"/>
  <c r="S2007" i="6"/>
  <c r="R2007" i="6"/>
  <c r="Q2007" i="6"/>
  <c r="N2007" i="6"/>
  <c r="O2007" i="6" s="1"/>
  <c r="P2007" i="6" s="1"/>
  <c r="M2007" i="6"/>
  <c r="T2006" i="6"/>
  <c r="S2006" i="6"/>
  <c r="R2006" i="6"/>
  <c r="Q2006" i="6"/>
  <c r="N2006" i="6"/>
  <c r="M2006" i="6"/>
  <c r="O2006" i="6" s="1"/>
  <c r="P2006" i="6" s="1"/>
  <c r="T2005" i="6"/>
  <c r="S2005" i="6"/>
  <c r="R2005" i="6"/>
  <c r="Q2005" i="6"/>
  <c r="N2005" i="6"/>
  <c r="O2005" i="6" s="1"/>
  <c r="P2005" i="6" s="1"/>
  <c r="M2005" i="6"/>
  <c r="T2004" i="6"/>
  <c r="S2004" i="6"/>
  <c r="R2004" i="6"/>
  <c r="Q2004" i="6"/>
  <c r="N2004" i="6"/>
  <c r="O2004" i="6" s="1"/>
  <c r="P2004" i="6" s="1"/>
  <c r="M2004" i="6"/>
  <c r="T2003" i="6"/>
  <c r="S2003" i="6"/>
  <c r="R2003" i="6"/>
  <c r="Q2003" i="6"/>
  <c r="P2003" i="6"/>
  <c r="N2003" i="6"/>
  <c r="M2003" i="6"/>
  <c r="O2003" i="6" s="1"/>
  <c r="T2002" i="6"/>
  <c r="S2002" i="6"/>
  <c r="R2002" i="6"/>
  <c r="Q2002" i="6"/>
  <c r="N2002" i="6"/>
  <c r="M2002" i="6"/>
  <c r="O2002" i="6" s="1"/>
  <c r="P2002" i="6" s="1"/>
  <c r="T2001" i="6"/>
  <c r="S2001" i="6"/>
  <c r="R2001" i="6"/>
  <c r="Q2001" i="6"/>
  <c r="N2001" i="6"/>
  <c r="M2001" i="6"/>
  <c r="O2001" i="6" s="1"/>
  <c r="P2001" i="6" s="1"/>
  <c r="T2000" i="6"/>
  <c r="S2000" i="6"/>
  <c r="R2000" i="6"/>
  <c r="Q2000" i="6"/>
  <c r="N2000" i="6"/>
  <c r="M2000" i="6"/>
  <c r="O2000" i="6" s="1"/>
  <c r="P2000" i="6" s="1"/>
  <c r="T1999" i="6"/>
  <c r="S1999" i="6"/>
  <c r="R1999" i="6"/>
  <c r="Q1999" i="6"/>
  <c r="N1999" i="6"/>
  <c r="M1999" i="6"/>
  <c r="O1999" i="6" s="1"/>
  <c r="P1999" i="6" s="1"/>
  <c r="T1998" i="6"/>
  <c r="S1998" i="6"/>
  <c r="R1998" i="6"/>
  <c r="Q1998" i="6"/>
  <c r="N1998" i="6"/>
  <c r="O1998" i="6" s="1"/>
  <c r="P1998" i="6" s="1"/>
  <c r="M1998" i="6"/>
  <c r="T1997" i="6"/>
  <c r="S1997" i="6"/>
  <c r="R1997" i="6"/>
  <c r="Q1997" i="6"/>
  <c r="P1997" i="6"/>
  <c r="O1997" i="6"/>
  <c r="N1997" i="6"/>
  <c r="M1997" i="6"/>
  <c r="T1996" i="6"/>
  <c r="S1996" i="6"/>
  <c r="R1996" i="6"/>
  <c r="Q1996" i="6"/>
  <c r="N1996" i="6"/>
  <c r="M1996" i="6"/>
  <c r="T1995" i="6"/>
  <c r="S1995" i="6"/>
  <c r="R1995" i="6"/>
  <c r="Q1995" i="6"/>
  <c r="P1995" i="6"/>
  <c r="O1995" i="6"/>
  <c r="N1995" i="6"/>
  <c r="M1995" i="6"/>
  <c r="T1994" i="6"/>
  <c r="S1994" i="6"/>
  <c r="R1994" i="6"/>
  <c r="Q1994" i="6"/>
  <c r="P1994" i="6"/>
  <c r="N1994" i="6"/>
  <c r="M1994" i="6"/>
  <c r="O1994" i="6" s="1"/>
  <c r="T1993" i="6"/>
  <c r="S1993" i="6"/>
  <c r="R1993" i="6"/>
  <c r="Q1993" i="6"/>
  <c r="N1993" i="6"/>
  <c r="M1993" i="6"/>
  <c r="T1992" i="6"/>
  <c r="S1992" i="6"/>
  <c r="R1992" i="6"/>
  <c r="Q1992" i="6"/>
  <c r="N1992" i="6"/>
  <c r="O1992" i="6" s="1"/>
  <c r="P1992" i="6" s="1"/>
  <c r="M1992" i="6"/>
  <c r="T1991" i="6"/>
  <c r="S1991" i="6"/>
  <c r="R1991" i="6"/>
  <c r="Q1991" i="6"/>
  <c r="P1991" i="6"/>
  <c r="O1991" i="6"/>
  <c r="N1991" i="6"/>
  <c r="M1991" i="6"/>
  <c r="T1990" i="6"/>
  <c r="S1990" i="6"/>
  <c r="R1990" i="6"/>
  <c r="Q1990" i="6"/>
  <c r="N1990" i="6"/>
  <c r="M1990" i="6"/>
  <c r="T1989" i="6"/>
  <c r="S1989" i="6"/>
  <c r="R1989" i="6"/>
  <c r="Q1989" i="6"/>
  <c r="N1989" i="6"/>
  <c r="M1989" i="6"/>
  <c r="O1989" i="6" s="1"/>
  <c r="P1989" i="6" s="1"/>
  <c r="T1988" i="6"/>
  <c r="S1988" i="6"/>
  <c r="R1988" i="6"/>
  <c r="Q1988" i="6"/>
  <c r="N1988" i="6"/>
  <c r="O1988" i="6" s="1"/>
  <c r="P1988" i="6" s="1"/>
  <c r="M1988" i="6"/>
  <c r="T1987" i="6"/>
  <c r="S1987" i="6"/>
  <c r="R1987" i="6"/>
  <c r="Q1987" i="6"/>
  <c r="P1987" i="6"/>
  <c r="O1987" i="6"/>
  <c r="N1987" i="6"/>
  <c r="M1987" i="6"/>
  <c r="T1986" i="6"/>
  <c r="S1986" i="6"/>
  <c r="R1986" i="6"/>
  <c r="Q1986" i="6"/>
  <c r="P1986" i="6"/>
  <c r="N1986" i="6"/>
  <c r="M1986" i="6"/>
  <c r="O1986" i="6" s="1"/>
  <c r="T1985" i="6"/>
  <c r="S1985" i="6"/>
  <c r="R1985" i="6"/>
  <c r="Q1985" i="6"/>
  <c r="N1985" i="6"/>
  <c r="M1985" i="6"/>
  <c r="T1984" i="6"/>
  <c r="S1984" i="6"/>
  <c r="R1984" i="6"/>
  <c r="Q1984" i="6"/>
  <c r="O1984" i="6"/>
  <c r="P1984" i="6" s="1"/>
  <c r="N1984" i="6"/>
  <c r="M1984" i="6"/>
  <c r="T1983" i="6"/>
  <c r="S1983" i="6"/>
  <c r="R1983" i="6"/>
  <c r="Q1983" i="6"/>
  <c r="P1983" i="6"/>
  <c r="O1983" i="6"/>
  <c r="N1983" i="6"/>
  <c r="M1983" i="6"/>
  <c r="T1982" i="6"/>
  <c r="S1982" i="6"/>
  <c r="R1982" i="6"/>
  <c r="Q1982" i="6"/>
  <c r="N1982" i="6"/>
  <c r="M1982" i="6"/>
  <c r="O1982" i="6" s="1"/>
  <c r="P1982" i="6" s="1"/>
  <c r="T1981" i="6"/>
  <c r="S1981" i="6"/>
  <c r="R1981" i="6"/>
  <c r="Q1981" i="6"/>
  <c r="P1981" i="6"/>
  <c r="N1981" i="6"/>
  <c r="M1981" i="6"/>
  <c r="O1981" i="6" s="1"/>
  <c r="T1980" i="6"/>
  <c r="S1980" i="6"/>
  <c r="R1980" i="6"/>
  <c r="Q1980" i="6"/>
  <c r="O1980" i="6"/>
  <c r="P1980" i="6" s="1"/>
  <c r="N1980" i="6"/>
  <c r="M1980" i="6"/>
  <c r="T1979" i="6"/>
  <c r="S1979" i="6"/>
  <c r="R1979" i="6"/>
  <c r="Q1979" i="6"/>
  <c r="P1979" i="6"/>
  <c r="O1979" i="6"/>
  <c r="N1979" i="6"/>
  <c r="M1979" i="6"/>
  <c r="T1978" i="6"/>
  <c r="S1978" i="6"/>
  <c r="R1978" i="6"/>
  <c r="Q1978" i="6"/>
  <c r="N1978" i="6"/>
  <c r="M1978" i="6"/>
  <c r="O1978" i="6" s="1"/>
  <c r="P1978" i="6" s="1"/>
  <c r="T1977" i="6"/>
  <c r="S1977" i="6"/>
  <c r="R1977" i="6"/>
  <c r="Q1977" i="6"/>
  <c r="P1977" i="6"/>
  <c r="N1977" i="6"/>
  <c r="O1977" i="6" s="1"/>
  <c r="M1977" i="6"/>
  <c r="T1976" i="6"/>
  <c r="S1976" i="6"/>
  <c r="R1976" i="6"/>
  <c r="Q1976" i="6"/>
  <c r="N1976" i="6"/>
  <c r="M1976" i="6"/>
  <c r="O1976" i="6" s="1"/>
  <c r="P1976" i="6" s="1"/>
  <c r="T1975" i="6"/>
  <c r="S1975" i="6"/>
  <c r="R1975" i="6"/>
  <c r="Q1975" i="6"/>
  <c r="N1975" i="6"/>
  <c r="M1975" i="6"/>
  <c r="O1975" i="6" s="1"/>
  <c r="P1975" i="6" s="1"/>
  <c r="T1974" i="6"/>
  <c r="S1974" i="6"/>
  <c r="R1974" i="6"/>
  <c r="Q1974" i="6"/>
  <c r="N1974" i="6"/>
  <c r="M1974" i="6"/>
  <c r="O1974" i="6" s="1"/>
  <c r="P1974" i="6" s="1"/>
  <c r="T1973" i="6"/>
  <c r="S1973" i="6"/>
  <c r="R1973" i="6"/>
  <c r="Q1973" i="6"/>
  <c r="N1973" i="6"/>
  <c r="M1973" i="6"/>
  <c r="O1973" i="6" s="1"/>
  <c r="P1973" i="6" s="1"/>
  <c r="T1972" i="6"/>
  <c r="S1972" i="6"/>
  <c r="R1972" i="6"/>
  <c r="Q1972" i="6"/>
  <c r="N1972" i="6"/>
  <c r="M1972" i="6"/>
  <c r="O1972" i="6" s="1"/>
  <c r="P1972" i="6" s="1"/>
  <c r="T1971" i="6"/>
  <c r="S1971" i="6"/>
  <c r="R1971" i="6"/>
  <c r="Q1971" i="6"/>
  <c r="O1971" i="6"/>
  <c r="P1971" i="6" s="1"/>
  <c r="N1971" i="6"/>
  <c r="M1971" i="6"/>
  <c r="T1970" i="6"/>
  <c r="S1970" i="6"/>
  <c r="R1970" i="6"/>
  <c r="Q1970" i="6"/>
  <c r="O1970" i="6"/>
  <c r="P1970" i="6" s="1"/>
  <c r="N1970" i="6"/>
  <c r="M1970" i="6"/>
  <c r="T1969" i="6"/>
  <c r="S1969" i="6"/>
  <c r="R1969" i="6"/>
  <c r="Q1969" i="6"/>
  <c r="N1969" i="6"/>
  <c r="M1969" i="6"/>
  <c r="O1969" i="6" s="1"/>
  <c r="P1969" i="6" s="1"/>
  <c r="T1968" i="6"/>
  <c r="S1968" i="6"/>
  <c r="R1968" i="6"/>
  <c r="Q1968" i="6"/>
  <c r="N1968" i="6"/>
  <c r="M1968" i="6"/>
  <c r="O1968" i="6" s="1"/>
  <c r="P1968" i="6" s="1"/>
  <c r="T1967" i="6"/>
  <c r="S1967" i="6"/>
  <c r="R1967" i="6"/>
  <c r="Q1967" i="6"/>
  <c r="N1967" i="6"/>
  <c r="M1967" i="6"/>
  <c r="T1966" i="6"/>
  <c r="S1966" i="6"/>
  <c r="R1966" i="6"/>
  <c r="Q1966" i="6"/>
  <c r="N1966" i="6"/>
  <c r="M1966" i="6"/>
  <c r="T1965" i="6"/>
  <c r="S1965" i="6"/>
  <c r="R1965" i="6"/>
  <c r="Q1965" i="6"/>
  <c r="O1965" i="6"/>
  <c r="P1965" i="6" s="1"/>
  <c r="N1965" i="6"/>
  <c r="M1965" i="6"/>
  <c r="T1964" i="6"/>
  <c r="S1964" i="6"/>
  <c r="R1964" i="6"/>
  <c r="Q1964" i="6"/>
  <c r="O1964" i="6"/>
  <c r="P1964" i="6" s="1"/>
  <c r="N1964" i="6"/>
  <c r="M1964" i="6"/>
  <c r="T1963" i="6"/>
  <c r="S1963" i="6"/>
  <c r="R1963" i="6"/>
  <c r="Q1963" i="6"/>
  <c r="O1963" i="6"/>
  <c r="P1963" i="6" s="1"/>
  <c r="N1963" i="6"/>
  <c r="M1963" i="6"/>
  <c r="T1962" i="6"/>
  <c r="S1962" i="6"/>
  <c r="R1962" i="6"/>
  <c r="Q1962" i="6"/>
  <c r="P1962" i="6"/>
  <c r="N1962" i="6"/>
  <c r="M1962" i="6"/>
  <c r="O1962" i="6" s="1"/>
  <c r="T1961" i="6"/>
  <c r="S1961" i="6"/>
  <c r="R1961" i="6"/>
  <c r="Q1961" i="6"/>
  <c r="P1961" i="6"/>
  <c r="N1961" i="6"/>
  <c r="M1961" i="6"/>
  <c r="O1961" i="6" s="1"/>
  <c r="T1960" i="6"/>
  <c r="S1960" i="6"/>
  <c r="R1960" i="6"/>
  <c r="Q1960" i="6"/>
  <c r="N1960" i="6"/>
  <c r="M1960" i="6"/>
  <c r="T1959" i="6"/>
  <c r="S1959" i="6"/>
  <c r="R1959" i="6"/>
  <c r="Q1959" i="6"/>
  <c r="N1959" i="6"/>
  <c r="O1959" i="6" s="1"/>
  <c r="P1959" i="6" s="1"/>
  <c r="M1959" i="6"/>
  <c r="T1958" i="6"/>
  <c r="S1958" i="6"/>
  <c r="R1958" i="6"/>
  <c r="Q1958" i="6"/>
  <c r="P1958" i="6"/>
  <c r="O1958" i="6"/>
  <c r="N1958" i="6"/>
  <c r="M1958" i="6"/>
  <c r="T1957" i="6"/>
  <c r="S1957" i="6"/>
  <c r="R1957" i="6"/>
  <c r="Q1957" i="6"/>
  <c r="N1957" i="6"/>
  <c r="M1957" i="6"/>
  <c r="T1956" i="6"/>
  <c r="S1956" i="6"/>
  <c r="R1956" i="6"/>
  <c r="Q1956" i="6"/>
  <c r="N1956" i="6"/>
  <c r="O1956" i="6" s="1"/>
  <c r="P1956" i="6" s="1"/>
  <c r="M1956" i="6"/>
  <c r="T1955" i="6"/>
  <c r="S1955" i="6"/>
  <c r="R1955" i="6"/>
  <c r="Q1955" i="6"/>
  <c r="O1955" i="6"/>
  <c r="P1955" i="6" s="1"/>
  <c r="N1955" i="6"/>
  <c r="M1955" i="6"/>
  <c r="T1954" i="6"/>
  <c r="S1954" i="6"/>
  <c r="R1954" i="6"/>
  <c r="Q1954" i="6"/>
  <c r="N1954" i="6"/>
  <c r="M1954" i="6"/>
  <c r="T1953" i="6"/>
  <c r="S1953" i="6"/>
  <c r="R1953" i="6"/>
  <c r="Q1953" i="6"/>
  <c r="P1953" i="6"/>
  <c r="N1953" i="6"/>
  <c r="M1953" i="6"/>
  <c r="O1953" i="6" s="1"/>
  <c r="T1952" i="6"/>
  <c r="S1952" i="6"/>
  <c r="R1952" i="6"/>
  <c r="Q1952" i="6"/>
  <c r="N1952" i="6"/>
  <c r="M1952" i="6"/>
  <c r="O1952" i="6" s="1"/>
  <c r="P1952" i="6" s="1"/>
  <c r="T1951" i="6"/>
  <c r="S1951" i="6"/>
  <c r="R1951" i="6"/>
  <c r="Q1951" i="6"/>
  <c r="N1951" i="6"/>
  <c r="M1951" i="6"/>
  <c r="O1951" i="6" s="1"/>
  <c r="P1951" i="6" s="1"/>
  <c r="T1950" i="6"/>
  <c r="S1950" i="6"/>
  <c r="R1950" i="6"/>
  <c r="Q1950" i="6"/>
  <c r="P1950" i="6"/>
  <c r="N1950" i="6"/>
  <c r="M1950" i="6"/>
  <c r="O1950" i="6" s="1"/>
  <c r="T1949" i="6"/>
  <c r="S1949" i="6"/>
  <c r="R1949" i="6"/>
  <c r="Q1949" i="6"/>
  <c r="N1949" i="6"/>
  <c r="O1949" i="6" s="1"/>
  <c r="P1949" i="6" s="1"/>
  <c r="M1949" i="6"/>
  <c r="T1948" i="6"/>
  <c r="S1948" i="6"/>
  <c r="R1948" i="6"/>
  <c r="Q1948" i="6"/>
  <c r="P1948" i="6"/>
  <c r="O1948" i="6"/>
  <c r="N1948" i="6"/>
  <c r="M1948" i="6"/>
  <c r="T1947" i="6"/>
  <c r="S1947" i="6"/>
  <c r="R1947" i="6"/>
  <c r="Q1947" i="6"/>
  <c r="P1947" i="6"/>
  <c r="N1947" i="6"/>
  <c r="M1947" i="6"/>
  <c r="O1947" i="6" s="1"/>
  <c r="T1946" i="6"/>
  <c r="S1946" i="6"/>
  <c r="R1946" i="6"/>
  <c r="Q1946" i="6"/>
  <c r="P1946" i="6"/>
  <c r="O1946" i="6"/>
  <c r="N1946" i="6"/>
  <c r="M1946" i="6"/>
  <c r="T1945" i="6"/>
  <c r="S1945" i="6"/>
  <c r="R1945" i="6"/>
  <c r="Q1945" i="6"/>
  <c r="O1945" i="6"/>
  <c r="P1945" i="6" s="1"/>
  <c r="N1945" i="6"/>
  <c r="M1945" i="6"/>
  <c r="T1944" i="6"/>
  <c r="S1944" i="6"/>
  <c r="R1944" i="6"/>
  <c r="Q1944" i="6"/>
  <c r="N1944" i="6"/>
  <c r="M1944" i="6"/>
  <c r="O1944" i="6" s="1"/>
  <c r="P1944" i="6" s="1"/>
  <c r="T1943" i="6"/>
  <c r="S1943" i="6"/>
  <c r="R1943" i="6"/>
  <c r="Q1943" i="6"/>
  <c r="O1943" i="6"/>
  <c r="P1943" i="6" s="1"/>
  <c r="N1943" i="6"/>
  <c r="M1943" i="6"/>
  <c r="T1942" i="6"/>
  <c r="S1942" i="6"/>
  <c r="R1942" i="6"/>
  <c r="Q1942" i="6"/>
  <c r="N1942" i="6"/>
  <c r="O1942" i="6" s="1"/>
  <c r="P1942" i="6" s="1"/>
  <c r="M1942" i="6"/>
  <c r="T1941" i="6"/>
  <c r="S1941" i="6"/>
  <c r="R1941" i="6"/>
  <c r="Q1941" i="6"/>
  <c r="O1941" i="6"/>
  <c r="P1941" i="6" s="1"/>
  <c r="N1941" i="6"/>
  <c r="M1941" i="6"/>
  <c r="T1940" i="6"/>
  <c r="S1940" i="6"/>
  <c r="R1940" i="6"/>
  <c r="Q1940" i="6"/>
  <c r="N1940" i="6"/>
  <c r="M1940" i="6"/>
  <c r="T1939" i="6"/>
  <c r="S1939" i="6"/>
  <c r="R1939" i="6"/>
  <c r="Q1939" i="6"/>
  <c r="N1939" i="6"/>
  <c r="O1939" i="6" s="1"/>
  <c r="P1939" i="6" s="1"/>
  <c r="M1939" i="6"/>
  <c r="T1938" i="6"/>
  <c r="S1938" i="6"/>
  <c r="R1938" i="6"/>
  <c r="Q1938" i="6"/>
  <c r="P1938" i="6"/>
  <c r="O1938" i="6"/>
  <c r="N1938" i="6"/>
  <c r="M1938" i="6"/>
  <c r="T1937" i="6"/>
  <c r="S1937" i="6"/>
  <c r="R1937" i="6"/>
  <c r="Q1937" i="6"/>
  <c r="P1937" i="6"/>
  <c r="N1937" i="6"/>
  <c r="M1937" i="6"/>
  <c r="O1937" i="6" s="1"/>
  <c r="T1936" i="6"/>
  <c r="S1936" i="6"/>
  <c r="R1936" i="6"/>
  <c r="Q1936" i="6"/>
  <c r="N1936" i="6"/>
  <c r="M1936" i="6"/>
  <c r="O1936" i="6" s="1"/>
  <c r="P1936" i="6" s="1"/>
  <c r="T1935" i="6"/>
  <c r="S1935" i="6"/>
  <c r="R1935" i="6"/>
  <c r="Q1935" i="6"/>
  <c r="O1935" i="6"/>
  <c r="P1935" i="6" s="1"/>
  <c r="N1935" i="6"/>
  <c r="M1935" i="6"/>
  <c r="T1934" i="6"/>
  <c r="S1934" i="6"/>
  <c r="R1934" i="6"/>
  <c r="Q1934" i="6"/>
  <c r="N1934" i="6"/>
  <c r="M1934" i="6"/>
  <c r="O1934" i="6" s="1"/>
  <c r="P1934" i="6" s="1"/>
  <c r="T1933" i="6"/>
  <c r="S1933" i="6"/>
  <c r="R1933" i="6"/>
  <c r="Q1933" i="6"/>
  <c r="N1933" i="6"/>
  <c r="M1933" i="6"/>
  <c r="O1933" i="6" s="1"/>
  <c r="P1933" i="6" s="1"/>
  <c r="T1932" i="6"/>
  <c r="S1932" i="6"/>
  <c r="R1932" i="6"/>
  <c r="Q1932" i="6"/>
  <c r="N1932" i="6"/>
  <c r="M1932" i="6"/>
  <c r="O1932" i="6" s="1"/>
  <c r="P1932" i="6" s="1"/>
  <c r="T1931" i="6"/>
  <c r="S1931" i="6"/>
  <c r="R1931" i="6"/>
  <c r="Q1931" i="6"/>
  <c r="N1931" i="6"/>
  <c r="M1931" i="6"/>
  <c r="T1930" i="6"/>
  <c r="S1930" i="6"/>
  <c r="R1930" i="6"/>
  <c r="Q1930" i="6"/>
  <c r="O1930" i="6"/>
  <c r="P1930" i="6" s="1"/>
  <c r="N1930" i="6"/>
  <c r="M1930" i="6"/>
  <c r="T1929" i="6"/>
  <c r="S1929" i="6"/>
  <c r="R1929" i="6"/>
  <c r="Q1929" i="6"/>
  <c r="N1929" i="6"/>
  <c r="M1929" i="6"/>
  <c r="O1929" i="6" s="1"/>
  <c r="P1929" i="6" s="1"/>
  <c r="T1928" i="6"/>
  <c r="S1928" i="6"/>
  <c r="R1928" i="6"/>
  <c r="Q1928" i="6"/>
  <c r="N1928" i="6"/>
  <c r="O1928" i="6" s="1"/>
  <c r="P1928" i="6" s="1"/>
  <c r="M1928" i="6"/>
  <c r="T1927" i="6"/>
  <c r="S1927" i="6"/>
  <c r="R1927" i="6"/>
  <c r="Q1927" i="6"/>
  <c r="O1927" i="6"/>
  <c r="P1927" i="6" s="1"/>
  <c r="N1927" i="6"/>
  <c r="M1927" i="6"/>
  <c r="T1926" i="6"/>
  <c r="S1926" i="6"/>
  <c r="R1926" i="6"/>
  <c r="Q1926" i="6"/>
  <c r="N1926" i="6"/>
  <c r="M1926" i="6"/>
  <c r="O1926" i="6" s="1"/>
  <c r="P1926" i="6" s="1"/>
  <c r="T1925" i="6"/>
  <c r="S1925" i="6"/>
  <c r="R1925" i="6"/>
  <c r="Q1925" i="6"/>
  <c r="O1925" i="6"/>
  <c r="P1925" i="6" s="1"/>
  <c r="N1925" i="6"/>
  <c r="M1925" i="6"/>
  <c r="T1924" i="6"/>
  <c r="S1924" i="6"/>
  <c r="R1924" i="6"/>
  <c r="Q1924" i="6"/>
  <c r="N1924" i="6"/>
  <c r="M1924" i="6"/>
  <c r="O1924" i="6" s="1"/>
  <c r="P1924" i="6" s="1"/>
  <c r="T1923" i="6"/>
  <c r="S1923" i="6"/>
  <c r="R1923" i="6"/>
  <c r="Q1923" i="6"/>
  <c r="N1923" i="6"/>
  <c r="O1923" i="6" s="1"/>
  <c r="P1923" i="6" s="1"/>
  <c r="M1923" i="6"/>
  <c r="T1922" i="6"/>
  <c r="S1922" i="6"/>
  <c r="R1922" i="6"/>
  <c r="Q1922" i="6"/>
  <c r="N1922" i="6"/>
  <c r="M1922" i="6"/>
  <c r="O1922" i="6" s="1"/>
  <c r="P1922" i="6" s="1"/>
  <c r="T1921" i="6"/>
  <c r="S1921" i="6"/>
  <c r="R1921" i="6"/>
  <c r="Q1921" i="6"/>
  <c r="N1921" i="6"/>
  <c r="O1921" i="6" s="1"/>
  <c r="P1921" i="6" s="1"/>
  <c r="M1921" i="6"/>
  <c r="T1920" i="6"/>
  <c r="S1920" i="6"/>
  <c r="R1920" i="6"/>
  <c r="Q1920" i="6"/>
  <c r="O1920" i="6"/>
  <c r="P1920" i="6" s="1"/>
  <c r="N1920" i="6"/>
  <c r="M1920" i="6"/>
  <c r="T1919" i="6"/>
  <c r="S1919" i="6"/>
  <c r="R1919" i="6"/>
  <c r="Q1919" i="6"/>
  <c r="N1919" i="6"/>
  <c r="M1919" i="6"/>
  <c r="T1918" i="6"/>
  <c r="S1918" i="6"/>
  <c r="R1918" i="6"/>
  <c r="Q1918" i="6"/>
  <c r="N1918" i="6"/>
  <c r="O1918" i="6" s="1"/>
  <c r="P1918" i="6" s="1"/>
  <c r="M1918" i="6"/>
  <c r="T1917" i="6"/>
  <c r="S1917" i="6"/>
  <c r="R1917" i="6"/>
  <c r="Q1917" i="6"/>
  <c r="N1917" i="6"/>
  <c r="M1917" i="6"/>
  <c r="O1917" i="6" s="1"/>
  <c r="P1917" i="6" s="1"/>
  <c r="T1916" i="6"/>
  <c r="S1916" i="6"/>
  <c r="R1916" i="6"/>
  <c r="Q1916" i="6"/>
  <c r="N1916" i="6"/>
  <c r="M1916" i="6"/>
  <c r="T1915" i="6"/>
  <c r="S1915" i="6"/>
  <c r="R1915" i="6"/>
  <c r="Q1915" i="6"/>
  <c r="N1915" i="6"/>
  <c r="O1915" i="6" s="1"/>
  <c r="P1915" i="6" s="1"/>
  <c r="M1915" i="6"/>
  <c r="T1914" i="6"/>
  <c r="S1914" i="6"/>
  <c r="R1914" i="6"/>
  <c r="Q1914" i="6"/>
  <c r="O1914" i="6"/>
  <c r="P1914" i="6" s="1"/>
  <c r="N1914" i="6"/>
  <c r="M1914" i="6"/>
  <c r="T1913" i="6"/>
  <c r="S1913" i="6"/>
  <c r="R1913" i="6"/>
  <c r="Q1913" i="6"/>
  <c r="N1913" i="6"/>
  <c r="M1913" i="6"/>
  <c r="O1913" i="6" s="1"/>
  <c r="P1913" i="6" s="1"/>
  <c r="T1912" i="6"/>
  <c r="S1912" i="6"/>
  <c r="R1912" i="6"/>
  <c r="Q1912" i="6"/>
  <c r="N1912" i="6"/>
  <c r="M1912" i="6"/>
  <c r="O1912" i="6" s="1"/>
  <c r="P1912" i="6" s="1"/>
  <c r="T1911" i="6"/>
  <c r="S1911" i="6"/>
  <c r="R1911" i="6"/>
  <c r="Q1911" i="6"/>
  <c r="N1911" i="6"/>
  <c r="M1911" i="6"/>
  <c r="T1910" i="6"/>
  <c r="S1910" i="6"/>
  <c r="R1910" i="6"/>
  <c r="Q1910" i="6"/>
  <c r="N1910" i="6"/>
  <c r="M1910" i="6"/>
  <c r="O1910" i="6" s="1"/>
  <c r="P1910" i="6" s="1"/>
  <c r="T1909" i="6"/>
  <c r="S1909" i="6"/>
  <c r="R1909" i="6"/>
  <c r="Q1909" i="6"/>
  <c r="N1909" i="6"/>
  <c r="M1909" i="6"/>
  <c r="O1909" i="6" s="1"/>
  <c r="P1909" i="6" s="1"/>
  <c r="T1908" i="6"/>
  <c r="S1908" i="6"/>
  <c r="R1908" i="6"/>
  <c r="Q1908" i="6"/>
  <c r="O1908" i="6"/>
  <c r="P1908" i="6" s="1"/>
  <c r="N1908" i="6"/>
  <c r="M1908" i="6"/>
  <c r="T1907" i="6"/>
  <c r="S1907" i="6"/>
  <c r="R1907" i="6"/>
  <c r="Q1907" i="6"/>
  <c r="O1907" i="6"/>
  <c r="P1907" i="6" s="1"/>
  <c r="N1907" i="6"/>
  <c r="M1907" i="6"/>
  <c r="T1906" i="6"/>
  <c r="S1906" i="6"/>
  <c r="R1906" i="6"/>
  <c r="Q1906" i="6"/>
  <c r="N1906" i="6"/>
  <c r="M1906" i="6"/>
  <c r="O1906" i="6" s="1"/>
  <c r="P1906" i="6" s="1"/>
  <c r="T1905" i="6"/>
  <c r="S1905" i="6"/>
  <c r="R1905" i="6"/>
  <c r="Q1905" i="6"/>
  <c r="P1905" i="6"/>
  <c r="N1905" i="6"/>
  <c r="M1905" i="6"/>
  <c r="O1905" i="6" s="1"/>
  <c r="T1904" i="6"/>
  <c r="S1904" i="6"/>
  <c r="R1904" i="6"/>
  <c r="Q1904" i="6"/>
  <c r="N1904" i="6"/>
  <c r="O1904" i="6" s="1"/>
  <c r="P1904" i="6" s="1"/>
  <c r="M1904" i="6"/>
  <c r="T1903" i="6"/>
  <c r="S1903" i="6"/>
  <c r="R1903" i="6"/>
  <c r="Q1903" i="6"/>
  <c r="N1903" i="6"/>
  <c r="M1903" i="6"/>
  <c r="O1903" i="6" s="1"/>
  <c r="P1903" i="6" s="1"/>
  <c r="T1902" i="6"/>
  <c r="S1902" i="6"/>
  <c r="R1902" i="6"/>
  <c r="Q1902" i="6"/>
  <c r="N1902" i="6"/>
  <c r="O1902" i="6" s="1"/>
  <c r="P1902" i="6" s="1"/>
  <c r="M1902" i="6"/>
  <c r="T1901" i="6"/>
  <c r="S1901" i="6"/>
  <c r="R1901" i="6"/>
  <c r="Q1901" i="6"/>
  <c r="O1901" i="6"/>
  <c r="P1901" i="6" s="1"/>
  <c r="N1901" i="6"/>
  <c r="M1901" i="6"/>
  <c r="T1900" i="6"/>
  <c r="S1900" i="6"/>
  <c r="R1900" i="6"/>
  <c r="Q1900" i="6"/>
  <c r="P1900" i="6"/>
  <c r="N1900" i="6"/>
  <c r="O1900" i="6" s="1"/>
  <c r="M1900" i="6"/>
  <c r="T1899" i="6"/>
  <c r="S1899" i="6"/>
  <c r="R1899" i="6"/>
  <c r="Q1899" i="6"/>
  <c r="O1899" i="6"/>
  <c r="P1899" i="6" s="1"/>
  <c r="N1899" i="6"/>
  <c r="M1899" i="6"/>
  <c r="T1898" i="6"/>
  <c r="S1898" i="6"/>
  <c r="R1898" i="6"/>
  <c r="Q1898" i="6"/>
  <c r="N1898" i="6"/>
  <c r="M1898" i="6"/>
  <c r="T1897" i="6"/>
  <c r="S1897" i="6"/>
  <c r="R1897" i="6"/>
  <c r="Q1897" i="6"/>
  <c r="O1897" i="6"/>
  <c r="P1897" i="6" s="1"/>
  <c r="N1897" i="6"/>
  <c r="M1897" i="6"/>
  <c r="T1896" i="6"/>
  <c r="S1896" i="6"/>
  <c r="R1896" i="6"/>
  <c r="Q1896" i="6"/>
  <c r="N1896" i="6"/>
  <c r="M1896" i="6"/>
  <c r="O1896" i="6" s="1"/>
  <c r="P1896" i="6" s="1"/>
  <c r="T1895" i="6"/>
  <c r="S1895" i="6"/>
  <c r="R1895" i="6"/>
  <c r="Q1895" i="6"/>
  <c r="N1895" i="6"/>
  <c r="M1895" i="6"/>
  <c r="T1894" i="6"/>
  <c r="S1894" i="6"/>
  <c r="R1894" i="6"/>
  <c r="Q1894" i="6"/>
  <c r="N1894" i="6"/>
  <c r="M1894" i="6"/>
  <c r="O1894" i="6" s="1"/>
  <c r="P1894" i="6" s="1"/>
  <c r="T1893" i="6"/>
  <c r="S1893" i="6"/>
  <c r="R1893" i="6"/>
  <c r="Q1893" i="6"/>
  <c r="N1893" i="6"/>
  <c r="O1893" i="6" s="1"/>
  <c r="P1893" i="6" s="1"/>
  <c r="M1893" i="6"/>
  <c r="T1892" i="6"/>
  <c r="S1892" i="6"/>
  <c r="R1892" i="6"/>
  <c r="Q1892" i="6"/>
  <c r="N1892" i="6"/>
  <c r="O1892" i="6" s="1"/>
  <c r="P1892" i="6" s="1"/>
  <c r="M1892" i="6"/>
  <c r="T1891" i="6"/>
  <c r="S1891" i="6"/>
  <c r="R1891" i="6"/>
  <c r="Q1891" i="6"/>
  <c r="N1891" i="6"/>
  <c r="M1891" i="6"/>
  <c r="T1890" i="6"/>
  <c r="S1890" i="6"/>
  <c r="R1890" i="6"/>
  <c r="Q1890" i="6"/>
  <c r="N1890" i="6"/>
  <c r="M1890" i="6"/>
  <c r="O1890" i="6" s="1"/>
  <c r="P1890" i="6" s="1"/>
  <c r="T1889" i="6"/>
  <c r="S1889" i="6"/>
  <c r="R1889" i="6"/>
  <c r="Q1889" i="6"/>
  <c r="P1889" i="6"/>
  <c r="O1889" i="6"/>
  <c r="N1889" i="6"/>
  <c r="M1889" i="6"/>
  <c r="T1888" i="6"/>
  <c r="S1888" i="6"/>
  <c r="R1888" i="6"/>
  <c r="Q1888" i="6"/>
  <c r="N1888" i="6"/>
  <c r="O1888" i="6" s="1"/>
  <c r="P1888" i="6" s="1"/>
  <c r="M1888" i="6"/>
  <c r="T1887" i="6"/>
  <c r="S1887" i="6"/>
  <c r="R1887" i="6"/>
  <c r="Q1887" i="6"/>
  <c r="N1887" i="6"/>
  <c r="M1887" i="6"/>
  <c r="O1887" i="6" s="1"/>
  <c r="P1887" i="6" s="1"/>
  <c r="T1886" i="6"/>
  <c r="S1886" i="6"/>
  <c r="R1886" i="6"/>
  <c r="Q1886" i="6"/>
  <c r="N1886" i="6"/>
  <c r="O1886" i="6" s="1"/>
  <c r="P1886" i="6" s="1"/>
  <c r="M1886" i="6"/>
  <c r="T1885" i="6"/>
  <c r="S1885" i="6"/>
  <c r="R1885" i="6"/>
  <c r="Q1885" i="6"/>
  <c r="N1885" i="6"/>
  <c r="O1885" i="6" s="1"/>
  <c r="P1885" i="6" s="1"/>
  <c r="M1885" i="6"/>
  <c r="T1884" i="6"/>
  <c r="S1884" i="6"/>
  <c r="R1884" i="6"/>
  <c r="Q1884" i="6"/>
  <c r="P1884" i="6"/>
  <c r="N1884" i="6"/>
  <c r="M1884" i="6"/>
  <c r="O1884" i="6" s="1"/>
  <c r="T1883" i="6"/>
  <c r="S1883" i="6"/>
  <c r="R1883" i="6"/>
  <c r="Q1883" i="6"/>
  <c r="O1883" i="6"/>
  <c r="P1883" i="6" s="1"/>
  <c r="N1883" i="6"/>
  <c r="M1883" i="6"/>
  <c r="T1882" i="6"/>
  <c r="S1882" i="6"/>
  <c r="R1882" i="6"/>
  <c r="Q1882" i="6"/>
  <c r="O1882" i="6"/>
  <c r="P1882" i="6" s="1"/>
  <c r="N1882" i="6"/>
  <c r="M1882" i="6"/>
  <c r="T1881" i="6"/>
  <c r="S1881" i="6"/>
  <c r="R1881" i="6"/>
  <c r="Q1881" i="6"/>
  <c r="N1881" i="6"/>
  <c r="O1881" i="6" s="1"/>
  <c r="P1881" i="6" s="1"/>
  <c r="M1881" i="6"/>
  <c r="T1880" i="6"/>
  <c r="S1880" i="6"/>
  <c r="R1880" i="6"/>
  <c r="Q1880" i="6"/>
  <c r="P1880" i="6"/>
  <c r="N1880" i="6"/>
  <c r="M1880" i="6"/>
  <c r="O1880" i="6" s="1"/>
  <c r="T1879" i="6"/>
  <c r="S1879" i="6"/>
  <c r="R1879" i="6"/>
  <c r="Q1879" i="6"/>
  <c r="O1879" i="6"/>
  <c r="P1879" i="6" s="1"/>
  <c r="N1879" i="6"/>
  <c r="M1879" i="6"/>
  <c r="T1878" i="6"/>
  <c r="S1878" i="6"/>
  <c r="R1878" i="6"/>
  <c r="Q1878" i="6"/>
  <c r="O1878" i="6"/>
  <c r="P1878" i="6" s="1"/>
  <c r="N1878" i="6"/>
  <c r="M1878" i="6"/>
  <c r="T1877" i="6"/>
  <c r="S1877" i="6"/>
  <c r="R1877" i="6"/>
  <c r="Q1877" i="6"/>
  <c r="N1877" i="6"/>
  <c r="M1877" i="6"/>
  <c r="O1877" i="6" s="1"/>
  <c r="P1877" i="6" s="1"/>
  <c r="T1876" i="6"/>
  <c r="S1876" i="6"/>
  <c r="R1876" i="6"/>
  <c r="Q1876" i="6"/>
  <c r="P1876" i="6"/>
  <c r="N1876" i="6"/>
  <c r="M1876" i="6"/>
  <c r="O1876" i="6" s="1"/>
  <c r="T1875" i="6"/>
  <c r="S1875" i="6"/>
  <c r="R1875" i="6"/>
  <c r="Q1875" i="6"/>
  <c r="N1875" i="6"/>
  <c r="M1875" i="6"/>
  <c r="O1875" i="6" s="1"/>
  <c r="P1875" i="6" s="1"/>
  <c r="T1874" i="6"/>
  <c r="S1874" i="6"/>
  <c r="R1874" i="6"/>
  <c r="Q1874" i="6"/>
  <c r="O1874" i="6"/>
  <c r="P1874" i="6" s="1"/>
  <c r="N1874" i="6"/>
  <c r="M1874" i="6"/>
  <c r="T1873" i="6"/>
  <c r="S1873" i="6"/>
  <c r="R1873" i="6"/>
  <c r="Q1873" i="6"/>
  <c r="O1873" i="6"/>
  <c r="P1873" i="6" s="1"/>
  <c r="N1873" i="6"/>
  <c r="M1873" i="6"/>
  <c r="T1872" i="6"/>
  <c r="S1872" i="6"/>
  <c r="R1872" i="6"/>
  <c r="Q1872" i="6"/>
  <c r="N1872" i="6"/>
  <c r="O1872" i="6" s="1"/>
  <c r="P1872" i="6" s="1"/>
  <c r="M1872" i="6"/>
  <c r="T1871" i="6"/>
  <c r="S1871" i="6"/>
  <c r="R1871" i="6"/>
  <c r="Q1871" i="6"/>
  <c r="N1871" i="6"/>
  <c r="M1871" i="6"/>
  <c r="O1871" i="6" s="1"/>
  <c r="P1871" i="6" s="1"/>
  <c r="T1870" i="6"/>
  <c r="S1870" i="6"/>
  <c r="R1870" i="6"/>
  <c r="Q1870" i="6"/>
  <c r="P1870" i="6"/>
  <c r="N1870" i="6"/>
  <c r="M1870" i="6"/>
  <c r="O1870" i="6" s="1"/>
  <c r="T1869" i="6"/>
  <c r="S1869" i="6"/>
  <c r="R1869" i="6"/>
  <c r="Q1869" i="6"/>
  <c r="N1869" i="6"/>
  <c r="M1869" i="6"/>
  <c r="O1869" i="6" s="1"/>
  <c r="P1869" i="6" s="1"/>
  <c r="T1868" i="6"/>
  <c r="S1868" i="6"/>
  <c r="R1868" i="6"/>
  <c r="Q1868" i="6"/>
  <c r="P1868" i="6"/>
  <c r="N1868" i="6"/>
  <c r="O1868" i="6" s="1"/>
  <c r="M1868" i="6"/>
  <c r="T1867" i="6"/>
  <c r="S1867" i="6"/>
  <c r="R1867" i="6"/>
  <c r="Q1867" i="6"/>
  <c r="O1867" i="6"/>
  <c r="P1867" i="6" s="1"/>
  <c r="N1867" i="6"/>
  <c r="M1867" i="6"/>
  <c r="T1866" i="6"/>
  <c r="S1866" i="6"/>
  <c r="R1866" i="6"/>
  <c r="Q1866" i="6"/>
  <c r="P1866" i="6"/>
  <c r="O1866" i="6"/>
  <c r="N1866" i="6"/>
  <c r="M1866" i="6"/>
  <c r="T1865" i="6"/>
  <c r="S1865" i="6"/>
  <c r="R1865" i="6"/>
  <c r="Q1865" i="6"/>
  <c r="P1865" i="6"/>
  <c r="N1865" i="6"/>
  <c r="O1865" i="6" s="1"/>
  <c r="M1865" i="6"/>
  <c r="T1864" i="6"/>
  <c r="S1864" i="6"/>
  <c r="R1864" i="6"/>
  <c r="Q1864" i="6"/>
  <c r="N1864" i="6"/>
  <c r="M1864" i="6"/>
  <c r="O1864" i="6" s="1"/>
  <c r="P1864" i="6" s="1"/>
  <c r="T1863" i="6"/>
  <c r="S1863" i="6"/>
  <c r="R1863" i="6"/>
  <c r="Q1863" i="6"/>
  <c r="N1863" i="6"/>
  <c r="M1863" i="6"/>
  <c r="T1862" i="6"/>
  <c r="S1862" i="6"/>
  <c r="R1862" i="6"/>
  <c r="Q1862" i="6"/>
  <c r="N1862" i="6"/>
  <c r="M1862" i="6"/>
  <c r="O1862" i="6" s="1"/>
  <c r="P1862" i="6" s="1"/>
  <c r="T1861" i="6"/>
  <c r="S1861" i="6"/>
  <c r="R1861" i="6"/>
  <c r="Q1861" i="6"/>
  <c r="N1861" i="6"/>
  <c r="M1861" i="6"/>
  <c r="T1860" i="6"/>
  <c r="S1860" i="6"/>
  <c r="R1860" i="6"/>
  <c r="Q1860" i="6"/>
  <c r="O1860" i="6"/>
  <c r="P1860" i="6" s="1"/>
  <c r="N1860" i="6"/>
  <c r="M1860" i="6"/>
  <c r="T1859" i="6"/>
  <c r="S1859" i="6"/>
  <c r="R1859" i="6"/>
  <c r="Q1859" i="6"/>
  <c r="O1859" i="6"/>
  <c r="P1859" i="6" s="1"/>
  <c r="N1859" i="6"/>
  <c r="M1859" i="6"/>
  <c r="T1858" i="6"/>
  <c r="S1858" i="6"/>
  <c r="R1858" i="6"/>
  <c r="Q1858" i="6"/>
  <c r="O1858" i="6"/>
  <c r="P1858" i="6" s="1"/>
  <c r="N1858" i="6"/>
  <c r="M1858" i="6"/>
  <c r="T1857" i="6"/>
  <c r="S1857" i="6"/>
  <c r="R1857" i="6"/>
  <c r="Q1857" i="6"/>
  <c r="P1857" i="6"/>
  <c r="O1857" i="6"/>
  <c r="N1857" i="6"/>
  <c r="M1857" i="6"/>
  <c r="T1856" i="6"/>
  <c r="S1856" i="6"/>
  <c r="R1856" i="6"/>
  <c r="Q1856" i="6"/>
  <c r="N1856" i="6"/>
  <c r="M1856" i="6"/>
  <c r="O1856" i="6" s="1"/>
  <c r="P1856" i="6" s="1"/>
  <c r="T1855" i="6"/>
  <c r="S1855" i="6"/>
  <c r="R1855" i="6"/>
  <c r="Q1855" i="6"/>
  <c r="P1855" i="6"/>
  <c r="N1855" i="6"/>
  <c r="M1855" i="6"/>
  <c r="O1855" i="6" s="1"/>
  <c r="T1854" i="6"/>
  <c r="S1854" i="6"/>
  <c r="R1854" i="6"/>
  <c r="Q1854" i="6"/>
  <c r="N1854" i="6"/>
  <c r="O1854" i="6" s="1"/>
  <c r="P1854" i="6" s="1"/>
  <c r="M1854" i="6"/>
  <c r="T1853" i="6"/>
  <c r="S1853" i="6"/>
  <c r="R1853" i="6"/>
  <c r="Q1853" i="6"/>
  <c r="N1853" i="6"/>
  <c r="O1853" i="6" s="1"/>
  <c r="P1853" i="6" s="1"/>
  <c r="M1853" i="6"/>
  <c r="T1852" i="6"/>
  <c r="S1852" i="6"/>
  <c r="R1852" i="6"/>
  <c r="Q1852" i="6"/>
  <c r="O1852" i="6"/>
  <c r="P1852" i="6" s="1"/>
  <c r="N1852" i="6"/>
  <c r="M1852" i="6"/>
  <c r="T1851" i="6"/>
  <c r="S1851" i="6"/>
  <c r="R1851" i="6"/>
  <c r="Q1851" i="6"/>
  <c r="N1851" i="6"/>
  <c r="O1851" i="6" s="1"/>
  <c r="P1851" i="6" s="1"/>
  <c r="M1851" i="6"/>
  <c r="T1850" i="6"/>
  <c r="S1850" i="6"/>
  <c r="R1850" i="6"/>
  <c r="Q1850" i="6"/>
  <c r="O1850" i="6"/>
  <c r="P1850" i="6" s="1"/>
  <c r="N1850" i="6"/>
  <c r="M1850" i="6"/>
  <c r="T1849" i="6"/>
  <c r="S1849" i="6"/>
  <c r="R1849" i="6"/>
  <c r="Q1849" i="6"/>
  <c r="N1849" i="6"/>
  <c r="M1849" i="6"/>
  <c r="O1849" i="6" s="1"/>
  <c r="P1849" i="6" s="1"/>
  <c r="T1848" i="6"/>
  <c r="S1848" i="6"/>
  <c r="R1848" i="6"/>
  <c r="Q1848" i="6"/>
  <c r="P1848" i="6"/>
  <c r="O1848" i="6"/>
  <c r="N1848" i="6"/>
  <c r="M1848" i="6"/>
  <c r="T1847" i="6"/>
  <c r="S1847" i="6"/>
  <c r="R1847" i="6"/>
  <c r="Q1847" i="6"/>
  <c r="O1847" i="6"/>
  <c r="P1847" i="6" s="1"/>
  <c r="N1847" i="6"/>
  <c r="M1847" i="6"/>
  <c r="T1846" i="6"/>
  <c r="S1846" i="6"/>
  <c r="R1846" i="6"/>
  <c r="Q1846" i="6"/>
  <c r="N1846" i="6"/>
  <c r="M1846" i="6"/>
  <c r="T1845" i="6"/>
  <c r="S1845" i="6"/>
  <c r="R1845" i="6"/>
  <c r="Q1845" i="6"/>
  <c r="O1845" i="6"/>
  <c r="P1845" i="6" s="1"/>
  <c r="N1845" i="6"/>
  <c r="M1845" i="6"/>
  <c r="T1844" i="6"/>
  <c r="S1844" i="6"/>
  <c r="R1844" i="6"/>
  <c r="Q1844" i="6"/>
  <c r="N1844" i="6"/>
  <c r="O1844" i="6" s="1"/>
  <c r="P1844" i="6" s="1"/>
  <c r="M1844" i="6"/>
  <c r="T1843" i="6"/>
  <c r="S1843" i="6"/>
  <c r="R1843" i="6"/>
  <c r="Q1843" i="6"/>
  <c r="P1843" i="6"/>
  <c r="O1843" i="6"/>
  <c r="N1843" i="6"/>
  <c r="M1843" i="6"/>
  <c r="T1842" i="6"/>
  <c r="S1842" i="6"/>
  <c r="R1842" i="6"/>
  <c r="Q1842" i="6"/>
  <c r="N1842" i="6"/>
  <c r="M1842" i="6"/>
  <c r="T1841" i="6"/>
  <c r="S1841" i="6"/>
  <c r="R1841" i="6"/>
  <c r="Q1841" i="6"/>
  <c r="P1841" i="6"/>
  <c r="O1841" i="6"/>
  <c r="N1841" i="6"/>
  <c r="M1841" i="6"/>
  <c r="T1840" i="6"/>
  <c r="S1840" i="6"/>
  <c r="R1840" i="6"/>
  <c r="Q1840" i="6"/>
  <c r="P1840" i="6"/>
  <c r="N1840" i="6"/>
  <c r="M1840" i="6"/>
  <c r="O1840" i="6" s="1"/>
  <c r="T1839" i="6"/>
  <c r="S1839" i="6"/>
  <c r="R1839" i="6"/>
  <c r="Q1839" i="6"/>
  <c r="N1839" i="6"/>
  <c r="M1839" i="6"/>
  <c r="O1839" i="6" s="1"/>
  <c r="P1839" i="6" s="1"/>
  <c r="T1838" i="6"/>
  <c r="S1838" i="6"/>
  <c r="R1838" i="6"/>
  <c r="Q1838" i="6"/>
  <c r="N1838" i="6"/>
  <c r="O1838" i="6" s="1"/>
  <c r="P1838" i="6" s="1"/>
  <c r="M1838" i="6"/>
  <c r="T1837" i="6"/>
  <c r="S1837" i="6"/>
  <c r="R1837" i="6"/>
  <c r="Q1837" i="6"/>
  <c r="O1837" i="6"/>
  <c r="P1837" i="6" s="1"/>
  <c r="N1837" i="6"/>
  <c r="M1837" i="6"/>
  <c r="T1836" i="6"/>
  <c r="S1836" i="6"/>
  <c r="R1836" i="6"/>
  <c r="Q1836" i="6"/>
  <c r="O1836" i="6"/>
  <c r="P1836" i="6" s="1"/>
  <c r="N1836" i="6"/>
  <c r="M1836" i="6"/>
  <c r="T1835" i="6"/>
  <c r="S1835" i="6"/>
  <c r="R1835" i="6"/>
  <c r="Q1835" i="6"/>
  <c r="N1835" i="6"/>
  <c r="M1835" i="6"/>
  <c r="O1835" i="6" s="1"/>
  <c r="P1835" i="6" s="1"/>
  <c r="T1834" i="6"/>
  <c r="S1834" i="6"/>
  <c r="R1834" i="6"/>
  <c r="Q1834" i="6"/>
  <c r="N1834" i="6"/>
  <c r="M1834" i="6"/>
  <c r="O1834" i="6" s="1"/>
  <c r="P1834" i="6" s="1"/>
  <c r="T1833" i="6"/>
  <c r="S1833" i="6"/>
  <c r="R1833" i="6"/>
  <c r="Q1833" i="6"/>
  <c r="N1833" i="6"/>
  <c r="M1833" i="6"/>
  <c r="O1833" i="6" s="1"/>
  <c r="P1833" i="6" s="1"/>
  <c r="T1832" i="6"/>
  <c r="S1832" i="6"/>
  <c r="R1832" i="6"/>
  <c r="Q1832" i="6"/>
  <c r="O1832" i="6"/>
  <c r="P1832" i="6" s="1"/>
  <c r="N1832" i="6"/>
  <c r="M1832" i="6"/>
  <c r="T1831" i="6"/>
  <c r="S1831" i="6"/>
  <c r="R1831" i="6"/>
  <c r="Q1831" i="6"/>
  <c r="N1831" i="6"/>
  <c r="M1831" i="6"/>
  <c r="O1831" i="6" s="1"/>
  <c r="P1831" i="6" s="1"/>
  <c r="T1830" i="6"/>
  <c r="S1830" i="6"/>
  <c r="R1830" i="6"/>
  <c r="Q1830" i="6"/>
  <c r="N1830" i="6"/>
  <c r="O1830" i="6" s="1"/>
  <c r="P1830" i="6" s="1"/>
  <c r="M1830" i="6"/>
  <c r="T1829" i="6"/>
  <c r="S1829" i="6"/>
  <c r="R1829" i="6"/>
  <c r="Q1829" i="6"/>
  <c r="N1829" i="6"/>
  <c r="M1829" i="6"/>
  <c r="O1829" i="6" s="1"/>
  <c r="P1829" i="6" s="1"/>
  <c r="T1828" i="6"/>
  <c r="S1828" i="6"/>
  <c r="R1828" i="6"/>
  <c r="Q1828" i="6"/>
  <c r="N1828" i="6"/>
  <c r="M1828" i="6"/>
  <c r="O1828" i="6" s="1"/>
  <c r="P1828" i="6" s="1"/>
  <c r="T1827" i="6"/>
  <c r="S1827" i="6"/>
  <c r="R1827" i="6"/>
  <c r="Q1827" i="6"/>
  <c r="N1827" i="6"/>
  <c r="M1827" i="6"/>
  <c r="O1827" i="6" s="1"/>
  <c r="P1827" i="6" s="1"/>
  <c r="T1826" i="6"/>
  <c r="S1826" i="6"/>
  <c r="R1826" i="6"/>
  <c r="Q1826" i="6"/>
  <c r="N1826" i="6"/>
  <c r="M1826" i="6"/>
  <c r="O1826" i="6" s="1"/>
  <c r="P1826" i="6" s="1"/>
  <c r="T1825" i="6"/>
  <c r="S1825" i="6"/>
  <c r="R1825" i="6"/>
  <c r="Q1825" i="6"/>
  <c r="N1825" i="6"/>
  <c r="O1825" i="6" s="1"/>
  <c r="P1825" i="6" s="1"/>
  <c r="M1825" i="6"/>
  <c r="T1824" i="6"/>
  <c r="S1824" i="6"/>
  <c r="R1824" i="6"/>
  <c r="Q1824" i="6"/>
  <c r="P1824" i="6"/>
  <c r="O1824" i="6"/>
  <c r="N1824" i="6"/>
  <c r="M1824" i="6"/>
  <c r="T1823" i="6"/>
  <c r="S1823" i="6"/>
  <c r="R1823" i="6"/>
  <c r="Q1823" i="6"/>
  <c r="N1823" i="6"/>
  <c r="O1823" i="6" s="1"/>
  <c r="P1823" i="6" s="1"/>
  <c r="M1823" i="6"/>
  <c r="T1822" i="6"/>
  <c r="S1822" i="6"/>
  <c r="R1822" i="6"/>
  <c r="Q1822" i="6"/>
  <c r="P1822" i="6"/>
  <c r="N1822" i="6"/>
  <c r="M1822" i="6"/>
  <c r="O1822" i="6" s="1"/>
  <c r="T1821" i="6"/>
  <c r="S1821" i="6"/>
  <c r="R1821" i="6"/>
  <c r="Q1821" i="6"/>
  <c r="N1821" i="6"/>
  <c r="M1821" i="6"/>
  <c r="T1820" i="6"/>
  <c r="S1820" i="6"/>
  <c r="R1820" i="6"/>
  <c r="Q1820" i="6"/>
  <c r="P1820" i="6"/>
  <c r="N1820" i="6"/>
  <c r="M1820" i="6"/>
  <c r="O1820" i="6" s="1"/>
  <c r="T1819" i="6"/>
  <c r="S1819" i="6"/>
  <c r="R1819" i="6"/>
  <c r="Q1819" i="6"/>
  <c r="N1819" i="6"/>
  <c r="O1819" i="6" s="1"/>
  <c r="P1819" i="6" s="1"/>
  <c r="M1819" i="6"/>
  <c r="T1818" i="6"/>
  <c r="S1818" i="6"/>
  <c r="R1818" i="6"/>
  <c r="Q1818" i="6"/>
  <c r="N1818" i="6"/>
  <c r="M1818" i="6"/>
  <c r="O1818" i="6" s="1"/>
  <c r="P1818" i="6" s="1"/>
  <c r="T1817" i="6"/>
  <c r="S1817" i="6"/>
  <c r="R1817" i="6"/>
  <c r="Q1817" i="6"/>
  <c r="N1817" i="6"/>
  <c r="M1817" i="6"/>
  <c r="O1817" i="6" s="1"/>
  <c r="P1817" i="6" s="1"/>
  <c r="T1816" i="6"/>
  <c r="S1816" i="6"/>
  <c r="R1816" i="6"/>
  <c r="Q1816" i="6"/>
  <c r="O1816" i="6"/>
  <c r="P1816" i="6" s="1"/>
  <c r="N1816" i="6"/>
  <c r="M1816" i="6"/>
  <c r="T1815" i="6"/>
  <c r="S1815" i="6"/>
  <c r="R1815" i="6"/>
  <c r="Q1815" i="6"/>
  <c r="N1815" i="6"/>
  <c r="M1815" i="6"/>
  <c r="O1815" i="6" s="1"/>
  <c r="P1815" i="6" s="1"/>
  <c r="T1814" i="6"/>
  <c r="S1814" i="6"/>
  <c r="R1814" i="6"/>
  <c r="Q1814" i="6"/>
  <c r="N1814" i="6"/>
  <c r="M1814" i="6"/>
  <c r="O1814" i="6" s="1"/>
  <c r="P1814" i="6" s="1"/>
  <c r="T1813" i="6"/>
  <c r="S1813" i="6"/>
  <c r="R1813" i="6"/>
  <c r="Q1813" i="6"/>
  <c r="N1813" i="6"/>
  <c r="M1813" i="6"/>
  <c r="O1813" i="6" s="1"/>
  <c r="P1813" i="6" s="1"/>
  <c r="T1812" i="6"/>
  <c r="S1812" i="6"/>
  <c r="R1812" i="6"/>
  <c r="Q1812" i="6"/>
  <c r="N1812" i="6"/>
  <c r="O1812" i="6" s="1"/>
  <c r="P1812" i="6" s="1"/>
  <c r="M1812" i="6"/>
  <c r="T1811" i="6"/>
  <c r="S1811" i="6"/>
  <c r="R1811" i="6"/>
  <c r="Q1811" i="6"/>
  <c r="N1811" i="6"/>
  <c r="O1811" i="6" s="1"/>
  <c r="P1811" i="6" s="1"/>
  <c r="M1811" i="6"/>
  <c r="T1810" i="6"/>
  <c r="S1810" i="6"/>
  <c r="R1810" i="6"/>
  <c r="Q1810" i="6"/>
  <c r="N1810" i="6"/>
  <c r="M1810" i="6"/>
  <c r="O1810" i="6" s="1"/>
  <c r="P1810" i="6" s="1"/>
  <c r="T1809" i="6"/>
  <c r="S1809" i="6"/>
  <c r="R1809" i="6"/>
  <c r="Q1809" i="6"/>
  <c r="O1809" i="6"/>
  <c r="P1809" i="6" s="1"/>
  <c r="N1809" i="6"/>
  <c r="M1809" i="6"/>
  <c r="T1808" i="6"/>
  <c r="S1808" i="6"/>
  <c r="R1808" i="6"/>
  <c r="Q1808" i="6"/>
  <c r="N1808" i="6"/>
  <c r="M1808" i="6"/>
  <c r="O1808" i="6" s="1"/>
  <c r="P1808" i="6" s="1"/>
  <c r="T1807" i="6"/>
  <c r="S1807" i="6"/>
  <c r="R1807" i="6"/>
  <c r="Q1807" i="6"/>
  <c r="N1807" i="6"/>
  <c r="M1807" i="6"/>
  <c r="T1806" i="6"/>
  <c r="S1806" i="6"/>
  <c r="R1806" i="6"/>
  <c r="Q1806" i="6"/>
  <c r="N1806" i="6"/>
  <c r="M1806" i="6"/>
  <c r="O1806" i="6" s="1"/>
  <c r="P1806" i="6" s="1"/>
  <c r="T1805" i="6"/>
  <c r="S1805" i="6"/>
  <c r="R1805" i="6"/>
  <c r="Q1805" i="6"/>
  <c r="N1805" i="6"/>
  <c r="M1805" i="6"/>
  <c r="O1805" i="6" s="1"/>
  <c r="P1805" i="6" s="1"/>
  <c r="T1804" i="6"/>
  <c r="S1804" i="6"/>
  <c r="R1804" i="6"/>
  <c r="Q1804" i="6"/>
  <c r="N1804" i="6"/>
  <c r="M1804" i="6"/>
  <c r="T1803" i="6"/>
  <c r="S1803" i="6"/>
  <c r="R1803" i="6"/>
  <c r="Q1803" i="6"/>
  <c r="O1803" i="6"/>
  <c r="P1803" i="6" s="1"/>
  <c r="N1803" i="6"/>
  <c r="M1803" i="6"/>
  <c r="T1802" i="6"/>
  <c r="S1802" i="6"/>
  <c r="R1802" i="6"/>
  <c r="Q1802" i="6"/>
  <c r="P1802" i="6"/>
  <c r="O1802" i="6"/>
  <c r="N1802" i="6"/>
  <c r="M1802" i="6"/>
  <c r="T1801" i="6"/>
  <c r="S1801" i="6"/>
  <c r="R1801" i="6"/>
  <c r="Q1801" i="6"/>
  <c r="N1801" i="6"/>
  <c r="M1801" i="6"/>
  <c r="O1801" i="6" s="1"/>
  <c r="P1801" i="6" s="1"/>
  <c r="T1800" i="6"/>
  <c r="S1800" i="6"/>
  <c r="R1800" i="6"/>
  <c r="Q1800" i="6"/>
  <c r="N1800" i="6"/>
  <c r="M1800" i="6"/>
  <c r="T1799" i="6"/>
  <c r="S1799" i="6"/>
  <c r="R1799" i="6"/>
  <c r="Q1799" i="6"/>
  <c r="N1799" i="6"/>
  <c r="O1799" i="6" s="1"/>
  <c r="P1799" i="6" s="1"/>
  <c r="M1799" i="6"/>
  <c r="T1798" i="6"/>
  <c r="S1798" i="6"/>
  <c r="R1798" i="6"/>
  <c r="Q1798" i="6"/>
  <c r="P1798" i="6"/>
  <c r="N1798" i="6"/>
  <c r="M1798" i="6"/>
  <c r="O1798" i="6" s="1"/>
  <c r="T1797" i="6"/>
  <c r="S1797" i="6"/>
  <c r="R1797" i="6"/>
  <c r="Q1797" i="6"/>
  <c r="O1797" i="6"/>
  <c r="P1797" i="6" s="1"/>
  <c r="N1797" i="6"/>
  <c r="M1797" i="6"/>
  <c r="T1796" i="6"/>
  <c r="S1796" i="6"/>
  <c r="R1796" i="6"/>
  <c r="Q1796" i="6"/>
  <c r="O1796" i="6"/>
  <c r="P1796" i="6" s="1"/>
  <c r="N1796" i="6"/>
  <c r="M1796" i="6"/>
  <c r="T1795" i="6"/>
  <c r="S1795" i="6"/>
  <c r="R1795" i="6"/>
  <c r="Q1795" i="6"/>
  <c r="P1795" i="6"/>
  <c r="O1795" i="6"/>
  <c r="N1795" i="6"/>
  <c r="M1795" i="6"/>
  <c r="T1794" i="6"/>
  <c r="S1794" i="6"/>
  <c r="R1794" i="6"/>
  <c r="Q1794" i="6"/>
  <c r="N1794" i="6"/>
  <c r="M1794" i="6"/>
  <c r="O1794" i="6" s="1"/>
  <c r="P1794" i="6" s="1"/>
  <c r="T1793" i="6"/>
  <c r="S1793" i="6"/>
  <c r="R1793" i="6"/>
  <c r="Q1793" i="6"/>
  <c r="N1793" i="6"/>
  <c r="M1793" i="6"/>
  <c r="T1792" i="6"/>
  <c r="S1792" i="6"/>
  <c r="R1792" i="6"/>
  <c r="Q1792" i="6"/>
  <c r="N1792" i="6"/>
  <c r="M1792" i="6"/>
  <c r="O1792" i="6" s="1"/>
  <c r="P1792" i="6" s="1"/>
  <c r="T1791" i="6"/>
  <c r="S1791" i="6"/>
  <c r="R1791" i="6"/>
  <c r="Q1791" i="6"/>
  <c r="P1791" i="6"/>
  <c r="O1791" i="6"/>
  <c r="N1791" i="6"/>
  <c r="M1791" i="6"/>
  <c r="T1790" i="6"/>
  <c r="S1790" i="6"/>
  <c r="R1790" i="6"/>
  <c r="Q1790" i="6"/>
  <c r="N1790" i="6"/>
  <c r="O1790" i="6" s="1"/>
  <c r="P1790" i="6" s="1"/>
  <c r="M1790" i="6"/>
  <c r="T1789" i="6"/>
  <c r="S1789" i="6"/>
  <c r="R1789" i="6"/>
  <c r="Q1789" i="6"/>
  <c r="N1789" i="6"/>
  <c r="M1789" i="6"/>
  <c r="T1788" i="6"/>
  <c r="S1788" i="6"/>
  <c r="R1788" i="6"/>
  <c r="Q1788" i="6"/>
  <c r="N1788" i="6"/>
  <c r="O1788" i="6" s="1"/>
  <c r="P1788" i="6" s="1"/>
  <c r="M1788" i="6"/>
  <c r="T1787" i="6"/>
  <c r="S1787" i="6"/>
  <c r="R1787" i="6"/>
  <c r="Q1787" i="6"/>
  <c r="P1787" i="6"/>
  <c r="O1787" i="6"/>
  <c r="N1787" i="6"/>
  <c r="M1787" i="6"/>
  <c r="T1786" i="6"/>
  <c r="S1786" i="6"/>
  <c r="R1786" i="6"/>
  <c r="Q1786" i="6"/>
  <c r="N1786" i="6"/>
  <c r="M1786" i="6"/>
  <c r="T1785" i="6"/>
  <c r="S1785" i="6"/>
  <c r="R1785" i="6"/>
  <c r="Q1785" i="6"/>
  <c r="P1785" i="6"/>
  <c r="O1785" i="6"/>
  <c r="N1785" i="6"/>
  <c r="M1785" i="6"/>
  <c r="T1784" i="6"/>
  <c r="S1784" i="6"/>
  <c r="R1784" i="6"/>
  <c r="Q1784" i="6"/>
  <c r="P1784" i="6"/>
  <c r="O1784" i="6"/>
  <c r="N1784" i="6"/>
  <c r="M1784" i="6"/>
  <c r="T1783" i="6"/>
  <c r="S1783" i="6"/>
  <c r="R1783" i="6"/>
  <c r="Q1783" i="6"/>
  <c r="N1783" i="6"/>
  <c r="M1783" i="6"/>
  <c r="T1782" i="6"/>
  <c r="S1782" i="6"/>
  <c r="R1782" i="6"/>
  <c r="Q1782" i="6"/>
  <c r="N1782" i="6"/>
  <c r="M1782" i="6"/>
  <c r="O1782" i="6" s="1"/>
  <c r="P1782" i="6" s="1"/>
  <c r="T1781" i="6"/>
  <c r="S1781" i="6"/>
  <c r="R1781" i="6"/>
  <c r="Q1781" i="6"/>
  <c r="O1781" i="6"/>
  <c r="P1781" i="6" s="1"/>
  <c r="N1781" i="6"/>
  <c r="M1781" i="6"/>
  <c r="T1780" i="6"/>
  <c r="S1780" i="6"/>
  <c r="R1780" i="6"/>
  <c r="Q1780" i="6"/>
  <c r="N1780" i="6"/>
  <c r="M1780" i="6"/>
  <c r="O1780" i="6" s="1"/>
  <c r="P1780" i="6" s="1"/>
  <c r="T1779" i="6"/>
  <c r="S1779" i="6"/>
  <c r="R1779" i="6"/>
  <c r="Q1779" i="6"/>
  <c r="P1779" i="6"/>
  <c r="N1779" i="6"/>
  <c r="M1779" i="6"/>
  <c r="O1779" i="6" s="1"/>
  <c r="T1778" i="6"/>
  <c r="S1778" i="6"/>
  <c r="R1778" i="6"/>
  <c r="Q1778" i="6"/>
  <c r="N1778" i="6"/>
  <c r="M1778" i="6"/>
  <c r="O1778" i="6" s="1"/>
  <c r="P1778" i="6" s="1"/>
  <c r="T1777" i="6"/>
  <c r="S1777" i="6"/>
  <c r="R1777" i="6"/>
  <c r="Q1777" i="6"/>
  <c r="N1777" i="6"/>
  <c r="M1777" i="6"/>
  <c r="O1777" i="6" s="1"/>
  <c r="P1777" i="6" s="1"/>
  <c r="T1776" i="6"/>
  <c r="S1776" i="6"/>
  <c r="R1776" i="6"/>
  <c r="Q1776" i="6"/>
  <c r="N1776" i="6"/>
  <c r="M1776" i="6"/>
  <c r="O1776" i="6" s="1"/>
  <c r="P1776" i="6" s="1"/>
  <c r="T1775" i="6"/>
  <c r="S1775" i="6"/>
  <c r="R1775" i="6"/>
  <c r="Q1775" i="6"/>
  <c r="O1775" i="6"/>
  <c r="P1775" i="6" s="1"/>
  <c r="N1775" i="6"/>
  <c r="M1775" i="6"/>
  <c r="T1774" i="6"/>
  <c r="S1774" i="6"/>
  <c r="R1774" i="6"/>
  <c r="Q1774" i="6"/>
  <c r="O1774" i="6"/>
  <c r="P1774" i="6" s="1"/>
  <c r="N1774" i="6"/>
  <c r="M1774" i="6"/>
  <c r="T1773" i="6"/>
  <c r="S1773" i="6"/>
  <c r="R1773" i="6"/>
  <c r="Q1773" i="6"/>
  <c r="N1773" i="6"/>
  <c r="M1773" i="6"/>
  <c r="T1772" i="6"/>
  <c r="S1772" i="6"/>
  <c r="R1772" i="6"/>
  <c r="Q1772" i="6"/>
  <c r="N1772" i="6"/>
  <c r="M1772" i="6"/>
  <c r="T1771" i="6"/>
  <c r="S1771" i="6"/>
  <c r="R1771" i="6"/>
  <c r="Q1771" i="6"/>
  <c r="O1771" i="6"/>
  <c r="P1771" i="6" s="1"/>
  <c r="N1771" i="6"/>
  <c r="M1771" i="6"/>
  <c r="T1770" i="6"/>
  <c r="S1770" i="6"/>
  <c r="R1770" i="6"/>
  <c r="Q1770" i="6"/>
  <c r="N1770" i="6"/>
  <c r="M1770" i="6"/>
  <c r="O1770" i="6" s="1"/>
  <c r="P1770" i="6" s="1"/>
  <c r="T1769" i="6"/>
  <c r="S1769" i="6"/>
  <c r="R1769" i="6"/>
  <c r="Q1769" i="6"/>
  <c r="N1769" i="6"/>
  <c r="M1769" i="6"/>
  <c r="T1768" i="6"/>
  <c r="S1768" i="6"/>
  <c r="R1768" i="6"/>
  <c r="Q1768" i="6"/>
  <c r="N1768" i="6"/>
  <c r="O1768" i="6" s="1"/>
  <c r="P1768" i="6" s="1"/>
  <c r="M1768" i="6"/>
  <c r="T1767" i="6"/>
  <c r="S1767" i="6"/>
  <c r="R1767" i="6"/>
  <c r="Q1767" i="6"/>
  <c r="O1767" i="6"/>
  <c r="P1767" i="6" s="1"/>
  <c r="N1767" i="6"/>
  <c r="M1767" i="6"/>
  <c r="T1766" i="6"/>
  <c r="S1766" i="6"/>
  <c r="R1766" i="6"/>
  <c r="Q1766" i="6"/>
  <c r="P1766" i="6"/>
  <c r="N1766" i="6"/>
  <c r="M1766" i="6"/>
  <c r="O1766" i="6" s="1"/>
  <c r="T1765" i="6"/>
  <c r="S1765" i="6"/>
  <c r="R1765" i="6"/>
  <c r="Q1765" i="6"/>
  <c r="N1765" i="6"/>
  <c r="M1765" i="6"/>
  <c r="T1764" i="6"/>
  <c r="S1764" i="6"/>
  <c r="R1764" i="6"/>
  <c r="Q1764" i="6"/>
  <c r="N1764" i="6"/>
  <c r="M1764" i="6"/>
  <c r="O1764" i="6" s="1"/>
  <c r="P1764" i="6" s="1"/>
  <c r="T1763" i="6"/>
  <c r="S1763" i="6"/>
  <c r="R1763" i="6"/>
  <c r="Q1763" i="6"/>
  <c r="O1763" i="6"/>
  <c r="P1763" i="6" s="1"/>
  <c r="N1763" i="6"/>
  <c r="M1763" i="6"/>
  <c r="T1762" i="6"/>
  <c r="S1762" i="6"/>
  <c r="R1762" i="6"/>
  <c r="Q1762" i="6"/>
  <c r="O1762" i="6"/>
  <c r="P1762" i="6" s="1"/>
  <c r="N1762" i="6"/>
  <c r="M1762" i="6"/>
  <c r="T1761" i="6"/>
  <c r="S1761" i="6"/>
  <c r="R1761" i="6"/>
  <c r="Q1761" i="6"/>
  <c r="N1761" i="6"/>
  <c r="M1761" i="6"/>
  <c r="T1760" i="6"/>
  <c r="S1760" i="6"/>
  <c r="R1760" i="6"/>
  <c r="Q1760" i="6"/>
  <c r="N1760" i="6"/>
  <c r="O1760" i="6" s="1"/>
  <c r="P1760" i="6" s="1"/>
  <c r="M1760" i="6"/>
  <c r="T1759" i="6"/>
  <c r="S1759" i="6"/>
  <c r="R1759" i="6"/>
  <c r="Q1759" i="6"/>
  <c r="P1759" i="6"/>
  <c r="O1759" i="6"/>
  <c r="N1759" i="6"/>
  <c r="M1759" i="6"/>
  <c r="T1758" i="6"/>
  <c r="S1758" i="6"/>
  <c r="R1758" i="6"/>
  <c r="Q1758" i="6"/>
  <c r="P1758" i="6"/>
  <c r="N1758" i="6"/>
  <c r="M1758" i="6"/>
  <c r="O1758" i="6" s="1"/>
  <c r="T1757" i="6"/>
  <c r="S1757" i="6"/>
  <c r="R1757" i="6"/>
  <c r="Q1757" i="6"/>
  <c r="P1757" i="6"/>
  <c r="N1757" i="6"/>
  <c r="M1757" i="6"/>
  <c r="O1757" i="6" s="1"/>
  <c r="T1756" i="6"/>
  <c r="S1756" i="6"/>
  <c r="R1756" i="6"/>
  <c r="Q1756" i="6"/>
  <c r="P1756" i="6"/>
  <c r="N1756" i="6"/>
  <c r="M1756" i="6"/>
  <c r="O1756" i="6" s="1"/>
  <c r="T1755" i="6"/>
  <c r="S1755" i="6"/>
  <c r="R1755" i="6"/>
  <c r="Q1755" i="6"/>
  <c r="N1755" i="6"/>
  <c r="M1755" i="6"/>
  <c r="T1754" i="6"/>
  <c r="S1754" i="6"/>
  <c r="R1754" i="6"/>
  <c r="Q1754" i="6"/>
  <c r="N1754" i="6"/>
  <c r="O1754" i="6" s="1"/>
  <c r="P1754" i="6" s="1"/>
  <c r="M1754" i="6"/>
  <c r="T1753" i="6"/>
  <c r="S1753" i="6"/>
  <c r="R1753" i="6"/>
  <c r="Q1753" i="6"/>
  <c r="O1753" i="6"/>
  <c r="P1753" i="6" s="1"/>
  <c r="N1753" i="6"/>
  <c r="M1753" i="6"/>
  <c r="T1752" i="6"/>
  <c r="S1752" i="6"/>
  <c r="R1752" i="6"/>
  <c r="Q1752" i="6"/>
  <c r="N1752" i="6"/>
  <c r="O1752" i="6" s="1"/>
  <c r="P1752" i="6" s="1"/>
  <c r="M1752" i="6"/>
  <c r="T1751" i="6"/>
  <c r="S1751" i="6"/>
  <c r="R1751" i="6"/>
  <c r="Q1751" i="6"/>
  <c r="N1751" i="6"/>
  <c r="M1751" i="6"/>
  <c r="O1751" i="6" s="1"/>
  <c r="P1751" i="6" s="1"/>
  <c r="T1750" i="6"/>
  <c r="S1750" i="6"/>
  <c r="R1750" i="6"/>
  <c r="Q1750" i="6"/>
  <c r="P1750" i="6"/>
  <c r="O1750" i="6"/>
  <c r="N1750" i="6"/>
  <c r="M1750" i="6"/>
  <c r="T1749" i="6"/>
  <c r="S1749" i="6"/>
  <c r="R1749" i="6"/>
  <c r="Q1749" i="6"/>
  <c r="N1749" i="6"/>
  <c r="O1749" i="6" s="1"/>
  <c r="P1749" i="6" s="1"/>
  <c r="M1749" i="6"/>
  <c r="T1748" i="6"/>
  <c r="S1748" i="6"/>
  <c r="R1748" i="6"/>
  <c r="Q1748" i="6"/>
  <c r="N1748" i="6"/>
  <c r="M1748" i="6"/>
  <c r="T1747" i="6"/>
  <c r="S1747" i="6"/>
  <c r="R1747" i="6"/>
  <c r="Q1747" i="6"/>
  <c r="N1747" i="6"/>
  <c r="O1747" i="6" s="1"/>
  <c r="P1747" i="6" s="1"/>
  <c r="M1747" i="6"/>
  <c r="T1746" i="6"/>
  <c r="S1746" i="6"/>
  <c r="R1746" i="6"/>
  <c r="Q1746" i="6"/>
  <c r="P1746" i="6"/>
  <c r="O1746" i="6"/>
  <c r="N1746" i="6"/>
  <c r="M1746" i="6"/>
  <c r="T1745" i="6"/>
  <c r="S1745" i="6"/>
  <c r="R1745" i="6"/>
  <c r="Q1745" i="6"/>
  <c r="P1745" i="6"/>
  <c r="N1745" i="6"/>
  <c r="M1745" i="6"/>
  <c r="O1745" i="6" s="1"/>
  <c r="T1744" i="6"/>
  <c r="S1744" i="6"/>
  <c r="R1744" i="6"/>
  <c r="Q1744" i="6"/>
  <c r="N1744" i="6"/>
  <c r="M1744" i="6"/>
  <c r="T1743" i="6"/>
  <c r="S1743" i="6"/>
  <c r="R1743" i="6"/>
  <c r="Q1743" i="6"/>
  <c r="N1743" i="6"/>
  <c r="O1743" i="6" s="1"/>
  <c r="P1743" i="6" s="1"/>
  <c r="M1743" i="6"/>
  <c r="T1742" i="6"/>
  <c r="S1742" i="6"/>
  <c r="R1742" i="6"/>
  <c r="Q1742" i="6"/>
  <c r="P1742" i="6"/>
  <c r="N1742" i="6"/>
  <c r="M1742" i="6"/>
  <c r="O1742" i="6" s="1"/>
  <c r="T1741" i="6"/>
  <c r="S1741" i="6"/>
  <c r="R1741" i="6"/>
  <c r="Q1741" i="6"/>
  <c r="N1741" i="6"/>
  <c r="M1741" i="6"/>
  <c r="O1741" i="6" s="1"/>
  <c r="P1741" i="6" s="1"/>
  <c r="T1740" i="6"/>
  <c r="S1740" i="6"/>
  <c r="R1740" i="6"/>
  <c r="Q1740" i="6"/>
  <c r="N1740" i="6"/>
  <c r="M1740" i="6"/>
  <c r="O1740" i="6" s="1"/>
  <c r="P1740" i="6" s="1"/>
  <c r="T1739" i="6"/>
  <c r="S1739" i="6"/>
  <c r="R1739" i="6"/>
  <c r="Q1739" i="6"/>
  <c r="N1739" i="6"/>
  <c r="O1739" i="6" s="1"/>
  <c r="P1739" i="6" s="1"/>
  <c r="M1739" i="6"/>
  <c r="T1738" i="6"/>
  <c r="S1738" i="6"/>
  <c r="R1738" i="6"/>
  <c r="Q1738" i="6"/>
  <c r="N1738" i="6"/>
  <c r="O1738" i="6" s="1"/>
  <c r="P1738" i="6" s="1"/>
  <c r="M1738" i="6"/>
  <c r="T1737" i="6"/>
  <c r="S1737" i="6"/>
  <c r="R1737" i="6"/>
  <c r="Q1737" i="6"/>
  <c r="N1737" i="6"/>
  <c r="M1737" i="6"/>
  <c r="O1737" i="6" s="1"/>
  <c r="P1737" i="6" s="1"/>
  <c r="T1736" i="6"/>
  <c r="S1736" i="6"/>
  <c r="R1736" i="6"/>
  <c r="Q1736" i="6"/>
  <c r="N1736" i="6"/>
  <c r="O1736" i="6" s="1"/>
  <c r="P1736" i="6" s="1"/>
  <c r="M1736" i="6"/>
  <c r="T1735" i="6"/>
  <c r="S1735" i="6"/>
  <c r="R1735" i="6"/>
  <c r="Q1735" i="6"/>
  <c r="N1735" i="6"/>
  <c r="M1735" i="6"/>
  <c r="O1735" i="6" s="1"/>
  <c r="P1735" i="6" s="1"/>
  <c r="T1734" i="6"/>
  <c r="S1734" i="6"/>
  <c r="R1734" i="6"/>
  <c r="Q1734" i="6"/>
  <c r="P1734" i="6"/>
  <c r="O1734" i="6"/>
  <c r="N1734" i="6"/>
  <c r="M1734" i="6"/>
  <c r="T1733" i="6"/>
  <c r="S1733" i="6"/>
  <c r="R1733" i="6"/>
  <c r="Q1733" i="6"/>
  <c r="N1733" i="6"/>
  <c r="O1733" i="6" s="1"/>
  <c r="P1733" i="6" s="1"/>
  <c r="M1733" i="6"/>
  <c r="T1732" i="6"/>
  <c r="S1732" i="6"/>
  <c r="R1732" i="6"/>
  <c r="Q1732" i="6"/>
  <c r="N1732" i="6"/>
  <c r="O1732" i="6" s="1"/>
  <c r="P1732" i="6" s="1"/>
  <c r="M1732" i="6"/>
  <c r="T1731" i="6"/>
  <c r="S1731" i="6"/>
  <c r="R1731" i="6"/>
  <c r="Q1731" i="6"/>
  <c r="N1731" i="6"/>
  <c r="M1731" i="6"/>
  <c r="T1730" i="6"/>
  <c r="S1730" i="6"/>
  <c r="R1730" i="6"/>
  <c r="Q1730" i="6"/>
  <c r="N1730" i="6"/>
  <c r="M1730" i="6"/>
  <c r="T1729" i="6"/>
  <c r="S1729" i="6"/>
  <c r="R1729" i="6"/>
  <c r="Q1729" i="6"/>
  <c r="O1729" i="6"/>
  <c r="P1729" i="6" s="1"/>
  <c r="N1729" i="6"/>
  <c r="M1729" i="6"/>
  <c r="T1728" i="6"/>
  <c r="S1728" i="6"/>
  <c r="R1728" i="6"/>
  <c r="Q1728" i="6"/>
  <c r="P1728" i="6"/>
  <c r="O1728" i="6"/>
  <c r="N1728" i="6"/>
  <c r="M1728" i="6"/>
  <c r="T1727" i="6"/>
  <c r="S1727" i="6"/>
  <c r="R1727" i="6"/>
  <c r="Q1727" i="6"/>
  <c r="P1727" i="6"/>
  <c r="O1727" i="6"/>
  <c r="N1727" i="6"/>
  <c r="M1727" i="6"/>
  <c r="T1726" i="6"/>
  <c r="S1726" i="6"/>
  <c r="R1726" i="6"/>
  <c r="Q1726" i="6"/>
  <c r="P1726" i="6"/>
  <c r="N1726" i="6"/>
  <c r="O1726" i="6" s="1"/>
  <c r="M1726" i="6"/>
  <c r="T1725" i="6"/>
  <c r="S1725" i="6"/>
  <c r="R1725" i="6"/>
  <c r="Q1725" i="6"/>
  <c r="P1725" i="6"/>
  <c r="O1725" i="6"/>
  <c r="N1725" i="6"/>
  <c r="M1725" i="6"/>
  <c r="T1724" i="6"/>
  <c r="S1724" i="6"/>
  <c r="R1724" i="6"/>
  <c r="Q1724" i="6"/>
  <c r="N1724" i="6"/>
  <c r="M1724" i="6"/>
  <c r="T1723" i="6"/>
  <c r="S1723" i="6"/>
  <c r="R1723" i="6"/>
  <c r="Q1723" i="6"/>
  <c r="N1723" i="6"/>
  <c r="M1723" i="6"/>
  <c r="O1723" i="6" s="1"/>
  <c r="P1723" i="6" s="1"/>
  <c r="T1722" i="6"/>
  <c r="S1722" i="6"/>
  <c r="R1722" i="6"/>
  <c r="Q1722" i="6"/>
  <c r="O1722" i="6"/>
  <c r="P1722" i="6" s="1"/>
  <c r="N1722" i="6"/>
  <c r="M1722" i="6"/>
  <c r="T1721" i="6"/>
  <c r="S1721" i="6"/>
  <c r="R1721" i="6"/>
  <c r="Q1721" i="6"/>
  <c r="N1721" i="6"/>
  <c r="O1721" i="6" s="1"/>
  <c r="P1721" i="6" s="1"/>
  <c r="M1721" i="6"/>
  <c r="T1720" i="6"/>
  <c r="S1720" i="6"/>
  <c r="R1720" i="6"/>
  <c r="Q1720" i="6"/>
  <c r="P1720" i="6"/>
  <c r="O1720" i="6"/>
  <c r="N1720" i="6"/>
  <c r="M1720" i="6"/>
  <c r="T1719" i="6"/>
  <c r="S1719" i="6"/>
  <c r="R1719" i="6"/>
  <c r="Q1719" i="6"/>
  <c r="N1719" i="6"/>
  <c r="M1719" i="6"/>
  <c r="O1719" i="6" s="1"/>
  <c r="P1719" i="6" s="1"/>
  <c r="T1718" i="6"/>
  <c r="S1718" i="6"/>
  <c r="R1718" i="6"/>
  <c r="Q1718" i="6"/>
  <c r="O1718" i="6"/>
  <c r="P1718" i="6" s="1"/>
  <c r="N1718" i="6"/>
  <c r="M1718" i="6"/>
  <c r="T1717" i="6"/>
  <c r="S1717" i="6"/>
  <c r="R1717" i="6"/>
  <c r="Q1717" i="6"/>
  <c r="N1717" i="6"/>
  <c r="O1717" i="6" s="1"/>
  <c r="P1717" i="6" s="1"/>
  <c r="M1717" i="6"/>
  <c r="T1716" i="6"/>
  <c r="S1716" i="6"/>
  <c r="R1716" i="6"/>
  <c r="Q1716" i="6"/>
  <c r="N1716" i="6"/>
  <c r="M1716" i="6"/>
  <c r="O1716" i="6" s="1"/>
  <c r="P1716" i="6" s="1"/>
  <c r="T1715" i="6"/>
  <c r="S1715" i="6"/>
  <c r="R1715" i="6"/>
  <c r="Q1715" i="6"/>
  <c r="O1715" i="6"/>
  <c r="P1715" i="6" s="1"/>
  <c r="N1715" i="6"/>
  <c r="M1715" i="6"/>
  <c r="T1714" i="6"/>
  <c r="S1714" i="6"/>
  <c r="R1714" i="6"/>
  <c r="Q1714" i="6"/>
  <c r="O1714" i="6"/>
  <c r="P1714" i="6" s="1"/>
  <c r="N1714" i="6"/>
  <c r="M1714" i="6"/>
  <c r="T1713" i="6"/>
  <c r="S1713" i="6"/>
  <c r="R1713" i="6"/>
  <c r="Q1713" i="6"/>
  <c r="N1713" i="6"/>
  <c r="M1713" i="6"/>
  <c r="O1713" i="6" s="1"/>
  <c r="P1713" i="6" s="1"/>
  <c r="T1712" i="6"/>
  <c r="S1712" i="6"/>
  <c r="R1712" i="6"/>
  <c r="Q1712" i="6"/>
  <c r="N1712" i="6"/>
  <c r="M1712" i="6"/>
  <c r="O1712" i="6" s="1"/>
  <c r="P1712" i="6" s="1"/>
  <c r="T1711" i="6"/>
  <c r="S1711" i="6"/>
  <c r="R1711" i="6"/>
  <c r="Q1711" i="6"/>
  <c r="P1711" i="6"/>
  <c r="N1711" i="6"/>
  <c r="O1711" i="6" s="1"/>
  <c r="M1711" i="6"/>
  <c r="T1710" i="6"/>
  <c r="S1710" i="6"/>
  <c r="R1710" i="6"/>
  <c r="Q1710" i="6"/>
  <c r="N1710" i="6"/>
  <c r="M1710" i="6"/>
  <c r="T1709" i="6"/>
  <c r="S1709" i="6"/>
  <c r="R1709" i="6"/>
  <c r="Q1709" i="6"/>
  <c r="N1709" i="6"/>
  <c r="M1709" i="6"/>
  <c r="T1708" i="6"/>
  <c r="S1708" i="6"/>
  <c r="R1708" i="6"/>
  <c r="Q1708" i="6"/>
  <c r="N1708" i="6"/>
  <c r="M1708" i="6"/>
  <c r="O1708" i="6" s="1"/>
  <c r="P1708" i="6" s="1"/>
  <c r="T1707" i="6"/>
  <c r="S1707" i="6"/>
  <c r="R1707" i="6"/>
  <c r="Q1707" i="6"/>
  <c r="N1707" i="6"/>
  <c r="M1707" i="6"/>
  <c r="O1707" i="6" s="1"/>
  <c r="P1707" i="6" s="1"/>
  <c r="T1706" i="6"/>
  <c r="S1706" i="6"/>
  <c r="R1706" i="6"/>
  <c r="Q1706" i="6"/>
  <c r="N1706" i="6"/>
  <c r="M1706" i="6"/>
  <c r="O1706" i="6" s="1"/>
  <c r="P1706" i="6" s="1"/>
  <c r="T1705" i="6"/>
  <c r="S1705" i="6"/>
  <c r="R1705" i="6"/>
  <c r="Q1705" i="6"/>
  <c r="N1705" i="6"/>
  <c r="M1705" i="6"/>
  <c r="T1704" i="6"/>
  <c r="S1704" i="6"/>
  <c r="R1704" i="6"/>
  <c r="Q1704" i="6"/>
  <c r="O1704" i="6"/>
  <c r="P1704" i="6" s="1"/>
  <c r="N1704" i="6"/>
  <c r="M1704" i="6"/>
  <c r="T1703" i="6"/>
  <c r="S1703" i="6"/>
  <c r="R1703" i="6"/>
  <c r="Q1703" i="6"/>
  <c r="O1703" i="6"/>
  <c r="P1703" i="6" s="1"/>
  <c r="N1703" i="6"/>
  <c r="M1703" i="6"/>
  <c r="T1702" i="6"/>
  <c r="S1702" i="6"/>
  <c r="R1702" i="6"/>
  <c r="Q1702" i="6"/>
  <c r="N1702" i="6"/>
  <c r="M1702" i="6"/>
  <c r="T1701" i="6"/>
  <c r="S1701" i="6"/>
  <c r="R1701" i="6"/>
  <c r="Q1701" i="6"/>
  <c r="N1701" i="6"/>
  <c r="M1701" i="6"/>
  <c r="T1700" i="6"/>
  <c r="S1700" i="6"/>
  <c r="R1700" i="6"/>
  <c r="Q1700" i="6"/>
  <c r="P1700" i="6"/>
  <c r="N1700" i="6"/>
  <c r="M1700" i="6"/>
  <c r="O1700" i="6" s="1"/>
  <c r="T1699" i="6"/>
  <c r="S1699" i="6"/>
  <c r="R1699" i="6"/>
  <c r="Q1699" i="6"/>
  <c r="O1699" i="6"/>
  <c r="P1699" i="6" s="1"/>
  <c r="N1699" i="6"/>
  <c r="M1699" i="6"/>
  <c r="T1698" i="6"/>
  <c r="S1698" i="6"/>
  <c r="R1698" i="6"/>
  <c r="Q1698" i="6"/>
  <c r="N1698" i="6"/>
  <c r="O1698" i="6" s="1"/>
  <c r="P1698" i="6" s="1"/>
  <c r="M1698" i="6"/>
  <c r="T1697" i="6"/>
  <c r="S1697" i="6"/>
  <c r="R1697" i="6"/>
  <c r="Q1697" i="6"/>
  <c r="P1697" i="6"/>
  <c r="O1697" i="6"/>
  <c r="N1697" i="6"/>
  <c r="M1697" i="6"/>
  <c r="T1696" i="6"/>
  <c r="S1696" i="6"/>
  <c r="R1696" i="6"/>
  <c r="Q1696" i="6"/>
  <c r="N1696" i="6"/>
  <c r="M1696" i="6"/>
  <c r="T1695" i="6"/>
  <c r="S1695" i="6"/>
  <c r="R1695" i="6"/>
  <c r="Q1695" i="6"/>
  <c r="N1695" i="6"/>
  <c r="M1695" i="6"/>
  <c r="T1694" i="6"/>
  <c r="S1694" i="6"/>
  <c r="R1694" i="6"/>
  <c r="Q1694" i="6"/>
  <c r="N1694" i="6"/>
  <c r="M1694" i="6"/>
  <c r="O1694" i="6" s="1"/>
  <c r="P1694" i="6" s="1"/>
  <c r="T1693" i="6"/>
  <c r="S1693" i="6"/>
  <c r="R1693" i="6"/>
  <c r="Q1693" i="6"/>
  <c r="P1693" i="6"/>
  <c r="O1693" i="6"/>
  <c r="N1693" i="6"/>
  <c r="M1693" i="6"/>
  <c r="T1692" i="6"/>
  <c r="S1692" i="6"/>
  <c r="R1692" i="6"/>
  <c r="Q1692" i="6"/>
  <c r="O1692" i="6"/>
  <c r="P1692" i="6" s="1"/>
  <c r="N1692" i="6"/>
  <c r="M1692" i="6"/>
  <c r="T1691" i="6"/>
  <c r="S1691" i="6"/>
  <c r="R1691" i="6"/>
  <c r="Q1691" i="6"/>
  <c r="N1691" i="6"/>
  <c r="M1691" i="6"/>
  <c r="O1691" i="6" s="1"/>
  <c r="P1691" i="6" s="1"/>
  <c r="T1690" i="6"/>
  <c r="S1690" i="6"/>
  <c r="R1690" i="6"/>
  <c r="Q1690" i="6"/>
  <c r="O1690" i="6"/>
  <c r="P1690" i="6" s="1"/>
  <c r="N1690" i="6"/>
  <c r="M1690" i="6"/>
  <c r="T1689" i="6"/>
  <c r="S1689" i="6"/>
  <c r="R1689" i="6"/>
  <c r="Q1689" i="6"/>
  <c r="N1689" i="6"/>
  <c r="M1689" i="6"/>
  <c r="T1688" i="6"/>
  <c r="S1688" i="6"/>
  <c r="R1688" i="6"/>
  <c r="Q1688" i="6"/>
  <c r="N1688" i="6"/>
  <c r="M1688" i="6"/>
  <c r="O1688" i="6" s="1"/>
  <c r="P1688" i="6" s="1"/>
  <c r="T1687" i="6"/>
  <c r="S1687" i="6"/>
  <c r="R1687" i="6"/>
  <c r="Q1687" i="6"/>
  <c r="N1687" i="6"/>
  <c r="M1687" i="6"/>
  <c r="O1687" i="6" s="1"/>
  <c r="P1687" i="6" s="1"/>
  <c r="T1686" i="6"/>
  <c r="S1686" i="6"/>
  <c r="R1686" i="6"/>
  <c r="Q1686" i="6"/>
  <c r="P1686" i="6"/>
  <c r="O1686" i="6"/>
  <c r="N1686" i="6"/>
  <c r="M1686" i="6"/>
  <c r="T1685" i="6"/>
  <c r="S1685" i="6"/>
  <c r="R1685" i="6"/>
  <c r="Q1685" i="6"/>
  <c r="O1685" i="6"/>
  <c r="P1685" i="6" s="1"/>
  <c r="N1685" i="6"/>
  <c r="M1685" i="6"/>
  <c r="T1684" i="6"/>
  <c r="S1684" i="6"/>
  <c r="R1684" i="6"/>
  <c r="Q1684" i="6"/>
  <c r="N1684" i="6"/>
  <c r="M1684" i="6"/>
  <c r="O1684" i="6" s="1"/>
  <c r="P1684" i="6" s="1"/>
  <c r="T1683" i="6"/>
  <c r="S1683" i="6"/>
  <c r="R1683" i="6"/>
  <c r="Q1683" i="6"/>
  <c r="N1683" i="6"/>
  <c r="O1683" i="6" s="1"/>
  <c r="P1683" i="6" s="1"/>
  <c r="M1683" i="6"/>
  <c r="T1682" i="6"/>
  <c r="S1682" i="6"/>
  <c r="R1682" i="6"/>
  <c r="Q1682" i="6"/>
  <c r="N1682" i="6"/>
  <c r="M1682" i="6"/>
  <c r="O1682" i="6" s="1"/>
  <c r="P1682" i="6" s="1"/>
  <c r="T1681" i="6"/>
  <c r="S1681" i="6"/>
  <c r="R1681" i="6"/>
  <c r="Q1681" i="6"/>
  <c r="N1681" i="6"/>
  <c r="M1681" i="6"/>
  <c r="O1681" i="6" s="1"/>
  <c r="P1681" i="6" s="1"/>
  <c r="T1680" i="6"/>
  <c r="S1680" i="6"/>
  <c r="R1680" i="6"/>
  <c r="Q1680" i="6"/>
  <c r="N1680" i="6"/>
  <c r="M1680" i="6"/>
  <c r="T1679" i="6"/>
  <c r="S1679" i="6"/>
  <c r="R1679" i="6"/>
  <c r="Q1679" i="6"/>
  <c r="N1679" i="6"/>
  <c r="M1679" i="6"/>
  <c r="O1679" i="6" s="1"/>
  <c r="P1679" i="6" s="1"/>
  <c r="T1678" i="6"/>
  <c r="S1678" i="6"/>
  <c r="R1678" i="6"/>
  <c r="Q1678" i="6"/>
  <c r="N1678" i="6"/>
  <c r="M1678" i="6"/>
  <c r="T1677" i="6"/>
  <c r="S1677" i="6"/>
  <c r="R1677" i="6"/>
  <c r="Q1677" i="6"/>
  <c r="O1677" i="6"/>
  <c r="P1677" i="6" s="1"/>
  <c r="N1677" i="6"/>
  <c r="M1677" i="6"/>
  <c r="T1676" i="6"/>
  <c r="S1676" i="6"/>
  <c r="R1676" i="6"/>
  <c r="Q1676" i="6"/>
  <c r="N1676" i="6"/>
  <c r="O1676" i="6" s="1"/>
  <c r="P1676" i="6" s="1"/>
  <c r="M1676" i="6"/>
  <c r="T1675" i="6"/>
  <c r="S1675" i="6"/>
  <c r="R1675" i="6"/>
  <c r="Q1675" i="6"/>
  <c r="N1675" i="6"/>
  <c r="M1675" i="6"/>
  <c r="T1674" i="6"/>
  <c r="S1674" i="6"/>
  <c r="R1674" i="6"/>
  <c r="Q1674" i="6"/>
  <c r="N1674" i="6"/>
  <c r="M1674" i="6"/>
  <c r="O1674" i="6" s="1"/>
  <c r="P1674" i="6" s="1"/>
  <c r="T1673" i="6"/>
  <c r="S1673" i="6"/>
  <c r="R1673" i="6"/>
  <c r="Q1673" i="6"/>
  <c r="N1673" i="6"/>
  <c r="M1673" i="6"/>
  <c r="O1673" i="6" s="1"/>
  <c r="P1673" i="6" s="1"/>
  <c r="T1672" i="6"/>
  <c r="S1672" i="6"/>
  <c r="R1672" i="6"/>
  <c r="Q1672" i="6"/>
  <c r="N1672" i="6"/>
  <c r="M1672" i="6"/>
  <c r="O1672" i="6" s="1"/>
  <c r="P1672" i="6" s="1"/>
  <c r="T1671" i="6"/>
  <c r="S1671" i="6"/>
  <c r="R1671" i="6"/>
  <c r="Q1671" i="6"/>
  <c r="O1671" i="6"/>
  <c r="P1671" i="6" s="1"/>
  <c r="N1671" i="6"/>
  <c r="M1671" i="6"/>
  <c r="T1670" i="6"/>
  <c r="S1670" i="6"/>
  <c r="R1670" i="6"/>
  <c r="Q1670" i="6"/>
  <c r="O1670" i="6"/>
  <c r="P1670" i="6" s="1"/>
  <c r="N1670" i="6"/>
  <c r="M1670" i="6"/>
  <c r="T1669" i="6"/>
  <c r="S1669" i="6"/>
  <c r="R1669" i="6"/>
  <c r="Q1669" i="6"/>
  <c r="N1669" i="6"/>
  <c r="O1669" i="6" s="1"/>
  <c r="P1669" i="6" s="1"/>
  <c r="M1669" i="6"/>
  <c r="T1668" i="6"/>
  <c r="S1668" i="6"/>
  <c r="R1668" i="6"/>
  <c r="Q1668" i="6"/>
  <c r="P1668" i="6"/>
  <c r="N1668" i="6"/>
  <c r="M1668" i="6"/>
  <c r="O1668" i="6" s="1"/>
  <c r="T1667" i="6"/>
  <c r="S1667" i="6"/>
  <c r="R1667" i="6"/>
  <c r="Q1667" i="6"/>
  <c r="N1667" i="6"/>
  <c r="M1667" i="6"/>
  <c r="T1666" i="6"/>
  <c r="S1666" i="6"/>
  <c r="R1666" i="6"/>
  <c r="Q1666" i="6"/>
  <c r="N1666" i="6"/>
  <c r="M1666" i="6"/>
  <c r="O1666" i="6" s="1"/>
  <c r="P1666" i="6" s="1"/>
  <c r="T1665" i="6"/>
  <c r="S1665" i="6"/>
  <c r="R1665" i="6"/>
  <c r="Q1665" i="6"/>
  <c r="N1665" i="6"/>
  <c r="M1665" i="6"/>
  <c r="O1665" i="6" s="1"/>
  <c r="P1665" i="6" s="1"/>
  <c r="T1664" i="6"/>
  <c r="S1664" i="6"/>
  <c r="R1664" i="6"/>
  <c r="Q1664" i="6"/>
  <c r="N1664" i="6"/>
  <c r="M1664" i="6"/>
  <c r="O1664" i="6" s="1"/>
  <c r="P1664" i="6" s="1"/>
  <c r="T1663" i="6"/>
  <c r="S1663" i="6"/>
  <c r="R1663" i="6"/>
  <c r="Q1663" i="6"/>
  <c r="N1663" i="6"/>
  <c r="M1663" i="6"/>
  <c r="O1663" i="6" s="1"/>
  <c r="P1663" i="6" s="1"/>
  <c r="T1662" i="6"/>
  <c r="S1662" i="6"/>
  <c r="R1662" i="6"/>
  <c r="Q1662" i="6"/>
  <c r="O1662" i="6"/>
  <c r="P1662" i="6" s="1"/>
  <c r="N1662" i="6"/>
  <c r="M1662" i="6"/>
  <c r="T1661" i="6"/>
  <c r="S1661" i="6"/>
  <c r="R1661" i="6"/>
  <c r="Q1661" i="6"/>
  <c r="P1661" i="6"/>
  <c r="O1661" i="6"/>
  <c r="N1661" i="6"/>
  <c r="M1661" i="6"/>
  <c r="T1660" i="6"/>
  <c r="S1660" i="6"/>
  <c r="R1660" i="6"/>
  <c r="Q1660" i="6"/>
  <c r="N1660" i="6"/>
  <c r="M1660" i="6"/>
  <c r="O1660" i="6" s="1"/>
  <c r="P1660" i="6" s="1"/>
  <c r="T1659" i="6"/>
  <c r="S1659" i="6"/>
  <c r="R1659" i="6"/>
  <c r="Q1659" i="6"/>
  <c r="N1659" i="6"/>
  <c r="M1659" i="6"/>
  <c r="O1659" i="6" s="1"/>
  <c r="P1659" i="6" s="1"/>
  <c r="T1658" i="6"/>
  <c r="S1658" i="6"/>
  <c r="R1658" i="6"/>
  <c r="Q1658" i="6"/>
  <c r="P1658" i="6"/>
  <c r="O1658" i="6"/>
  <c r="N1658" i="6"/>
  <c r="M1658" i="6"/>
  <c r="T1657" i="6"/>
  <c r="S1657" i="6"/>
  <c r="R1657" i="6"/>
  <c r="Q1657" i="6"/>
  <c r="N1657" i="6"/>
  <c r="M1657" i="6"/>
  <c r="O1657" i="6" s="1"/>
  <c r="P1657" i="6" s="1"/>
  <c r="T1656" i="6"/>
  <c r="S1656" i="6"/>
  <c r="R1656" i="6"/>
  <c r="Q1656" i="6"/>
  <c r="P1656" i="6"/>
  <c r="O1656" i="6"/>
  <c r="N1656" i="6"/>
  <c r="M1656" i="6"/>
  <c r="T1655" i="6"/>
  <c r="S1655" i="6"/>
  <c r="R1655" i="6"/>
  <c r="Q1655" i="6"/>
  <c r="O1655" i="6"/>
  <c r="P1655" i="6" s="1"/>
  <c r="N1655" i="6"/>
  <c r="M1655" i="6"/>
  <c r="T1654" i="6"/>
  <c r="S1654" i="6"/>
  <c r="R1654" i="6"/>
  <c r="Q1654" i="6"/>
  <c r="N1654" i="6"/>
  <c r="O1654" i="6" s="1"/>
  <c r="P1654" i="6" s="1"/>
  <c r="M1654" i="6"/>
  <c r="T1653" i="6"/>
  <c r="S1653" i="6"/>
  <c r="R1653" i="6"/>
  <c r="Q1653" i="6"/>
  <c r="N1653" i="6"/>
  <c r="M1653" i="6"/>
  <c r="O1653" i="6" s="1"/>
  <c r="P1653" i="6" s="1"/>
  <c r="T1652" i="6"/>
  <c r="S1652" i="6"/>
  <c r="R1652" i="6"/>
  <c r="Q1652" i="6"/>
  <c r="O1652" i="6"/>
  <c r="P1652" i="6" s="1"/>
  <c r="N1652" i="6"/>
  <c r="M1652" i="6"/>
  <c r="T1651" i="6"/>
  <c r="S1651" i="6"/>
  <c r="R1651" i="6"/>
  <c r="Q1651" i="6"/>
  <c r="N1651" i="6"/>
  <c r="M1651" i="6"/>
  <c r="O1651" i="6" s="1"/>
  <c r="P1651" i="6" s="1"/>
  <c r="T1650" i="6"/>
  <c r="S1650" i="6"/>
  <c r="R1650" i="6"/>
  <c r="Q1650" i="6"/>
  <c r="N1650" i="6"/>
  <c r="M1650" i="6"/>
  <c r="T1649" i="6"/>
  <c r="S1649" i="6"/>
  <c r="R1649" i="6"/>
  <c r="Q1649" i="6"/>
  <c r="N1649" i="6"/>
  <c r="M1649" i="6"/>
  <c r="O1649" i="6" s="1"/>
  <c r="P1649" i="6" s="1"/>
  <c r="T1648" i="6"/>
  <c r="S1648" i="6"/>
  <c r="R1648" i="6"/>
  <c r="Q1648" i="6"/>
  <c r="O1648" i="6"/>
  <c r="P1648" i="6" s="1"/>
  <c r="N1648" i="6"/>
  <c r="M1648" i="6"/>
  <c r="T1647" i="6"/>
  <c r="S1647" i="6"/>
  <c r="R1647" i="6"/>
  <c r="Q1647" i="6"/>
  <c r="N1647" i="6"/>
  <c r="M1647" i="6"/>
  <c r="O1647" i="6" s="1"/>
  <c r="P1647" i="6" s="1"/>
  <c r="T1646" i="6"/>
  <c r="S1646" i="6"/>
  <c r="R1646" i="6"/>
  <c r="Q1646" i="6"/>
  <c r="N1646" i="6"/>
  <c r="M1646" i="6"/>
  <c r="T1645" i="6"/>
  <c r="S1645" i="6"/>
  <c r="R1645" i="6"/>
  <c r="Q1645" i="6"/>
  <c r="N1645" i="6"/>
  <c r="O1645" i="6" s="1"/>
  <c r="P1645" i="6" s="1"/>
  <c r="M1645" i="6"/>
  <c r="T1644" i="6"/>
  <c r="S1644" i="6"/>
  <c r="R1644" i="6"/>
  <c r="Q1644" i="6"/>
  <c r="O1644" i="6"/>
  <c r="P1644" i="6" s="1"/>
  <c r="N1644" i="6"/>
  <c r="M1644" i="6"/>
  <c r="T1643" i="6"/>
  <c r="S1643" i="6"/>
  <c r="R1643" i="6"/>
  <c r="Q1643" i="6"/>
  <c r="P1643" i="6"/>
  <c r="N1643" i="6"/>
  <c r="M1643" i="6"/>
  <c r="O1643" i="6" s="1"/>
  <c r="T1642" i="6"/>
  <c r="S1642" i="6"/>
  <c r="R1642" i="6"/>
  <c r="Q1642" i="6"/>
  <c r="P1642" i="6"/>
  <c r="O1642" i="6"/>
  <c r="N1642" i="6"/>
  <c r="M1642" i="6"/>
  <c r="T1641" i="6"/>
  <c r="S1641" i="6"/>
  <c r="R1641" i="6"/>
  <c r="Q1641" i="6"/>
  <c r="O1641" i="6"/>
  <c r="P1641" i="6" s="1"/>
  <c r="N1641" i="6"/>
  <c r="M1641" i="6"/>
  <c r="T1640" i="6"/>
  <c r="S1640" i="6"/>
  <c r="R1640" i="6"/>
  <c r="Q1640" i="6"/>
  <c r="N1640" i="6"/>
  <c r="M1640" i="6"/>
  <c r="T1639" i="6"/>
  <c r="S1639" i="6"/>
  <c r="R1639" i="6"/>
  <c r="Q1639" i="6"/>
  <c r="N1639" i="6"/>
  <c r="M1639" i="6"/>
  <c r="T1638" i="6"/>
  <c r="S1638" i="6"/>
  <c r="R1638" i="6"/>
  <c r="Q1638" i="6"/>
  <c r="O1638" i="6"/>
  <c r="P1638" i="6" s="1"/>
  <c r="N1638" i="6"/>
  <c r="M1638" i="6"/>
  <c r="T1637" i="6"/>
  <c r="S1637" i="6"/>
  <c r="R1637" i="6"/>
  <c r="Q1637" i="6"/>
  <c r="N1637" i="6"/>
  <c r="M1637" i="6"/>
  <c r="O1637" i="6" s="1"/>
  <c r="P1637" i="6" s="1"/>
  <c r="T1636" i="6"/>
  <c r="S1636" i="6"/>
  <c r="R1636" i="6"/>
  <c r="Q1636" i="6"/>
  <c r="P1636" i="6"/>
  <c r="O1636" i="6"/>
  <c r="N1636" i="6"/>
  <c r="M1636" i="6"/>
  <c r="T1635" i="6"/>
  <c r="S1635" i="6"/>
  <c r="R1635" i="6"/>
  <c r="Q1635" i="6"/>
  <c r="N1635" i="6"/>
  <c r="M1635" i="6"/>
  <c r="O1635" i="6" s="1"/>
  <c r="P1635" i="6" s="1"/>
  <c r="T1634" i="6"/>
  <c r="S1634" i="6"/>
  <c r="R1634" i="6"/>
  <c r="Q1634" i="6"/>
  <c r="N1634" i="6"/>
  <c r="O1634" i="6" s="1"/>
  <c r="P1634" i="6" s="1"/>
  <c r="M1634" i="6"/>
  <c r="T1633" i="6"/>
  <c r="S1633" i="6"/>
  <c r="R1633" i="6"/>
  <c r="Q1633" i="6"/>
  <c r="N1633" i="6"/>
  <c r="M1633" i="6"/>
  <c r="O1633" i="6" s="1"/>
  <c r="P1633" i="6" s="1"/>
  <c r="T1632" i="6"/>
  <c r="S1632" i="6"/>
  <c r="R1632" i="6"/>
  <c r="Q1632" i="6"/>
  <c r="N1632" i="6"/>
  <c r="M1632" i="6"/>
  <c r="O1632" i="6" s="1"/>
  <c r="P1632" i="6" s="1"/>
  <c r="T1631" i="6"/>
  <c r="S1631" i="6"/>
  <c r="R1631" i="6"/>
  <c r="Q1631" i="6"/>
  <c r="N1631" i="6"/>
  <c r="O1631" i="6" s="1"/>
  <c r="P1631" i="6" s="1"/>
  <c r="M1631" i="6"/>
  <c r="T1630" i="6"/>
  <c r="S1630" i="6"/>
  <c r="R1630" i="6"/>
  <c r="Q1630" i="6"/>
  <c r="N1630" i="6"/>
  <c r="M1630" i="6"/>
  <c r="T1629" i="6"/>
  <c r="S1629" i="6"/>
  <c r="R1629" i="6"/>
  <c r="Q1629" i="6"/>
  <c r="N1629" i="6"/>
  <c r="O1629" i="6" s="1"/>
  <c r="P1629" i="6" s="1"/>
  <c r="M1629" i="6"/>
  <c r="T1628" i="6"/>
  <c r="S1628" i="6"/>
  <c r="R1628" i="6"/>
  <c r="Q1628" i="6"/>
  <c r="O1628" i="6"/>
  <c r="P1628" i="6" s="1"/>
  <c r="N1628" i="6"/>
  <c r="M1628" i="6"/>
  <c r="T1627" i="6"/>
  <c r="S1627" i="6"/>
  <c r="R1627" i="6"/>
  <c r="Q1627" i="6"/>
  <c r="P1627" i="6"/>
  <c r="O1627" i="6"/>
  <c r="N1627" i="6"/>
  <c r="M1627" i="6"/>
  <c r="T1626" i="6"/>
  <c r="S1626" i="6"/>
  <c r="R1626" i="6"/>
  <c r="Q1626" i="6"/>
  <c r="P1626" i="6"/>
  <c r="N1626" i="6"/>
  <c r="M1626" i="6"/>
  <c r="O1626" i="6" s="1"/>
  <c r="T1625" i="6"/>
  <c r="S1625" i="6"/>
  <c r="R1625" i="6"/>
  <c r="Q1625" i="6"/>
  <c r="N1625" i="6"/>
  <c r="M1625" i="6"/>
  <c r="T1624" i="6"/>
  <c r="S1624" i="6"/>
  <c r="R1624" i="6"/>
  <c r="Q1624" i="6"/>
  <c r="P1624" i="6"/>
  <c r="N1624" i="6"/>
  <c r="M1624" i="6"/>
  <c r="O1624" i="6" s="1"/>
  <c r="T1623" i="6"/>
  <c r="S1623" i="6"/>
  <c r="R1623" i="6"/>
  <c r="Q1623" i="6"/>
  <c r="N1623" i="6"/>
  <c r="M1623" i="6"/>
  <c r="O1623" i="6" s="1"/>
  <c r="P1623" i="6" s="1"/>
  <c r="T1622" i="6"/>
  <c r="S1622" i="6"/>
  <c r="R1622" i="6"/>
  <c r="Q1622" i="6"/>
  <c r="O1622" i="6"/>
  <c r="P1622" i="6" s="1"/>
  <c r="N1622" i="6"/>
  <c r="M1622" i="6"/>
  <c r="T1621" i="6"/>
  <c r="S1621" i="6"/>
  <c r="R1621" i="6"/>
  <c r="Q1621" i="6"/>
  <c r="N1621" i="6"/>
  <c r="M1621" i="6"/>
  <c r="O1621" i="6" s="1"/>
  <c r="P1621" i="6" s="1"/>
  <c r="T1620" i="6"/>
  <c r="S1620" i="6"/>
  <c r="R1620" i="6"/>
  <c r="Q1620" i="6"/>
  <c r="P1620" i="6"/>
  <c r="O1620" i="6"/>
  <c r="N1620" i="6"/>
  <c r="M1620" i="6"/>
  <c r="T1619" i="6"/>
  <c r="S1619" i="6"/>
  <c r="R1619" i="6"/>
  <c r="Q1619" i="6"/>
  <c r="O1619" i="6"/>
  <c r="P1619" i="6" s="1"/>
  <c r="N1619" i="6"/>
  <c r="M1619" i="6"/>
  <c r="T1618" i="6"/>
  <c r="S1618" i="6"/>
  <c r="R1618" i="6"/>
  <c r="Q1618" i="6"/>
  <c r="N1618" i="6"/>
  <c r="M1618" i="6"/>
  <c r="O1618" i="6" s="1"/>
  <c r="P1618" i="6" s="1"/>
  <c r="T1617" i="6"/>
  <c r="S1617" i="6"/>
  <c r="R1617" i="6"/>
  <c r="Q1617" i="6"/>
  <c r="O1617" i="6"/>
  <c r="P1617" i="6" s="1"/>
  <c r="N1617" i="6"/>
  <c r="M1617" i="6"/>
  <c r="T1616" i="6"/>
  <c r="S1616" i="6"/>
  <c r="R1616" i="6"/>
  <c r="Q1616" i="6"/>
  <c r="O1616" i="6"/>
  <c r="P1616" i="6" s="1"/>
  <c r="N1616" i="6"/>
  <c r="M1616" i="6"/>
  <c r="T1615" i="6"/>
  <c r="S1615" i="6"/>
  <c r="R1615" i="6"/>
  <c r="Q1615" i="6"/>
  <c r="P1615" i="6"/>
  <c r="O1615" i="6"/>
  <c r="N1615" i="6"/>
  <c r="M1615" i="6"/>
  <c r="T1614" i="6"/>
  <c r="S1614" i="6"/>
  <c r="R1614" i="6"/>
  <c r="Q1614" i="6"/>
  <c r="N1614" i="6"/>
  <c r="M1614" i="6"/>
  <c r="O1614" i="6" s="1"/>
  <c r="P1614" i="6" s="1"/>
  <c r="T1613" i="6"/>
  <c r="S1613" i="6"/>
  <c r="R1613" i="6"/>
  <c r="Q1613" i="6"/>
  <c r="N1613" i="6"/>
  <c r="O1613" i="6" s="1"/>
  <c r="P1613" i="6" s="1"/>
  <c r="M1613" i="6"/>
  <c r="T1612" i="6"/>
  <c r="S1612" i="6"/>
  <c r="R1612" i="6"/>
  <c r="Q1612" i="6"/>
  <c r="N1612" i="6"/>
  <c r="O1612" i="6" s="1"/>
  <c r="P1612" i="6" s="1"/>
  <c r="M1612" i="6"/>
  <c r="T1611" i="6"/>
  <c r="S1611" i="6"/>
  <c r="R1611" i="6"/>
  <c r="Q1611" i="6"/>
  <c r="N1611" i="6"/>
  <c r="M1611" i="6"/>
  <c r="T1610" i="6"/>
  <c r="S1610" i="6"/>
  <c r="R1610" i="6"/>
  <c r="Q1610" i="6"/>
  <c r="N1610" i="6"/>
  <c r="O1610" i="6" s="1"/>
  <c r="P1610" i="6" s="1"/>
  <c r="M1610" i="6"/>
  <c r="T1609" i="6"/>
  <c r="S1609" i="6"/>
  <c r="R1609" i="6"/>
  <c r="Q1609" i="6"/>
  <c r="N1609" i="6"/>
  <c r="M1609" i="6"/>
  <c r="T1608" i="6"/>
  <c r="S1608" i="6"/>
  <c r="R1608" i="6"/>
  <c r="Q1608" i="6"/>
  <c r="N1608" i="6"/>
  <c r="O1608" i="6" s="1"/>
  <c r="P1608" i="6" s="1"/>
  <c r="M1608" i="6"/>
  <c r="T1607" i="6"/>
  <c r="S1607" i="6"/>
  <c r="R1607" i="6"/>
  <c r="Q1607" i="6"/>
  <c r="N1607" i="6"/>
  <c r="M1607" i="6"/>
  <c r="O1607" i="6" s="1"/>
  <c r="P1607" i="6" s="1"/>
  <c r="T1606" i="6"/>
  <c r="S1606" i="6"/>
  <c r="R1606" i="6"/>
  <c r="Q1606" i="6"/>
  <c r="P1606" i="6"/>
  <c r="N1606" i="6"/>
  <c r="O1606" i="6" s="1"/>
  <c r="M1606" i="6"/>
  <c r="T1605" i="6"/>
  <c r="S1605" i="6"/>
  <c r="R1605" i="6"/>
  <c r="Q1605" i="6"/>
  <c r="N1605" i="6"/>
  <c r="M1605" i="6"/>
  <c r="T1604" i="6"/>
  <c r="S1604" i="6"/>
  <c r="R1604" i="6"/>
  <c r="Q1604" i="6"/>
  <c r="N1604" i="6"/>
  <c r="M1604" i="6"/>
  <c r="T1603" i="6"/>
  <c r="S1603" i="6"/>
  <c r="R1603" i="6"/>
  <c r="Q1603" i="6"/>
  <c r="N1603" i="6"/>
  <c r="O1603" i="6" s="1"/>
  <c r="P1603" i="6" s="1"/>
  <c r="M1603" i="6"/>
  <c r="T1602" i="6"/>
  <c r="S1602" i="6"/>
  <c r="R1602" i="6"/>
  <c r="Q1602" i="6"/>
  <c r="P1602" i="6"/>
  <c r="N1602" i="6"/>
  <c r="M1602" i="6"/>
  <c r="O1602" i="6" s="1"/>
  <c r="T1601" i="6"/>
  <c r="S1601" i="6"/>
  <c r="R1601" i="6"/>
  <c r="Q1601" i="6"/>
  <c r="N1601" i="6"/>
  <c r="M1601" i="6"/>
  <c r="O1601" i="6" s="1"/>
  <c r="P1601" i="6" s="1"/>
  <c r="T1600" i="6"/>
  <c r="S1600" i="6"/>
  <c r="R1600" i="6"/>
  <c r="Q1600" i="6"/>
  <c r="N1600" i="6"/>
  <c r="M1600" i="6"/>
  <c r="O1600" i="6" s="1"/>
  <c r="P1600" i="6" s="1"/>
  <c r="T1599" i="6"/>
  <c r="S1599" i="6"/>
  <c r="R1599" i="6"/>
  <c r="Q1599" i="6"/>
  <c r="N1599" i="6"/>
  <c r="O1599" i="6" s="1"/>
  <c r="P1599" i="6" s="1"/>
  <c r="M1599" i="6"/>
  <c r="T1598" i="6"/>
  <c r="S1598" i="6"/>
  <c r="R1598" i="6"/>
  <c r="Q1598" i="6"/>
  <c r="N1598" i="6"/>
  <c r="M1598" i="6"/>
  <c r="O1598" i="6" s="1"/>
  <c r="P1598" i="6" s="1"/>
  <c r="T1597" i="6"/>
  <c r="S1597" i="6"/>
  <c r="R1597" i="6"/>
  <c r="Q1597" i="6"/>
  <c r="N1597" i="6"/>
  <c r="M1597" i="6"/>
  <c r="O1597" i="6" s="1"/>
  <c r="P1597" i="6" s="1"/>
  <c r="T1596" i="6"/>
  <c r="S1596" i="6"/>
  <c r="R1596" i="6"/>
  <c r="Q1596" i="6"/>
  <c r="N1596" i="6"/>
  <c r="M1596" i="6"/>
  <c r="O1596" i="6" s="1"/>
  <c r="P1596" i="6" s="1"/>
  <c r="T1595" i="6"/>
  <c r="S1595" i="6"/>
  <c r="R1595" i="6"/>
  <c r="Q1595" i="6"/>
  <c r="P1595" i="6"/>
  <c r="O1595" i="6"/>
  <c r="N1595" i="6"/>
  <c r="M1595" i="6"/>
  <c r="T1594" i="6"/>
  <c r="S1594" i="6"/>
  <c r="R1594" i="6"/>
  <c r="Q1594" i="6"/>
  <c r="O1594" i="6"/>
  <c r="P1594" i="6" s="1"/>
  <c r="N1594" i="6"/>
  <c r="M1594" i="6"/>
  <c r="T1593" i="6"/>
  <c r="S1593" i="6"/>
  <c r="R1593" i="6"/>
  <c r="Q1593" i="6"/>
  <c r="N1593" i="6"/>
  <c r="M1593" i="6"/>
  <c r="O1593" i="6" s="1"/>
  <c r="P1593" i="6" s="1"/>
  <c r="T1592" i="6"/>
  <c r="S1592" i="6"/>
  <c r="R1592" i="6"/>
  <c r="Q1592" i="6"/>
  <c r="O1592" i="6"/>
  <c r="P1592" i="6" s="1"/>
  <c r="N1592" i="6"/>
  <c r="M1592" i="6"/>
  <c r="T1591" i="6"/>
  <c r="S1591" i="6"/>
  <c r="R1591" i="6"/>
  <c r="Q1591" i="6"/>
  <c r="N1591" i="6"/>
  <c r="O1591" i="6" s="1"/>
  <c r="P1591" i="6" s="1"/>
  <c r="M1591" i="6"/>
  <c r="T1590" i="6"/>
  <c r="S1590" i="6"/>
  <c r="R1590" i="6"/>
  <c r="Q1590" i="6"/>
  <c r="N1590" i="6"/>
  <c r="M1590" i="6"/>
  <c r="O1590" i="6" s="1"/>
  <c r="P1590" i="6" s="1"/>
  <c r="T1589" i="6"/>
  <c r="S1589" i="6"/>
  <c r="R1589" i="6"/>
  <c r="Q1589" i="6"/>
  <c r="P1589" i="6"/>
  <c r="O1589" i="6"/>
  <c r="N1589" i="6"/>
  <c r="M1589" i="6"/>
  <c r="T1588" i="6"/>
  <c r="S1588" i="6"/>
  <c r="R1588" i="6"/>
  <c r="Q1588" i="6"/>
  <c r="O1588" i="6"/>
  <c r="P1588" i="6" s="1"/>
  <c r="N1588" i="6"/>
  <c r="M1588" i="6"/>
  <c r="T1587" i="6"/>
  <c r="S1587" i="6"/>
  <c r="R1587" i="6"/>
  <c r="Q1587" i="6"/>
  <c r="N1587" i="6"/>
  <c r="M1587" i="6"/>
  <c r="O1587" i="6" s="1"/>
  <c r="P1587" i="6" s="1"/>
  <c r="T1586" i="6"/>
  <c r="S1586" i="6"/>
  <c r="R1586" i="6"/>
  <c r="Q1586" i="6"/>
  <c r="N1586" i="6"/>
  <c r="M1586" i="6"/>
  <c r="O1586" i="6" s="1"/>
  <c r="P1586" i="6" s="1"/>
  <c r="T1585" i="6"/>
  <c r="S1585" i="6"/>
  <c r="R1585" i="6"/>
  <c r="Q1585" i="6"/>
  <c r="N1585" i="6"/>
  <c r="O1585" i="6" s="1"/>
  <c r="P1585" i="6" s="1"/>
  <c r="M1585" i="6"/>
  <c r="T1584" i="6"/>
  <c r="S1584" i="6"/>
  <c r="R1584" i="6"/>
  <c r="Q1584" i="6"/>
  <c r="N1584" i="6"/>
  <c r="M1584" i="6"/>
  <c r="T1583" i="6"/>
  <c r="S1583" i="6"/>
  <c r="R1583" i="6"/>
  <c r="Q1583" i="6"/>
  <c r="N1583" i="6"/>
  <c r="M1583" i="6"/>
  <c r="O1583" i="6" s="1"/>
  <c r="P1583" i="6" s="1"/>
  <c r="T1582" i="6"/>
  <c r="S1582" i="6"/>
  <c r="R1582" i="6"/>
  <c r="Q1582" i="6"/>
  <c r="P1582" i="6"/>
  <c r="N1582" i="6"/>
  <c r="M1582" i="6"/>
  <c r="O1582" i="6" s="1"/>
  <c r="T1581" i="6"/>
  <c r="S1581" i="6"/>
  <c r="R1581" i="6"/>
  <c r="Q1581" i="6"/>
  <c r="O1581" i="6"/>
  <c r="P1581" i="6" s="1"/>
  <c r="N1581" i="6"/>
  <c r="M1581" i="6"/>
  <c r="T1580" i="6"/>
  <c r="S1580" i="6"/>
  <c r="R1580" i="6"/>
  <c r="Q1580" i="6"/>
  <c r="P1580" i="6"/>
  <c r="N1580" i="6"/>
  <c r="O1580" i="6" s="1"/>
  <c r="M1580" i="6"/>
  <c r="T1579" i="6"/>
  <c r="S1579" i="6"/>
  <c r="R1579" i="6"/>
  <c r="Q1579" i="6"/>
  <c r="P1579" i="6"/>
  <c r="O1579" i="6"/>
  <c r="N1579" i="6"/>
  <c r="M1579" i="6"/>
  <c r="T1578" i="6"/>
  <c r="S1578" i="6"/>
  <c r="R1578" i="6"/>
  <c r="Q1578" i="6"/>
  <c r="P1578" i="6"/>
  <c r="O1578" i="6"/>
  <c r="N1578" i="6"/>
  <c r="M1578" i="6"/>
  <c r="T1577" i="6"/>
  <c r="S1577" i="6"/>
  <c r="R1577" i="6"/>
  <c r="Q1577" i="6"/>
  <c r="N1577" i="6"/>
  <c r="M1577" i="6"/>
  <c r="T1576" i="6"/>
  <c r="S1576" i="6"/>
  <c r="R1576" i="6"/>
  <c r="Q1576" i="6"/>
  <c r="N1576" i="6"/>
  <c r="M1576" i="6"/>
  <c r="T1575" i="6"/>
  <c r="S1575" i="6"/>
  <c r="R1575" i="6"/>
  <c r="Q1575" i="6"/>
  <c r="O1575" i="6"/>
  <c r="P1575" i="6" s="1"/>
  <c r="N1575" i="6"/>
  <c r="M1575" i="6"/>
  <c r="T1574" i="6"/>
  <c r="S1574" i="6"/>
  <c r="R1574" i="6"/>
  <c r="Q1574" i="6"/>
  <c r="P1574" i="6"/>
  <c r="O1574" i="6"/>
  <c r="N1574" i="6"/>
  <c r="M1574" i="6"/>
  <c r="T1573" i="6"/>
  <c r="S1573" i="6"/>
  <c r="R1573" i="6"/>
  <c r="Q1573" i="6"/>
  <c r="P1573" i="6"/>
  <c r="O1573" i="6"/>
  <c r="N1573" i="6"/>
  <c r="M1573" i="6"/>
  <c r="T1572" i="6"/>
  <c r="S1572" i="6"/>
  <c r="R1572" i="6"/>
  <c r="Q1572" i="6"/>
  <c r="P1572" i="6"/>
  <c r="N1572" i="6"/>
  <c r="O1572" i="6" s="1"/>
  <c r="M1572" i="6"/>
  <c r="T1571" i="6"/>
  <c r="S1571" i="6"/>
  <c r="R1571" i="6"/>
  <c r="Q1571" i="6"/>
  <c r="P1571" i="6"/>
  <c r="O1571" i="6"/>
  <c r="N1571" i="6"/>
  <c r="M1571" i="6"/>
  <c r="T1570" i="6"/>
  <c r="S1570" i="6"/>
  <c r="R1570" i="6"/>
  <c r="Q1570" i="6"/>
  <c r="N1570" i="6"/>
  <c r="M1570" i="6"/>
  <c r="O1570" i="6" s="1"/>
  <c r="P1570" i="6" s="1"/>
  <c r="T1569" i="6"/>
  <c r="S1569" i="6"/>
  <c r="R1569" i="6"/>
  <c r="Q1569" i="6"/>
  <c r="P1569" i="6"/>
  <c r="N1569" i="6"/>
  <c r="M1569" i="6"/>
  <c r="O1569" i="6" s="1"/>
  <c r="T1568" i="6"/>
  <c r="S1568" i="6"/>
  <c r="R1568" i="6"/>
  <c r="Q1568" i="6"/>
  <c r="N1568" i="6"/>
  <c r="M1568" i="6"/>
  <c r="T1567" i="6"/>
  <c r="S1567" i="6"/>
  <c r="R1567" i="6"/>
  <c r="Q1567" i="6"/>
  <c r="P1567" i="6"/>
  <c r="O1567" i="6"/>
  <c r="N1567" i="6"/>
  <c r="M1567" i="6"/>
  <c r="T1566" i="6"/>
  <c r="S1566" i="6"/>
  <c r="R1566" i="6"/>
  <c r="Q1566" i="6"/>
  <c r="N1566" i="6"/>
  <c r="M1566" i="6"/>
  <c r="O1566" i="6" s="1"/>
  <c r="P1566" i="6" s="1"/>
  <c r="T1565" i="6"/>
  <c r="S1565" i="6"/>
  <c r="R1565" i="6"/>
  <c r="Q1565" i="6"/>
  <c r="O1565" i="6"/>
  <c r="P1565" i="6" s="1"/>
  <c r="N1565" i="6"/>
  <c r="M1565" i="6"/>
  <c r="T1564" i="6"/>
  <c r="S1564" i="6"/>
  <c r="R1564" i="6"/>
  <c r="Q1564" i="6"/>
  <c r="N1564" i="6"/>
  <c r="O1564" i="6" s="1"/>
  <c r="P1564" i="6" s="1"/>
  <c r="M1564" i="6"/>
  <c r="T1563" i="6"/>
  <c r="S1563" i="6"/>
  <c r="R1563" i="6"/>
  <c r="Q1563" i="6"/>
  <c r="P1563" i="6"/>
  <c r="O1563" i="6"/>
  <c r="N1563" i="6"/>
  <c r="M1563" i="6"/>
  <c r="T1562" i="6"/>
  <c r="S1562" i="6"/>
  <c r="R1562" i="6"/>
  <c r="Q1562" i="6"/>
  <c r="N1562" i="6"/>
  <c r="M1562" i="6"/>
  <c r="O1562" i="6" s="1"/>
  <c r="P1562" i="6" s="1"/>
  <c r="T1561" i="6"/>
  <c r="S1561" i="6"/>
  <c r="R1561" i="6"/>
  <c r="Q1561" i="6"/>
  <c r="P1561" i="6"/>
  <c r="N1561" i="6"/>
  <c r="M1561" i="6"/>
  <c r="O1561" i="6" s="1"/>
  <c r="T1560" i="6"/>
  <c r="S1560" i="6"/>
  <c r="R1560" i="6"/>
  <c r="Q1560" i="6"/>
  <c r="N1560" i="6"/>
  <c r="M1560" i="6"/>
  <c r="O1560" i="6" s="1"/>
  <c r="P1560" i="6" s="1"/>
  <c r="T1559" i="6"/>
  <c r="S1559" i="6"/>
  <c r="R1559" i="6"/>
  <c r="Q1559" i="6"/>
  <c r="O1559" i="6"/>
  <c r="P1559" i="6" s="1"/>
  <c r="N1559" i="6"/>
  <c r="M1559" i="6"/>
  <c r="T1558" i="6"/>
  <c r="S1558" i="6"/>
  <c r="R1558" i="6"/>
  <c r="Q1558" i="6"/>
  <c r="N1558" i="6"/>
  <c r="O1558" i="6" s="1"/>
  <c r="P1558" i="6" s="1"/>
  <c r="M1558" i="6"/>
  <c r="T1557" i="6"/>
  <c r="S1557" i="6"/>
  <c r="R1557" i="6"/>
  <c r="Q1557" i="6"/>
  <c r="O1557" i="6"/>
  <c r="P1557" i="6" s="1"/>
  <c r="N1557" i="6"/>
  <c r="M1557" i="6"/>
  <c r="T1556" i="6"/>
  <c r="S1556" i="6"/>
  <c r="R1556" i="6"/>
  <c r="Q1556" i="6"/>
  <c r="O1556" i="6"/>
  <c r="P1556" i="6" s="1"/>
  <c r="N1556" i="6"/>
  <c r="M1556" i="6"/>
  <c r="T1555" i="6"/>
  <c r="S1555" i="6"/>
  <c r="R1555" i="6"/>
  <c r="Q1555" i="6"/>
  <c r="N1555" i="6"/>
  <c r="M1555" i="6"/>
  <c r="O1555" i="6" s="1"/>
  <c r="P1555" i="6" s="1"/>
  <c r="T1554" i="6"/>
  <c r="S1554" i="6"/>
  <c r="R1554" i="6"/>
  <c r="Q1554" i="6"/>
  <c r="P1554" i="6"/>
  <c r="O1554" i="6"/>
  <c r="N1554" i="6"/>
  <c r="M1554" i="6"/>
  <c r="T1553" i="6"/>
  <c r="S1553" i="6"/>
  <c r="R1553" i="6"/>
  <c r="Q1553" i="6"/>
  <c r="N1553" i="6"/>
  <c r="O1553" i="6" s="1"/>
  <c r="P1553" i="6" s="1"/>
  <c r="M1553" i="6"/>
  <c r="T1552" i="6"/>
  <c r="S1552" i="6"/>
  <c r="R1552" i="6"/>
  <c r="Q1552" i="6"/>
  <c r="N1552" i="6"/>
  <c r="M1552" i="6"/>
  <c r="O1552" i="6" s="1"/>
  <c r="P1552" i="6" s="1"/>
  <c r="T1551" i="6"/>
  <c r="S1551" i="6"/>
  <c r="R1551" i="6"/>
  <c r="Q1551" i="6"/>
  <c r="N1551" i="6"/>
  <c r="M1551" i="6"/>
  <c r="O1551" i="6" s="1"/>
  <c r="P1551" i="6" s="1"/>
  <c r="T1550" i="6"/>
  <c r="S1550" i="6"/>
  <c r="R1550" i="6"/>
  <c r="Q1550" i="6"/>
  <c r="O1550" i="6"/>
  <c r="P1550" i="6" s="1"/>
  <c r="N1550" i="6"/>
  <c r="M1550" i="6"/>
  <c r="T1549" i="6"/>
  <c r="S1549" i="6"/>
  <c r="R1549" i="6"/>
  <c r="Q1549" i="6"/>
  <c r="O1549" i="6"/>
  <c r="P1549" i="6" s="1"/>
  <c r="N1549" i="6"/>
  <c r="M1549" i="6"/>
  <c r="T1548" i="6"/>
  <c r="S1548" i="6"/>
  <c r="R1548" i="6"/>
  <c r="Q1548" i="6"/>
  <c r="N1548" i="6"/>
  <c r="M1548" i="6"/>
  <c r="O1548" i="6" s="1"/>
  <c r="P1548" i="6" s="1"/>
  <c r="T1547" i="6"/>
  <c r="S1547" i="6"/>
  <c r="R1547" i="6"/>
  <c r="Q1547" i="6"/>
  <c r="P1547" i="6"/>
  <c r="O1547" i="6"/>
  <c r="N1547" i="6"/>
  <c r="M1547" i="6"/>
  <c r="T1546" i="6"/>
  <c r="S1546" i="6"/>
  <c r="R1546" i="6"/>
  <c r="Q1546" i="6"/>
  <c r="N1546" i="6"/>
  <c r="O1546" i="6" s="1"/>
  <c r="P1546" i="6" s="1"/>
  <c r="M1546" i="6"/>
  <c r="T1545" i="6"/>
  <c r="S1545" i="6"/>
  <c r="R1545" i="6"/>
  <c r="Q1545" i="6"/>
  <c r="N1545" i="6"/>
  <c r="M1545" i="6"/>
  <c r="O1545" i="6" s="1"/>
  <c r="P1545" i="6" s="1"/>
  <c r="T1544" i="6"/>
  <c r="S1544" i="6"/>
  <c r="R1544" i="6"/>
  <c r="Q1544" i="6"/>
  <c r="O1544" i="6"/>
  <c r="P1544" i="6" s="1"/>
  <c r="N1544" i="6"/>
  <c r="M1544" i="6"/>
  <c r="T1543" i="6"/>
  <c r="S1543" i="6"/>
  <c r="R1543" i="6"/>
  <c r="Q1543" i="6"/>
  <c r="N1543" i="6"/>
  <c r="O1543" i="6" s="1"/>
  <c r="P1543" i="6" s="1"/>
  <c r="M1543" i="6"/>
  <c r="T1542" i="6"/>
  <c r="S1542" i="6"/>
  <c r="R1542" i="6"/>
  <c r="Q1542" i="6"/>
  <c r="N1542" i="6"/>
  <c r="M1542" i="6"/>
  <c r="O1542" i="6" s="1"/>
  <c r="P1542" i="6" s="1"/>
  <c r="T1541" i="6"/>
  <c r="S1541" i="6"/>
  <c r="R1541" i="6"/>
  <c r="Q1541" i="6"/>
  <c r="N1541" i="6"/>
  <c r="M1541" i="6"/>
  <c r="O1541" i="6" s="1"/>
  <c r="P1541" i="6" s="1"/>
  <c r="T1540" i="6"/>
  <c r="S1540" i="6"/>
  <c r="R1540" i="6"/>
  <c r="Q1540" i="6"/>
  <c r="N1540" i="6"/>
  <c r="M1540" i="6"/>
  <c r="T1539" i="6"/>
  <c r="S1539" i="6"/>
  <c r="R1539" i="6"/>
  <c r="Q1539" i="6"/>
  <c r="O1539" i="6"/>
  <c r="P1539" i="6" s="1"/>
  <c r="N1539" i="6"/>
  <c r="M1539" i="6"/>
  <c r="T1538" i="6"/>
  <c r="S1538" i="6"/>
  <c r="R1538" i="6"/>
  <c r="Q1538" i="6"/>
  <c r="O1538" i="6"/>
  <c r="P1538" i="6" s="1"/>
  <c r="N1538" i="6"/>
  <c r="M1538" i="6"/>
  <c r="T1537" i="6"/>
  <c r="S1537" i="6"/>
  <c r="R1537" i="6"/>
  <c r="Q1537" i="6"/>
  <c r="N1537" i="6"/>
  <c r="M1537" i="6"/>
  <c r="O1537" i="6" s="1"/>
  <c r="P1537" i="6" s="1"/>
  <c r="T1536" i="6"/>
  <c r="S1536" i="6"/>
  <c r="R1536" i="6"/>
  <c r="Q1536" i="6"/>
  <c r="N1536" i="6"/>
  <c r="O1536" i="6" s="1"/>
  <c r="P1536" i="6" s="1"/>
  <c r="M1536" i="6"/>
  <c r="T1535" i="6"/>
  <c r="S1535" i="6"/>
  <c r="R1535" i="6"/>
  <c r="Q1535" i="6"/>
  <c r="N1535" i="6"/>
  <c r="M1535" i="6"/>
  <c r="O1535" i="6" s="1"/>
  <c r="P1535" i="6" s="1"/>
  <c r="T1534" i="6"/>
  <c r="S1534" i="6"/>
  <c r="R1534" i="6"/>
  <c r="Q1534" i="6"/>
  <c r="N1534" i="6"/>
  <c r="M1534" i="6"/>
  <c r="T1533" i="6"/>
  <c r="S1533" i="6"/>
  <c r="R1533" i="6"/>
  <c r="Q1533" i="6"/>
  <c r="N1533" i="6"/>
  <c r="M1533" i="6"/>
  <c r="O1533" i="6" s="1"/>
  <c r="P1533" i="6" s="1"/>
  <c r="T1532" i="6"/>
  <c r="S1532" i="6"/>
  <c r="R1532" i="6"/>
  <c r="Q1532" i="6"/>
  <c r="N1532" i="6"/>
  <c r="O1532" i="6" s="1"/>
  <c r="P1532" i="6" s="1"/>
  <c r="M1532" i="6"/>
  <c r="T1531" i="6"/>
  <c r="S1531" i="6"/>
  <c r="R1531" i="6"/>
  <c r="Q1531" i="6"/>
  <c r="N1531" i="6"/>
  <c r="O1531" i="6" s="1"/>
  <c r="P1531" i="6" s="1"/>
  <c r="M1531" i="6"/>
  <c r="T1530" i="6"/>
  <c r="S1530" i="6"/>
  <c r="R1530" i="6"/>
  <c r="Q1530" i="6"/>
  <c r="P1530" i="6"/>
  <c r="N1530" i="6"/>
  <c r="O1530" i="6" s="1"/>
  <c r="M1530" i="6"/>
  <c r="T1529" i="6"/>
  <c r="S1529" i="6"/>
  <c r="R1529" i="6"/>
  <c r="Q1529" i="6"/>
  <c r="P1529" i="6"/>
  <c r="O1529" i="6"/>
  <c r="N1529" i="6"/>
  <c r="M1529" i="6"/>
  <c r="T1528" i="6"/>
  <c r="S1528" i="6"/>
  <c r="R1528" i="6"/>
  <c r="Q1528" i="6"/>
  <c r="P1528" i="6"/>
  <c r="O1528" i="6"/>
  <c r="N1528" i="6"/>
  <c r="M1528" i="6"/>
  <c r="T1527" i="6"/>
  <c r="S1527" i="6"/>
  <c r="R1527" i="6"/>
  <c r="Q1527" i="6"/>
  <c r="N1527" i="6"/>
  <c r="M1527" i="6"/>
  <c r="T1526" i="6"/>
  <c r="S1526" i="6"/>
  <c r="R1526" i="6"/>
  <c r="Q1526" i="6"/>
  <c r="P1526" i="6"/>
  <c r="O1526" i="6"/>
  <c r="N1526" i="6"/>
  <c r="M1526" i="6"/>
  <c r="T1525" i="6"/>
  <c r="S1525" i="6"/>
  <c r="R1525" i="6"/>
  <c r="Q1525" i="6"/>
  <c r="N1525" i="6"/>
  <c r="M1525" i="6"/>
  <c r="O1525" i="6" s="1"/>
  <c r="P1525" i="6" s="1"/>
  <c r="T1524" i="6"/>
  <c r="S1524" i="6"/>
  <c r="R1524" i="6"/>
  <c r="Q1524" i="6"/>
  <c r="N1524" i="6"/>
  <c r="M1524" i="6"/>
  <c r="T1523" i="6"/>
  <c r="S1523" i="6"/>
  <c r="R1523" i="6"/>
  <c r="Q1523" i="6"/>
  <c r="N1523" i="6"/>
  <c r="M1523" i="6"/>
  <c r="O1523" i="6" s="1"/>
  <c r="P1523" i="6" s="1"/>
  <c r="T1522" i="6"/>
  <c r="S1522" i="6"/>
  <c r="R1522" i="6"/>
  <c r="Q1522" i="6"/>
  <c r="O1522" i="6"/>
  <c r="P1522" i="6" s="1"/>
  <c r="N1522" i="6"/>
  <c r="M1522" i="6"/>
  <c r="T1521" i="6"/>
  <c r="S1521" i="6"/>
  <c r="R1521" i="6"/>
  <c r="Q1521" i="6"/>
  <c r="N1521" i="6"/>
  <c r="M1521" i="6"/>
  <c r="O1521" i="6" s="1"/>
  <c r="P1521" i="6" s="1"/>
  <c r="T1520" i="6"/>
  <c r="S1520" i="6"/>
  <c r="R1520" i="6"/>
  <c r="Q1520" i="6"/>
  <c r="N1520" i="6"/>
  <c r="M1520" i="6"/>
  <c r="O1520" i="6" s="1"/>
  <c r="P1520" i="6" s="1"/>
  <c r="T1519" i="6"/>
  <c r="S1519" i="6"/>
  <c r="R1519" i="6"/>
  <c r="Q1519" i="6"/>
  <c r="N1519" i="6"/>
  <c r="M1519" i="6"/>
  <c r="O1519" i="6" s="1"/>
  <c r="P1519" i="6" s="1"/>
  <c r="T1518" i="6"/>
  <c r="S1518" i="6"/>
  <c r="R1518" i="6"/>
  <c r="Q1518" i="6"/>
  <c r="N1518" i="6"/>
  <c r="O1518" i="6" s="1"/>
  <c r="P1518" i="6" s="1"/>
  <c r="M1518" i="6"/>
  <c r="T1517" i="6"/>
  <c r="S1517" i="6"/>
  <c r="R1517" i="6"/>
  <c r="Q1517" i="6"/>
  <c r="N1517" i="6"/>
  <c r="O1517" i="6" s="1"/>
  <c r="P1517" i="6" s="1"/>
  <c r="M1517" i="6"/>
  <c r="T1516" i="6"/>
  <c r="S1516" i="6"/>
  <c r="R1516" i="6"/>
  <c r="Q1516" i="6"/>
  <c r="P1516" i="6"/>
  <c r="O1516" i="6"/>
  <c r="N1516" i="6"/>
  <c r="M1516" i="6"/>
  <c r="T1515" i="6"/>
  <c r="S1515" i="6"/>
  <c r="R1515" i="6"/>
  <c r="Q1515" i="6"/>
  <c r="N1515" i="6"/>
  <c r="O1515" i="6" s="1"/>
  <c r="P1515" i="6" s="1"/>
  <c r="M1515" i="6"/>
  <c r="T1514" i="6"/>
  <c r="S1514" i="6"/>
  <c r="R1514" i="6"/>
  <c r="Q1514" i="6"/>
  <c r="N1514" i="6"/>
  <c r="M1514" i="6"/>
  <c r="O1514" i="6" s="1"/>
  <c r="P1514" i="6" s="1"/>
  <c r="T1513" i="6"/>
  <c r="S1513" i="6"/>
  <c r="R1513" i="6"/>
  <c r="Q1513" i="6"/>
  <c r="N1513" i="6"/>
  <c r="M1513" i="6"/>
  <c r="T1512" i="6"/>
  <c r="S1512" i="6"/>
  <c r="R1512" i="6"/>
  <c r="Q1512" i="6"/>
  <c r="N1512" i="6"/>
  <c r="M1512" i="6"/>
  <c r="T1511" i="6"/>
  <c r="S1511" i="6"/>
  <c r="R1511" i="6"/>
  <c r="Q1511" i="6"/>
  <c r="N1511" i="6"/>
  <c r="M1511" i="6"/>
  <c r="O1511" i="6" s="1"/>
  <c r="P1511" i="6" s="1"/>
  <c r="T1510" i="6"/>
  <c r="S1510" i="6"/>
  <c r="R1510" i="6"/>
  <c r="Q1510" i="6"/>
  <c r="N1510" i="6"/>
  <c r="M1510" i="6"/>
  <c r="T1509" i="6"/>
  <c r="S1509" i="6"/>
  <c r="R1509" i="6"/>
  <c r="Q1509" i="6"/>
  <c r="O1509" i="6"/>
  <c r="P1509" i="6" s="1"/>
  <c r="N1509" i="6"/>
  <c r="M1509" i="6"/>
  <c r="T1508" i="6"/>
  <c r="S1508" i="6"/>
  <c r="R1508" i="6"/>
  <c r="Q1508" i="6"/>
  <c r="O1508" i="6"/>
  <c r="P1508" i="6" s="1"/>
  <c r="N1508" i="6"/>
  <c r="M1508" i="6"/>
  <c r="T1507" i="6"/>
  <c r="S1507" i="6"/>
  <c r="R1507" i="6"/>
  <c r="Q1507" i="6"/>
  <c r="P1507" i="6"/>
  <c r="N1507" i="6"/>
  <c r="O1507" i="6" s="1"/>
  <c r="M1507" i="6"/>
  <c r="T1506" i="6"/>
  <c r="S1506" i="6"/>
  <c r="R1506" i="6"/>
  <c r="Q1506" i="6"/>
  <c r="N1506" i="6"/>
  <c r="M1506" i="6"/>
  <c r="T1505" i="6"/>
  <c r="S1505" i="6"/>
  <c r="R1505" i="6"/>
  <c r="Q1505" i="6"/>
  <c r="P1505" i="6"/>
  <c r="N1505" i="6"/>
  <c r="O1505" i="6" s="1"/>
  <c r="M1505" i="6"/>
  <c r="T1504" i="6"/>
  <c r="S1504" i="6"/>
  <c r="R1504" i="6"/>
  <c r="Q1504" i="6"/>
  <c r="N1504" i="6"/>
  <c r="M1504" i="6"/>
  <c r="O1504" i="6" s="1"/>
  <c r="P1504" i="6" s="1"/>
  <c r="T1503" i="6"/>
  <c r="S1503" i="6"/>
  <c r="R1503" i="6"/>
  <c r="Q1503" i="6"/>
  <c r="P1503" i="6"/>
  <c r="O1503" i="6"/>
  <c r="N1503" i="6"/>
  <c r="M1503" i="6"/>
  <c r="T1502" i="6"/>
  <c r="S1502" i="6"/>
  <c r="R1502" i="6"/>
  <c r="Q1502" i="6"/>
  <c r="N1502" i="6"/>
  <c r="M1502" i="6"/>
  <c r="O1502" i="6" s="1"/>
  <c r="P1502" i="6" s="1"/>
  <c r="T1501" i="6"/>
  <c r="S1501" i="6"/>
  <c r="R1501" i="6"/>
  <c r="Q1501" i="6"/>
  <c r="P1501" i="6"/>
  <c r="O1501" i="6"/>
  <c r="N1501" i="6"/>
  <c r="M1501" i="6"/>
  <c r="T1500" i="6"/>
  <c r="S1500" i="6"/>
  <c r="R1500" i="6"/>
  <c r="Q1500" i="6"/>
  <c r="N1500" i="6"/>
  <c r="M1500" i="6"/>
  <c r="O1500" i="6" s="1"/>
  <c r="P1500" i="6" s="1"/>
  <c r="T1499" i="6"/>
  <c r="S1499" i="6"/>
  <c r="R1499" i="6"/>
  <c r="Q1499" i="6"/>
  <c r="N1499" i="6"/>
  <c r="M1499" i="6"/>
  <c r="O1499" i="6" s="1"/>
  <c r="P1499" i="6" s="1"/>
  <c r="T1498" i="6"/>
  <c r="S1498" i="6"/>
  <c r="R1498" i="6"/>
  <c r="Q1498" i="6"/>
  <c r="N1498" i="6"/>
  <c r="M1498" i="6"/>
  <c r="O1498" i="6" s="1"/>
  <c r="P1498" i="6" s="1"/>
  <c r="T1497" i="6"/>
  <c r="S1497" i="6"/>
  <c r="R1497" i="6"/>
  <c r="Q1497" i="6"/>
  <c r="O1497" i="6"/>
  <c r="P1497" i="6" s="1"/>
  <c r="N1497" i="6"/>
  <c r="M1497" i="6"/>
  <c r="T1496" i="6"/>
  <c r="S1496" i="6"/>
  <c r="R1496" i="6"/>
  <c r="Q1496" i="6"/>
  <c r="N1496" i="6"/>
  <c r="M1496" i="6"/>
  <c r="O1496" i="6" s="1"/>
  <c r="P1496" i="6" s="1"/>
  <c r="T1495" i="6"/>
  <c r="S1495" i="6"/>
  <c r="R1495" i="6"/>
  <c r="Q1495" i="6"/>
  <c r="N1495" i="6"/>
  <c r="M1495" i="6"/>
  <c r="O1495" i="6" s="1"/>
  <c r="P1495" i="6" s="1"/>
  <c r="T1494" i="6"/>
  <c r="S1494" i="6"/>
  <c r="R1494" i="6"/>
  <c r="Q1494" i="6"/>
  <c r="N1494" i="6"/>
  <c r="O1494" i="6" s="1"/>
  <c r="P1494" i="6" s="1"/>
  <c r="M1494" i="6"/>
  <c r="T1493" i="6"/>
  <c r="S1493" i="6"/>
  <c r="R1493" i="6"/>
  <c r="Q1493" i="6"/>
  <c r="N1493" i="6"/>
  <c r="M1493" i="6"/>
  <c r="O1493" i="6" s="1"/>
  <c r="P1493" i="6" s="1"/>
  <c r="T1492" i="6"/>
  <c r="S1492" i="6"/>
  <c r="R1492" i="6"/>
  <c r="Q1492" i="6"/>
  <c r="N1492" i="6"/>
  <c r="M1492" i="6"/>
  <c r="T1491" i="6"/>
  <c r="S1491" i="6"/>
  <c r="R1491" i="6"/>
  <c r="Q1491" i="6"/>
  <c r="P1491" i="6"/>
  <c r="N1491" i="6"/>
  <c r="M1491" i="6"/>
  <c r="O1491" i="6" s="1"/>
  <c r="T1490" i="6"/>
  <c r="S1490" i="6"/>
  <c r="R1490" i="6"/>
  <c r="Q1490" i="6"/>
  <c r="O1490" i="6"/>
  <c r="P1490" i="6" s="1"/>
  <c r="N1490" i="6"/>
  <c r="M1490" i="6"/>
  <c r="T1489" i="6"/>
  <c r="S1489" i="6"/>
  <c r="R1489" i="6"/>
  <c r="Q1489" i="6"/>
  <c r="N1489" i="6"/>
  <c r="O1489" i="6" s="1"/>
  <c r="P1489" i="6" s="1"/>
  <c r="M1489" i="6"/>
  <c r="T1488" i="6"/>
  <c r="S1488" i="6"/>
  <c r="R1488" i="6"/>
  <c r="Q1488" i="6"/>
  <c r="P1488" i="6"/>
  <c r="N1488" i="6"/>
  <c r="M1488" i="6"/>
  <c r="O1488" i="6" s="1"/>
  <c r="T1487" i="6"/>
  <c r="S1487" i="6"/>
  <c r="R1487" i="6"/>
  <c r="Q1487" i="6"/>
  <c r="O1487" i="6"/>
  <c r="P1487" i="6" s="1"/>
  <c r="N1487" i="6"/>
  <c r="M1487" i="6"/>
  <c r="T1486" i="6"/>
  <c r="S1486" i="6"/>
  <c r="R1486" i="6"/>
  <c r="Q1486" i="6"/>
  <c r="N1486" i="6"/>
  <c r="M1486" i="6"/>
  <c r="O1486" i="6" s="1"/>
  <c r="P1486" i="6" s="1"/>
  <c r="T1485" i="6"/>
  <c r="S1485" i="6"/>
  <c r="R1485" i="6"/>
  <c r="Q1485" i="6"/>
  <c r="P1485" i="6"/>
  <c r="N1485" i="6"/>
  <c r="M1485" i="6"/>
  <c r="O1485" i="6" s="1"/>
  <c r="T1484" i="6"/>
  <c r="S1484" i="6"/>
  <c r="R1484" i="6"/>
  <c r="Q1484" i="6"/>
  <c r="N1484" i="6"/>
  <c r="M1484" i="6"/>
  <c r="O1484" i="6" s="1"/>
  <c r="P1484" i="6" s="1"/>
  <c r="T1483" i="6"/>
  <c r="S1483" i="6"/>
  <c r="R1483" i="6"/>
  <c r="Q1483" i="6"/>
  <c r="O1483" i="6"/>
  <c r="P1483" i="6" s="1"/>
  <c r="N1483" i="6"/>
  <c r="M1483" i="6"/>
  <c r="T1482" i="6"/>
  <c r="S1482" i="6"/>
  <c r="R1482" i="6"/>
  <c r="Q1482" i="6"/>
  <c r="P1482" i="6"/>
  <c r="O1482" i="6"/>
  <c r="N1482" i="6"/>
  <c r="M1482" i="6"/>
  <c r="T1481" i="6"/>
  <c r="S1481" i="6"/>
  <c r="R1481" i="6"/>
  <c r="Q1481" i="6"/>
  <c r="O1481" i="6"/>
  <c r="P1481" i="6" s="1"/>
  <c r="N1481" i="6"/>
  <c r="M1481" i="6"/>
  <c r="T1480" i="6"/>
  <c r="S1480" i="6"/>
  <c r="R1480" i="6"/>
  <c r="Q1480" i="6"/>
  <c r="O1480" i="6"/>
  <c r="P1480" i="6" s="1"/>
  <c r="N1480" i="6"/>
  <c r="M1480" i="6"/>
  <c r="T1479" i="6"/>
  <c r="S1479" i="6"/>
  <c r="R1479" i="6"/>
  <c r="Q1479" i="6"/>
  <c r="N1479" i="6"/>
  <c r="M1479" i="6"/>
  <c r="T1478" i="6"/>
  <c r="S1478" i="6"/>
  <c r="R1478" i="6"/>
  <c r="Q1478" i="6"/>
  <c r="N1478" i="6"/>
  <c r="M1478" i="6"/>
  <c r="O1478" i="6" s="1"/>
  <c r="P1478" i="6" s="1"/>
  <c r="T1477" i="6"/>
  <c r="S1477" i="6"/>
  <c r="R1477" i="6"/>
  <c r="Q1477" i="6"/>
  <c r="O1477" i="6"/>
  <c r="P1477" i="6" s="1"/>
  <c r="N1477" i="6"/>
  <c r="M1477" i="6"/>
  <c r="T1476" i="6"/>
  <c r="S1476" i="6"/>
  <c r="R1476" i="6"/>
  <c r="Q1476" i="6"/>
  <c r="O1476" i="6"/>
  <c r="P1476" i="6" s="1"/>
  <c r="N1476" i="6"/>
  <c r="M1476" i="6"/>
  <c r="T1475" i="6"/>
  <c r="S1475" i="6"/>
  <c r="R1475" i="6"/>
  <c r="Q1475" i="6"/>
  <c r="N1475" i="6"/>
  <c r="O1475" i="6" s="1"/>
  <c r="P1475" i="6" s="1"/>
  <c r="M1475" i="6"/>
  <c r="T1474" i="6"/>
  <c r="S1474" i="6"/>
  <c r="R1474" i="6"/>
  <c r="Q1474" i="6"/>
  <c r="O1474" i="6"/>
  <c r="P1474" i="6" s="1"/>
  <c r="N1474" i="6"/>
  <c r="M1474" i="6"/>
  <c r="T1473" i="6"/>
  <c r="S1473" i="6"/>
  <c r="R1473" i="6"/>
  <c r="Q1473" i="6"/>
  <c r="P1473" i="6"/>
  <c r="O1473" i="6"/>
  <c r="N1473" i="6"/>
  <c r="M1473" i="6"/>
  <c r="T1472" i="6"/>
  <c r="S1472" i="6"/>
  <c r="R1472" i="6"/>
  <c r="Q1472" i="6"/>
  <c r="N1472" i="6"/>
  <c r="M1472" i="6"/>
  <c r="O1472" i="6" s="1"/>
  <c r="P1472" i="6" s="1"/>
  <c r="T1471" i="6"/>
  <c r="S1471" i="6"/>
  <c r="R1471" i="6"/>
  <c r="Q1471" i="6"/>
  <c r="N1471" i="6"/>
  <c r="M1471" i="6"/>
  <c r="T1470" i="6"/>
  <c r="S1470" i="6"/>
  <c r="R1470" i="6"/>
  <c r="Q1470" i="6"/>
  <c r="N1470" i="6"/>
  <c r="M1470" i="6"/>
  <c r="T1469" i="6"/>
  <c r="S1469" i="6"/>
  <c r="R1469" i="6"/>
  <c r="Q1469" i="6"/>
  <c r="P1469" i="6"/>
  <c r="O1469" i="6"/>
  <c r="N1469" i="6"/>
  <c r="M1469" i="6"/>
  <c r="T1468" i="6"/>
  <c r="S1468" i="6"/>
  <c r="R1468" i="6"/>
  <c r="Q1468" i="6"/>
  <c r="N1468" i="6"/>
  <c r="O1468" i="6" s="1"/>
  <c r="P1468" i="6" s="1"/>
  <c r="M1468" i="6"/>
  <c r="T1467" i="6"/>
  <c r="S1467" i="6"/>
  <c r="R1467" i="6"/>
  <c r="Q1467" i="6"/>
  <c r="N1467" i="6"/>
  <c r="M1467" i="6"/>
  <c r="O1467" i="6" s="1"/>
  <c r="P1467" i="6" s="1"/>
  <c r="T1466" i="6"/>
  <c r="S1466" i="6"/>
  <c r="R1466" i="6"/>
  <c r="Q1466" i="6"/>
  <c r="P1466" i="6"/>
  <c r="N1466" i="6"/>
  <c r="O1466" i="6" s="1"/>
  <c r="M1466" i="6"/>
  <c r="T1465" i="6"/>
  <c r="S1465" i="6"/>
  <c r="R1465" i="6"/>
  <c r="Q1465" i="6"/>
  <c r="O1465" i="6"/>
  <c r="P1465" i="6" s="1"/>
  <c r="N1465" i="6"/>
  <c r="M1465" i="6"/>
  <c r="T1464" i="6"/>
  <c r="S1464" i="6"/>
  <c r="R1464" i="6"/>
  <c r="Q1464" i="6"/>
  <c r="N1464" i="6"/>
  <c r="M1464" i="6"/>
  <c r="T1463" i="6"/>
  <c r="S1463" i="6"/>
  <c r="R1463" i="6"/>
  <c r="Q1463" i="6"/>
  <c r="N1463" i="6"/>
  <c r="M1463" i="6"/>
  <c r="O1463" i="6" s="1"/>
  <c r="P1463" i="6" s="1"/>
  <c r="T1462" i="6"/>
  <c r="S1462" i="6"/>
  <c r="R1462" i="6"/>
  <c r="Q1462" i="6"/>
  <c r="O1462" i="6"/>
  <c r="P1462" i="6" s="1"/>
  <c r="N1462" i="6"/>
  <c r="M1462" i="6"/>
  <c r="T1461" i="6"/>
  <c r="S1461" i="6"/>
  <c r="R1461" i="6"/>
  <c r="Q1461" i="6"/>
  <c r="O1461" i="6"/>
  <c r="P1461" i="6" s="1"/>
  <c r="N1461" i="6"/>
  <c r="M1461" i="6"/>
  <c r="T1460" i="6"/>
  <c r="S1460" i="6"/>
  <c r="R1460" i="6"/>
  <c r="Q1460" i="6"/>
  <c r="P1460" i="6"/>
  <c r="N1460" i="6"/>
  <c r="O1460" i="6" s="1"/>
  <c r="M1460" i="6"/>
  <c r="T1459" i="6"/>
  <c r="S1459" i="6"/>
  <c r="R1459" i="6"/>
  <c r="Q1459" i="6"/>
  <c r="N1459" i="6"/>
  <c r="O1459" i="6" s="1"/>
  <c r="P1459" i="6" s="1"/>
  <c r="M1459" i="6"/>
  <c r="T1458" i="6"/>
  <c r="S1458" i="6"/>
  <c r="R1458" i="6"/>
  <c r="Q1458" i="6"/>
  <c r="N1458" i="6"/>
  <c r="O1458" i="6" s="1"/>
  <c r="P1458" i="6" s="1"/>
  <c r="M1458" i="6"/>
  <c r="T1457" i="6"/>
  <c r="S1457" i="6"/>
  <c r="R1457" i="6"/>
  <c r="Q1457" i="6"/>
  <c r="N1457" i="6"/>
  <c r="M1457" i="6"/>
  <c r="O1457" i="6" s="1"/>
  <c r="P1457" i="6" s="1"/>
  <c r="T1456" i="6"/>
  <c r="S1456" i="6"/>
  <c r="R1456" i="6"/>
  <c r="Q1456" i="6"/>
  <c r="P1456" i="6"/>
  <c r="O1456" i="6"/>
  <c r="N1456" i="6"/>
  <c r="M1456" i="6"/>
  <c r="T1455" i="6"/>
  <c r="S1455" i="6"/>
  <c r="R1455" i="6"/>
  <c r="Q1455" i="6"/>
  <c r="O1455" i="6"/>
  <c r="P1455" i="6" s="1"/>
  <c r="N1455" i="6"/>
  <c r="M1455" i="6"/>
  <c r="T1454" i="6"/>
  <c r="S1454" i="6"/>
  <c r="R1454" i="6"/>
  <c r="Q1454" i="6"/>
  <c r="N1454" i="6"/>
  <c r="M1454" i="6"/>
  <c r="O1454" i="6" s="1"/>
  <c r="P1454" i="6" s="1"/>
  <c r="T1453" i="6"/>
  <c r="S1453" i="6"/>
  <c r="R1453" i="6"/>
  <c r="Q1453" i="6"/>
  <c r="O1453" i="6"/>
  <c r="P1453" i="6" s="1"/>
  <c r="N1453" i="6"/>
  <c r="M1453" i="6"/>
  <c r="T1452" i="6"/>
  <c r="S1452" i="6"/>
  <c r="R1452" i="6"/>
  <c r="Q1452" i="6"/>
  <c r="O1452" i="6"/>
  <c r="P1452" i="6" s="1"/>
  <c r="N1452" i="6"/>
  <c r="M1452" i="6"/>
  <c r="T1451" i="6"/>
  <c r="S1451" i="6"/>
  <c r="R1451" i="6"/>
  <c r="Q1451" i="6"/>
  <c r="N1451" i="6"/>
  <c r="M1451" i="6"/>
  <c r="T1450" i="6"/>
  <c r="S1450" i="6"/>
  <c r="R1450" i="6"/>
  <c r="Q1450" i="6"/>
  <c r="N1450" i="6"/>
  <c r="M1450" i="6"/>
  <c r="T1449" i="6"/>
  <c r="S1449" i="6"/>
  <c r="R1449" i="6"/>
  <c r="Q1449" i="6"/>
  <c r="O1449" i="6"/>
  <c r="P1449" i="6" s="1"/>
  <c r="N1449" i="6"/>
  <c r="M1449" i="6"/>
  <c r="T1448" i="6"/>
  <c r="S1448" i="6"/>
  <c r="R1448" i="6"/>
  <c r="Q1448" i="6"/>
  <c r="N1448" i="6"/>
  <c r="M1448" i="6"/>
  <c r="O1448" i="6" s="1"/>
  <c r="P1448" i="6" s="1"/>
  <c r="T1447" i="6"/>
  <c r="S1447" i="6"/>
  <c r="R1447" i="6"/>
  <c r="Q1447" i="6"/>
  <c r="N1447" i="6"/>
  <c r="M1447" i="6"/>
  <c r="O1447" i="6" s="1"/>
  <c r="P1447" i="6" s="1"/>
  <c r="T1446" i="6"/>
  <c r="S1446" i="6"/>
  <c r="R1446" i="6"/>
  <c r="Q1446" i="6"/>
  <c r="N1446" i="6"/>
  <c r="O1446" i="6" s="1"/>
  <c r="P1446" i="6" s="1"/>
  <c r="M1446" i="6"/>
  <c r="T1445" i="6"/>
  <c r="S1445" i="6"/>
  <c r="R1445" i="6"/>
  <c r="Q1445" i="6"/>
  <c r="N1445" i="6"/>
  <c r="O1445" i="6" s="1"/>
  <c r="P1445" i="6" s="1"/>
  <c r="M1445" i="6"/>
  <c r="T1444" i="6"/>
  <c r="S1444" i="6"/>
  <c r="R1444" i="6"/>
  <c r="Q1444" i="6"/>
  <c r="O1444" i="6"/>
  <c r="P1444" i="6" s="1"/>
  <c r="N1444" i="6"/>
  <c r="M1444" i="6"/>
  <c r="T1443" i="6"/>
  <c r="S1443" i="6"/>
  <c r="R1443" i="6"/>
  <c r="Q1443" i="6"/>
  <c r="P1443" i="6"/>
  <c r="N1443" i="6"/>
  <c r="M1443" i="6"/>
  <c r="O1443" i="6" s="1"/>
  <c r="T1442" i="6"/>
  <c r="S1442" i="6"/>
  <c r="R1442" i="6"/>
  <c r="Q1442" i="6"/>
  <c r="P1442" i="6"/>
  <c r="O1442" i="6"/>
  <c r="N1442" i="6"/>
  <c r="M1442" i="6"/>
  <c r="T1441" i="6"/>
  <c r="S1441" i="6"/>
  <c r="R1441" i="6"/>
  <c r="Q1441" i="6"/>
  <c r="O1441" i="6"/>
  <c r="P1441" i="6" s="1"/>
  <c r="N1441" i="6"/>
  <c r="M1441" i="6"/>
  <c r="T1440" i="6"/>
  <c r="S1440" i="6"/>
  <c r="R1440" i="6"/>
  <c r="Q1440" i="6"/>
  <c r="P1440" i="6"/>
  <c r="O1440" i="6"/>
  <c r="N1440" i="6"/>
  <c r="M1440" i="6"/>
  <c r="T1439" i="6"/>
  <c r="S1439" i="6"/>
  <c r="R1439" i="6"/>
  <c r="Q1439" i="6"/>
  <c r="N1439" i="6"/>
  <c r="M1439" i="6"/>
  <c r="O1439" i="6" s="1"/>
  <c r="P1439" i="6" s="1"/>
  <c r="T1438" i="6"/>
  <c r="S1438" i="6"/>
  <c r="R1438" i="6"/>
  <c r="Q1438" i="6"/>
  <c r="N1438" i="6"/>
  <c r="O1438" i="6" s="1"/>
  <c r="P1438" i="6" s="1"/>
  <c r="M1438" i="6"/>
  <c r="T1437" i="6"/>
  <c r="S1437" i="6"/>
  <c r="R1437" i="6"/>
  <c r="Q1437" i="6"/>
  <c r="N1437" i="6"/>
  <c r="M1437" i="6"/>
  <c r="O1437" i="6" s="1"/>
  <c r="P1437" i="6" s="1"/>
  <c r="T1436" i="6"/>
  <c r="S1436" i="6"/>
  <c r="R1436" i="6"/>
  <c r="Q1436" i="6"/>
  <c r="N1436" i="6"/>
  <c r="M1436" i="6"/>
  <c r="O1436" i="6" s="1"/>
  <c r="P1436" i="6" s="1"/>
  <c r="T1435" i="6"/>
  <c r="S1435" i="6"/>
  <c r="R1435" i="6"/>
  <c r="Q1435" i="6"/>
  <c r="N1435" i="6"/>
  <c r="M1435" i="6"/>
  <c r="O1435" i="6" s="1"/>
  <c r="P1435" i="6" s="1"/>
  <c r="T1434" i="6"/>
  <c r="S1434" i="6"/>
  <c r="R1434" i="6"/>
  <c r="Q1434" i="6"/>
  <c r="N1434" i="6"/>
  <c r="O1434" i="6" s="1"/>
  <c r="P1434" i="6" s="1"/>
  <c r="M1434" i="6"/>
  <c r="T1433" i="6"/>
  <c r="S1433" i="6"/>
  <c r="R1433" i="6"/>
  <c r="Q1433" i="6"/>
  <c r="O1433" i="6"/>
  <c r="P1433" i="6" s="1"/>
  <c r="N1433" i="6"/>
  <c r="M1433" i="6"/>
  <c r="T1432" i="6"/>
  <c r="S1432" i="6"/>
  <c r="R1432" i="6"/>
  <c r="Q1432" i="6"/>
  <c r="N1432" i="6"/>
  <c r="M1432" i="6"/>
  <c r="T1431" i="6"/>
  <c r="S1431" i="6"/>
  <c r="R1431" i="6"/>
  <c r="Q1431" i="6"/>
  <c r="P1431" i="6"/>
  <c r="O1431" i="6"/>
  <c r="N1431" i="6"/>
  <c r="M1431" i="6"/>
  <c r="T1430" i="6"/>
  <c r="S1430" i="6"/>
  <c r="R1430" i="6"/>
  <c r="Q1430" i="6"/>
  <c r="P1430" i="6"/>
  <c r="O1430" i="6"/>
  <c r="N1430" i="6"/>
  <c r="M1430" i="6"/>
  <c r="T1429" i="6"/>
  <c r="S1429" i="6"/>
  <c r="R1429" i="6"/>
  <c r="Q1429" i="6"/>
  <c r="N1429" i="6"/>
  <c r="M1429" i="6"/>
  <c r="O1429" i="6" s="1"/>
  <c r="P1429" i="6" s="1"/>
  <c r="T1428" i="6"/>
  <c r="S1428" i="6"/>
  <c r="R1428" i="6"/>
  <c r="Q1428" i="6"/>
  <c r="P1428" i="6"/>
  <c r="O1428" i="6"/>
  <c r="N1428" i="6"/>
  <c r="M1428" i="6"/>
  <c r="T1427" i="6"/>
  <c r="S1427" i="6"/>
  <c r="R1427" i="6"/>
  <c r="Q1427" i="6"/>
  <c r="O1427" i="6"/>
  <c r="P1427" i="6" s="1"/>
  <c r="N1427" i="6"/>
  <c r="M1427" i="6"/>
  <c r="T1426" i="6"/>
  <c r="S1426" i="6"/>
  <c r="R1426" i="6"/>
  <c r="Q1426" i="6"/>
  <c r="N1426" i="6"/>
  <c r="M1426" i="6"/>
  <c r="O1426" i="6" s="1"/>
  <c r="P1426" i="6" s="1"/>
  <c r="T1425" i="6"/>
  <c r="S1425" i="6"/>
  <c r="R1425" i="6"/>
  <c r="Q1425" i="6"/>
  <c r="N1425" i="6"/>
  <c r="O1425" i="6" s="1"/>
  <c r="P1425" i="6" s="1"/>
  <c r="M1425" i="6"/>
  <c r="T1424" i="6"/>
  <c r="S1424" i="6"/>
  <c r="R1424" i="6"/>
  <c r="Q1424" i="6"/>
  <c r="O1424" i="6"/>
  <c r="P1424" i="6" s="1"/>
  <c r="N1424" i="6"/>
  <c r="M1424" i="6"/>
  <c r="T1423" i="6"/>
  <c r="S1423" i="6"/>
  <c r="R1423" i="6"/>
  <c r="Q1423" i="6"/>
  <c r="N1423" i="6"/>
  <c r="M1423" i="6"/>
  <c r="T1422" i="6"/>
  <c r="S1422" i="6"/>
  <c r="R1422" i="6"/>
  <c r="Q1422" i="6"/>
  <c r="N1422" i="6"/>
  <c r="M1422" i="6"/>
  <c r="O1422" i="6" s="1"/>
  <c r="P1422" i="6" s="1"/>
  <c r="T1421" i="6"/>
  <c r="S1421" i="6"/>
  <c r="R1421" i="6"/>
  <c r="Q1421" i="6"/>
  <c r="N1421" i="6"/>
  <c r="M1421" i="6"/>
  <c r="O1421" i="6" s="1"/>
  <c r="P1421" i="6" s="1"/>
  <c r="T1420" i="6"/>
  <c r="S1420" i="6"/>
  <c r="R1420" i="6"/>
  <c r="Q1420" i="6"/>
  <c r="N1420" i="6"/>
  <c r="M1420" i="6"/>
  <c r="O1420" i="6" s="1"/>
  <c r="P1420" i="6" s="1"/>
  <c r="T1419" i="6"/>
  <c r="S1419" i="6"/>
  <c r="R1419" i="6"/>
  <c r="Q1419" i="6"/>
  <c r="N1419" i="6"/>
  <c r="M1419" i="6"/>
  <c r="O1419" i="6" s="1"/>
  <c r="P1419" i="6" s="1"/>
  <c r="T1418" i="6"/>
  <c r="S1418" i="6"/>
  <c r="R1418" i="6"/>
  <c r="Q1418" i="6"/>
  <c r="N1418" i="6"/>
  <c r="M1418" i="6"/>
  <c r="O1418" i="6" s="1"/>
  <c r="P1418" i="6" s="1"/>
  <c r="T1417" i="6"/>
  <c r="S1417" i="6"/>
  <c r="R1417" i="6"/>
  <c r="Q1417" i="6"/>
  <c r="O1417" i="6"/>
  <c r="P1417" i="6" s="1"/>
  <c r="N1417" i="6"/>
  <c r="M1417" i="6"/>
  <c r="T1416" i="6"/>
  <c r="S1416" i="6"/>
  <c r="R1416" i="6"/>
  <c r="Q1416" i="6"/>
  <c r="N1416" i="6"/>
  <c r="M1416" i="6"/>
  <c r="O1416" i="6" s="1"/>
  <c r="P1416" i="6" s="1"/>
  <c r="T1415" i="6"/>
  <c r="S1415" i="6"/>
  <c r="R1415" i="6"/>
  <c r="Q1415" i="6"/>
  <c r="N1415" i="6"/>
  <c r="M1415" i="6"/>
  <c r="T1414" i="6"/>
  <c r="S1414" i="6"/>
  <c r="R1414" i="6"/>
  <c r="Q1414" i="6"/>
  <c r="N1414" i="6"/>
  <c r="O1414" i="6" s="1"/>
  <c r="P1414" i="6" s="1"/>
  <c r="M1414" i="6"/>
  <c r="T1413" i="6"/>
  <c r="S1413" i="6"/>
  <c r="R1413" i="6"/>
  <c r="Q1413" i="6"/>
  <c r="N1413" i="6"/>
  <c r="M1413" i="6"/>
  <c r="T1412" i="6"/>
  <c r="S1412" i="6"/>
  <c r="R1412" i="6"/>
  <c r="Q1412" i="6"/>
  <c r="N1412" i="6"/>
  <c r="O1412" i="6" s="1"/>
  <c r="P1412" i="6" s="1"/>
  <c r="M1412" i="6"/>
  <c r="T1411" i="6"/>
  <c r="S1411" i="6"/>
  <c r="R1411" i="6"/>
  <c r="Q1411" i="6"/>
  <c r="P1411" i="6"/>
  <c r="N1411" i="6"/>
  <c r="M1411" i="6"/>
  <c r="O1411" i="6" s="1"/>
  <c r="T1410" i="6"/>
  <c r="S1410" i="6"/>
  <c r="R1410" i="6"/>
  <c r="Q1410" i="6"/>
  <c r="P1410" i="6"/>
  <c r="N1410" i="6"/>
  <c r="O1410" i="6" s="1"/>
  <c r="M1410" i="6"/>
  <c r="T1409" i="6"/>
  <c r="S1409" i="6"/>
  <c r="R1409" i="6"/>
  <c r="Q1409" i="6"/>
  <c r="N1409" i="6"/>
  <c r="M1409" i="6"/>
  <c r="O1409" i="6" s="1"/>
  <c r="P1409" i="6" s="1"/>
  <c r="T1408" i="6"/>
  <c r="S1408" i="6"/>
  <c r="R1408" i="6"/>
  <c r="Q1408" i="6"/>
  <c r="N1408" i="6"/>
  <c r="M1408" i="6"/>
  <c r="T1407" i="6"/>
  <c r="S1407" i="6"/>
  <c r="R1407" i="6"/>
  <c r="Q1407" i="6"/>
  <c r="N1407" i="6"/>
  <c r="M1407" i="6"/>
  <c r="O1407" i="6" s="1"/>
  <c r="P1407" i="6" s="1"/>
  <c r="T1406" i="6"/>
  <c r="S1406" i="6"/>
  <c r="R1406" i="6"/>
  <c r="Q1406" i="6"/>
  <c r="N1406" i="6"/>
  <c r="M1406" i="6"/>
  <c r="O1406" i="6" s="1"/>
  <c r="P1406" i="6" s="1"/>
  <c r="T1405" i="6"/>
  <c r="S1405" i="6"/>
  <c r="R1405" i="6"/>
  <c r="Q1405" i="6"/>
  <c r="N1405" i="6"/>
  <c r="M1405" i="6"/>
  <c r="O1405" i="6" s="1"/>
  <c r="P1405" i="6" s="1"/>
  <c r="T1404" i="6"/>
  <c r="S1404" i="6"/>
  <c r="R1404" i="6"/>
  <c r="Q1404" i="6"/>
  <c r="O1404" i="6"/>
  <c r="P1404" i="6" s="1"/>
  <c r="N1404" i="6"/>
  <c r="M1404" i="6"/>
  <c r="T1403" i="6"/>
  <c r="S1403" i="6"/>
  <c r="R1403" i="6"/>
  <c r="Q1403" i="6"/>
  <c r="N1403" i="6"/>
  <c r="O1403" i="6" s="1"/>
  <c r="P1403" i="6" s="1"/>
  <c r="M1403" i="6"/>
  <c r="T1402" i="6"/>
  <c r="S1402" i="6"/>
  <c r="R1402" i="6"/>
  <c r="Q1402" i="6"/>
  <c r="O1402" i="6"/>
  <c r="P1402" i="6" s="1"/>
  <c r="N1402" i="6"/>
  <c r="M1402" i="6"/>
  <c r="T1401" i="6"/>
  <c r="S1401" i="6"/>
  <c r="R1401" i="6"/>
  <c r="Q1401" i="6"/>
  <c r="N1401" i="6"/>
  <c r="M1401" i="6"/>
  <c r="T1400" i="6"/>
  <c r="S1400" i="6"/>
  <c r="R1400" i="6"/>
  <c r="Q1400" i="6"/>
  <c r="P1400" i="6"/>
  <c r="O1400" i="6"/>
  <c r="N1400" i="6"/>
  <c r="M1400" i="6"/>
  <c r="T1399" i="6"/>
  <c r="S1399" i="6"/>
  <c r="R1399" i="6"/>
  <c r="Q1399" i="6"/>
  <c r="P1399" i="6"/>
  <c r="O1399" i="6"/>
  <c r="N1399" i="6"/>
  <c r="M1399" i="6"/>
  <c r="T1398" i="6"/>
  <c r="S1398" i="6"/>
  <c r="R1398" i="6"/>
  <c r="Q1398" i="6"/>
  <c r="N1398" i="6"/>
  <c r="M1398" i="6"/>
  <c r="T1397" i="6"/>
  <c r="S1397" i="6"/>
  <c r="R1397" i="6"/>
  <c r="Q1397" i="6"/>
  <c r="N1397" i="6"/>
  <c r="M1397" i="6"/>
  <c r="O1397" i="6" s="1"/>
  <c r="P1397" i="6" s="1"/>
  <c r="T1396" i="6"/>
  <c r="S1396" i="6"/>
  <c r="R1396" i="6"/>
  <c r="Q1396" i="6"/>
  <c r="N1396" i="6"/>
  <c r="O1396" i="6" s="1"/>
  <c r="P1396" i="6" s="1"/>
  <c r="M1396" i="6"/>
  <c r="T1395" i="6"/>
  <c r="S1395" i="6"/>
  <c r="R1395" i="6"/>
  <c r="Q1395" i="6"/>
  <c r="N1395" i="6"/>
  <c r="O1395" i="6" s="1"/>
  <c r="P1395" i="6" s="1"/>
  <c r="M1395" i="6"/>
  <c r="T1394" i="6"/>
  <c r="S1394" i="6"/>
  <c r="R1394" i="6"/>
  <c r="Q1394" i="6"/>
  <c r="N1394" i="6"/>
  <c r="M1394" i="6"/>
  <c r="T1393" i="6"/>
  <c r="S1393" i="6"/>
  <c r="R1393" i="6"/>
  <c r="Q1393" i="6"/>
  <c r="O1393" i="6"/>
  <c r="P1393" i="6" s="1"/>
  <c r="N1393" i="6"/>
  <c r="M1393" i="6"/>
  <c r="T1392" i="6"/>
  <c r="S1392" i="6"/>
  <c r="R1392" i="6"/>
  <c r="Q1392" i="6"/>
  <c r="N1392" i="6"/>
  <c r="O1392" i="6" s="1"/>
  <c r="P1392" i="6" s="1"/>
  <c r="M1392" i="6"/>
  <c r="T1391" i="6"/>
  <c r="S1391" i="6"/>
  <c r="R1391" i="6"/>
  <c r="Q1391" i="6"/>
  <c r="N1391" i="6"/>
  <c r="O1391" i="6" s="1"/>
  <c r="P1391" i="6" s="1"/>
  <c r="M1391" i="6"/>
  <c r="T1390" i="6"/>
  <c r="S1390" i="6"/>
  <c r="R1390" i="6"/>
  <c r="Q1390" i="6"/>
  <c r="P1390" i="6"/>
  <c r="N1390" i="6"/>
  <c r="M1390" i="6"/>
  <c r="O1390" i="6" s="1"/>
  <c r="T1389" i="6"/>
  <c r="S1389" i="6"/>
  <c r="R1389" i="6"/>
  <c r="Q1389" i="6"/>
  <c r="O1389" i="6"/>
  <c r="P1389" i="6" s="1"/>
  <c r="N1389" i="6"/>
  <c r="M1389" i="6"/>
  <c r="T1388" i="6"/>
  <c r="S1388" i="6"/>
  <c r="R1388" i="6"/>
  <c r="Q1388" i="6"/>
  <c r="O1388" i="6"/>
  <c r="P1388" i="6" s="1"/>
  <c r="N1388" i="6"/>
  <c r="M1388" i="6"/>
  <c r="T1387" i="6"/>
  <c r="S1387" i="6"/>
  <c r="R1387" i="6"/>
  <c r="Q1387" i="6"/>
  <c r="N1387" i="6"/>
  <c r="M1387" i="6"/>
  <c r="T1386" i="6"/>
  <c r="S1386" i="6"/>
  <c r="R1386" i="6"/>
  <c r="Q1386" i="6"/>
  <c r="N1386" i="6"/>
  <c r="M1386" i="6"/>
  <c r="T1385" i="6"/>
  <c r="S1385" i="6"/>
  <c r="R1385" i="6"/>
  <c r="Q1385" i="6"/>
  <c r="N1385" i="6"/>
  <c r="M1385" i="6"/>
  <c r="O1385" i="6" s="1"/>
  <c r="P1385" i="6" s="1"/>
  <c r="T1384" i="6"/>
  <c r="S1384" i="6"/>
  <c r="R1384" i="6"/>
  <c r="Q1384" i="6"/>
  <c r="N1384" i="6"/>
  <c r="M1384" i="6"/>
  <c r="T1383" i="6"/>
  <c r="S1383" i="6"/>
  <c r="R1383" i="6"/>
  <c r="Q1383" i="6"/>
  <c r="O1383" i="6"/>
  <c r="P1383" i="6" s="1"/>
  <c r="N1383" i="6"/>
  <c r="M1383" i="6"/>
  <c r="T1382" i="6"/>
  <c r="S1382" i="6"/>
  <c r="R1382" i="6"/>
  <c r="Q1382" i="6"/>
  <c r="O1382" i="6"/>
  <c r="P1382" i="6" s="1"/>
  <c r="N1382" i="6"/>
  <c r="M1382" i="6"/>
  <c r="T1381" i="6"/>
  <c r="S1381" i="6"/>
  <c r="R1381" i="6"/>
  <c r="Q1381" i="6"/>
  <c r="N1381" i="6"/>
  <c r="M1381" i="6"/>
  <c r="O1381" i="6" s="1"/>
  <c r="P1381" i="6" s="1"/>
  <c r="T1380" i="6"/>
  <c r="S1380" i="6"/>
  <c r="R1380" i="6"/>
  <c r="Q1380" i="6"/>
  <c r="N1380" i="6"/>
  <c r="M1380" i="6"/>
  <c r="T1379" i="6"/>
  <c r="S1379" i="6"/>
  <c r="R1379" i="6"/>
  <c r="Q1379" i="6"/>
  <c r="N1379" i="6"/>
  <c r="M1379" i="6"/>
  <c r="O1379" i="6" s="1"/>
  <c r="P1379" i="6" s="1"/>
  <c r="T1378" i="6"/>
  <c r="S1378" i="6"/>
  <c r="R1378" i="6"/>
  <c r="Q1378" i="6"/>
  <c r="N1378" i="6"/>
  <c r="O1378" i="6" s="1"/>
  <c r="P1378" i="6" s="1"/>
  <c r="M1378" i="6"/>
  <c r="T1377" i="6"/>
  <c r="S1377" i="6"/>
  <c r="R1377" i="6"/>
  <c r="Q1377" i="6"/>
  <c r="N1377" i="6"/>
  <c r="O1377" i="6" s="1"/>
  <c r="P1377" i="6" s="1"/>
  <c r="M1377" i="6"/>
  <c r="T1376" i="6"/>
  <c r="S1376" i="6"/>
  <c r="R1376" i="6"/>
  <c r="Q1376" i="6"/>
  <c r="N1376" i="6"/>
  <c r="O1376" i="6" s="1"/>
  <c r="P1376" i="6" s="1"/>
  <c r="M1376" i="6"/>
  <c r="T1375" i="6"/>
  <c r="S1375" i="6"/>
  <c r="R1375" i="6"/>
  <c r="Q1375" i="6"/>
  <c r="P1375" i="6"/>
  <c r="N1375" i="6"/>
  <c r="O1375" i="6" s="1"/>
  <c r="M1375" i="6"/>
  <c r="T1374" i="6"/>
  <c r="S1374" i="6"/>
  <c r="R1374" i="6"/>
  <c r="Q1374" i="6"/>
  <c r="P1374" i="6"/>
  <c r="N1374" i="6"/>
  <c r="M1374" i="6"/>
  <c r="O1374" i="6" s="1"/>
  <c r="T1373" i="6"/>
  <c r="S1373" i="6"/>
  <c r="R1373" i="6"/>
  <c r="Q1373" i="6"/>
  <c r="N1373" i="6"/>
  <c r="M1373" i="6"/>
  <c r="T1372" i="6"/>
  <c r="S1372" i="6"/>
  <c r="R1372" i="6"/>
  <c r="Q1372" i="6"/>
  <c r="N1372" i="6"/>
  <c r="M1372" i="6"/>
  <c r="O1372" i="6" s="1"/>
  <c r="P1372" i="6" s="1"/>
  <c r="T1371" i="6"/>
  <c r="S1371" i="6"/>
  <c r="R1371" i="6"/>
  <c r="Q1371" i="6"/>
  <c r="N1371" i="6"/>
  <c r="M1371" i="6"/>
  <c r="O1371" i="6" s="1"/>
  <c r="P1371" i="6" s="1"/>
  <c r="T1370" i="6"/>
  <c r="S1370" i="6"/>
  <c r="R1370" i="6"/>
  <c r="Q1370" i="6"/>
  <c r="N1370" i="6"/>
  <c r="M1370" i="6"/>
  <c r="O1370" i="6" s="1"/>
  <c r="P1370" i="6" s="1"/>
  <c r="T1369" i="6"/>
  <c r="S1369" i="6"/>
  <c r="R1369" i="6"/>
  <c r="Q1369" i="6"/>
  <c r="O1369" i="6"/>
  <c r="P1369" i="6" s="1"/>
  <c r="N1369" i="6"/>
  <c r="M1369" i="6"/>
  <c r="T1368" i="6"/>
  <c r="S1368" i="6"/>
  <c r="R1368" i="6"/>
  <c r="Q1368" i="6"/>
  <c r="O1368" i="6"/>
  <c r="P1368" i="6" s="1"/>
  <c r="N1368" i="6"/>
  <c r="M1368" i="6"/>
  <c r="T1367" i="6"/>
  <c r="S1367" i="6"/>
  <c r="R1367" i="6"/>
  <c r="Q1367" i="6"/>
  <c r="O1367" i="6"/>
  <c r="P1367" i="6" s="1"/>
  <c r="N1367" i="6"/>
  <c r="M1367" i="6"/>
  <c r="T1366" i="6"/>
  <c r="S1366" i="6"/>
  <c r="R1366" i="6"/>
  <c r="Q1366" i="6"/>
  <c r="N1366" i="6"/>
  <c r="M1366" i="6"/>
  <c r="O1366" i="6" s="1"/>
  <c r="P1366" i="6" s="1"/>
  <c r="T1365" i="6"/>
  <c r="S1365" i="6"/>
  <c r="R1365" i="6"/>
  <c r="Q1365" i="6"/>
  <c r="P1365" i="6"/>
  <c r="N1365" i="6"/>
  <c r="M1365" i="6"/>
  <c r="O1365" i="6" s="1"/>
  <c r="T1364" i="6"/>
  <c r="S1364" i="6"/>
  <c r="R1364" i="6"/>
  <c r="Q1364" i="6"/>
  <c r="N1364" i="6"/>
  <c r="O1364" i="6" s="1"/>
  <c r="P1364" i="6" s="1"/>
  <c r="M1364" i="6"/>
  <c r="T1363" i="6"/>
  <c r="S1363" i="6"/>
  <c r="R1363" i="6"/>
  <c r="Q1363" i="6"/>
  <c r="N1363" i="6"/>
  <c r="M1363" i="6"/>
  <c r="T1362" i="6"/>
  <c r="S1362" i="6"/>
  <c r="R1362" i="6"/>
  <c r="Q1362" i="6"/>
  <c r="N1362" i="6"/>
  <c r="M1362" i="6"/>
  <c r="O1362" i="6" s="1"/>
  <c r="P1362" i="6" s="1"/>
  <c r="T1361" i="6"/>
  <c r="S1361" i="6"/>
  <c r="R1361" i="6"/>
  <c r="Q1361" i="6"/>
  <c r="O1361" i="6"/>
  <c r="P1361" i="6" s="1"/>
  <c r="N1361" i="6"/>
  <c r="M1361" i="6"/>
  <c r="T1360" i="6"/>
  <c r="S1360" i="6"/>
  <c r="R1360" i="6"/>
  <c r="Q1360" i="6"/>
  <c r="N1360" i="6"/>
  <c r="O1360" i="6" s="1"/>
  <c r="P1360" i="6" s="1"/>
  <c r="M1360" i="6"/>
  <c r="T1359" i="6"/>
  <c r="S1359" i="6"/>
  <c r="R1359" i="6"/>
  <c r="Q1359" i="6"/>
  <c r="P1359" i="6"/>
  <c r="N1359" i="6"/>
  <c r="M1359" i="6"/>
  <c r="O1359" i="6" s="1"/>
  <c r="T1358" i="6"/>
  <c r="S1358" i="6"/>
  <c r="R1358" i="6"/>
  <c r="Q1358" i="6"/>
  <c r="O1358" i="6"/>
  <c r="P1358" i="6" s="1"/>
  <c r="N1358" i="6"/>
  <c r="M1358" i="6"/>
  <c r="T1357" i="6"/>
  <c r="S1357" i="6"/>
  <c r="R1357" i="6"/>
  <c r="Q1357" i="6"/>
  <c r="O1357" i="6"/>
  <c r="P1357" i="6" s="1"/>
  <c r="N1357" i="6"/>
  <c r="M1357" i="6"/>
  <c r="T1356" i="6"/>
  <c r="S1356" i="6"/>
  <c r="R1356" i="6"/>
  <c r="Q1356" i="6"/>
  <c r="N1356" i="6"/>
  <c r="M1356" i="6"/>
  <c r="T1355" i="6"/>
  <c r="S1355" i="6"/>
  <c r="R1355" i="6"/>
  <c r="Q1355" i="6"/>
  <c r="O1355" i="6"/>
  <c r="P1355" i="6" s="1"/>
  <c r="N1355" i="6"/>
  <c r="M1355" i="6"/>
  <c r="T1354" i="6"/>
  <c r="S1354" i="6"/>
  <c r="R1354" i="6"/>
  <c r="Q1354" i="6"/>
  <c r="N1354" i="6"/>
  <c r="O1354" i="6" s="1"/>
  <c r="P1354" i="6" s="1"/>
  <c r="M1354" i="6"/>
  <c r="T1353" i="6"/>
  <c r="S1353" i="6"/>
  <c r="R1353" i="6"/>
  <c r="Q1353" i="6"/>
  <c r="P1353" i="6"/>
  <c r="O1353" i="6"/>
  <c r="N1353" i="6"/>
  <c r="M1353" i="6"/>
  <c r="T1352" i="6"/>
  <c r="S1352" i="6"/>
  <c r="R1352" i="6"/>
  <c r="Q1352" i="6"/>
  <c r="N1352" i="6"/>
  <c r="M1352" i="6"/>
  <c r="O1352" i="6" s="1"/>
  <c r="P1352" i="6" s="1"/>
  <c r="T1351" i="6"/>
  <c r="S1351" i="6"/>
  <c r="R1351" i="6"/>
  <c r="Q1351" i="6"/>
  <c r="P1351" i="6"/>
  <c r="O1351" i="6"/>
  <c r="N1351" i="6"/>
  <c r="M1351" i="6"/>
  <c r="T1350" i="6"/>
  <c r="S1350" i="6"/>
  <c r="R1350" i="6"/>
  <c r="Q1350" i="6"/>
  <c r="N1350" i="6"/>
  <c r="M1350" i="6"/>
  <c r="O1350" i="6" s="1"/>
  <c r="P1350" i="6" s="1"/>
  <c r="T1349" i="6"/>
  <c r="S1349" i="6"/>
  <c r="R1349" i="6"/>
  <c r="Q1349" i="6"/>
  <c r="N1349" i="6"/>
  <c r="M1349" i="6"/>
  <c r="O1349" i="6" s="1"/>
  <c r="P1349" i="6" s="1"/>
  <c r="T1348" i="6"/>
  <c r="S1348" i="6"/>
  <c r="R1348" i="6"/>
  <c r="Q1348" i="6"/>
  <c r="N1348" i="6"/>
  <c r="M1348" i="6"/>
  <c r="O1348" i="6" s="1"/>
  <c r="P1348" i="6" s="1"/>
  <c r="T1347" i="6"/>
  <c r="S1347" i="6"/>
  <c r="R1347" i="6"/>
  <c r="Q1347" i="6"/>
  <c r="O1347" i="6"/>
  <c r="P1347" i="6" s="1"/>
  <c r="N1347" i="6"/>
  <c r="M1347" i="6"/>
  <c r="T1346" i="6"/>
  <c r="S1346" i="6"/>
  <c r="R1346" i="6"/>
  <c r="Q1346" i="6"/>
  <c r="N1346" i="6"/>
  <c r="M1346" i="6"/>
  <c r="O1346" i="6" s="1"/>
  <c r="P1346" i="6" s="1"/>
  <c r="T1345" i="6"/>
  <c r="S1345" i="6"/>
  <c r="R1345" i="6"/>
  <c r="Q1345" i="6"/>
  <c r="P1345" i="6"/>
  <c r="N1345" i="6"/>
  <c r="M1345" i="6"/>
  <c r="O1345" i="6" s="1"/>
  <c r="T1344" i="6"/>
  <c r="S1344" i="6"/>
  <c r="R1344" i="6"/>
  <c r="Q1344" i="6"/>
  <c r="N1344" i="6"/>
  <c r="M1344" i="6"/>
  <c r="O1344" i="6" s="1"/>
  <c r="P1344" i="6" s="1"/>
  <c r="T1343" i="6"/>
  <c r="S1343" i="6"/>
  <c r="R1343" i="6"/>
  <c r="Q1343" i="6"/>
  <c r="O1343" i="6"/>
  <c r="P1343" i="6" s="1"/>
  <c r="N1343" i="6"/>
  <c r="M1343" i="6"/>
  <c r="T1342" i="6"/>
  <c r="S1342" i="6"/>
  <c r="R1342" i="6"/>
  <c r="Q1342" i="6"/>
  <c r="O1342" i="6"/>
  <c r="P1342" i="6" s="1"/>
  <c r="N1342" i="6"/>
  <c r="M1342" i="6"/>
  <c r="T1341" i="6"/>
  <c r="S1341" i="6"/>
  <c r="R1341" i="6"/>
  <c r="Q1341" i="6"/>
  <c r="N1341" i="6"/>
  <c r="M1341" i="6"/>
  <c r="O1341" i="6" s="1"/>
  <c r="P1341" i="6" s="1"/>
  <c r="T1340" i="6"/>
  <c r="S1340" i="6"/>
  <c r="R1340" i="6"/>
  <c r="Q1340" i="6"/>
  <c r="N1340" i="6"/>
  <c r="O1340" i="6" s="1"/>
  <c r="P1340" i="6" s="1"/>
  <c r="M1340" i="6"/>
  <c r="T1339" i="6"/>
  <c r="S1339" i="6"/>
  <c r="R1339" i="6"/>
  <c r="Q1339" i="6"/>
  <c r="N1339" i="6"/>
  <c r="M1339" i="6"/>
  <c r="O1339" i="6" s="1"/>
  <c r="P1339" i="6" s="1"/>
  <c r="T1338" i="6"/>
  <c r="S1338" i="6"/>
  <c r="R1338" i="6"/>
  <c r="Q1338" i="6"/>
  <c r="N1338" i="6"/>
  <c r="M1338" i="6"/>
  <c r="O1338" i="6" s="1"/>
  <c r="P1338" i="6" s="1"/>
  <c r="T1337" i="6"/>
  <c r="S1337" i="6"/>
  <c r="R1337" i="6"/>
  <c r="Q1337" i="6"/>
  <c r="N1337" i="6"/>
  <c r="M1337" i="6"/>
  <c r="T1336" i="6"/>
  <c r="S1336" i="6"/>
  <c r="R1336" i="6"/>
  <c r="Q1336" i="6"/>
  <c r="N1336" i="6"/>
  <c r="M1336" i="6"/>
  <c r="O1336" i="6" s="1"/>
  <c r="P1336" i="6" s="1"/>
  <c r="T1335" i="6"/>
  <c r="S1335" i="6"/>
  <c r="R1335" i="6"/>
  <c r="Q1335" i="6"/>
  <c r="O1335" i="6"/>
  <c r="P1335" i="6" s="1"/>
  <c r="N1335" i="6"/>
  <c r="M1335" i="6"/>
  <c r="T1334" i="6"/>
  <c r="S1334" i="6"/>
  <c r="R1334" i="6"/>
  <c r="Q1334" i="6"/>
  <c r="N1334" i="6"/>
  <c r="M1334" i="6"/>
  <c r="O1334" i="6" s="1"/>
  <c r="P1334" i="6" s="1"/>
  <c r="T1333" i="6"/>
  <c r="S1333" i="6"/>
  <c r="R1333" i="6"/>
  <c r="Q1333" i="6"/>
  <c r="P1333" i="6"/>
  <c r="O1333" i="6"/>
  <c r="N1333" i="6"/>
  <c r="M1333" i="6"/>
  <c r="T1332" i="6"/>
  <c r="S1332" i="6"/>
  <c r="R1332" i="6"/>
  <c r="Q1332" i="6"/>
  <c r="N1332" i="6"/>
  <c r="O1332" i="6" s="1"/>
  <c r="P1332" i="6" s="1"/>
  <c r="M1332" i="6"/>
  <c r="T1331" i="6"/>
  <c r="S1331" i="6"/>
  <c r="R1331" i="6"/>
  <c r="Q1331" i="6"/>
  <c r="N1331" i="6"/>
  <c r="M1331" i="6"/>
  <c r="O1331" i="6" s="1"/>
  <c r="P1331" i="6" s="1"/>
  <c r="T1330" i="6"/>
  <c r="S1330" i="6"/>
  <c r="R1330" i="6"/>
  <c r="Q1330" i="6"/>
  <c r="N1330" i="6"/>
  <c r="M1330" i="6"/>
  <c r="O1330" i="6" s="1"/>
  <c r="P1330" i="6" s="1"/>
  <c r="T1329" i="6"/>
  <c r="S1329" i="6"/>
  <c r="R1329" i="6"/>
  <c r="Q1329" i="6"/>
  <c r="O1329" i="6"/>
  <c r="P1329" i="6" s="1"/>
  <c r="N1329" i="6"/>
  <c r="M1329" i="6"/>
  <c r="T1328" i="6"/>
  <c r="S1328" i="6"/>
  <c r="R1328" i="6"/>
  <c r="Q1328" i="6"/>
  <c r="O1328" i="6"/>
  <c r="P1328" i="6" s="1"/>
  <c r="N1328" i="6"/>
  <c r="M1328" i="6"/>
  <c r="T1327" i="6"/>
  <c r="S1327" i="6"/>
  <c r="R1327" i="6"/>
  <c r="Q1327" i="6"/>
  <c r="N1327" i="6"/>
  <c r="M1327" i="6"/>
  <c r="O1327" i="6" s="1"/>
  <c r="P1327" i="6" s="1"/>
  <c r="T1326" i="6"/>
  <c r="S1326" i="6"/>
  <c r="R1326" i="6"/>
  <c r="Q1326" i="6"/>
  <c r="P1326" i="6"/>
  <c r="O1326" i="6"/>
  <c r="N1326" i="6"/>
  <c r="M1326" i="6"/>
  <c r="T1325" i="6"/>
  <c r="S1325" i="6"/>
  <c r="R1325" i="6"/>
  <c r="Q1325" i="6"/>
  <c r="N1325" i="6"/>
  <c r="M1325" i="6"/>
  <c r="O1325" i="6" s="1"/>
  <c r="P1325" i="6" s="1"/>
  <c r="T1324" i="6"/>
  <c r="S1324" i="6"/>
  <c r="R1324" i="6"/>
  <c r="Q1324" i="6"/>
  <c r="N1324" i="6"/>
  <c r="M1324" i="6"/>
  <c r="O1324" i="6" s="1"/>
  <c r="P1324" i="6" s="1"/>
  <c r="T1323" i="6"/>
  <c r="S1323" i="6"/>
  <c r="R1323" i="6"/>
  <c r="Q1323" i="6"/>
  <c r="N1323" i="6"/>
  <c r="M1323" i="6"/>
  <c r="O1323" i="6" s="1"/>
  <c r="P1323" i="6" s="1"/>
  <c r="T1322" i="6"/>
  <c r="S1322" i="6"/>
  <c r="R1322" i="6"/>
  <c r="Q1322" i="6"/>
  <c r="N1322" i="6"/>
  <c r="M1322" i="6"/>
  <c r="O1322" i="6" s="1"/>
  <c r="P1322" i="6" s="1"/>
  <c r="T1321" i="6"/>
  <c r="S1321" i="6"/>
  <c r="R1321" i="6"/>
  <c r="Q1321" i="6"/>
  <c r="N1321" i="6"/>
  <c r="M1321" i="6"/>
  <c r="O1321" i="6" s="1"/>
  <c r="P1321" i="6" s="1"/>
  <c r="T1320" i="6"/>
  <c r="S1320" i="6"/>
  <c r="R1320" i="6"/>
  <c r="Q1320" i="6"/>
  <c r="N1320" i="6"/>
  <c r="O1320" i="6" s="1"/>
  <c r="P1320" i="6" s="1"/>
  <c r="M1320" i="6"/>
  <c r="T1319" i="6"/>
  <c r="S1319" i="6"/>
  <c r="R1319" i="6"/>
  <c r="Q1319" i="6"/>
  <c r="O1319" i="6"/>
  <c r="P1319" i="6" s="1"/>
  <c r="N1319" i="6"/>
  <c r="M1319" i="6"/>
  <c r="T1318" i="6"/>
  <c r="S1318" i="6"/>
  <c r="R1318" i="6"/>
  <c r="Q1318" i="6"/>
  <c r="N1318" i="6"/>
  <c r="M1318" i="6"/>
  <c r="T1317" i="6"/>
  <c r="S1317" i="6"/>
  <c r="R1317" i="6"/>
  <c r="Q1317" i="6"/>
  <c r="P1317" i="6"/>
  <c r="N1317" i="6"/>
  <c r="M1317" i="6"/>
  <c r="O1317" i="6" s="1"/>
  <c r="T1316" i="6"/>
  <c r="S1316" i="6"/>
  <c r="R1316" i="6"/>
  <c r="Q1316" i="6"/>
  <c r="N1316" i="6"/>
  <c r="O1316" i="6" s="1"/>
  <c r="P1316" i="6" s="1"/>
  <c r="M1316" i="6"/>
  <c r="T1315" i="6"/>
  <c r="S1315" i="6"/>
  <c r="R1315" i="6"/>
  <c r="Q1315" i="6"/>
  <c r="O1315" i="6"/>
  <c r="P1315" i="6" s="1"/>
  <c r="N1315" i="6"/>
  <c r="M1315" i="6"/>
  <c r="T1314" i="6"/>
  <c r="S1314" i="6"/>
  <c r="R1314" i="6"/>
  <c r="Q1314" i="6"/>
  <c r="O1314" i="6"/>
  <c r="P1314" i="6" s="1"/>
  <c r="N1314" i="6"/>
  <c r="M1314" i="6"/>
  <c r="T1313" i="6"/>
  <c r="S1313" i="6"/>
  <c r="R1313" i="6"/>
  <c r="Q1313" i="6"/>
  <c r="N1313" i="6"/>
  <c r="M1313" i="6"/>
  <c r="O1313" i="6" s="1"/>
  <c r="P1313" i="6" s="1"/>
  <c r="T1312" i="6"/>
  <c r="S1312" i="6"/>
  <c r="R1312" i="6"/>
  <c r="Q1312" i="6"/>
  <c r="N1312" i="6"/>
  <c r="O1312" i="6" s="1"/>
  <c r="P1312" i="6" s="1"/>
  <c r="M1312" i="6"/>
  <c r="T1311" i="6"/>
  <c r="S1311" i="6"/>
  <c r="R1311" i="6"/>
  <c r="Q1311" i="6"/>
  <c r="N1311" i="6"/>
  <c r="O1311" i="6" s="1"/>
  <c r="P1311" i="6" s="1"/>
  <c r="M1311" i="6"/>
  <c r="T1310" i="6"/>
  <c r="S1310" i="6"/>
  <c r="R1310" i="6"/>
  <c r="Q1310" i="6"/>
  <c r="P1310" i="6"/>
  <c r="N1310" i="6"/>
  <c r="M1310" i="6"/>
  <c r="O1310" i="6" s="1"/>
  <c r="T1309" i="6"/>
  <c r="S1309" i="6"/>
  <c r="R1309" i="6"/>
  <c r="Q1309" i="6"/>
  <c r="N1309" i="6"/>
  <c r="M1309" i="6"/>
  <c r="O1309" i="6" s="1"/>
  <c r="P1309" i="6" s="1"/>
  <c r="T1308" i="6"/>
  <c r="S1308" i="6"/>
  <c r="R1308" i="6"/>
  <c r="Q1308" i="6"/>
  <c r="N1308" i="6"/>
  <c r="M1308" i="6"/>
  <c r="O1308" i="6" s="1"/>
  <c r="P1308" i="6" s="1"/>
  <c r="T1307" i="6"/>
  <c r="S1307" i="6"/>
  <c r="R1307" i="6"/>
  <c r="Q1307" i="6"/>
  <c r="N1307" i="6"/>
  <c r="M1307" i="6"/>
  <c r="T1306" i="6"/>
  <c r="S1306" i="6"/>
  <c r="R1306" i="6"/>
  <c r="Q1306" i="6"/>
  <c r="N1306" i="6"/>
  <c r="M1306" i="6"/>
  <c r="O1306" i="6" s="1"/>
  <c r="P1306" i="6" s="1"/>
  <c r="T1305" i="6"/>
  <c r="S1305" i="6"/>
  <c r="R1305" i="6"/>
  <c r="Q1305" i="6"/>
  <c r="N1305" i="6"/>
  <c r="O1305" i="6" s="1"/>
  <c r="P1305" i="6" s="1"/>
  <c r="M1305" i="6"/>
  <c r="T1304" i="6"/>
  <c r="S1304" i="6"/>
  <c r="R1304" i="6"/>
  <c r="Q1304" i="6"/>
  <c r="N1304" i="6"/>
  <c r="O1304" i="6" s="1"/>
  <c r="P1304" i="6" s="1"/>
  <c r="M1304" i="6"/>
  <c r="T1303" i="6"/>
  <c r="S1303" i="6"/>
  <c r="R1303" i="6"/>
  <c r="Q1303" i="6"/>
  <c r="P1303" i="6"/>
  <c r="N1303" i="6"/>
  <c r="M1303" i="6"/>
  <c r="O1303" i="6" s="1"/>
  <c r="T1302" i="6"/>
  <c r="S1302" i="6"/>
  <c r="R1302" i="6"/>
  <c r="Q1302" i="6"/>
  <c r="O1302" i="6"/>
  <c r="P1302" i="6" s="1"/>
  <c r="N1302" i="6"/>
  <c r="M1302" i="6"/>
  <c r="T1301" i="6"/>
  <c r="S1301" i="6"/>
  <c r="R1301" i="6"/>
  <c r="Q1301" i="6"/>
  <c r="N1301" i="6"/>
  <c r="M1301" i="6"/>
  <c r="O1301" i="6" s="1"/>
  <c r="P1301" i="6" s="1"/>
  <c r="T1300" i="6"/>
  <c r="S1300" i="6"/>
  <c r="R1300" i="6"/>
  <c r="Q1300" i="6"/>
  <c r="N1300" i="6"/>
  <c r="O1300" i="6" s="1"/>
  <c r="P1300" i="6" s="1"/>
  <c r="M1300" i="6"/>
  <c r="T1299" i="6"/>
  <c r="S1299" i="6"/>
  <c r="R1299" i="6"/>
  <c r="Q1299" i="6"/>
  <c r="N1299" i="6"/>
  <c r="O1299" i="6" s="1"/>
  <c r="P1299" i="6" s="1"/>
  <c r="M1299" i="6"/>
  <c r="T1298" i="6"/>
  <c r="S1298" i="6"/>
  <c r="R1298" i="6"/>
  <c r="Q1298" i="6"/>
  <c r="P1298" i="6"/>
  <c r="N1298" i="6"/>
  <c r="O1298" i="6" s="1"/>
  <c r="M1298" i="6"/>
  <c r="T1297" i="6"/>
  <c r="S1297" i="6"/>
  <c r="R1297" i="6"/>
  <c r="Q1297" i="6"/>
  <c r="N1297" i="6"/>
  <c r="M1297" i="6"/>
  <c r="O1297" i="6" s="1"/>
  <c r="P1297" i="6" s="1"/>
  <c r="T1296" i="6"/>
  <c r="S1296" i="6"/>
  <c r="R1296" i="6"/>
  <c r="Q1296" i="6"/>
  <c r="P1296" i="6"/>
  <c r="N1296" i="6"/>
  <c r="M1296" i="6"/>
  <c r="O1296" i="6" s="1"/>
  <c r="T1295" i="6"/>
  <c r="S1295" i="6"/>
  <c r="R1295" i="6"/>
  <c r="Q1295" i="6"/>
  <c r="N1295" i="6"/>
  <c r="O1295" i="6" s="1"/>
  <c r="P1295" i="6" s="1"/>
  <c r="M1295" i="6"/>
  <c r="T1294" i="6"/>
  <c r="S1294" i="6"/>
  <c r="R1294" i="6"/>
  <c r="Q1294" i="6"/>
  <c r="O1294" i="6"/>
  <c r="P1294" i="6" s="1"/>
  <c r="N1294" i="6"/>
  <c r="M1294" i="6"/>
  <c r="T1293" i="6"/>
  <c r="S1293" i="6"/>
  <c r="R1293" i="6"/>
  <c r="Q1293" i="6"/>
  <c r="O1293" i="6"/>
  <c r="P1293" i="6" s="1"/>
  <c r="N1293" i="6"/>
  <c r="M1293" i="6"/>
  <c r="T1292" i="6"/>
  <c r="S1292" i="6"/>
  <c r="R1292" i="6"/>
  <c r="Q1292" i="6"/>
  <c r="O1292" i="6"/>
  <c r="P1292" i="6" s="1"/>
  <c r="N1292" i="6"/>
  <c r="M1292" i="6"/>
  <c r="T1291" i="6"/>
  <c r="S1291" i="6"/>
  <c r="R1291" i="6"/>
  <c r="Q1291" i="6"/>
  <c r="P1291" i="6"/>
  <c r="O1291" i="6"/>
  <c r="N1291" i="6"/>
  <c r="M1291" i="6"/>
  <c r="T1290" i="6"/>
  <c r="S1290" i="6"/>
  <c r="R1290" i="6"/>
  <c r="Q1290" i="6"/>
  <c r="N1290" i="6"/>
  <c r="M1290" i="6"/>
  <c r="O1290" i="6" s="1"/>
  <c r="P1290" i="6" s="1"/>
  <c r="T1289" i="6"/>
  <c r="S1289" i="6"/>
  <c r="R1289" i="6"/>
  <c r="Q1289" i="6"/>
  <c r="N1289" i="6"/>
  <c r="M1289" i="6"/>
  <c r="O1289" i="6" s="1"/>
  <c r="P1289" i="6" s="1"/>
  <c r="T1288" i="6"/>
  <c r="S1288" i="6"/>
  <c r="R1288" i="6"/>
  <c r="Q1288" i="6"/>
  <c r="N1288" i="6"/>
  <c r="O1288" i="6" s="1"/>
  <c r="P1288" i="6" s="1"/>
  <c r="M1288" i="6"/>
  <c r="T1287" i="6"/>
  <c r="S1287" i="6"/>
  <c r="R1287" i="6"/>
  <c r="Q1287" i="6"/>
  <c r="N1287" i="6"/>
  <c r="M1287" i="6"/>
  <c r="T1286" i="6"/>
  <c r="S1286" i="6"/>
  <c r="R1286" i="6"/>
  <c r="Q1286" i="6"/>
  <c r="O1286" i="6"/>
  <c r="P1286" i="6" s="1"/>
  <c r="N1286" i="6"/>
  <c r="M1286" i="6"/>
  <c r="T1285" i="6"/>
  <c r="S1285" i="6"/>
  <c r="R1285" i="6"/>
  <c r="Q1285" i="6"/>
  <c r="O1285" i="6"/>
  <c r="P1285" i="6" s="1"/>
  <c r="N1285" i="6"/>
  <c r="M1285" i="6"/>
  <c r="T1284" i="6"/>
  <c r="S1284" i="6"/>
  <c r="R1284" i="6"/>
  <c r="Q1284" i="6"/>
  <c r="O1284" i="6"/>
  <c r="P1284" i="6" s="1"/>
  <c r="N1284" i="6"/>
  <c r="M1284" i="6"/>
  <c r="T1283" i="6"/>
  <c r="S1283" i="6"/>
  <c r="R1283" i="6"/>
  <c r="Q1283" i="6"/>
  <c r="N1283" i="6"/>
  <c r="O1283" i="6" s="1"/>
  <c r="P1283" i="6" s="1"/>
  <c r="M1283" i="6"/>
  <c r="T1282" i="6"/>
  <c r="S1282" i="6"/>
  <c r="R1282" i="6"/>
  <c r="Q1282" i="6"/>
  <c r="P1282" i="6"/>
  <c r="N1282" i="6"/>
  <c r="M1282" i="6"/>
  <c r="O1282" i="6" s="1"/>
  <c r="T1281" i="6"/>
  <c r="S1281" i="6"/>
  <c r="R1281" i="6"/>
  <c r="Q1281" i="6"/>
  <c r="O1281" i="6"/>
  <c r="P1281" i="6" s="1"/>
  <c r="N1281" i="6"/>
  <c r="M1281" i="6"/>
  <c r="T1280" i="6"/>
  <c r="S1280" i="6"/>
  <c r="R1280" i="6"/>
  <c r="Q1280" i="6"/>
  <c r="N1280" i="6"/>
  <c r="O1280" i="6" s="1"/>
  <c r="P1280" i="6" s="1"/>
  <c r="M1280" i="6"/>
  <c r="T1279" i="6"/>
  <c r="S1279" i="6"/>
  <c r="R1279" i="6"/>
  <c r="Q1279" i="6"/>
  <c r="N1279" i="6"/>
  <c r="M1279" i="6"/>
  <c r="O1279" i="6" s="1"/>
  <c r="P1279" i="6" s="1"/>
  <c r="T1278" i="6"/>
  <c r="S1278" i="6"/>
  <c r="R1278" i="6"/>
  <c r="Q1278" i="6"/>
  <c r="P1278" i="6"/>
  <c r="N1278" i="6"/>
  <c r="M1278" i="6"/>
  <c r="O1278" i="6" s="1"/>
  <c r="T1277" i="6"/>
  <c r="S1277" i="6"/>
  <c r="R1277" i="6"/>
  <c r="Q1277" i="6"/>
  <c r="N1277" i="6"/>
  <c r="O1277" i="6" s="1"/>
  <c r="P1277" i="6" s="1"/>
  <c r="M1277" i="6"/>
  <c r="T1276" i="6"/>
  <c r="S1276" i="6"/>
  <c r="R1276" i="6"/>
  <c r="Q1276" i="6"/>
  <c r="O1276" i="6"/>
  <c r="P1276" i="6" s="1"/>
  <c r="N1276" i="6"/>
  <c r="M1276" i="6"/>
  <c r="T1275" i="6"/>
  <c r="S1275" i="6"/>
  <c r="R1275" i="6"/>
  <c r="Q1275" i="6"/>
  <c r="N1275" i="6"/>
  <c r="M1275" i="6"/>
  <c r="O1275" i="6" s="1"/>
  <c r="P1275" i="6" s="1"/>
  <c r="T1274" i="6"/>
  <c r="S1274" i="6"/>
  <c r="R1274" i="6"/>
  <c r="Q1274" i="6"/>
  <c r="N1274" i="6"/>
  <c r="O1274" i="6" s="1"/>
  <c r="P1274" i="6" s="1"/>
  <c r="M1274" i="6"/>
  <c r="T1273" i="6"/>
  <c r="S1273" i="6"/>
  <c r="R1273" i="6"/>
  <c r="Q1273" i="6"/>
  <c r="N1273" i="6"/>
  <c r="M1273" i="6"/>
  <c r="O1273" i="6" s="1"/>
  <c r="P1273" i="6" s="1"/>
  <c r="T1272" i="6"/>
  <c r="S1272" i="6"/>
  <c r="R1272" i="6"/>
  <c r="Q1272" i="6"/>
  <c r="O1272" i="6"/>
  <c r="P1272" i="6" s="1"/>
  <c r="N1272" i="6"/>
  <c r="M1272" i="6"/>
  <c r="T1271" i="6"/>
  <c r="S1271" i="6"/>
  <c r="R1271" i="6"/>
  <c r="Q1271" i="6"/>
  <c r="N1271" i="6"/>
  <c r="O1271" i="6" s="1"/>
  <c r="P1271" i="6" s="1"/>
  <c r="M1271" i="6"/>
  <c r="T1270" i="6"/>
  <c r="S1270" i="6"/>
  <c r="R1270" i="6"/>
  <c r="Q1270" i="6"/>
  <c r="P1270" i="6"/>
  <c r="O1270" i="6"/>
  <c r="N1270" i="6"/>
  <c r="M1270" i="6"/>
  <c r="T1269" i="6"/>
  <c r="S1269" i="6"/>
  <c r="R1269" i="6"/>
  <c r="Q1269" i="6"/>
  <c r="N1269" i="6"/>
  <c r="M1269" i="6"/>
  <c r="T1268" i="6"/>
  <c r="S1268" i="6"/>
  <c r="R1268" i="6"/>
  <c r="Q1268" i="6"/>
  <c r="P1268" i="6"/>
  <c r="N1268" i="6"/>
  <c r="M1268" i="6"/>
  <c r="O1268" i="6" s="1"/>
  <c r="T1267" i="6"/>
  <c r="S1267" i="6"/>
  <c r="R1267" i="6"/>
  <c r="Q1267" i="6"/>
  <c r="O1267" i="6"/>
  <c r="P1267" i="6" s="1"/>
  <c r="N1267" i="6"/>
  <c r="M1267" i="6"/>
  <c r="T1266" i="6"/>
  <c r="S1266" i="6"/>
  <c r="R1266" i="6"/>
  <c r="Q1266" i="6"/>
  <c r="O1266" i="6"/>
  <c r="P1266" i="6" s="1"/>
  <c r="N1266" i="6"/>
  <c r="M1266" i="6"/>
  <c r="T1265" i="6"/>
  <c r="S1265" i="6"/>
  <c r="R1265" i="6"/>
  <c r="Q1265" i="6"/>
  <c r="P1265" i="6"/>
  <c r="O1265" i="6"/>
  <c r="N1265" i="6"/>
  <c r="M1265" i="6"/>
  <c r="T1264" i="6"/>
  <c r="S1264" i="6"/>
  <c r="R1264" i="6"/>
  <c r="Q1264" i="6"/>
  <c r="N1264" i="6"/>
  <c r="M1264" i="6"/>
  <c r="T1263" i="6"/>
  <c r="S1263" i="6"/>
  <c r="R1263" i="6"/>
  <c r="Q1263" i="6"/>
  <c r="O1263" i="6"/>
  <c r="P1263" i="6" s="1"/>
  <c r="N1263" i="6"/>
  <c r="M1263" i="6"/>
  <c r="T1262" i="6"/>
  <c r="S1262" i="6"/>
  <c r="R1262" i="6"/>
  <c r="Q1262" i="6"/>
  <c r="O1262" i="6"/>
  <c r="P1262" i="6" s="1"/>
  <c r="N1262" i="6"/>
  <c r="M1262" i="6"/>
  <c r="T1261" i="6"/>
  <c r="S1261" i="6"/>
  <c r="R1261" i="6"/>
  <c r="Q1261" i="6"/>
  <c r="P1261" i="6"/>
  <c r="N1261" i="6"/>
  <c r="M1261" i="6"/>
  <c r="O1261" i="6" s="1"/>
  <c r="T1260" i="6"/>
  <c r="S1260" i="6"/>
  <c r="R1260" i="6"/>
  <c r="Q1260" i="6"/>
  <c r="N1260" i="6"/>
  <c r="M1260" i="6"/>
  <c r="O1260" i="6" s="1"/>
  <c r="P1260" i="6" s="1"/>
  <c r="T1259" i="6"/>
  <c r="S1259" i="6"/>
  <c r="R1259" i="6"/>
  <c r="Q1259" i="6"/>
  <c r="N1259" i="6"/>
  <c r="O1259" i="6" s="1"/>
  <c r="P1259" i="6" s="1"/>
  <c r="M1259" i="6"/>
  <c r="T1258" i="6"/>
  <c r="S1258" i="6"/>
  <c r="R1258" i="6"/>
  <c r="Q1258" i="6"/>
  <c r="N1258" i="6"/>
  <c r="M1258" i="6"/>
  <c r="O1258" i="6" s="1"/>
  <c r="P1258" i="6" s="1"/>
  <c r="T1257" i="6"/>
  <c r="S1257" i="6"/>
  <c r="R1257" i="6"/>
  <c r="Q1257" i="6"/>
  <c r="N1257" i="6"/>
  <c r="O1257" i="6" s="1"/>
  <c r="P1257" i="6" s="1"/>
  <c r="M1257" i="6"/>
  <c r="T1256" i="6"/>
  <c r="S1256" i="6"/>
  <c r="R1256" i="6"/>
  <c r="Q1256" i="6"/>
  <c r="N1256" i="6"/>
  <c r="O1256" i="6" s="1"/>
  <c r="P1256" i="6" s="1"/>
  <c r="M1256" i="6"/>
  <c r="T1255" i="6"/>
  <c r="S1255" i="6"/>
  <c r="R1255" i="6"/>
  <c r="Q1255" i="6"/>
  <c r="N1255" i="6"/>
  <c r="M1255" i="6"/>
  <c r="O1255" i="6" s="1"/>
  <c r="P1255" i="6" s="1"/>
  <c r="T1254" i="6"/>
  <c r="S1254" i="6"/>
  <c r="R1254" i="6"/>
  <c r="Q1254" i="6"/>
  <c r="N1254" i="6"/>
  <c r="M1254" i="6"/>
  <c r="O1254" i="6" s="1"/>
  <c r="P1254" i="6" s="1"/>
  <c r="T1253" i="6"/>
  <c r="S1253" i="6"/>
  <c r="R1253" i="6"/>
  <c r="Q1253" i="6"/>
  <c r="N1253" i="6"/>
  <c r="M1253" i="6"/>
  <c r="O1253" i="6" s="1"/>
  <c r="P1253" i="6" s="1"/>
  <c r="T1252" i="6"/>
  <c r="S1252" i="6"/>
  <c r="R1252" i="6"/>
  <c r="Q1252" i="6"/>
  <c r="N1252" i="6"/>
  <c r="M1252" i="6"/>
  <c r="O1252" i="6" s="1"/>
  <c r="P1252" i="6" s="1"/>
  <c r="T1251" i="6"/>
  <c r="S1251" i="6"/>
  <c r="R1251" i="6"/>
  <c r="Q1251" i="6"/>
  <c r="O1251" i="6"/>
  <c r="P1251" i="6" s="1"/>
  <c r="N1251" i="6"/>
  <c r="M1251" i="6"/>
  <c r="T1250" i="6"/>
  <c r="S1250" i="6"/>
  <c r="R1250" i="6"/>
  <c r="Q1250" i="6"/>
  <c r="N1250" i="6"/>
  <c r="M1250" i="6"/>
  <c r="O1250" i="6" s="1"/>
  <c r="P1250" i="6" s="1"/>
  <c r="T1249" i="6"/>
  <c r="S1249" i="6"/>
  <c r="R1249" i="6"/>
  <c r="Q1249" i="6"/>
  <c r="P1249" i="6"/>
  <c r="N1249" i="6"/>
  <c r="O1249" i="6" s="1"/>
  <c r="M1249" i="6"/>
  <c r="T1248" i="6"/>
  <c r="S1248" i="6"/>
  <c r="R1248" i="6"/>
  <c r="Q1248" i="6"/>
  <c r="N1248" i="6"/>
  <c r="M1248" i="6"/>
  <c r="O1248" i="6" s="1"/>
  <c r="P1248" i="6" s="1"/>
  <c r="T1247" i="6"/>
  <c r="S1247" i="6"/>
  <c r="R1247" i="6"/>
  <c r="Q1247" i="6"/>
  <c r="N1247" i="6"/>
  <c r="M1247" i="6"/>
  <c r="O1247" i="6" s="1"/>
  <c r="P1247" i="6" s="1"/>
  <c r="T1246" i="6"/>
  <c r="S1246" i="6"/>
  <c r="R1246" i="6"/>
  <c r="Q1246" i="6"/>
  <c r="N1246" i="6"/>
  <c r="O1246" i="6" s="1"/>
  <c r="P1246" i="6" s="1"/>
  <c r="M1246" i="6"/>
  <c r="T1245" i="6"/>
  <c r="S1245" i="6"/>
  <c r="R1245" i="6"/>
  <c r="Q1245" i="6"/>
  <c r="N1245" i="6"/>
  <c r="M1245" i="6"/>
  <c r="O1245" i="6" s="1"/>
  <c r="P1245" i="6" s="1"/>
  <c r="T1244" i="6"/>
  <c r="S1244" i="6"/>
  <c r="R1244" i="6"/>
  <c r="Q1244" i="6"/>
  <c r="O1244" i="6"/>
  <c r="P1244" i="6" s="1"/>
  <c r="N1244" i="6"/>
  <c r="M1244" i="6"/>
  <c r="T1243" i="6"/>
  <c r="S1243" i="6"/>
  <c r="R1243" i="6"/>
  <c r="Q1243" i="6"/>
  <c r="O1243" i="6"/>
  <c r="P1243" i="6" s="1"/>
  <c r="N1243" i="6"/>
  <c r="M1243" i="6"/>
  <c r="T1242" i="6"/>
  <c r="S1242" i="6"/>
  <c r="R1242" i="6"/>
  <c r="Q1242" i="6"/>
  <c r="N1242" i="6"/>
  <c r="O1242" i="6" s="1"/>
  <c r="P1242" i="6" s="1"/>
  <c r="M1242" i="6"/>
  <c r="T1241" i="6"/>
  <c r="S1241" i="6"/>
  <c r="R1241" i="6"/>
  <c r="Q1241" i="6"/>
  <c r="N1241" i="6"/>
  <c r="M1241" i="6"/>
  <c r="T1240" i="6"/>
  <c r="S1240" i="6"/>
  <c r="R1240" i="6"/>
  <c r="Q1240" i="6"/>
  <c r="P1240" i="6"/>
  <c r="N1240" i="6"/>
  <c r="M1240" i="6"/>
  <c r="O1240" i="6" s="1"/>
  <c r="T1239" i="6"/>
  <c r="S1239" i="6"/>
  <c r="R1239" i="6"/>
  <c r="Q1239" i="6"/>
  <c r="N1239" i="6"/>
  <c r="O1239" i="6" s="1"/>
  <c r="P1239" i="6" s="1"/>
  <c r="M1239" i="6"/>
  <c r="T1238" i="6"/>
  <c r="S1238" i="6"/>
  <c r="R1238" i="6"/>
  <c r="Q1238" i="6"/>
  <c r="N1238" i="6"/>
  <c r="M1238" i="6"/>
  <c r="T1237" i="6"/>
  <c r="S1237" i="6"/>
  <c r="R1237" i="6"/>
  <c r="Q1237" i="6"/>
  <c r="N1237" i="6"/>
  <c r="O1237" i="6" s="1"/>
  <c r="P1237" i="6" s="1"/>
  <c r="M1237" i="6"/>
  <c r="T1236" i="6"/>
  <c r="S1236" i="6"/>
  <c r="R1236" i="6"/>
  <c r="Q1236" i="6"/>
  <c r="N1236" i="6"/>
  <c r="O1236" i="6" s="1"/>
  <c r="P1236" i="6" s="1"/>
  <c r="M1236" i="6"/>
  <c r="T1235" i="6"/>
  <c r="S1235" i="6"/>
  <c r="R1235" i="6"/>
  <c r="Q1235" i="6"/>
  <c r="N1235" i="6"/>
  <c r="O1235" i="6" s="1"/>
  <c r="P1235" i="6" s="1"/>
  <c r="M1235" i="6"/>
  <c r="T1234" i="6"/>
  <c r="S1234" i="6"/>
  <c r="R1234" i="6"/>
  <c r="Q1234" i="6"/>
  <c r="O1234" i="6"/>
  <c r="P1234" i="6" s="1"/>
  <c r="N1234" i="6"/>
  <c r="M1234" i="6"/>
  <c r="T1233" i="6"/>
  <c r="S1233" i="6"/>
  <c r="R1233" i="6"/>
  <c r="Q1233" i="6"/>
  <c r="P1233" i="6"/>
  <c r="N1233" i="6"/>
  <c r="M1233" i="6"/>
  <c r="O1233" i="6" s="1"/>
  <c r="T1232" i="6"/>
  <c r="S1232" i="6"/>
  <c r="R1232" i="6"/>
  <c r="Q1232" i="6"/>
  <c r="P1232" i="6"/>
  <c r="O1232" i="6"/>
  <c r="N1232" i="6"/>
  <c r="M1232" i="6"/>
  <c r="T1231" i="6"/>
  <c r="S1231" i="6"/>
  <c r="R1231" i="6"/>
  <c r="Q1231" i="6"/>
  <c r="O1231" i="6"/>
  <c r="P1231" i="6" s="1"/>
  <c r="N1231" i="6"/>
  <c r="M1231" i="6"/>
  <c r="T1230" i="6"/>
  <c r="S1230" i="6"/>
  <c r="R1230" i="6"/>
  <c r="Q1230" i="6"/>
  <c r="N1230" i="6"/>
  <c r="M1230" i="6"/>
  <c r="T1229" i="6"/>
  <c r="S1229" i="6"/>
  <c r="R1229" i="6"/>
  <c r="Q1229" i="6"/>
  <c r="N1229" i="6"/>
  <c r="M1229" i="6"/>
  <c r="O1229" i="6" s="1"/>
  <c r="P1229" i="6" s="1"/>
  <c r="T1228" i="6"/>
  <c r="S1228" i="6"/>
  <c r="R1228" i="6"/>
  <c r="Q1228" i="6"/>
  <c r="O1228" i="6"/>
  <c r="P1228" i="6" s="1"/>
  <c r="N1228" i="6"/>
  <c r="M1228" i="6"/>
  <c r="T1227" i="6"/>
  <c r="S1227" i="6"/>
  <c r="R1227" i="6"/>
  <c r="Q1227" i="6"/>
  <c r="N1227" i="6"/>
  <c r="M1227" i="6"/>
  <c r="O1227" i="6" s="1"/>
  <c r="P1227" i="6" s="1"/>
  <c r="T1226" i="6"/>
  <c r="S1226" i="6"/>
  <c r="R1226" i="6"/>
  <c r="Q1226" i="6"/>
  <c r="P1226" i="6"/>
  <c r="N1226" i="6"/>
  <c r="M1226" i="6"/>
  <c r="O1226" i="6" s="1"/>
  <c r="T1225" i="6"/>
  <c r="S1225" i="6"/>
  <c r="R1225" i="6"/>
  <c r="Q1225" i="6"/>
  <c r="N1225" i="6"/>
  <c r="M1225" i="6"/>
  <c r="O1225" i="6" s="1"/>
  <c r="P1225" i="6" s="1"/>
  <c r="T1224" i="6"/>
  <c r="S1224" i="6"/>
  <c r="R1224" i="6"/>
  <c r="Q1224" i="6"/>
  <c r="O1224" i="6"/>
  <c r="P1224" i="6" s="1"/>
  <c r="N1224" i="6"/>
  <c r="M1224" i="6"/>
  <c r="T1223" i="6"/>
  <c r="S1223" i="6"/>
  <c r="R1223" i="6"/>
  <c r="Q1223" i="6"/>
  <c r="N1223" i="6"/>
  <c r="M1223" i="6"/>
  <c r="O1223" i="6" s="1"/>
  <c r="P1223" i="6" s="1"/>
  <c r="T1222" i="6"/>
  <c r="S1222" i="6"/>
  <c r="R1222" i="6"/>
  <c r="Q1222" i="6"/>
  <c r="P1222" i="6"/>
  <c r="O1222" i="6"/>
  <c r="N1222" i="6"/>
  <c r="M1222" i="6"/>
  <c r="T1221" i="6"/>
  <c r="S1221" i="6"/>
  <c r="R1221" i="6"/>
  <c r="Q1221" i="6"/>
  <c r="O1221" i="6"/>
  <c r="P1221" i="6" s="1"/>
  <c r="N1221" i="6"/>
  <c r="M1221" i="6"/>
  <c r="T1220" i="6"/>
  <c r="S1220" i="6"/>
  <c r="R1220" i="6"/>
  <c r="Q1220" i="6"/>
  <c r="N1220" i="6"/>
  <c r="M1220" i="6"/>
  <c r="O1220" i="6" s="1"/>
  <c r="P1220" i="6" s="1"/>
  <c r="T1219" i="6"/>
  <c r="S1219" i="6"/>
  <c r="R1219" i="6"/>
  <c r="Q1219" i="6"/>
  <c r="P1219" i="6"/>
  <c r="N1219" i="6"/>
  <c r="M1219" i="6"/>
  <c r="O1219" i="6" s="1"/>
  <c r="T1218" i="6"/>
  <c r="S1218" i="6"/>
  <c r="R1218" i="6"/>
  <c r="Q1218" i="6"/>
  <c r="N1218" i="6"/>
  <c r="M1218" i="6"/>
  <c r="O1218" i="6" s="1"/>
  <c r="P1218" i="6" s="1"/>
  <c r="T1217" i="6"/>
  <c r="S1217" i="6"/>
  <c r="R1217" i="6"/>
  <c r="Q1217" i="6"/>
  <c r="N1217" i="6"/>
  <c r="M1217" i="6"/>
  <c r="O1217" i="6" s="1"/>
  <c r="P1217" i="6" s="1"/>
  <c r="T1216" i="6"/>
  <c r="S1216" i="6"/>
  <c r="R1216" i="6"/>
  <c r="Q1216" i="6"/>
  <c r="N1216" i="6"/>
  <c r="M1216" i="6"/>
  <c r="T1215" i="6"/>
  <c r="S1215" i="6"/>
  <c r="R1215" i="6"/>
  <c r="Q1215" i="6"/>
  <c r="N1215" i="6"/>
  <c r="M1215" i="6"/>
  <c r="O1215" i="6" s="1"/>
  <c r="P1215" i="6" s="1"/>
  <c r="T1214" i="6"/>
  <c r="S1214" i="6"/>
  <c r="R1214" i="6"/>
  <c r="Q1214" i="6"/>
  <c r="P1214" i="6"/>
  <c r="O1214" i="6"/>
  <c r="N1214" i="6"/>
  <c r="M1214" i="6"/>
  <c r="T1213" i="6"/>
  <c r="S1213" i="6"/>
  <c r="R1213" i="6"/>
  <c r="Q1213" i="6"/>
  <c r="N1213" i="6"/>
  <c r="O1213" i="6" s="1"/>
  <c r="P1213" i="6" s="1"/>
  <c r="M1213" i="6"/>
  <c r="T1212" i="6"/>
  <c r="S1212" i="6"/>
  <c r="R1212" i="6"/>
  <c r="Q1212" i="6"/>
  <c r="P1212" i="6"/>
  <c r="N1212" i="6"/>
  <c r="M1212" i="6"/>
  <c r="O1212" i="6" s="1"/>
  <c r="T1211" i="6"/>
  <c r="S1211" i="6"/>
  <c r="R1211" i="6"/>
  <c r="Q1211" i="6"/>
  <c r="O1211" i="6"/>
  <c r="P1211" i="6" s="1"/>
  <c r="N1211" i="6"/>
  <c r="M1211" i="6"/>
  <c r="T1210" i="6"/>
  <c r="S1210" i="6"/>
  <c r="R1210" i="6"/>
  <c r="Q1210" i="6"/>
  <c r="N1210" i="6"/>
  <c r="M1210" i="6"/>
  <c r="O1210" i="6" s="1"/>
  <c r="P1210" i="6" s="1"/>
  <c r="T1209" i="6"/>
  <c r="S1209" i="6"/>
  <c r="R1209" i="6"/>
  <c r="Q1209" i="6"/>
  <c r="N1209" i="6"/>
  <c r="M1209" i="6"/>
  <c r="T1208" i="6"/>
  <c r="S1208" i="6"/>
  <c r="R1208" i="6"/>
  <c r="Q1208" i="6"/>
  <c r="N1208" i="6"/>
  <c r="O1208" i="6" s="1"/>
  <c r="P1208" i="6" s="1"/>
  <c r="M1208" i="6"/>
  <c r="T1207" i="6"/>
  <c r="S1207" i="6"/>
  <c r="R1207" i="6"/>
  <c r="Q1207" i="6"/>
  <c r="P1207" i="6"/>
  <c r="O1207" i="6"/>
  <c r="N1207" i="6"/>
  <c r="M1207" i="6"/>
  <c r="T1206" i="6"/>
  <c r="S1206" i="6"/>
  <c r="R1206" i="6"/>
  <c r="Q1206" i="6"/>
  <c r="N1206" i="6"/>
  <c r="M1206" i="6"/>
  <c r="O1206" i="6" s="1"/>
  <c r="P1206" i="6" s="1"/>
  <c r="T1205" i="6"/>
  <c r="S1205" i="6"/>
  <c r="R1205" i="6"/>
  <c r="Q1205" i="6"/>
  <c r="N1205" i="6"/>
  <c r="M1205" i="6"/>
  <c r="O1205" i="6" s="1"/>
  <c r="P1205" i="6" s="1"/>
  <c r="T1204" i="6"/>
  <c r="S1204" i="6"/>
  <c r="R1204" i="6"/>
  <c r="Q1204" i="6"/>
  <c r="N1204" i="6"/>
  <c r="O1204" i="6" s="1"/>
  <c r="P1204" i="6" s="1"/>
  <c r="M1204" i="6"/>
  <c r="T1203" i="6"/>
  <c r="S1203" i="6"/>
  <c r="R1203" i="6"/>
  <c r="Q1203" i="6"/>
  <c r="N1203" i="6"/>
  <c r="O1203" i="6" s="1"/>
  <c r="P1203" i="6" s="1"/>
  <c r="M1203" i="6"/>
  <c r="T1202" i="6"/>
  <c r="S1202" i="6"/>
  <c r="R1202" i="6"/>
  <c r="Q1202" i="6"/>
  <c r="O1202" i="6"/>
  <c r="P1202" i="6" s="1"/>
  <c r="N1202" i="6"/>
  <c r="M1202" i="6"/>
  <c r="T1201" i="6"/>
  <c r="S1201" i="6"/>
  <c r="R1201" i="6"/>
  <c r="Q1201" i="6"/>
  <c r="N1201" i="6"/>
  <c r="M1201" i="6"/>
  <c r="O1201" i="6" s="1"/>
  <c r="P1201" i="6" s="1"/>
  <c r="T1200" i="6"/>
  <c r="S1200" i="6"/>
  <c r="R1200" i="6"/>
  <c r="Q1200" i="6"/>
  <c r="N1200" i="6"/>
  <c r="O1200" i="6" s="1"/>
  <c r="P1200" i="6" s="1"/>
  <c r="M1200" i="6"/>
  <c r="T1199" i="6"/>
  <c r="S1199" i="6"/>
  <c r="R1199" i="6"/>
  <c r="Q1199" i="6"/>
  <c r="N1199" i="6"/>
  <c r="M1199" i="6"/>
  <c r="O1199" i="6" s="1"/>
  <c r="P1199" i="6" s="1"/>
  <c r="T1198" i="6"/>
  <c r="S1198" i="6"/>
  <c r="R1198" i="6"/>
  <c r="Q1198" i="6"/>
  <c r="P1198" i="6"/>
  <c r="N1198" i="6"/>
  <c r="M1198" i="6"/>
  <c r="O1198" i="6" s="1"/>
  <c r="T1197" i="6"/>
  <c r="S1197" i="6"/>
  <c r="R1197" i="6"/>
  <c r="Q1197" i="6"/>
  <c r="N1197" i="6"/>
  <c r="O1197" i="6" s="1"/>
  <c r="P1197" i="6" s="1"/>
  <c r="M1197" i="6"/>
  <c r="T1196" i="6"/>
  <c r="S1196" i="6"/>
  <c r="R1196" i="6"/>
  <c r="Q1196" i="6"/>
  <c r="O1196" i="6"/>
  <c r="P1196" i="6" s="1"/>
  <c r="N1196" i="6"/>
  <c r="M1196" i="6"/>
  <c r="T1195" i="6"/>
  <c r="S1195" i="6"/>
  <c r="R1195" i="6"/>
  <c r="Q1195" i="6"/>
  <c r="O1195" i="6"/>
  <c r="P1195" i="6" s="1"/>
  <c r="N1195" i="6"/>
  <c r="M1195" i="6"/>
  <c r="T1194" i="6"/>
  <c r="S1194" i="6"/>
  <c r="R1194" i="6"/>
  <c r="Q1194" i="6"/>
  <c r="N1194" i="6"/>
  <c r="M1194" i="6"/>
  <c r="O1194" i="6" s="1"/>
  <c r="P1194" i="6" s="1"/>
  <c r="T1193" i="6"/>
  <c r="S1193" i="6"/>
  <c r="R1193" i="6"/>
  <c r="Q1193" i="6"/>
  <c r="N1193" i="6"/>
  <c r="O1193" i="6" s="1"/>
  <c r="P1193" i="6" s="1"/>
  <c r="M1193" i="6"/>
  <c r="T1192" i="6"/>
  <c r="S1192" i="6"/>
  <c r="R1192" i="6"/>
  <c r="Q1192" i="6"/>
  <c r="N1192" i="6"/>
  <c r="O1192" i="6" s="1"/>
  <c r="P1192" i="6" s="1"/>
  <c r="M1192" i="6"/>
  <c r="T1191" i="6"/>
  <c r="S1191" i="6"/>
  <c r="R1191" i="6"/>
  <c r="Q1191" i="6"/>
  <c r="N1191" i="6"/>
  <c r="M1191" i="6"/>
  <c r="O1191" i="6" s="1"/>
  <c r="P1191" i="6" s="1"/>
  <c r="T1190" i="6"/>
  <c r="S1190" i="6"/>
  <c r="R1190" i="6"/>
  <c r="Q1190" i="6"/>
  <c r="N1190" i="6"/>
  <c r="O1190" i="6" s="1"/>
  <c r="P1190" i="6" s="1"/>
  <c r="M1190" i="6"/>
  <c r="T1189" i="6"/>
  <c r="S1189" i="6"/>
  <c r="R1189" i="6"/>
  <c r="Q1189" i="6"/>
  <c r="N1189" i="6"/>
  <c r="M1189" i="6"/>
  <c r="O1189" i="6" s="1"/>
  <c r="P1189" i="6" s="1"/>
  <c r="T1188" i="6"/>
  <c r="S1188" i="6"/>
  <c r="R1188" i="6"/>
  <c r="Q1188" i="6"/>
  <c r="N1188" i="6"/>
  <c r="O1188" i="6" s="1"/>
  <c r="P1188" i="6" s="1"/>
  <c r="M1188" i="6"/>
  <c r="T1187" i="6"/>
  <c r="S1187" i="6"/>
  <c r="R1187" i="6"/>
  <c r="Q1187" i="6"/>
  <c r="O1187" i="6"/>
  <c r="P1187" i="6" s="1"/>
  <c r="N1187" i="6"/>
  <c r="M1187" i="6"/>
  <c r="T1186" i="6"/>
  <c r="S1186" i="6"/>
  <c r="R1186" i="6"/>
  <c r="Q1186" i="6"/>
  <c r="O1186" i="6"/>
  <c r="P1186" i="6" s="1"/>
  <c r="N1186" i="6"/>
  <c r="M1186" i="6"/>
  <c r="T1185" i="6"/>
  <c r="S1185" i="6"/>
  <c r="R1185" i="6"/>
  <c r="Q1185" i="6"/>
  <c r="N1185" i="6"/>
  <c r="M1185" i="6"/>
  <c r="O1185" i="6" s="1"/>
  <c r="P1185" i="6" s="1"/>
  <c r="T1184" i="6"/>
  <c r="S1184" i="6"/>
  <c r="R1184" i="6"/>
  <c r="Q1184" i="6"/>
  <c r="P1184" i="6"/>
  <c r="N1184" i="6"/>
  <c r="M1184" i="6"/>
  <c r="O1184" i="6" s="1"/>
  <c r="T1183" i="6"/>
  <c r="S1183" i="6"/>
  <c r="R1183" i="6"/>
  <c r="Q1183" i="6"/>
  <c r="N1183" i="6"/>
  <c r="M1183" i="6"/>
  <c r="T1182" i="6"/>
  <c r="S1182" i="6"/>
  <c r="R1182" i="6"/>
  <c r="Q1182" i="6"/>
  <c r="N1182" i="6"/>
  <c r="O1182" i="6" s="1"/>
  <c r="P1182" i="6" s="1"/>
  <c r="M1182" i="6"/>
  <c r="T1181" i="6"/>
  <c r="S1181" i="6"/>
  <c r="R1181" i="6"/>
  <c r="Q1181" i="6"/>
  <c r="N1181" i="6"/>
  <c r="O1181" i="6" s="1"/>
  <c r="P1181" i="6" s="1"/>
  <c r="M1181" i="6"/>
  <c r="T1180" i="6"/>
  <c r="S1180" i="6"/>
  <c r="R1180" i="6"/>
  <c r="Q1180" i="6"/>
  <c r="N1180" i="6"/>
  <c r="M1180" i="6"/>
  <c r="O1180" i="6" s="1"/>
  <c r="P1180" i="6" s="1"/>
  <c r="T1179" i="6"/>
  <c r="S1179" i="6"/>
  <c r="R1179" i="6"/>
  <c r="Q1179" i="6"/>
  <c r="O1179" i="6"/>
  <c r="P1179" i="6" s="1"/>
  <c r="N1179" i="6"/>
  <c r="M1179" i="6"/>
  <c r="T1178" i="6"/>
  <c r="S1178" i="6"/>
  <c r="R1178" i="6"/>
  <c r="Q1178" i="6"/>
  <c r="N1178" i="6"/>
  <c r="M1178" i="6"/>
  <c r="O1178" i="6" s="1"/>
  <c r="P1178" i="6" s="1"/>
  <c r="T1177" i="6"/>
  <c r="S1177" i="6"/>
  <c r="R1177" i="6"/>
  <c r="Q1177" i="6"/>
  <c r="N1177" i="6"/>
  <c r="M1177" i="6"/>
  <c r="O1177" i="6" s="1"/>
  <c r="P1177" i="6" s="1"/>
  <c r="T1176" i="6"/>
  <c r="S1176" i="6"/>
  <c r="R1176" i="6"/>
  <c r="Q1176" i="6"/>
  <c r="N1176" i="6"/>
  <c r="O1176" i="6" s="1"/>
  <c r="P1176" i="6" s="1"/>
  <c r="M1176" i="6"/>
  <c r="T1175" i="6"/>
  <c r="S1175" i="6"/>
  <c r="R1175" i="6"/>
  <c r="Q1175" i="6"/>
  <c r="N1175" i="6"/>
  <c r="M1175" i="6"/>
  <c r="O1175" i="6" s="1"/>
  <c r="P1175" i="6" s="1"/>
  <c r="T1174" i="6"/>
  <c r="S1174" i="6"/>
  <c r="R1174" i="6"/>
  <c r="Q1174" i="6"/>
  <c r="O1174" i="6"/>
  <c r="P1174" i="6" s="1"/>
  <c r="N1174" i="6"/>
  <c r="M1174" i="6"/>
  <c r="T1173" i="6"/>
  <c r="S1173" i="6"/>
  <c r="R1173" i="6"/>
  <c r="Q1173" i="6"/>
  <c r="O1173" i="6"/>
  <c r="P1173" i="6" s="1"/>
  <c r="N1173" i="6"/>
  <c r="M1173" i="6"/>
  <c r="T1172" i="6"/>
  <c r="S1172" i="6"/>
  <c r="R1172" i="6"/>
  <c r="Q1172" i="6"/>
  <c r="N1172" i="6"/>
  <c r="M1172" i="6"/>
  <c r="O1172" i="6" s="1"/>
  <c r="P1172" i="6" s="1"/>
  <c r="T1171" i="6"/>
  <c r="S1171" i="6"/>
  <c r="R1171" i="6"/>
  <c r="Q1171" i="6"/>
  <c r="N1171" i="6"/>
  <c r="M1171" i="6"/>
  <c r="O1171" i="6" s="1"/>
  <c r="P1171" i="6" s="1"/>
  <c r="T1170" i="6"/>
  <c r="S1170" i="6"/>
  <c r="R1170" i="6"/>
  <c r="Q1170" i="6"/>
  <c r="N1170" i="6"/>
  <c r="M1170" i="6"/>
  <c r="O1170" i="6" s="1"/>
  <c r="P1170" i="6" s="1"/>
  <c r="T1169" i="6"/>
  <c r="S1169" i="6"/>
  <c r="R1169" i="6"/>
  <c r="Q1169" i="6"/>
  <c r="N1169" i="6"/>
  <c r="M1169" i="6"/>
  <c r="O1169" i="6" s="1"/>
  <c r="P1169" i="6" s="1"/>
  <c r="T1168" i="6"/>
  <c r="S1168" i="6"/>
  <c r="R1168" i="6"/>
  <c r="Q1168" i="6"/>
  <c r="N1168" i="6"/>
  <c r="M1168" i="6"/>
  <c r="O1168" i="6" s="1"/>
  <c r="P1168" i="6" s="1"/>
  <c r="T1167" i="6"/>
  <c r="S1167" i="6"/>
  <c r="R1167" i="6"/>
  <c r="Q1167" i="6"/>
  <c r="N1167" i="6"/>
  <c r="M1167" i="6"/>
  <c r="O1167" i="6" s="1"/>
  <c r="P1167" i="6" s="1"/>
  <c r="T1166" i="6"/>
  <c r="S1166" i="6"/>
  <c r="R1166" i="6"/>
  <c r="Q1166" i="6"/>
  <c r="N1166" i="6"/>
  <c r="M1166" i="6"/>
  <c r="O1166" i="6" s="1"/>
  <c r="P1166" i="6" s="1"/>
  <c r="T1165" i="6"/>
  <c r="S1165" i="6"/>
  <c r="R1165" i="6"/>
  <c r="Q1165" i="6"/>
  <c r="P1165" i="6"/>
  <c r="O1165" i="6"/>
  <c r="N1165" i="6"/>
  <c r="M1165" i="6"/>
  <c r="T1164" i="6"/>
  <c r="S1164" i="6"/>
  <c r="R1164" i="6"/>
  <c r="Q1164" i="6"/>
  <c r="O1164" i="6"/>
  <c r="P1164" i="6" s="1"/>
  <c r="N1164" i="6"/>
  <c r="M1164" i="6"/>
  <c r="T1163" i="6"/>
  <c r="S1163" i="6"/>
  <c r="R1163" i="6"/>
  <c r="Q1163" i="6"/>
  <c r="N1163" i="6"/>
  <c r="M1163" i="6"/>
  <c r="O1163" i="6" s="1"/>
  <c r="P1163" i="6" s="1"/>
  <c r="T1162" i="6"/>
  <c r="S1162" i="6"/>
  <c r="R1162" i="6"/>
  <c r="Q1162" i="6"/>
  <c r="N1162" i="6"/>
  <c r="M1162" i="6"/>
  <c r="O1162" i="6" s="1"/>
  <c r="P1162" i="6" s="1"/>
  <c r="T1161" i="6"/>
  <c r="S1161" i="6"/>
  <c r="R1161" i="6"/>
  <c r="Q1161" i="6"/>
  <c r="N1161" i="6"/>
  <c r="M1161" i="6"/>
  <c r="O1161" i="6" s="1"/>
  <c r="P1161" i="6" s="1"/>
  <c r="T1160" i="6"/>
  <c r="S1160" i="6"/>
  <c r="R1160" i="6"/>
  <c r="Q1160" i="6"/>
  <c r="N1160" i="6"/>
  <c r="M1160" i="6"/>
  <c r="O1160" i="6" s="1"/>
  <c r="P1160" i="6" s="1"/>
  <c r="T1159" i="6"/>
  <c r="S1159" i="6"/>
  <c r="R1159" i="6"/>
  <c r="Q1159" i="6"/>
  <c r="N1159" i="6"/>
  <c r="M1159" i="6"/>
  <c r="T1158" i="6"/>
  <c r="S1158" i="6"/>
  <c r="R1158" i="6"/>
  <c r="Q1158" i="6"/>
  <c r="N1158" i="6"/>
  <c r="M1158" i="6"/>
  <c r="O1158" i="6" s="1"/>
  <c r="P1158" i="6" s="1"/>
  <c r="T1157" i="6"/>
  <c r="S1157" i="6"/>
  <c r="R1157" i="6"/>
  <c r="Q1157" i="6"/>
  <c r="P1157" i="6"/>
  <c r="N1157" i="6"/>
  <c r="O1157" i="6" s="1"/>
  <c r="M1157" i="6"/>
  <c r="T1156" i="6"/>
  <c r="S1156" i="6"/>
  <c r="R1156" i="6"/>
  <c r="Q1156" i="6"/>
  <c r="O1156" i="6"/>
  <c r="P1156" i="6" s="1"/>
  <c r="N1156" i="6"/>
  <c r="M1156" i="6"/>
  <c r="T1155" i="6"/>
  <c r="S1155" i="6"/>
  <c r="R1155" i="6"/>
  <c r="Q1155" i="6"/>
  <c r="N1155" i="6"/>
  <c r="M1155" i="6"/>
  <c r="T1154" i="6"/>
  <c r="S1154" i="6"/>
  <c r="R1154" i="6"/>
  <c r="Q1154" i="6"/>
  <c r="O1154" i="6"/>
  <c r="P1154" i="6" s="1"/>
  <c r="N1154" i="6"/>
  <c r="M1154" i="6"/>
  <c r="T1153" i="6"/>
  <c r="S1153" i="6"/>
  <c r="R1153" i="6"/>
  <c r="Q1153" i="6"/>
  <c r="O1153" i="6"/>
  <c r="P1153" i="6" s="1"/>
  <c r="N1153" i="6"/>
  <c r="M1153" i="6"/>
  <c r="T1152" i="6"/>
  <c r="S1152" i="6"/>
  <c r="R1152" i="6"/>
  <c r="Q1152" i="6"/>
  <c r="P1152" i="6"/>
  <c r="N1152" i="6"/>
  <c r="M1152" i="6"/>
  <c r="O1152" i="6" s="1"/>
  <c r="T1151" i="6"/>
  <c r="S1151" i="6"/>
  <c r="R1151" i="6"/>
  <c r="Q1151" i="6"/>
  <c r="N1151" i="6"/>
  <c r="M1151" i="6"/>
  <c r="T1150" i="6"/>
  <c r="S1150" i="6"/>
  <c r="R1150" i="6"/>
  <c r="Q1150" i="6"/>
  <c r="O1150" i="6"/>
  <c r="P1150" i="6" s="1"/>
  <c r="N1150" i="6"/>
  <c r="M1150" i="6"/>
  <c r="T1149" i="6"/>
  <c r="S1149" i="6"/>
  <c r="R1149" i="6"/>
  <c r="Q1149" i="6"/>
  <c r="P1149" i="6"/>
  <c r="O1149" i="6"/>
  <c r="N1149" i="6"/>
  <c r="M1149" i="6"/>
  <c r="T1148" i="6"/>
  <c r="S1148" i="6"/>
  <c r="R1148" i="6"/>
  <c r="Q1148" i="6"/>
  <c r="N1148" i="6"/>
  <c r="M1148" i="6"/>
  <c r="O1148" i="6" s="1"/>
  <c r="P1148" i="6" s="1"/>
  <c r="T1147" i="6"/>
  <c r="S1147" i="6"/>
  <c r="R1147" i="6"/>
  <c r="Q1147" i="6"/>
  <c r="O1147" i="6"/>
  <c r="P1147" i="6" s="1"/>
  <c r="N1147" i="6"/>
  <c r="M1147" i="6"/>
  <c r="T1146" i="6"/>
  <c r="S1146" i="6"/>
  <c r="R1146" i="6"/>
  <c r="Q1146" i="6"/>
  <c r="N1146" i="6"/>
  <c r="M1146" i="6"/>
  <c r="O1146" i="6" s="1"/>
  <c r="P1146" i="6" s="1"/>
  <c r="T1145" i="6"/>
  <c r="S1145" i="6"/>
  <c r="R1145" i="6"/>
  <c r="Q1145" i="6"/>
  <c r="P1145" i="6"/>
  <c r="O1145" i="6"/>
  <c r="N1145" i="6"/>
  <c r="M1145" i="6"/>
  <c r="T1144" i="6"/>
  <c r="S1144" i="6"/>
  <c r="R1144" i="6"/>
  <c r="Q1144" i="6"/>
  <c r="O1144" i="6"/>
  <c r="P1144" i="6" s="1"/>
  <c r="N1144" i="6"/>
  <c r="M1144" i="6"/>
  <c r="T1143" i="6"/>
  <c r="S1143" i="6"/>
  <c r="R1143" i="6"/>
  <c r="Q1143" i="6"/>
  <c r="P1143" i="6"/>
  <c r="N1143" i="6"/>
  <c r="M1143" i="6"/>
  <c r="O1143" i="6" s="1"/>
  <c r="T1142" i="6"/>
  <c r="S1142" i="6"/>
  <c r="R1142" i="6"/>
  <c r="Q1142" i="6"/>
  <c r="P1142" i="6"/>
  <c r="N1142" i="6"/>
  <c r="M1142" i="6"/>
  <c r="O1142" i="6" s="1"/>
  <c r="T1141" i="6"/>
  <c r="S1141" i="6"/>
  <c r="R1141" i="6"/>
  <c r="Q1141" i="6"/>
  <c r="O1141" i="6"/>
  <c r="P1141" i="6" s="1"/>
  <c r="N1141" i="6"/>
  <c r="M1141" i="6"/>
  <c r="T1140" i="6"/>
  <c r="S1140" i="6"/>
  <c r="R1140" i="6"/>
  <c r="Q1140" i="6"/>
  <c r="O1140" i="6"/>
  <c r="P1140" i="6" s="1"/>
  <c r="N1140" i="6"/>
  <c r="M1140" i="6"/>
  <c r="T1139" i="6"/>
  <c r="S1139" i="6"/>
  <c r="R1139" i="6"/>
  <c r="Q1139" i="6"/>
  <c r="N1139" i="6"/>
  <c r="M1139" i="6"/>
  <c r="O1139" i="6" s="1"/>
  <c r="P1139" i="6" s="1"/>
  <c r="T1138" i="6"/>
  <c r="S1138" i="6"/>
  <c r="R1138" i="6"/>
  <c r="Q1138" i="6"/>
  <c r="N1138" i="6"/>
  <c r="M1138" i="6"/>
  <c r="O1138" i="6" s="1"/>
  <c r="P1138" i="6" s="1"/>
  <c r="T1137" i="6"/>
  <c r="S1137" i="6"/>
  <c r="R1137" i="6"/>
  <c r="Q1137" i="6"/>
  <c r="N1137" i="6"/>
  <c r="O1137" i="6" s="1"/>
  <c r="P1137" i="6" s="1"/>
  <c r="M1137" i="6"/>
  <c r="T1136" i="6"/>
  <c r="S1136" i="6"/>
  <c r="R1136" i="6"/>
  <c r="Q1136" i="6"/>
  <c r="O1136" i="6"/>
  <c r="P1136" i="6" s="1"/>
  <c r="N1136" i="6"/>
  <c r="M1136" i="6"/>
  <c r="T1135" i="6"/>
  <c r="S1135" i="6"/>
  <c r="R1135" i="6"/>
  <c r="Q1135" i="6"/>
  <c r="P1135" i="6"/>
  <c r="O1135" i="6"/>
  <c r="N1135" i="6"/>
  <c r="M1135" i="6"/>
  <c r="T1134" i="6"/>
  <c r="S1134" i="6"/>
  <c r="R1134" i="6"/>
  <c r="Q1134" i="6"/>
  <c r="P1134" i="6"/>
  <c r="N1134" i="6"/>
  <c r="M1134" i="6"/>
  <c r="O1134" i="6" s="1"/>
  <c r="T1133" i="6"/>
  <c r="S1133" i="6"/>
  <c r="R1133" i="6"/>
  <c r="Q1133" i="6"/>
  <c r="N1133" i="6"/>
  <c r="M1133" i="6"/>
  <c r="O1133" i="6" s="1"/>
  <c r="P1133" i="6" s="1"/>
  <c r="T1132" i="6"/>
  <c r="S1132" i="6"/>
  <c r="R1132" i="6"/>
  <c r="Q1132" i="6"/>
  <c r="N1132" i="6"/>
  <c r="O1132" i="6" s="1"/>
  <c r="P1132" i="6" s="1"/>
  <c r="M1132" i="6"/>
  <c r="T1131" i="6"/>
  <c r="S1131" i="6"/>
  <c r="R1131" i="6"/>
  <c r="Q1131" i="6"/>
  <c r="N1131" i="6"/>
  <c r="M1131" i="6"/>
  <c r="O1131" i="6" s="1"/>
  <c r="P1131" i="6" s="1"/>
  <c r="T1130" i="6"/>
  <c r="S1130" i="6"/>
  <c r="R1130" i="6"/>
  <c r="Q1130" i="6"/>
  <c r="N1130" i="6"/>
  <c r="M1130" i="6"/>
  <c r="O1130" i="6" s="1"/>
  <c r="P1130" i="6" s="1"/>
  <c r="T1129" i="6"/>
  <c r="S1129" i="6"/>
  <c r="R1129" i="6"/>
  <c r="Q1129" i="6"/>
  <c r="N1129" i="6"/>
  <c r="M1129" i="6"/>
  <c r="T1128" i="6"/>
  <c r="S1128" i="6"/>
  <c r="R1128" i="6"/>
  <c r="Q1128" i="6"/>
  <c r="N1128" i="6"/>
  <c r="M1128" i="6"/>
  <c r="O1128" i="6" s="1"/>
  <c r="P1128" i="6" s="1"/>
  <c r="T1127" i="6"/>
  <c r="S1127" i="6"/>
  <c r="R1127" i="6"/>
  <c r="Q1127" i="6"/>
  <c r="P1127" i="6"/>
  <c r="O1127" i="6"/>
  <c r="N1127" i="6"/>
  <c r="M1127" i="6"/>
  <c r="T1126" i="6"/>
  <c r="S1126" i="6"/>
  <c r="R1126" i="6"/>
  <c r="Q1126" i="6"/>
  <c r="N1126" i="6"/>
  <c r="M1126" i="6"/>
  <c r="T1125" i="6"/>
  <c r="S1125" i="6"/>
  <c r="R1125" i="6"/>
  <c r="Q1125" i="6"/>
  <c r="P1125" i="6"/>
  <c r="O1125" i="6"/>
  <c r="N1125" i="6"/>
  <c r="M1125" i="6"/>
  <c r="T1124" i="6"/>
  <c r="S1124" i="6"/>
  <c r="R1124" i="6"/>
  <c r="Q1124" i="6"/>
  <c r="P1124" i="6"/>
  <c r="O1124" i="6"/>
  <c r="N1124" i="6"/>
  <c r="M1124" i="6"/>
  <c r="T1123" i="6"/>
  <c r="S1123" i="6"/>
  <c r="R1123" i="6"/>
  <c r="Q1123" i="6"/>
  <c r="N1123" i="6"/>
  <c r="M1123" i="6"/>
  <c r="O1123" i="6" s="1"/>
  <c r="P1123" i="6" s="1"/>
  <c r="T1122" i="6"/>
  <c r="S1122" i="6"/>
  <c r="R1122" i="6"/>
  <c r="Q1122" i="6"/>
  <c r="O1122" i="6"/>
  <c r="P1122" i="6" s="1"/>
  <c r="N1122" i="6"/>
  <c r="M1122" i="6"/>
  <c r="T1121" i="6"/>
  <c r="S1121" i="6"/>
  <c r="R1121" i="6"/>
  <c r="Q1121" i="6"/>
  <c r="N1121" i="6"/>
  <c r="M1121" i="6"/>
  <c r="O1121" i="6" s="1"/>
  <c r="P1121" i="6" s="1"/>
  <c r="T1120" i="6"/>
  <c r="S1120" i="6"/>
  <c r="R1120" i="6"/>
  <c r="Q1120" i="6"/>
  <c r="O1120" i="6"/>
  <c r="P1120" i="6" s="1"/>
  <c r="N1120" i="6"/>
  <c r="M1120" i="6"/>
  <c r="T1119" i="6"/>
  <c r="S1119" i="6"/>
  <c r="R1119" i="6"/>
  <c r="Q1119" i="6"/>
  <c r="N1119" i="6"/>
  <c r="M1119" i="6"/>
  <c r="O1119" i="6" s="1"/>
  <c r="P1119" i="6" s="1"/>
  <c r="T1118" i="6"/>
  <c r="S1118" i="6"/>
  <c r="R1118" i="6"/>
  <c r="Q1118" i="6"/>
  <c r="P1118" i="6"/>
  <c r="O1118" i="6"/>
  <c r="N1118" i="6"/>
  <c r="M1118" i="6"/>
  <c r="T1117" i="6"/>
  <c r="S1117" i="6"/>
  <c r="R1117" i="6"/>
  <c r="Q1117" i="6"/>
  <c r="N1117" i="6"/>
  <c r="O1117" i="6" s="1"/>
  <c r="P1117" i="6" s="1"/>
  <c r="M1117" i="6"/>
  <c r="T1116" i="6"/>
  <c r="S1116" i="6"/>
  <c r="R1116" i="6"/>
  <c r="Q1116" i="6"/>
  <c r="N1116" i="6"/>
  <c r="M1116" i="6"/>
  <c r="O1116" i="6" s="1"/>
  <c r="P1116" i="6" s="1"/>
  <c r="T1115" i="6"/>
  <c r="S1115" i="6"/>
  <c r="R1115" i="6"/>
  <c r="Q1115" i="6"/>
  <c r="N1115" i="6"/>
  <c r="M1115" i="6"/>
  <c r="O1115" i="6" s="1"/>
  <c r="P1115" i="6" s="1"/>
  <c r="T1114" i="6"/>
  <c r="S1114" i="6"/>
  <c r="R1114" i="6"/>
  <c r="Q1114" i="6"/>
  <c r="N1114" i="6"/>
  <c r="M1114" i="6"/>
  <c r="O1114" i="6" s="1"/>
  <c r="P1114" i="6" s="1"/>
  <c r="T1113" i="6"/>
  <c r="S1113" i="6"/>
  <c r="R1113" i="6"/>
  <c r="Q1113" i="6"/>
  <c r="N1113" i="6"/>
  <c r="M1113" i="6"/>
  <c r="O1113" i="6" s="1"/>
  <c r="P1113" i="6" s="1"/>
  <c r="T1112" i="6"/>
  <c r="S1112" i="6"/>
  <c r="R1112" i="6"/>
  <c r="Q1112" i="6"/>
  <c r="N1112" i="6"/>
  <c r="O1112" i="6" s="1"/>
  <c r="P1112" i="6" s="1"/>
  <c r="M1112" i="6"/>
  <c r="T1111" i="6"/>
  <c r="S1111" i="6"/>
  <c r="R1111" i="6"/>
  <c r="Q1111" i="6"/>
  <c r="N1111" i="6"/>
  <c r="M1111" i="6"/>
  <c r="O1111" i="6" s="1"/>
  <c r="P1111" i="6" s="1"/>
  <c r="T1110" i="6"/>
  <c r="S1110" i="6"/>
  <c r="R1110" i="6"/>
  <c r="Q1110" i="6"/>
  <c r="P1110" i="6"/>
  <c r="N1110" i="6"/>
  <c r="M1110" i="6"/>
  <c r="O1110" i="6" s="1"/>
  <c r="T1109" i="6"/>
  <c r="S1109" i="6"/>
  <c r="R1109" i="6"/>
  <c r="Q1109" i="6"/>
  <c r="O1109" i="6"/>
  <c r="P1109" i="6" s="1"/>
  <c r="N1109" i="6"/>
  <c r="M1109" i="6"/>
  <c r="T1108" i="6"/>
  <c r="S1108" i="6"/>
  <c r="R1108" i="6"/>
  <c r="Q1108" i="6"/>
  <c r="O1108" i="6"/>
  <c r="P1108" i="6" s="1"/>
  <c r="N1108" i="6"/>
  <c r="M1108" i="6"/>
  <c r="T1107" i="6"/>
  <c r="S1107" i="6"/>
  <c r="R1107" i="6"/>
  <c r="Q1107" i="6"/>
  <c r="N1107" i="6"/>
  <c r="M1107" i="6"/>
  <c r="O1107" i="6" s="1"/>
  <c r="P1107" i="6" s="1"/>
  <c r="T1106" i="6"/>
  <c r="S1106" i="6"/>
  <c r="R1106" i="6"/>
  <c r="Q1106" i="6"/>
  <c r="N1106" i="6"/>
  <c r="M1106" i="6"/>
  <c r="O1106" i="6" s="1"/>
  <c r="P1106" i="6" s="1"/>
  <c r="T1105" i="6"/>
  <c r="S1105" i="6"/>
  <c r="R1105" i="6"/>
  <c r="Q1105" i="6"/>
  <c r="N1105" i="6"/>
  <c r="M1105" i="6"/>
  <c r="O1105" i="6" s="1"/>
  <c r="P1105" i="6" s="1"/>
  <c r="T1104" i="6"/>
  <c r="S1104" i="6"/>
  <c r="R1104" i="6"/>
  <c r="Q1104" i="6"/>
  <c r="O1104" i="6"/>
  <c r="P1104" i="6" s="1"/>
  <c r="N1104" i="6"/>
  <c r="M1104" i="6"/>
  <c r="T1103" i="6"/>
  <c r="S1103" i="6"/>
  <c r="R1103" i="6"/>
  <c r="Q1103" i="6"/>
  <c r="O1103" i="6"/>
  <c r="P1103" i="6" s="1"/>
  <c r="N1103" i="6"/>
  <c r="M1103" i="6"/>
  <c r="T1102" i="6"/>
  <c r="S1102" i="6"/>
  <c r="R1102" i="6"/>
  <c r="Q1102" i="6"/>
  <c r="P1102" i="6"/>
  <c r="O1102" i="6"/>
  <c r="N1102" i="6"/>
  <c r="M1102" i="6"/>
  <c r="T1101" i="6"/>
  <c r="S1101" i="6"/>
  <c r="R1101" i="6"/>
  <c r="Q1101" i="6"/>
  <c r="N1101" i="6"/>
  <c r="O1101" i="6" s="1"/>
  <c r="P1101" i="6" s="1"/>
  <c r="M1101" i="6"/>
  <c r="T1100" i="6"/>
  <c r="S1100" i="6"/>
  <c r="R1100" i="6"/>
  <c r="Q1100" i="6"/>
  <c r="P1100" i="6"/>
  <c r="N1100" i="6"/>
  <c r="M1100" i="6"/>
  <c r="O1100" i="6" s="1"/>
  <c r="T1099" i="6"/>
  <c r="S1099" i="6"/>
  <c r="R1099" i="6"/>
  <c r="Q1099" i="6"/>
  <c r="N1099" i="6"/>
  <c r="M1099" i="6"/>
  <c r="T1098" i="6"/>
  <c r="S1098" i="6"/>
  <c r="R1098" i="6"/>
  <c r="Q1098" i="6"/>
  <c r="N1098" i="6"/>
  <c r="M1098" i="6"/>
  <c r="O1098" i="6" s="1"/>
  <c r="P1098" i="6" s="1"/>
  <c r="T1097" i="6"/>
  <c r="S1097" i="6"/>
  <c r="R1097" i="6"/>
  <c r="Q1097" i="6"/>
  <c r="N1097" i="6"/>
  <c r="M1097" i="6"/>
  <c r="O1097" i="6" s="1"/>
  <c r="P1097" i="6" s="1"/>
  <c r="T1096" i="6"/>
  <c r="S1096" i="6"/>
  <c r="R1096" i="6"/>
  <c r="Q1096" i="6"/>
  <c r="N1096" i="6"/>
  <c r="M1096" i="6"/>
  <c r="O1096" i="6" s="1"/>
  <c r="P1096" i="6" s="1"/>
  <c r="T1095" i="6"/>
  <c r="S1095" i="6"/>
  <c r="R1095" i="6"/>
  <c r="Q1095" i="6"/>
  <c r="N1095" i="6"/>
  <c r="M1095" i="6"/>
  <c r="O1095" i="6" s="1"/>
  <c r="P1095" i="6" s="1"/>
  <c r="T1094" i="6"/>
  <c r="S1094" i="6"/>
  <c r="R1094" i="6"/>
  <c r="Q1094" i="6"/>
  <c r="N1094" i="6"/>
  <c r="M1094" i="6"/>
  <c r="O1094" i="6" s="1"/>
  <c r="P1094" i="6" s="1"/>
  <c r="T1093" i="6"/>
  <c r="S1093" i="6"/>
  <c r="R1093" i="6"/>
  <c r="Q1093" i="6"/>
  <c r="O1093" i="6"/>
  <c r="P1093" i="6" s="1"/>
  <c r="N1093" i="6"/>
  <c r="M1093" i="6"/>
  <c r="T1092" i="6"/>
  <c r="S1092" i="6"/>
  <c r="R1092" i="6"/>
  <c r="Q1092" i="6"/>
  <c r="O1092" i="6"/>
  <c r="P1092" i="6" s="1"/>
  <c r="N1092" i="6"/>
  <c r="M1092" i="6"/>
  <c r="T1091" i="6"/>
  <c r="S1091" i="6"/>
  <c r="R1091" i="6"/>
  <c r="Q1091" i="6"/>
  <c r="N1091" i="6"/>
  <c r="M1091" i="6"/>
  <c r="O1091" i="6" s="1"/>
  <c r="P1091" i="6" s="1"/>
  <c r="T1090" i="6"/>
  <c r="S1090" i="6"/>
  <c r="R1090" i="6"/>
  <c r="Q1090" i="6"/>
  <c r="N1090" i="6"/>
  <c r="M1090" i="6"/>
  <c r="O1090" i="6" s="1"/>
  <c r="P1090" i="6" s="1"/>
  <c r="T1089" i="6"/>
  <c r="S1089" i="6"/>
  <c r="R1089" i="6"/>
  <c r="Q1089" i="6"/>
  <c r="N1089" i="6"/>
  <c r="O1089" i="6" s="1"/>
  <c r="P1089" i="6" s="1"/>
  <c r="M1089" i="6"/>
  <c r="T1088" i="6"/>
  <c r="S1088" i="6"/>
  <c r="R1088" i="6"/>
  <c r="Q1088" i="6"/>
  <c r="N1088" i="6"/>
  <c r="O1088" i="6" s="1"/>
  <c r="P1088" i="6" s="1"/>
  <c r="M1088" i="6"/>
  <c r="T1087" i="6"/>
  <c r="S1087" i="6"/>
  <c r="R1087" i="6"/>
  <c r="Q1087" i="6"/>
  <c r="N1087" i="6"/>
  <c r="O1087" i="6" s="1"/>
  <c r="P1087" i="6" s="1"/>
  <c r="M1087" i="6"/>
  <c r="T1086" i="6"/>
  <c r="S1086" i="6"/>
  <c r="R1086" i="6"/>
  <c r="Q1086" i="6"/>
  <c r="P1086" i="6"/>
  <c r="O1086" i="6"/>
  <c r="N1086" i="6"/>
  <c r="M1086" i="6"/>
  <c r="T1085" i="6"/>
  <c r="S1085" i="6"/>
  <c r="R1085" i="6"/>
  <c r="Q1085" i="6"/>
  <c r="P1085" i="6"/>
  <c r="O1085" i="6"/>
  <c r="N1085" i="6"/>
  <c r="M1085" i="6"/>
  <c r="T1084" i="6"/>
  <c r="S1084" i="6"/>
  <c r="R1084" i="6"/>
  <c r="Q1084" i="6"/>
  <c r="O1084" i="6"/>
  <c r="P1084" i="6" s="1"/>
  <c r="N1084" i="6"/>
  <c r="M1084" i="6"/>
  <c r="T1083" i="6"/>
  <c r="S1083" i="6"/>
  <c r="R1083" i="6"/>
  <c r="Q1083" i="6"/>
  <c r="P1083" i="6"/>
  <c r="O1083" i="6"/>
  <c r="N1083" i="6"/>
  <c r="M1083" i="6"/>
  <c r="T1082" i="6"/>
  <c r="S1082" i="6"/>
  <c r="R1082" i="6"/>
  <c r="Q1082" i="6"/>
  <c r="N1082" i="6"/>
  <c r="M1082" i="6"/>
  <c r="T1081" i="6"/>
  <c r="S1081" i="6"/>
  <c r="R1081" i="6"/>
  <c r="Q1081" i="6"/>
  <c r="O1081" i="6"/>
  <c r="P1081" i="6" s="1"/>
  <c r="N1081" i="6"/>
  <c r="M1081" i="6"/>
  <c r="T1080" i="6"/>
  <c r="S1080" i="6"/>
  <c r="R1080" i="6"/>
  <c r="Q1080" i="6"/>
  <c r="N1080" i="6"/>
  <c r="M1080" i="6"/>
  <c r="O1080" i="6" s="1"/>
  <c r="P1080" i="6" s="1"/>
  <c r="T1079" i="6"/>
  <c r="S1079" i="6"/>
  <c r="R1079" i="6"/>
  <c r="Q1079" i="6"/>
  <c r="P1079" i="6"/>
  <c r="O1079" i="6"/>
  <c r="N1079" i="6"/>
  <c r="M1079" i="6"/>
  <c r="T1078" i="6"/>
  <c r="S1078" i="6"/>
  <c r="R1078" i="6"/>
  <c r="Q1078" i="6"/>
  <c r="N1078" i="6"/>
  <c r="M1078" i="6"/>
  <c r="O1078" i="6" s="1"/>
  <c r="P1078" i="6" s="1"/>
  <c r="T1077" i="6"/>
  <c r="S1077" i="6"/>
  <c r="R1077" i="6"/>
  <c r="Q1077" i="6"/>
  <c r="O1077" i="6"/>
  <c r="P1077" i="6" s="1"/>
  <c r="N1077" i="6"/>
  <c r="M1077" i="6"/>
  <c r="T1076" i="6"/>
  <c r="S1076" i="6"/>
  <c r="R1076" i="6"/>
  <c r="Q1076" i="6"/>
  <c r="O1076" i="6"/>
  <c r="P1076" i="6" s="1"/>
  <c r="N1076" i="6"/>
  <c r="M1076" i="6"/>
  <c r="T1075" i="6"/>
  <c r="S1075" i="6"/>
  <c r="R1075" i="6"/>
  <c r="Q1075" i="6"/>
  <c r="P1075" i="6"/>
  <c r="N1075" i="6"/>
  <c r="M1075" i="6"/>
  <c r="O1075" i="6" s="1"/>
  <c r="T1074" i="6"/>
  <c r="S1074" i="6"/>
  <c r="R1074" i="6"/>
  <c r="Q1074" i="6"/>
  <c r="N1074" i="6"/>
  <c r="M1074" i="6"/>
  <c r="O1074" i="6" s="1"/>
  <c r="P1074" i="6" s="1"/>
  <c r="T1073" i="6"/>
  <c r="S1073" i="6"/>
  <c r="R1073" i="6"/>
  <c r="Q1073" i="6"/>
  <c r="N1073" i="6"/>
  <c r="O1073" i="6" s="1"/>
  <c r="P1073" i="6" s="1"/>
  <c r="M1073" i="6"/>
  <c r="T1072" i="6"/>
  <c r="S1072" i="6"/>
  <c r="R1072" i="6"/>
  <c r="Q1072" i="6"/>
  <c r="N1072" i="6"/>
  <c r="M1072" i="6"/>
  <c r="O1072" i="6" s="1"/>
  <c r="P1072" i="6" s="1"/>
  <c r="T1071" i="6"/>
  <c r="S1071" i="6"/>
  <c r="R1071" i="6"/>
  <c r="Q1071" i="6"/>
  <c r="N1071" i="6"/>
  <c r="O1071" i="6" s="1"/>
  <c r="P1071" i="6" s="1"/>
  <c r="M1071" i="6"/>
  <c r="T1070" i="6"/>
  <c r="S1070" i="6"/>
  <c r="R1070" i="6"/>
  <c r="Q1070" i="6"/>
  <c r="N1070" i="6"/>
  <c r="M1070" i="6"/>
  <c r="O1070" i="6" s="1"/>
  <c r="P1070" i="6" s="1"/>
  <c r="T1069" i="6"/>
  <c r="S1069" i="6"/>
  <c r="R1069" i="6"/>
  <c r="Q1069" i="6"/>
  <c r="O1069" i="6"/>
  <c r="P1069" i="6" s="1"/>
  <c r="N1069" i="6"/>
  <c r="M1069" i="6"/>
  <c r="T1068" i="6"/>
  <c r="S1068" i="6"/>
  <c r="R1068" i="6"/>
  <c r="Q1068" i="6"/>
  <c r="O1068" i="6"/>
  <c r="P1068" i="6" s="1"/>
  <c r="N1068" i="6"/>
  <c r="M1068" i="6"/>
  <c r="T1067" i="6"/>
  <c r="S1067" i="6"/>
  <c r="R1067" i="6"/>
  <c r="Q1067" i="6"/>
  <c r="N1067" i="6"/>
  <c r="M1067" i="6"/>
  <c r="O1067" i="6" s="1"/>
  <c r="P1067" i="6" s="1"/>
  <c r="T1066" i="6"/>
  <c r="S1066" i="6"/>
  <c r="R1066" i="6"/>
  <c r="Q1066" i="6"/>
  <c r="N1066" i="6"/>
  <c r="M1066" i="6"/>
  <c r="O1066" i="6" s="1"/>
  <c r="P1066" i="6" s="1"/>
  <c r="T1065" i="6"/>
  <c r="S1065" i="6"/>
  <c r="R1065" i="6"/>
  <c r="Q1065" i="6"/>
  <c r="O1065" i="6"/>
  <c r="P1065" i="6" s="1"/>
  <c r="N1065" i="6"/>
  <c r="M1065" i="6"/>
  <c r="T1064" i="6"/>
  <c r="S1064" i="6"/>
  <c r="R1064" i="6"/>
  <c r="Q1064" i="6"/>
  <c r="N1064" i="6"/>
  <c r="M1064" i="6"/>
  <c r="O1064" i="6" s="1"/>
  <c r="P1064" i="6" s="1"/>
  <c r="T1063" i="6"/>
  <c r="S1063" i="6"/>
  <c r="R1063" i="6"/>
  <c r="Q1063" i="6"/>
  <c r="N1063" i="6"/>
  <c r="M1063" i="6"/>
  <c r="T1062" i="6"/>
  <c r="S1062" i="6"/>
  <c r="R1062" i="6"/>
  <c r="Q1062" i="6"/>
  <c r="N1062" i="6"/>
  <c r="M1062" i="6"/>
  <c r="O1062" i="6" s="1"/>
  <c r="P1062" i="6" s="1"/>
  <c r="T1061" i="6"/>
  <c r="S1061" i="6"/>
  <c r="R1061" i="6"/>
  <c r="Q1061" i="6"/>
  <c r="N1061" i="6"/>
  <c r="O1061" i="6" s="1"/>
  <c r="P1061" i="6" s="1"/>
  <c r="M1061" i="6"/>
  <c r="T1060" i="6"/>
  <c r="S1060" i="6"/>
  <c r="R1060" i="6"/>
  <c r="Q1060" i="6"/>
  <c r="N1060" i="6"/>
  <c r="O1060" i="6" s="1"/>
  <c r="P1060" i="6" s="1"/>
  <c r="M1060" i="6"/>
  <c r="T1059" i="6"/>
  <c r="S1059" i="6"/>
  <c r="R1059" i="6"/>
  <c r="Q1059" i="6"/>
  <c r="N1059" i="6"/>
  <c r="M1059" i="6"/>
  <c r="O1059" i="6" s="1"/>
  <c r="P1059" i="6" s="1"/>
  <c r="T1058" i="6"/>
  <c r="S1058" i="6"/>
  <c r="R1058" i="6"/>
  <c r="Q1058" i="6"/>
  <c r="N1058" i="6"/>
  <c r="M1058" i="6"/>
  <c r="O1058" i="6" s="1"/>
  <c r="P1058" i="6" s="1"/>
  <c r="T1057" i="6"/>
  <c r="S1057" i="6"/>
  <c r="R1057" i="6"/>
  <c r="Q1057" i="6"/>
  <c r="N1057" i="6"/>
  <c r="M1057" i="6"/>
  <c r="T1056" i="6"/>
  <c r="S1056" i="6"/>
  <c r="R1056" i="6"/>
  <c r="Q1056" i="6"/>
  <c r="N1056" i="6"/>
  <c r="M1056" i="6"/>
  <c r="O1056" i="6" s="1"/>
  <c r="P1056" i="6" s="1"/>
  <c r="T1055" i="6"/>
  <c r="S1055" i="6"/>
  <c r="R1055" i="6"/>
  <c r="Q1055" i="6"/>
  <c r="N1055" i="6"/>
  <c r="M1055" i="6"/>
  <c r="O1055" i="6" s="1"/>
  <c r="P1055" i="6" s="1"/>
  <c r="T1054" i="6"/>
  <c r="S1054" i="6"/>
  <c r="R1054" i="6"/>
  <c r="Q1054" i="6"/>
  <c r="N1054" i="6"/>
  <c r="O1054" i="6" s="1"/>
  <c r="P1054" i="6" s="1"/>
  <c r="M1054" i="6"/>
  <c r="T1053" i="6"/>
  <c r="S1053" i="6"/>
  <c r="R1053" i="6"/>
  <c r="Q1053" i="6"/>
  <c r="N1053" i="6"/>
  <c r="M1053" i="6"/>
  <c r="O1053" i="6" s="1"/>
  <c r="P1053" i="6" s="1"/>
  <c r="T1052" i="6"/>
  <c r="S1052" i="6"/>
  <c r="R1052" i="6"/>
  <c r="Q1052" i="6"/>
  <c r="P1052" i="6"/>
  <c r="O1052" i="6"/>
  <c r="N1052" i="6"/>
  <c r="M1052" i="6"/>
  <c r="T1051" i="6"/>
  <c r="S1051" i="6"/>
  <c r="R1051" i="6"/>
  <c r="Q1051" i="6"/>
  <c r="O1051" i="6"/>
  <c r="P1051" i="6" s="1"/>
  <c r="N1051" i="6"/>
  <c r="M1051" i="6"/>
  <c r="T1050" i="6"/>
  <c r="S1050" i="6"/>
  <c r="R1050" i="6"/>
  <c r="Q1050" i="6"/>
  <c r="N1050" i="6"/>
  <c r="M1050" i="6"/>
  <c r="T1049" i="6"/>
  <c r="S1049" i="6"/>
  <c r="R1049" i="6"/>
  <c r="Q1049" i="6"/>
  <c r="N1049" i="6"/>
  <c r="M1049" i="6"/>
  <c r="O1049" i="6" s="1"/>
  <c r="P1049" i="6" s="1"/>
  <c r="T1048" i="6"/>
  <c r="S1048" i="6"/>
  <c r="R1048" i="6"/>
  <c r="Q1048" i="6"/>
  <c r="O1048" i="6"/>
  <c r="P1048" i="6" s="1"/>
  <c r="N1048" i="6"/>
  <c r="M1048" i="6"/>
  <c r="T1047" i="6"/>
  <c r="S1047" i="6"/>
  <c r="R1047" i="6"/>
  <c r="Q1047" i="6"/>
  <c r="N1047" i="6"/>
  <c r="M1047" i="6"/>
  <c r="O1047" i="6" s="1"/>
  <c r="P1047" i="6" s="1"/>
  <c r="T1046" i="6"/>
  <c r="S1046" i="6"/>
  <c r="R1046" i="6"/>
  <c r="Q1046" i="6"/>
  <c r="O1046" i="6"/>
  <c r="P1046" i="6" s="1"/>
  <c r="N1046" i="6"/>
  <c r="M1046" i="6"/>
  <c r="T1045" i="6"/>
  <c r="S1045" i="6"/>
  <c r="R1045" i="6"/>
  <c r="Q1045" i="6"/>
  <c r="O1045" i="6"/>
  <c r="P1045" i="6" s="1"/>
  <c r="N1045" i="6"/>
  <c r="M1045" i="6"/>
  <c r="T1044" i="6"/>
  <c r="S1044" i="6"/>
  <c r="R1044" i="6"/>
  <c r="Q1044" i="6"/>
  <c r="P1044" i="6"/>
  <c r="O1044" i="6"/>
  <c r="N1044" i="6"/>
  <c r="M1044" i="6"/>
  <c r="T1043" i="6"/>
  <c r="S1043" i="6"/>
  <c r="R1043" i="6"/>
  <c r="Q1043" i="6"/>
  <c r="P1043" i="6"/>
  <c r="N1043" i="6"/>
  <c r="M1043" i="6"/>
  <c r="O1043" i="6" s="1"/>
  <c r="T1042" i="6"/>
  <c r="S1042" i="6"/>
  <c r="R1042" i="6"/>
  <c r="Q1042" i="6"/>
  <c r="N1042" i="6"/>
  <c r="M1042" i="6"/>
  <c r="O1042" i="6" s="1"/>
  <c r="P1042" i="6" s="1"/>
  <c r="T1041" i="6"/>
  <c r="S1041" i="6"/>
  <c r="R1041" i="6"/>
  <c r="Q1041" i="6"/>
  <c r="N1041" i="6"/>
  <c r="M1041" i="6"/>
  <c r="T1040" i="6"/>
  <c r="S1040" i="6"/>
  <c r="R1040" i="6"/>
  <c r="Q1040" i="6"/>
  <c r="N1040" i="6"/>
  <c r="M1040" i="6"/>
  <c r="O1040" i="6" s="1"/>
  <c r="P1040" i="6" s="1"/>
  <c r="T1039" i="6"/>
  <c r="S1039" i="6"/>
  <c r="R1039" i="6"/>
  <c r="Q1039" i="6"/>
  <c r="N1039" i="6"/>
  <c r="M1039" i="6"/>
  <c r="O1039" i="6" s="1"/>
  <c r="P1039" i="6" s="1"/>
  <c r="T1038" i="6"/>
  <c r="S1038" i="6"/>
  <c r="R1038" i="6"/>
  <c r="Q1038" i="6"/>
  <c r="N1038" i="6"/>
  <c r="M1038" i="6"/>
  <c r="T1037" i="6"/>
  <c r="S1037" i="6"/>
  <c r="R1037" i="6"/>
  <c r="Q1037" i="6"/>
  <c r="P1037" i="6"/>
  <c r="O1037" i="6"/>
  <c r="N1037" i="6"/>
  <c r="M1037" i="6"/>
  <c r="T1036" i="6"/>
  <c r="S1036" i="6"/>
  <c r="R1036" i="6"/>
  <c r="Q1036" i="6"/>
  <c r="P1036" i="6"/>
  <c r="O1036" i="6"/>
  <c r="N1036" i="6"/>
  <c r="M1036" i="6"/>
  <c r="T1035" i="6"/>
  <c r="S1035" i="6"/>
  <c r="R1035" i="6"/>
  <c r="Q1035" i="6"/>
  <c r="O1035" i="6"/>
  <c r="P1035" i="6" s="1"/>
  <c r="N1035" i="6"/>
  <c r="M1035" i="6"/>
  <c r="T1034" i="6"/>
  <c r="S1034" i="6"/>
  <c r="R1034" i="6"/>
  <c r="Q1034" i="6"/>
  <c r="N1034" i="6"/>
  <c r="M1034" i="6"/>
  <c r="O1034" i="6" s="1"/>
  <c r="P1034" i="6" s="1"/>
  <c r="T1033" i="6"/>
  <c r="S1033" i="6"/>
  <c r="R1033" i="6"/>
  <c r="Q1033" i="6"/>
  <c r="P1033" i="6"/>
  <c r="N1033" i="6"/>
  <c r="M1033" i="6"/>
  <c r="O1033" i="6" s="1"/>
  <c r="T1032" i="6"/>
  <c r="S1032" i="6"/>
  <c r="R1032" i="6"/>
  <c r="Q1032" i="6"/>
  <c r="N1032" i="6"/>
  <c r="M1032" i="6"/>
  <c r="O1032" i="6" s="1"/>
  <c r="P1032" i="6" s="1"/>
  <c r="T1031" i="6"/>
  <c r="S1031" i="6"/>
  <c r="R1031" i="6"/>
  <c r="Q1031" i="6"/>
  <c r="N1031" i="6"/>
  <c r="M1031" i="6"/>
  <c r="T1030" i="6"/>
  <c r="S1030" i="6"/>
  <c r="R1030" i="6"/>
  <c r="Q1030" i="6"/>
  <c r="N1030" i="6"/>
  <c r="M1030" i="6"/>
  <c r="O1030" i="6" s="1"/>
  <c r="P1030" i="6" s="1"/>
  <c r="T1029" i="6"/>
  <c r="S1029" i="6"/>
  <c r="R1029" i="6"/>
  <c r="Q1029" i="6"/>
  <c r="P1029" i="6"/>
  <c r="O1029" i="6"/>
  <c r="N1029" i="6"/>
  <c r="M1029" i="6"/>
  <c r="T1028" i="6"/>
  <c r="S1028" i="6"/>
  <c r="R1028" i="6"/>
  <c r="Q1028" i="6"/>
  <c r="N1028" i="6"/>
  <c r="M1028" i="6"/>
  <c r="O1028" i="6" s="1"/>
  <c r="P1028" i="6" s="1"/>
  <c r="T1027" i="6"/>
  <c r="S1027" i="6"/>
  <c r="R1027" i="6"/>
  <c r="Q1027" i="6"/>
  <c r="P1027" i="6"/>
  <c r="O1027" i="6"/>
  <c r="N1027" i="6"/>
  <c r="M1027" i="6"/>
  <c r="T1026" i="6"/>
  <c r="S1026" i="6"/>
  <c r="R1026" i="6"/>
  <c r="Q1026" i="6"/>
  <c r="O1026" i="6"/>
  <c r="P1026" i="6" s="1"/>
  <c r="N1026" i="6"/>
  <c r="M1026" i="6"/>
  <c r="T1025" i="6"/>
  <c r="S1025" i="6"/>
  <c r="R1025" i="6"/>
  <c r="Q1025" i="6"/>
  <c r="N1025" i="6"/>
  <c r="M1025" i="6"/>
  <c r="O1025" i="6" s="1"/>
  <c r="P1025" i="6" s="1"/>
  <c r="T1024" i="6"/>
  <c r="S1024" i="6"/>
  <c r="R1024" i="6"/>
  <c r="Q1024" i="6"/>
  <c r="N1024" i="6"/>
  <c r="M1024" i="6"/>
  <c r="O1024" i="6" s="1"/>
  <c r="P1024" i="6" s="1"/>
  <c r="T1023" i="6"/>
  <c r="S1023" i="6"/>
  <c r="R1023" i="6"/>
  <c r="Q1023" i="6"/>
  <c r="N1023" i="6"/>
  <c r="M1023" i="6"/>
  <c r="O1023" i="6" s="1"/>
  <c r="P1023" i="6" s="1"/>
  <c r="T1022" i="6"/>
  <c r="S1022" i="6"/>
  <c r="R1022" i="6"/>
  <c r="Q1022" i="6"/>
  <c r="N1022" i="6"/>
  <c r="O1022" i="6" s="1"/>
  <c r="P1022" i="6" s="1"/>
  <c r="M1022" i="6"/>
  <c r="T1021" i="6"/>
  <c r="S1021" i="6"/>
  <c r="R1021" i="6"/>
  <c r="Q1021" i="6"/>
  <c r="N1021" i="6"/>
  <c r="M1021" i="6"/>
  <c r="O1021" i="6" s="1"/>
  <c r="P1021" i="6" s="1"/>
  <c r="T1020" i="6"/>
  <c r="S1020" i="6"/>
  <c r="R1020" i="6"/>
  <c r="Q1020" i="6"/>
  <c r="O1020" i="6"/>
  <c r="P1020" i="6" s="1"/>
  <c r="N1020" i="6"/>
  <c r="M1020" i="6"/>
  <c r="T1019" i="6"/>
  <c r="S1019" i="6"/>
  <c r="R1019" i="6"/>
  <c r="Q1019" i="6"/>
  <c r="N1019" i="6"/>
  <c r="O1019" i="6" s="1"/>
  <c r="P1019" i="6" s="1"/>
  <c r="M1019" i="6"/>
  <c r="T1018" i="6"/>
  <c r="S1018" i="6"/>
  <c r="R1018" i="6"/>
  <c r="Q1018" i="6"/>
  <c r="N1018" i="6"/>
  <c r="M1018" i="6"/>
  <c r="O1018" i="6" s="1"/>
  <c r="P1018" i="6" s="1"/>
  <c r="T1017" i="6"/>
  <c r="S1017" i="6"/>
  <c r="R1017" i="6"/>
  <c r="Q1017" i="6"/>
  <c r="N1017" i="6"/>
  <c r="M1017" i="6"/>
  <c r="O1017" i="6" s="1"/>
  <c r="P1017" i="6" s="1"/>
  <c r="T1016" i="6"/>
  <c r="S1016" i="6"/>
  <c r="R1016" i="6"/>
  <c r="Q1016" i="6"/>
  <c r="N1016" i="6"/>
  <c r="M1016" i="6"/>
  <c r="O1016" i="6" s="1"/>
  <c r="P1016" i="6" s="1"/>
  <c r="T1015" i="6"/>
  <c r="S1015" i="6"/>
  <c r="R1015" i="6"/>
  <c r="Q1015" i="6"/>
  <c r="N1015" i="6"/>
  <c r="M1015" i="6"/>
  <c r="O1015" i="6" s="1"/>
  <c r="P1015" i="6" s="1"/>
  <c r="T1014" i="6"/>
  <c r="S1014" i="6"/>
  <c r="R1014" i="6"/>
  <c r="Q1014" i="6"/>
  <c r="N1014" i="6"/>
  <c r="M1014" i="6"/>
  <c r="O1014" i="6" s="1"/>
  <c r="P1014" i="6" s="1"/>
  <c r="T1013" i="6"/>
  <c r="S1013" i="6"/>
  <c r="R1013" i="6"/>
  <c r="Q1013" i="6"/>
  <c r="N1013" i="6"/>
  <c r="M1013" i="6"/>
  <c r="O1013" i="6" s="1"/>
  <c r="P1013" i="6" s="1"/>
  <c r="T1012" i="6"/>
  <c r="S1012" i="6"/>
  <c r="R1012" i="6"/>
  <c r="Q1012" i="6"/>
  <c r="P1012" i="6"/>
  <c r="O1012" i="6"/>
  <c r="N1012" i="6"/>
  <c r="M1012" i="6"/>
  <c r="T1011" i="6"/>
  <c r="S1011" i="6"/>
  <c r="R1011" i="6"/>
  <c r="Q1011" i="6"/>
  <c r="O1011" i="6"/>
  <c r="P1011" i="6" s="1"/>
  <c r="N1011" i="6"/>
  <c r="M1011" i="6"/>
  <c r="T1010" i="6"/>
  <c r="S1010" i="6"/>
  <c r="R1010" i="6"/>
  <c r="Q1010" i="6"/>
  <c r="N1010" i="6"/>
  <c r="M1010" i="6"/>
  <c r="O1010" i="6" s="1"/>
  <c r="P1010" i="6" s="1"/>
  <c r="T1009" i="6"/>
  <c r="S1009" i="6"/>
  <c r="R1009" i="6"/>
  <c r="Q1009" i="6"/>
  <c r="N1009" i="6"/>
  <c r="M1009" i="6"/>
  <c r="O1009" i="6" s="1"/>
  <c r="P1009" i="6" s="1"/>
  <c r="T1008" i="6"/>
  <c r="S1008" i="6"/>
  <c r="R1008" i="6"/>
  <c r="Q1008" i="6"/>
  <c r="O1008" i="6"/>
  <c r="P1008" i="6" s="1"/>
  <c r="N1008" i="6"/>
  <c r="M1008" i="6"/>
  <c r="T1007" i="6"/>
  <c r="S1007" i="6"/>
  <c r="R1007" i="6"/>
  <c r="Q1007" i="6"/>
  <c r="N1007" i="6"/>
  <c r="M1007" i="6"/>
  <c r="O1007" i="6" s="1"/>
  <c r="P1007" i="6" s="1"/>
  <c r="T1006" i="6"/>
  <c r="S1006" i="6"/>
  <c r="R1006" i="6"/>
  <c r="Q1006" i="6"/>
  <c r="P1006" i="6"/>
  <c r="N1006" i="6"/>
  <c r="M1006" i="6"/>
  <c r="O1006" i="6" s="1"/>
  <c r="T1005" i="6"/>
  <c r="S1005" i="6"/>
  <c r="R1005" i="6"/>
  <c r="Q1005" i="6"/>
  <c r="N1005" i="6"/>
  <c r="M1005" i="6"/>
  <c r="O1005" i="6" s="1"/>
  <c r="P1005" i="6" s="1"/>
  <c r="T1004" i="6"/>
  <c r="S1004" i="6"/>
  <c r="R1004" i="6"/>
  <c r="Q1004" i="6"/>
  <c r="N1004" i="6"/>
  <c r="O1004" i="6" s="1"/>
  <c r="P1004" i="6" s="1"/>
  <c r="M1004" i="6"/>
  <c r="T1003" i="6"/>
  <c r="S1003" i="6"/>
  <c r="R1003" i="6"/>
  <c r="Q1003" i="6"/>
  <c r="N1003" i="6"/>
  <c r="O1003" i="6" s="1"/>
  <c r="P1003" i="6" s="1"/>
  <c r="M1003" i="6"/>
  <c r="T1002" i="6"/>
  <c r="S1002" i="6"/>
  <c r="R1002" i="6"/>
  <c r="Q1002" i="6"/>
  <c r="N1002" i="6"/>
  <c r="M1002" i="6"/>
  <c r="O1002" i="6" s="1"/>
  <c r="P1002" i="6" s="1"/>
  <c r="T1001" i="6"/>
  <c r="S1001" i="6"/>
  <c r="R1001" i="6"/>
  <c r="Q1001" i="6"/>
  <c r="N1001" i="6"/>
  <c r="M1001" i="6"/>
  <c r="O1001" i="6" s="1"/>
  <c r="P1001" i="6" s="1"/>
  <c r="T1000" i="6"/>
  <c r="S1000" i="6"/>
  <c r="R1000" i="6"/>
  <c r="Q1000" i="6"/>
  <c r="N1000" i="6"/>
  <c r="M1000" i="6"/>
  <c r="O1000" i="6" s="1"/>
  <c r="P1000" i="6" s="1"/>
  <c r="T999" i="6"/>
  <c r="S999" i="6"/>
  <c r="R999" i="6"/>
  <c r="Q999" i="6"/>
  <c r="N999" i="6"/>
  <c r="M999" i="6"/>
  <c r="T998" i="6"/>
  <c r="S998" i="6"/>
  <c r="R998" i="6"/>
  <c r="Q998" i="6"/>
  <c r="N998" i="6"/>
  <c r="M998" i="6"/>
  <c r="O998" i="6" s="1"/>
  <c r="P998" i="6" s="1"/>
  <c r="T997" i="6"/>
  <c r="S997" i="6"/>
  <c r="R997" i="6"/>
  <c r="Q997" i="6"/>
  <c r="O997" i="6"/>
  <c r="P997" i="6" s="1"/>
  <c r="N997" i="6"/>
  <c r="M997" i="6"/>
  <c r="T996" i="6"/>
  <c r="S996" i="6"/>
  <c r="R996" i="6"/>
  <c r="Q996" i="6"/>
  <c r="N996" i="6"/>
  <c r="M996" i="6"/>
  <c r="O996" i="6" s="1"/>
  <c r="P996" i="6" s="1"/>
  <c r="T995" i="6"/>
  <c r="S995" i="6"/>
  <c r="R995" i="6"/>
  <c r="Q995" i="6"/>
  <c r="P995" i="6"/>
  <c r="O995" i="6"/>
  <c r="N995" i="6"/>
  <c r="M995" i="6"/>
  <c r="T994" i="6"/>
  <c r="S994" i="6"/>
  <c r="R994" i="6"/>
  <c r="Q994" i="6"/>
  <c r="O994" i="6"/>
  <c r="P994" i="6" s="1"/>
  <c r="N994" i="6"/>
  <c r="M994" i="6"/>
  <c r="T993" i="6"/>
  <c r="S993" i="6"/>
  <c r="R993" i="6"/>
  <c r="Q993" i="6"/>
  <c r="N993" i="6"/>
  <c r="M993" i="6"/>
  <c r="O993" i="6" s="1"/>
  <c r="P993" i="6" s="1"/>
  <c r="T992" i="6"/>
  <c r="S992" i="6"/>
  <c r="R992" i="6"/>
  <c r="Q992" i="6"/>
  <c r="N992" i="6"/>
  <c r="M992" i="6"/>
  <c r="T991" i="6"/>
  <c r="S991" i="6"/>
  <c r="R991" i="6"/>
  <c r="Q991" i="6"/>
  <c r="N991" i="6"/>
  <c r="M991" i="6"/>
  <c r="O991" i="6" s="1"/>
  <c r="P991" i="6" s="1"/>
  <c r="T990" i="6"/>
  <c r="S990" i="6"/>
  <c r="R990" i="6"/>
  <c r="Q990" i="6"/>
  <c r="N990" i="6"/>
  <c r="O990" i="6" s="1"/>
  <c r="P990" i="6" s="1"/>
  <c r="M990" i="6"/>
  <c r="T989" i="6"/>
  <c r="S989" i="6"/>
  <c r="R989" i="6"/>
  <c r="Q989" i="6"/>
  <c r="O989" i="6"/>
  <c r="P989" i="6" s="1"/>
  <c r="N989" i="6"/>
  <c r="M989" i="6"/>
  <c r="T988" i="6"/>
  <c r="S988" i="6"/>
  <c r="R988" i="6"/>
  <c r="Q988" i="6"/>
  <c r="P988" i="6"/>
  <c r="O988" i="6"/>
  <c r="N988" i="6"/>
  <c r="M988" i="6"/>
  <c r="T987" i="6"/>
  <c r="S987" i="6"/>
  <c r="R987" i="6"/>
  <c r="Q987" i="6"/>
  <c r="N987" i="6"/>
  <c r="O987" i="6" s="1"/>
  <c r="P987" i="6" s="1"/>
  <c r="M987" i="6"/>
  <c r="T986" i="6"/>
  <c r="S986" i="6"/>
  <c r="R986" i="6"/>
  <c r="Q986" i="6"/>
  <c r="O986" i="6"/>
  <c r="P986" i="6" s="1"/>
  <c r="N986" i="6"/>
  <c r="M986" i="6"/>
  <c r="T985" i="6"/>
  <c r="S985" i="6"/>
  <c r="R985" i="6"/>
  <c r="Q985" i="6"/>
  <c r="N985" i="6"/>
  <c r="M985" i="6"/>
  <c r="O985" i="6" s="1"/>
  <c r="P985" i="6" s="1"/>
  <c r="T984" i="6"/>
  <c r="S984" i="6"/>
  <c r="R984" i="6"/>
  <c r="Q984" i="6"/>
  <c r="N984" i="6"/>
  <c r="M984" i="6"/>
  <c r="O984" i="6" s="1"/>
  <c r="P984" i="6" s="1"/>
  <c r="T983" i="6"/>
  <c r="S983" i="6"/>
  <c r="R983" i="6"/>
  <c r="Q983" i="6"/>
  <c r="N983" i="6"/>
  <c r="M983" i="6"/>
  <c r="O983" i="6" s="1"/>
  <c r="P983" i="6" s="1"/>
  <c r="T982" i="6"/>
  <c r="S982" i="6"/>
  <c r="R982" i="6"/>
  <c r="Q982" i="6"/>
  <c r="O982" i="6"/>
  <c r="P982" i="6" s="1"/>
  <c r="N982" i="6"/>
  <c r="M982" i="6"/>
  <c r="T981" i="6"/>
  <c r="S981" i="6"/>
  <c r="R981" i="6"/>
  <c r="Q981" i="6"/>
  <c r="N981" i="6"/>
  <c r="M981" i="6"/>
  <c r="O981" i="6" s="1"/>
  <c r="P981" i="6" s="1"/>
  <c r="T980" i="6"/>
  <c r="S980" i="6"/>
  <c r="R980" i="6"/>
  <c r="Q980" i="6"/>
  <c r="O980" i="6"/>
  <c r="P980" i="6" s="1"/>
  <c r="N980" i="6"/>
  <c r="M980" i="6"/>
  <c r="T979" i="6"/>
  <c r="S979" i="6"/>
  <c r="R979" i="6"/>
  <c r="Q979" i="6"/>
  <c r="N979" i="6"/>
  <c r="O979" i="6" s="1"/>
  <c r="P979" i="6" s="1"/>
  <c r="M979" i="6"/>
  <c r="T978" i="6"/>
  <c r="S978" i="6"/>
  <c r="R978" i="6"/>
  <c r="Q978" i="6"/>
  <c r="O978" i="6"/>
  <c r="P978" i="6" s="1"/>
  <c r="N978" i="6"/>
  <c r="M978" i="6"/>
  <c r="T977" i="6"/>
  <c r="S977" i="6"/>
  <c r="R977" i="6"/>
  <c r="Q977" i="6"/>
  <c r="P977" i="6"/>
  <c r="N977" i="6"/>
  <c r="M977" i="6"/>
  <c r="O977" i="6" s="1"/>
  <c r="T976" i="6"/>
  <c r="S976" i="6"/>
  <c r="R976" i="6"/>
  <c r="Q976" i="6"/>
  <c r="N976" i="6"/>
  <c r="M976" i="6"/>
  <c r="T975" i="6"/>
  <c r="S975" i="6"/>
  <c r="R975" i="6"/>
  <c r="Q975" i="6"/>
  <c r="N975" i="6"/>
  <c r="O975" i="6" s="1"/>
  <c r="P975" i="6" s="1"/>
  <c r="M975" i="6"/>
  <c r="T974" i="6"/>
  <c r="S974" i="6"/>
  <c r="R974" i="6"/>
  <c r="Q974" i="6"/>
  <c r="O974" i="6"/>
  <c r="P974" i="6" s="1"/>
  <c r="N974" i="6"/>
  <c r="M974" i="6"/>
  <c r="T973" i="6"/>
  <c r="S973" i="6"/>
  <c r="R973" i="6"/>
  <c r="Q973" i="6"/>
  <c r="N973" i="6"/>
  <c r="M973" i="6"/>
  <c r="O973" i="6" s="1"/>
  <c r="P973" i="6" s="1"/>
  <c r="T972" i="6"/>
  <c r="S972" i="6"/>
  <c r="R972" i="6"/>
  <c r="Q972" i="6"/>
  <c r="O972" i="6"/>
  <c r="P972" i="6" s="1"/>
  <c r="N972" i="6"/>
  <c r="M972" i="6"/>
  <c r="T971" i="6"/>
  <c r="S971" i="6"/>
  <c r="R971" i="6"/>
  <c r="Q971" i="6"/>
  <c r="N971" i="6"/>
  <c r="M971" i="6"/>
  <c r="O971" i="6" s="1"/>
  <c r="P971" i="6" s="1"/>
  <c r="T970" i="6"/>
  <c r="S970" i="6"/>
  <c r="R970" i="6"/>
  <c r="Q970" i="6"/>
  <c r="P970" i="6"/>
  <c r="O970" i="6"/>
  <c r="N970" i="6"/>
  <c r="M970" i="6"/>
  <c r="T969" i="6"/>
  <c r="S969" i="6"/>
  <c r="R969" i="6"/>
  <c r="Q969" i="6"/>
  <c r="N969" i="6"/>
  <c r="M969" i="6"/>
  <c r="O969" i="6" s="1"/>
  <c r="P969" i="6" s="1"/>
  <c r="T968" i="6"/>
  <c r="S968" i="6"/>
  <c r="R968" i="6"/>
  <c r="Q968" i="6"/>
  <c r="N968" i="6"/>
  <c r="M968" i="6"/>
  <c r="O968" i="6" s="1"/>
  <c r="P968" i="6" s="1"/>
  <c r="T967" i="6"/>
  <c r="S967" i="6"/>
  <c r="R967" i="6"/>
  <c r="Q967" i="6"/>
  <c r="N967" i="6"/>
  <c r="M967" i="6"/>
  <c r="O967" i="6" s="1"/>
  <c r="P967" i="6" s="1"/>
  <c r="T966" i="6"/>
  <c r="S966" i="6"/>
  <c r="R966" i="6"/>
  <c r="Q966" i="6"/>
  <c r="N966" i="6"/>
  <c r="M966" i="6"/>
  <c r="O966" i="6" s="1"/>
  <c r="P966" i="6" s="1"/>
  <c r="T965" i="6"/>
  <c r="S965" i="6"/>
  <c r="R965" i="6"/>
  <c r="Q965" i="6"/>
  <c r="N965" i="6"/>
  <c r="M965" i="6"/>
  <c r="O965" i="6" s="1"/>
  <c r="P965" i="6" s="1"/>
  <c r="T964" i="6"/>
  <c r="S964" i="6"/>
  <c r="R964" i="6"/>
  <c r="Q964" i="6"/>
  <c r="N964" i="6"/>
  <c r="M964" i="6"/>
  <c r="T963" i="6"/>
  <c r="S963" i="6"/>
  <c r="R963" i="6"/>
  <c r="Q963" i="6"/>
  <c r="N963" i="6"/>
  <c r="O963" i="6" s="1"/>
  <c r="P963" i="6" s="1"/>
  <c r="M963" i="6"/>
  <c r="T962" i="6"/>
  <c r="S962" i="6"/>
  <c r="R962" i="6"/>
  <c r="Q962" i="6"/>
  <c r="P962" i="6"/>
  <c r="O962" i="6"/>
  <c r="N962" i="6"/>
  <c r="M962" i="6"/>
  <c r="T961" i="6"/>
  <c r="S961" i="6"/>
  <c r="R961" i="6"/>
  <c r="Q961" i="6"/>
  <c r="N961" i="6"/>
  <c r="M961" i="6"/>
  <c r="O961" i="6" s="1"/>
  <c r="P961" i="6" s="1"/>
  <c r="T960" i="6"/>
  <c r="S960" i="6"/>
  <c r="R960" i="6"/>
  <c r="Q960" i="6"/>
  <c r="N960" i="6"/>
  <c r="M960" i="6"/>
  <c r="O960" i="6" s="1"/>
  <c r="P960" i="6" s="1"/>
  <c r="T959" i="6"/>
  <c r="S959" i="6"/>
  <c r="R959" i="6"/>
  <c r="Q959" i="6"/>
  <c r="N959" i="6"/>
  <c r="M959" i="6"/>
  <c r="O959" i="6" s="1"/>
  <c r="P959" i="6" s="1"/>
  <c r="T958" i="6"/>
  <c r="S958" i="6"/>
  <c r="R958" i="6"/>
  <c r="Q958" i="6"/>
  <c r="N958" i="6"/>
  <c r="M958" i="6"/>
  <c r="O958" i="6" s="1"/>
  <c r="P958" i="6" s="1"/>
  <c r="T957" i="6"/>
  <c r="S957" i="6"/>
  <c r="R957" i="6"/>
  <c r="Q957" i="6"/>
  <c r="N957" i="6"/>
  <c r="O957" i="6" s="1"/>
  <c r="P957" i="6" s="1"/>
  <c r="M957" i="6"/>
  <c r="T956" i="6"/>
  <c r="S956" i="6"/>
  <c r="R956" i="6"/>
  <c r="Q956" i="6"/>
  <c r="N956" i="6"/>
  <c r="O956" i="6" s="1"/>
  <c r="P956" i="6" s="1"/>
  <c r="M956" i="6"/>
  <c r="T955" i="6"/>
  <c r="S955" i="6"/>
  <c r="R955" i="6"/>
  <c r="Q955" i="6"/>
  <c r="O955" i="6"/>
  <c r="P955" i="6" s="1"/>
  <c r="N955" i="6"/>
  <c r="M955" i="6"/>
  <c r="T954" i="6"/>
  <c r="S954" i="6"/>
  <c r="R954" i="6"/>
  <c r="Q954" i="6"/>
  <c r="P954" i="6"/>
  <c r="O954" i="6"/>
  <c r="N954" i="6"/>
  <c r="M954" i="6"/>
  <c r="T953" i="6"/>
  <c r="S953" i="6"/>
  <c r="R953" i="6"/>
  <c r="Q953" i="6"/>
  <c r="N953" i="6"/>
  <c r="M953" i="6"/>
  <c r="O953" i="6" s="1"/>
  <c r="P953" i="6" s="1"/>
  <c r="T952" i="6"/>
  <c r="S952" i="6"/>
  <c r="R952" i="6"/>
  <c r="Q952" i="6"/>
  <c r="N952" i="6"/>
  <c r="M952" i="6"/>
  <c r="T951" i="6"/>
  <c r="S951" i="6"/>
  <c r="R951" i="6"/>
  <c r="Q951" i="6"/>
  <c r="N951" i="6"/>
  <c r="M951" i="6"/>
  <c r="T950" i="6"/>
  <c r="S950" i="6"/>
  <c r="R950" i="6"/>
  <c r="Q950" i="6"/>
  <c r="N950" i="6"/>
  <c r="M950" i="6"/>
  <c r="T949" i="6"/>
  <c r="S949" i="6"/>
  <c r="R949" i="6"/>
  <c r="Q949" i="6"/>
  <c r="N949" i="6"/>
  <c r="M949" i="6"/>
  <c r="O949" i="6" s="1"/>
  <c r="P949" i="6" s="1"/>
  <c r="T948" i="6"/>
  <c r="S948" i="6"/>
  <c r="R948" i="6"/>
  <c r="Q948" i="6"/>
  <c r="N948" i="6"/>
  <c r="O948" i="6" s="1"/>
  <c r="P948" i="6" s="1"/>
  <c r="M948" i="6"/>
  <c r="T947" i="6"/>
  <c r="S947" i="6"/>
  <c r="R947" i="6"/>
  <c r="Q947" i="6"/>
  <c r="N947" i="6"/>
  <c r="O947" i="6" s="1"/>
  <c r="P947" i="6" s="1"/>
  <c r="M947" i="6"/>
  <c r="T946" i="6"/>
  <c r="S946" i="6"/>
  <c r="R946" i="6"/>
  <c r="Q946" i="6"/>
  <c r="O946" i="6"/>
  <c r="P946" i="6" s="1"/>
  <c r="N946" i="6"/>
  <c r="M946" i="6"/>
  <c r="T945" i="6"/>
  <c r="S945" i="6"/>
  <c r="R945" i="6"/>
  <c r="Q945" i="6"/>
  <c r="N945" i="6"/>
  <c r="M945" i="6"/>
  <c r="O945" i="6" s="1"/>
  <c r="P945" i="6" s="1"/>
  <c r="T944" i="6"/>
  <c r="S944" i="6"/>
  <c r="R944" i="6"/>
  <c r="Q944" i="6"/>
  <c r="O944" i="6"/>
  <c r="P944" i="6" s="1"/>
  <c r="N944" i="6"/>
  <c r="M944" i="6"/>
  <c r="T943" i="6"/>
  <c r="S943" i="6"/>
  <c r="R943" i="6"/>
  <c r="Q943" i="6"/>
  <c r="N943" i="6"/>
  <c r="M943" i="6"/>
  <c r="T942" i="6"/>
  <c r="S942" i="6"/>
  <c r="R942" i="6"/>
  <c r="Q942" i="6"/>
  <c r="N942" i="6"/>
  <c r="M942" i="6"/>
  <c r="O942" i="6" s="1"/>
  <c r="P942" i="6" s="1"/>
  <c r="T941" i="6"/>
  <c r="S941" i="6"/>
  <c r="R941" i="6"/>
  <c r="Q941" i="6"/>
  <c r="O941" i="6"/>
  <c r="P941" i="6" s="1"/>
  <c r="N941" i="6"/>
  <c r="M941" i="6"/>
  <c r="T940" i="6"/>
  <c r="S940" i="6"/>
  <c r="R940" i="6"/>
  <c r="Q940" i="6"/>
  <c r="N940" i="6"/>
  <c r="O940" i="6" s="1"/>
  <c r="P940" i="6" s="1"/>
  <c r="M940" i="6"/>
  <c r="T939" i="6"/>
  <c r="S939" i="6"/>
  <c r="R939" i="6"/>
  <c r="Q939" i="6"/>
  <c r="O939" i="6"/>
  <c r="P939" i="6" s="1"/>
  <c r="N939" i="6"/>
  <c r="M939" i="6"/>
  <c r="T938" i="6"/>
  <c r="S938" i="6"/>
  <c r="R938" i="6"/>
  <c r="Q938" i="6"/>
  <c r="O938" i="6"/>
  <c r="P938" i="6" s="1"/>
  <c r="N938" i="6"/>
  <c r="M938" i="6"/>
  <c r="T937" i="6"/>
  <c r="S937" i="6"/>
  <c r="R937" i="6"/>
  <c r="Q937" i="6"/>
  <c r="O937" i="6"/>
  <c r="P937" i="6" s="1"/>
  <c r="N937" i="6"/>
  <c r="M937" i="6"/>
  <c r="T936" i="6"/>
  <c r="S936" i="6"/>
  <c r="R936" i="6"/>
  <c r="Q936" i="6"/>
  <c r="P936" i="6"/>
  <c r="N936" i="6"/>
  <c r="M936" i="6"/>
  <c r="O936" i="6" s="1"/>
  <c r="T935" i="6"/>
  <c r="S935" i="6"/>
  <c r="R935" i="6"/>
  <c r="Q935" i="6"/>
  <c r="N935" i="6"/>
  <c r="M935" i="6"/>
  <c r="T934" i="6"/>
  <c r="S934" i="6"/>
  <c r="R934" i="6"/>
  <c r="Q934" i="6"/>
  <c r="O934" i="6"/>
  <c r="P934" i="6" s="1"/>
  <c r="N934" i="6"/>
  <c r="M934" i="6"/>
  <c r="T933" i="6"/>
  <c r="S933" i="6"/>
  <c r="R933" i="6"/>
  <c r="Q933" i="6"/>
  <c r="N933" i="6"/>
  <c r="M933" i="6"/>
  <c r="O933" i="6" s="1"/>
  <c r="P933" i="6" s="1"/>
  <c r="T932" i="6"/>
  <c r="S932" i="6"/>
  <c r="R932" i="6"/>
  <c r="Q932" i="6"/>
  <c r="N932" i="6"/>
  <c r="M932" i="6"/>
  <c r="O932" i="6" s="1"/>
  <c r="P932" i="6" s="1"/>
  <c r="T931" i="6"/>
  <c r="S931" i="6"/>
  <c r="R931" i="6"/>
  <c r="Q931" i="6"/>
  <c r="P931" i="6"/>
  <c r="O931" i="6"/>
  <c r="N931" i="6"/>
  <c r="M931" i="6"/>
  <c r="T930" i="6"/>
  <c r="S930" i="6"/>
  <c r="R930" i="6"/>
  <c r="Q930" i="6"/>
  <c r="N930" i="6"/>
  <c r="O930" i="6" s="1"/>
  <c r="P930" i="6" s="1"/>
  <c r="M930" i="6"/>
  <c r="T929" i="6"/>
  <c r="S929" i="6"/>
  <c r="R929" i="6"/>
  <c r="Q929" i="6"/>
  <c r="P929" i="6"/>
  <c r="O929" i="6"/>
  <c r="N929" i="6"/>
  <c r="M929" i="6"/>
  <c r="T928" i="6"/>
  <c r="S928" i="6"/>
  <c r="R928" i="6"/>
  <c r="Q928" i="6"/>
  <c r="N928" i="6"/>
  <c r="M928" i="6"/>
  <c r="O928" i="6" s="1"/>
  <c r="P928" i="6" s="1"/>
  <c r="T927" i="6"/>
  <c r="S927" i="6"/>
  <c r="R927" i="6"/>
  <c r="Q927" i="6"/>
  <c r="N927" i="6"/>
  <c r="M927" i="6"/>
  <c r="T926" i="6"/>
  <c r="S926" i="6"/>
  <c r="R926" i="6"/>
  <c r="Q926" i="6"/>
  <c r="N926" i="6"/>
  <c r="M926" i="6"/>
  <c r="O926" i="6" s="1"/>
  <c r="P926" i="6" s="1"/>
  <c r="T925" i="6"/>
  <c r="S925" i="6"/>
  <c r="R925" i="6"/>
  <c r="Q925" i="6"/>
  <c r="O925" i="6"/>
  <c r="P925" i="6" s="1"/>
  <c r="N925" i="6"/>
  <c r="M925" i="6"/>
  <c r="T924" i="6"/>
  <c r="S924" i="6"/>
  <c r="R924" i="6"/>
  <c r="Q924" i="6"/>
  <c r="N924" i="6"/>
  <c r="M924" i="6"/>
  <c r="T923" i="6"/>
  <c r="S923" i="6"/>
  <c r="R923" i="6"/>
  <c r="Q923" i="6"/>
  <c r="N923" i="6"/>
  <c r="O923" i="6" s="1"/>
  <c r="P923" i="6" s="1"/>
  <c r="M923" i="6"/>
  <c r="T922" i="6"/>
  <c r="S922" i="6"/>
  <c r="R922" i="6"/>
  <c r="Q922" i="6"/>
  <c r="N922" i="6"/>
  <c r="O922" i="6" s="1"/>
  <c r="P922" i="6" s="1"/>
  <c r="M922" i="6"/>
  <c r="T921" i="6"/>
  <c r="S921" i="6"/>
  <c r="R921" i="6"/>
  <c r="Q921" i="6"/>
  <c r="O921" i="6"/>
  <c r="P921" i="6" s="1"/>
  <c r="N921" i="6"/>
  <c r="M921" i="6"/>
  <c r="T920" i="6"/>
  <c r="S920" i="6"/>
  <c r="R920" i="6"/>
  <c r="Q920" i="6"/>
  <c r="P920" i="6"/>
  <c r="N920" i="6"/>
  <c r="M920" i="6"/>
  <c r="O920" i="6" s="1"/>
  <c r="T919" i="6"/>
  <c r="S919" i="6"/>
  <c r="R919" i="6"/>
  <c r="Q919" i="6"/>
  <c r="N919" i="6"/>
  <c r="M919" i="6"/>
  <c r="T918" i="6"/>
  <c r="S918" i="6"/>
  <c r="R918" i="6"/>
  <c r="Q918" i="6"/>
  <c r="O918" i="6"/>
  <c r="P918" i="6" s="1"/>
  <c r="N918" i="6"/>
  <c r="M918" i="6"/>
  <c r="T917" i="6"/>
  <c r="S917" i="6"/>
  <c r="R917" i="6"/>
  <c r="Q917" i="6"/>
  <c r="P917" i="6"/>
  <c r="O917" i="6"/>
  <c r="N917" i="6"/>
  <c r="M917" i="6"/>
  <c r="T916" i="6"/>
  <c r="S916" i="6"/>
  <c r="R916" i="6"/>
  <c r="Q916" i="6"/>
  <c r="N916" i="6"/>
  <c r="M916" i="6"/>
  <c r="O916" i="6" s="1"/>
  <c r="P916" i="6" s="1"/>
  <c r="T915" i="6"/>
  <c r="S915" i="6"/>
  <c r="R915" i="6"/>
  <c r="Q915" i="6"/>
  <c r="P915" i="6"/>
  <c r="O915" i="6"/>
  <c r="N915" i="6"/>
  <c r="M915" i="6"/>
  <c r="T914" i="6"/>
  <c r="S914" i="6"/>
  <c r="R914" i="6"/>
  <c r="Q914" i="6"/>
  <c r="N914" i="6"/>
  <c r="M914" i="6"/>
  <c r="O914" i="6" s="1"/>
  <c r="P914" i="6" s="1"/>
  <c r="T913" i="6"/>
  <c r="S913" i="6"/>
  <c r="R913" i="6"/>
  <c r="Q913" i="6"/>
  <c r="P913" i="6"/>
  <c r="O913" i="6"/>
  <c r="N913" i="6"/>
  <c r="M913" i="6"/>
  <c r="T912" i="6"/>
  <c r="S912" i="6"/>
  <c r="R912" i="6"/>
  <c r="Q912" i="6"/>
  <c r="O912" i="6"/>
  <c r="P912" i="6" s="1"/>
  <c r="N912" i="6"/>
  <c r="M912" i="6"/>
  <c r="T911" i="6"/>
  <c r="S911" i="6"/>
  <c r="R911" i="6"/>
  <c r="Q911" i="6"/>
  <c r="N911" i="6"/>
  <c r="M911" i="6"/>
  <c r="O911" i="6" s="1"/>
  <c r="P911" i="6" s="1"/>
  <c r="T910" i="6"/>
  <c r="S910" i="6"/>
  <c r="R910" i="6"/>
  <c r="Q910" i="6"/>
  <c r="N910" i="6"/>
  <c r="M910" i="6"/>
  <c r="O910" i="6" s="1"/>
  <c r="P910" i="6" s="1"/>
  <c r="T909" i="6"/>
  <c r="S909" i="6"/>
  <c r="R909" i="6"/>
  <c r="Q909" i="6"/>
  <c r="N909" i="6"/>
  <c r="M909" i="6"/>
  <c r="O909" i="6" s="1"/>
  <c r="P909" i="6" s="1"/>
  <c r="T908" i="6"/>
  <c r="S908" i="6"/>
  <c r="R908" i="6"/>
  <c r="Q908" i="6"/>
  <c r="N908" i="6"/>
  <c r="M908" i="6"/>
  <c r="T907" i="6"/>
  <c r="S907" i="6"/>
  <c r="R907" i="6"/>
  <c r="Q907" i="6"/>
  <c r="N907" i="6"/>
  <c r="M907" i="6"/>
  <c r="T906" i="6"/>
  <c r="S906" i="6"/>
  <c r="R906" i="6"/>
  <c r="Q906" i="6"/>
  <c r="N906" i="6"/>
  <c r="O906" i="6" s="1"/>
  <c r="P906" i="6" s="1"/>
  <c r="M906" i="6"/>
  <c r="T905" i="6"/>
  <c r="S905" i="6"/>
  <c r="R905" i="6"/>
  <c r="Q905" i="6"/>
  <c r="P905" i="6"/>
  <c r="N905" i="6"/>
  <c r="O905" i="6" s="1"/>
  <c r="M905" i="6"/>
  <c r="T904" i="6"/>
  <c r="S904" i="6"/>
  <c r="R904" i="6"/>
  <c r="Q904" i="6"/>
  <c r="N904" i="6"/>
  <c r="M904" i="6"/>
  <c r="O904" i="6" s="1"/>
  <c r="P904" i="6" s="1"/>
  <c r="T903" i="6"/>
  <c r="S903" i="6"/>
  <c r="R903" i="6"/>
  <c r="Q903" i="6"/>
  <c r="N903" i="6"/>
  <c r="M903" i="6"/>
  <c r="T902" i="6"/>
  <c r="S902" i="6"/>
  <c r="R902" i="6"/>
  <c r="Q902" i="6"/>
  <c r="N902" i="6"/>
  <c r="M902" i="6"/>
  <c r="O902" i="6" s="1"/>
  <c r="P902" i="6" s="1"/>
  <c r="T901" i="6"/>
  <c r="S901" i="6"/>
  <c r="R901" i="6"/>
  <c r="Q901" i="6"/>
  <c r="O901" i="6"/>
  <c r="P901" i="6" s="1"/>
  <c r="N901" i="6"/>
  <c r="M901" i="6"/>
  <c r="T900" i="6"/>
  <c r="S900" i="6"/>
  <c r="R900" i="6"/>
  <c r="Q900" i="6"/>
  <c r="N900" i="6"/>
  <c r="M900" i="6"/>
  <c r="O900" i="6" s="1"/>
  <c r="P900" i="6" s="1"/>
  <c r="T899" i="6"/>
  <c r="S899" i="6"/>
  <c r="R899" i="6"/>
  <c r="Q899" i="6"/>
  <c r="O899" i="6"/>
  <c r="P899" i="6" s="1"/>
  <c r="N899" i="6"/>
  <c r="M899" i="6"/>
  <c r="T898" i="6"/>
  <c r="S898" i="6"/>
  <c r="R898" i="6"/>
  <c r="Q898" i="6"/>
  <c r="O898" i="6"/>
  <c r="P898" i="6" s="1"/>
  <c r="N898" i="6"/>
  <c r="M898" i="6"/>
  <c r="T897" i="6"/>
  <c r="S897" i="6"/>
  <c r="R897" i="6"/>
  <c r="Q897" i="6"/>
  <c r="P897" i="6"/>
  <c r="O897" i="6"/>
  <c r="N897" i="6"/>
  <c r="M897" i="6"/>
  <c r="T896" i="6"/>
  <c r="S896" i="6"/>
  <c r="R896" i="6"/>
  <c r="Q896" i="6"/>
  <c r="N896" i="6"/>
  <c r="M896" i="6"/>
  <c r="O896" i="6" s="1"/>
  <c r="P896" i="6" s="1"/>
  <c r="T895" i="6"/>
  <c r="S895" i="6"/>
  <c r="R895" i="6"/>
  <c r="Q895" i="6"/>
  <c r="N895" i="6"/>
  <c r="M895" i="6"/>
  <c r="O895" i="6" s="1"/>
  <c r="P895" i="6" s="1"/>
  <c r="T894" i="6"/>
  <c r="S894" i="6"/>
  <c r="R894" i="6"/>
  <c r="Q894" i="6"/>
  <c r="N894" i="6"/>
  <c r="M894" i="6"/>
  <c r="T893" i="6"/>
  <c r="S893" i="6"/>
  <c r="R893" i="6"/>
  <c r="Q893" i="6"/>
  <c r="N893" i="6"/>
  <c r="M893" i="6"/>
  <c r="T892" i="6"/>
  <c r="S892" i="6"/>
  <c r="R892" i="6"/>
  <c r="Q892" i="6"/>
  <c r="N892" i="6"/>
  <c r="O892" i="6" s="1"/>
  <c r="P892" i="6" s="1"/>
  <c r="M892" i="6"/>
  <c r="T891" i="6"/>
  <c r="S891" i="6"/>
  <c r="R891" i="6"/>
  <c r="Q891" i="6"/>
  <c r="N891" i="6"/>
  <c r="O891" i="6" s="1"/>
  <c r="P891" i="6" s="1"/>
  <c r="M891" i="6"/>
  <c r="T890" i="6"/>
  <c r="S890" i="6"/>
  <c r="R890" i="6"/>
  <c r="Q890" i="6"/>
  <c r="P890" i="6"/>
  <c r="O890" i="6"/>
  <c r="N890" i="6"/>
  <c r="M890" i="6"/>
  <c r="T889" i="6"/>
  <c r="S889" i="6"/>
  <c r="R889" i="6"/>
  <c r="Q889" i="6"/>
  <c r="P889" i="6"/>
  <c r="O889" i="6"/>
  <c r="N889" i="6"/>
  <c r="M889" i="6"/>
  <c r="T888" i="6"/>
  <c r="S888" i="6"/>
  <c r="R888" i="6"/>
  <c r="Q888" i="6"/>
  <c r="O888" i="6"/>
  <c r="P888" i="6" s="1"/>
  <c r="N888" i="6"/>
  <c r="M888" i="6"/>
  <c r="T887" i="6"/>
  <c r="S887" i="6"/>
  <c r="R887" i="6"/>
  <c r="Q887" i="6"/>
  <c r="P887" i="6"/>
  <c r="O887" i="6"/>
  <c r="N887" i="6"/>
  <c r="M887" i="6"/>
  <c r="T886" i="6"/>
  <c r="S886" i="6"/>
  <c r="R886" i="6"/>
  <c r="Q886" i="6"/>
  <c r="N886" i="6"/>
  <c r="M886" i="6"/>
  <c r="O886" i="6" s="1"/>
  <c r="P886" i="6" s="1"/>
  <c r="T885" i="6"/>
  <c r="S885" i="6"/>
  <c r="R885" i="6"/>
  <c r="Q885" i="6"/>
  <c r="N885" i="6"/>
  <c r="M885" i="6"/>
  <c r="O885" i="6" s="1"/>
  <c r="P885" i="6" s="1"/>
  <c r="T884" i="6"/>
  <c r="S884" i="6"/>
  <c r="R884" i="6"/>
  <c r="Q884" i="6"/>
  <c r="N884" i="6"/>
  <c r="M884" i="6"/>
  <c r="O884" i="6" s="1"/>
  <c r="P884" i="6" s="1"/>
  <c r="T883" i="6"/>
  <c r="S883" i="6"/>
  <c r="R883" i="6"/>
  <c r="Q883" i="6"/>
  <c r="P883" i="6"/>
  <c r="N883" i="6"/>
  <c r="M883" i="6"/>
  <c r="O883" i="6" s="1"/>
  <c r="T882" i="6"/>
  <c r="S882" i="6"/>
  <c r="R882" i="6"/>
  <c r="Q882" i="6"/>
  <c r="N882" i="6"/>
  <c r="M882" i="6"/>
  <c r="O882" i="6" s="1"/>
  <c r="P882" i="6" s="1"/>
  <c r="T881" i="6"/>
  <c r="S881" i="6"/>
  <c r="R881" i="6"/>
  <c r="Q881" i="6"/>
  <c r="N881" i="6"/>
  <c r="O881" i="6" s="1"/>
  <c r="P881" i="6" s="1"/>
  <c r="M881" i="6"/>
  <c r="T880" i="6"/>
  <c r="S880" i="6"/>
  <c r="R880" i="6"/>
  <c r="Q880" i="6"/>
  <c r="N880" i="6"/>
  <c r="O880" i="6" s="1"/>
  <c r="P880" i="6" s="1"/>
  <c r="M880" i="6"/>
  <c r="T879" i="6"/>
  <c r="S879" i="6"/>
  <c r="R879" i="6"/>
  <c r="Q879" i="6"/>
  <c r="N879" i="6"/>
  <c r="M879" i="6"/>
  <c r="O879" i="6" s="1"/>
  <c r="P879" i="6" s="1"/>
  <c r="T878" i="6"/>
  <c r="S878" i="6"/>
  <c r="R878" i="6"/>
  <c r="Q878" i="6"/>
  <c r="N878" i="6"/>
  <c r="M878" i="6"/>
  <c r="O878" i="6" s="1"/>
  <c r="P878" i="6" s="1"/>
  <c r="T877" i="6"/>
  <c r="S877" i="6"/>
  <c r="R877" i="6"/>
  <c r="Q877" i="6"/>
  <c r="N877" i="6"/>
  <c r="M877" i="6"/>
  <c r="O877" i="6" s="1"/>
  <c r="P877" i="6" s="1"/>
  <c r="T876" i="6"/>
  <c r="S876" i="6"/>
  <c r="R876" i="6"/>
  <c r="Q876" i="6"/>
  <c r="O876" i="6"/>
  <c r="P876" i="6" s="1"/>
  <c r="N876" i="6"/>
  <c r="M876" i="6"/>
  <c r="T875" i="6"/>
  <c r="S875" i="6"/>
  <c r="R875" i="6"/>
  <c r="Q875" i="6"/>
  <c r="P875" i="6"/>
  <c r="O875" i="6"/>
  <c r="N875" i="6"/>
  <c r="M875" i="6"/>
  <c r="T874" i="6"/>
  <c r="S874" i="6"/>
  <c r="R874" i="6"/>
  <c r="Q874" i="6"/>
  <c r="N874" i="6"/>
  <c r="M874" i="6"/>
  <c r="O874" i="6" s="1"/>
  <c r="P874" i="6" s="1"/>
  <c r="T873" i="6"/>
  <c r="S873" i="6"/>
  <c r="R873" i="6"/>
  <c r="Q873" i="6"/>
  <c r="P873" i="6"/>
  <c r="N873" i="6"/>
  <c r="M873" i="6"/>
  <c r="O873" i="6" s="1"/>
  <c r="T872" i="6"/>
  <c r="S872" i="6"/>
  <c r="R872" i="6"/>
  <c r="Q872" i="6"/>
  <c r="P872" i="6"/>
  <c r="O872" i="6"/>
  <c r="N872" i="6"/>
  <c r="M872" i="6"/>
  <c r="T871" i="6"/>
  <c r="S871" i="6"/>
  <c r="R871" i="6"/>
  <c r="Q871" i="6"/>
  <c r="N871" i="6"/>
  <c r="M871" i="6"/>
  <c r="O871" i="6" s="1"/>
  <c r="P871" i="6" s="1"/>
  <c r="T870" i="6"/>
  <c r="S870" i="6"/>
  <c r="R870" i="6"/>
  <c r="Q870" i="6"/>
  <c r="N870" i="6"/>
  <c r="M870" i="6"/>
  <c r="T869" i="6"/>
  <c r="S869" i="6"/>
  <c r="R869" i="6"/>
  <c r="Q869" i="6"/>
  <c r="N869" i="6"/>
  <c r="M869" i="6"/>
  <c r="O869" i="6" s="1"/>
  <c r="P869" i="6" s="1"/>
  <c r="T868" i="6"/>
  <c r="S868" i="6"/>
  <c r="R868" i="6"/>
  <c r="Q868" i="6"/>
  <c r="O868" i="6"/>
  <c r="P868" i="6" s="1"/>
  <c r="N868" i="6"/>
  <c r="M868" i="6"/>
  <c r="T867" i="6"/>
  <c r="S867" i="6"/>
  <c r="R867" i="6"/>
  <c r="Q867" i="6"/>
  <c r="N867" i="6"/>
  <c r="M867" i="6"/>
  <c r="O867" i="6" s="1"/>
  <c r="P867" i="6" s="1"/>
  <c r="T866" i="6"/>
  <c r="S866" i="6"/>
  <c r="R866" i="6"/>
  <c r="Q866" i="6"/>
  <c r="N866" i="6"/>
  <c r="M866" i="6"/>
  <c r="O866" i="6" s="1"/>
  <c r="P866" i="6" s="1"/>
  <c r="T865" i="6"/>
  <c r="S865" i="6"/>
  <c r="R865" i="6"/>
  <c r="Q865" i="6"/>
  <c r="N865" i="6"/>
  <c r="O865" i="6" s="1"/>
  <c r="P865" i="6" s="1"/>
  <c r="M865" i="6"/>
  <c r="T864" i="6"/>
  <c r="S864" i="6"/>
  <c r="R864" i="6"/>
  <c r="Q864" i="6"/>
  <c r="N864" i="6"/>
  <c r="O864" i="6" s="1"/>
  <c r="P864" i="6" s="1"/>
  <c r="M864" i="6"/>
  <c r="T863" i="6"/>
  <c r="S863" i="6"/>
  <c r="R863" i="6"/>
  <c r="Q863" i="6"/>
  <c r="N863" i="6"/>
  <c r="M863" i="6"/>
  <c r="O863" i="6" s="1"/>
  <c r="P863" i="6" s="1"/>
  <c r="T862" i="6"/>
  <c r="S862" i="6"/>
  <c r="R862" i="6"/>
  <c r="Q862" i="6"/>
  <c r="P862" i="6"/>
  <c r="N862" i="6"/>
  <c r="M862" i="6"/>
  <c r="O862" i="6" s="1"/>
  <c r="T861" i="6"/>
  <c r="S861" i="6"/>
  <c r="R861" i="6"/>
  <c r="Q861" i="6"/>
  <c r="N861" i="6"/>
  <c r="M861" i="6"/>
  <c r="O861" i="6" s="1"/>
  <c r="P861" i="6" s="1"/>
  <c r="T860" i="6"/>
  <c r="S860" i="6"/>
  <c r="R860" i="6"/>
  <c r="Q860" i="6"/>
  <c r="N860" i="6"/>
  <c r="O860" i="6" s="1"/>
  <c r="P860" i="6" s="1"/>
  <c r="M860" i="6"/>
  <c r="T859" i="6"/>
  <c r="S859" i="6"/>
  <c r="R859" i="6"/>
  <c r="Q859" i="6"/>
  <c r="N859" i="6"/>
  <c r="O859" i="6" s="1"/>
  <c r="P859" i="6" s="1"/>
  <c r="M859" i="6"/>
  <c r="T858" i="6"/>
  <c r="S858" i="6"/>
  <c r="R858" i="6"/>
  <c r="Q858" i="6"/>
  <c r="P858" i="6"/>
  <c r="O858" i="6"/>
  <c r="N858" i="6"/>
  <c r="M858" i="6"/>
  <c r="T857" i="6"/>
  <c r="S857" i="6"/>
  <c r="R857" i="6"/>
  <c r="Q857" i="6"/>
  <c r="P857" i="6"/>
  <c r="O857" i="6"/>
  <c r="N857" i="6"/>
  <c r="M857" i="6"/>
  <c r="T856" i="6"/>
  <c r="S856" i="6"/>
  <c r="R856" i="6"/>
  <c r="Q856" i="6"/>
  <c r="P856" i="6"/>
  <c r="O856" i="6"/>
  <c r="N856" i="6"/>
  <c r="M856" i="6"/>
  <c r="T855" i="6"/>
  <c r="S855" i="6"/>
  <c r="R855" i="6"/>
  <c r="Q855" i="6"/>
  <c r="N855" i="6"/>
  <c r="M855" i="6"/>
  <c r="O855" i="6" s="1"/>
  <c r="P855" i="6" s="1"/>
  <c r="T854" i="6"/>
  <c r="S854" i="6"/>
  <c r="R854" i="6"/>
  <c r="Q854" i="6"/>
  <c r="N854" i="6"/>
  <c r="M854" i="6"/>
  <c r="O854" i="6" s="1"/>
  <c r="P854" i="6" s="1"/>
  <c r="T853" i="6"/>
  <c r="S853" i="6"/>
  <c r="R853" i="6"/>
  <c r="Q853" i="6"/>
  <c r="N853" i="6"/>
  <c r="M853" i="6"/>
  <c r="T852" i="6"/>
  <c r="S852" i="6"/>
  <c r="R852" i="6"/>
  <c r="Q852" i="6"/>
  <c r="O852" i="6"/>
  <c r="P852" i="6" s="1"/>
  <c r="N852" i="6"/>
  <c r="M852" i="6"/>
  <c r="T851" i="6"/>
  <c r="S851" i="6"/>
  <c r="R851" i="6"/>
  <c r="Q851" i="6"/>
  <c r="P851" i="6"/>
  <c r="O851" i="6"/>
  <c r="N851" i="6"/>
  <c r="M851" i="6"/>
  <c r="T850" i="6"/>
  <c r="S850" i="6"/>
  <c r="R850" i="6"/>
  <c r="Q850" i="6"/>
  <c r="N850" i="6"/>
  <c r="M850" i="6"/>
  <c r="O850" i="6" s="1"/>
  <c r="P850" i="6" s="1"/>
  <c r="T849" i="6"/>
  <c r="S849" i="6"/>
  <c r="R849" i="6"/>
  <c r="Q849" i="6"/>
  <c r="O849" i="6"/>
  <c r="P849" i="6" s="1"/>
  <c r="N849" i="6"/>
  <c r="M849" i="6"/>
  <c r="T848" i="6"/>
  <c r="S848" i="6"/>
  <c r="R848" i="6"/>
  <c r="Q848" i="6"/>
  <c r="O848" i="6"/>
  <c r="P848" i="6" s="1"/>
  <c r="N848" i="6"/>
  <c r="M848" i="6"/>
  <c r="T847" i="6"/>
  <c r="S847" i="6"/>
  <c r="R847" i="6"/>
  <c r="Q847" i="6"/>
  <c r="P847" i="6"/>
  <c r="N847" i="6"/>
  <c r="M847" i="6"/>
  <c r="O847" i="6" s="1"/>
  <c r="T846" i="6"/>
  <c r="S846" i="6"/>
  <c r="R846" i="6"/>
  <c r="Q846" i="6"/>
  <c r="N846" i="6"/>
  <c r="M846" i="6"/>
  <c r="O846" i="6" s="1"/>
  <c r="P846" i="6" s="1"/>
  <c r="T845" i="6"/>
  <c r="S845" i="6"/>
  <c r="R845" i="6"/>
  <c r="Q845" i="6"/>
  <c r="N845" i="6"/>
  <c r="M845" i="6"/>
  <c r="O845" i="6" s="1"/>
  <c r="P845" i="6" s="1"/>
  <c r="T844" i="6"/>
  <c r="S844" i="6"/>
  <c r="R844" i="6"/>
  <c r="Q844" i="6"/>
  <c r="N844" i="6"/>
  <c r="M844" i="6"/>
  <c r="O844" i="6" s="1"/>
  <c r="P844" i="6" s="1"/>
  <c r="T843" i="6"/>
  <c r="S843" i="6"/>
  <c r="R843" i="6"/>
  <c r="Q843" i="6"/>
  <c r="N843" i="6"/>
  <c r="M843" i="6"/>
  <c r="O843" i="6" s="1"/>
  <c r="P843" i="6" s="1"/>
  <c r="T842" i="6"/>
  <c r="S842" i="6"/>
  <c r="R842" i="6"/>
  <c r="Q842" i="6"/>
  <c r="N842" i="6"/>
  <c r="O842" i="6" s="1"/>
  <c r="P842" i="6" s="1"/>
  <c r="M842" i="6"/>
  <c r="T841" i="6"/>
  <c r="S841" i="6"/>
  <c r="R841" i="6"/>
  <c r="Q841" i="6"/>
  <c r="N841" i="6"/>
  <c r="M841" i="6"/>
  <c r="O841" i="6" s="1"/>
  <c r="P841" i="6" s="1"/>
  <c r="T840" i="6"/>
  <c r="S840" i="6"/>
  <c r="R840" i="6"/>
  <c r="Q840" i="6"/>
  <c r="P840" i="6"/>
  <c r="O840" i="6"/>
  <c r="N840" i="6"/>
  <c r="M840" i="6"/>
  <c r="T839" i="6"/>
  <c r="S839" i="6"/>
  <c r="R839" i="6"/>
  <c r="Q839" i="6"/>
  <c r="N839" i="6"/>
  <c r="O839" i="6" s="1"/>
  <c r="P839" i="6" s="1"/>
  <c r="M839" i="6"/>
  <c r="T838" i="6"/>
  <c r="S838" i="6"/>
  <c r="R838" i="6"/>
  <c r="Q838" i="6"/>
  <c r="P838" i="6"/>
  <c r="N838" i="6"/>
  <c r="M838" i="6"/>
  <c r="O838" i="6" s="1"/>
  <c r="T837" i="6"/>
  <c r="S837" i="6"/>
  <c r="R837" i="6"/>
  <c r="Q837" i="6"/>
  <c r="N837" i="6"/>
  <c r="M837" i="6"/>
  <c r="T836" i="6"/>
  <c r="S836" i="6"/>
  <c r="R836" i="6"/>
  <c r="Q836" i="6"/>
  <c r="N836" i="6"/>
  <c r="O836" i="6" s="1"/>
  <c r="P836" i="6" s="1"/>
  <c r="M836" i="6"/>
  <c r="T835" i="6"/>
  <c r="S835" i="6"/>
  <c r="R835" i="6"/>
  <c r="Q835" i="6"/>
  <c r="O835" i="6"/>
  <c r="P835" i="6" s="1"/>
  <c r="N835" i="6"/>
  <c r="M835" i="6"/>
  <c r="T834" i="6"/>
  <c r="S834" i="6"/>
  <c r="R834" i="6"/>
  <c r="Q834" i="6"/>
  <c r="P834" i="6"/>
  <c r="N834" i="6"/>
  <c r="M834" i="6"/>
  <c r="O834" i="6" s="1"/>
  <c r="T833" i="6"/>
  <c r="S833" i="6"/>
  <c r="R833" i="6"/>
  <c r="Q833" i="6"/>
  <c r="P833" i="6"/>
  <c r="O833" i="6"/>
  <c r="N833" i="6"/>
  <c r="M833" i="6"/>
  <c r="T832" i="6"/>
  <c r="S832" i="6"/>
  <c r="R832" i="6"/>
  <c r="Q832" i="6"/>
  <c r="O832" i="6"/>
  <c r="P832" i="6" s="1"/>
  <c r="N832" i="6"/>
  <c r="M832" i="6"/>
  <c r="T831" i="6"/>
  <c r="S831" i="6"/>
  <c r="R831" i="6"/>
  <c r="Q831" i="6"/>
  <c r="P831" i="6"/>
  <c r="O831" i="6"/>
  <c r="N831" i="6"/>
  <c r="M831" i="6"/>
  <c r="T830" i="6"/>
  <c r="S830" i="6"/>
  <c r="R830" i="6"/>
  <c r="Q830" i="6"/>
  <c r="N830" i="6"/>
  <c r="M830" i="6"/>
  <c r="O830" i="6" s="1"/>
  <c r="P830" i="6" s="1"/>
  <c r="T829" i="6"/>
  <c r="S829" i="6"/>
  <c r="R829" i="6"/>
  <c r="Q829" i="6"/>
  <c r="N829" i="6"/>
  <c r="M829" i="6"/>
  <c r="O829" i="6" s="1"/>
  <c r="P829" i="6" s="1"/>
  <c r="T828" i="6"/>
  <c r="S828" i="6"/>
  <c r="R828" i="6"/>
  <c r="Q828" i="6"/>
  <c r="N828" i="6"/>
  <c r="M828" i="6"/>
  <c r="O828" i="6" s="1"/>
  <c r="P828" i="6" s="1"/>
  <c r="T827" i="6"/>
  <c r="S827" i="6"/>
  <c r="R827" i="6"/>
  <c r="Q827" i="6"/>
  <c r="N827" i="6"/>
  <c r="M827" i="6"/>
  <c r="O827" i="6" s="1"/>
  <c r="P827" i="6" s="1"/>
  <c r="T826" i="6"/>
  <c r="S826" i="6"/>
  <c r="R826" i="6"/>
  <c r="Q826" i="6"/>
  <c r="N826" i="6"/>
  <c r="M826" i="6"/>
  <c r="O826" i="6" s="1"/>
  <c r="P826" i="6" s="1"/>
  <c r="T825" i="6"/>
  <c r="S825" i="6"/>
  <c r="R825" i="6"/>
  <c r="Q825" i="6"/>
  <c r="O825" i="6"/>
  <c r="P825" i="6" s="1"/>
  <c r="N825" i="6"/>
  <c r="M825" i="6"/>
  <c r="T824" i="6"/>
  <c r="S824" i="6"/>
  <c r="R824" i="6"/>
  <c r="Q824" i="6"/>
  <c r="N824" i="6"/>
  <c r="O824" i="6" s="1"/>
  <c r="P824" i="6" s="1"/>
  <c r="M824" i="6"/>
  <c r="T823" i="6"/>
  <c r="S823" i="6"/>
  <c r="R823" i="6"/>
  <c r="Q823" i="6"/>
  <c r="P823" i="6"/>
  <c r="O823" i="6"/>
  <c r="N823" i="6"/>
  <c r="M823" i="6"/>
  <c r="T822" i="6"/>
  <c r="S822" i="6"/>
  <c r="R822" i="6"/>
  <c r="Q822" i="6"/>
  <c r="P822" i="6"/>
  <c r="N822" i="6"/>
  <c r="M822" i="6"/>
  <c r="O822" i="6" s="1"/>
  <c r="T821" i="6"/>
  <c r="S821" i="6"/>
  <c r="R821" i="6"/>
  <c r="Q821" i="6"/>
  <c r="P821" i="6"/>
  <c r="N821" i="6"/>
  <c r="M821" i="6"/>
  <c r="O821" i="6" s="1"/>
  <c r="T820" i="6"/>
  <c r="S820" i="6"/>
  <c r="R820" i="6"/>
  <c r="Q820" i="6"/>
  <c r="O820" i="6"/>
  <c r="P820" i="6" s="1"/>
  <c r="N820" i="6"/>
  <c r="M820" i="6"/>
  <c r="T819" i="6"/>
  <c r="S819" i="6"/>
  <c r="R819" i="6"/>
  <c r="Q819" i="6"/>
  <c r="N819" i="6"/>
  <c r="M819" i="6"/>
  <c r="T818" i="6"/>
  <c r="S818" i="6"/>
  <c r="R818" i="6"/>
  <c r="Q818" i="6"/>
  <c r="N818" i="6"/>
  <c r="O818" i="6" s="1"/>
  <c r="P818" i="6" s="1"/>
  <c r="M818" i="6"/>
  <c r="T817" i="6"/>
  <c r="S817" i="6"/>
  <c r="R817" i="6"/>
  <c r="Q817" i="6"/>
  <c r="O817" i="6"/>
  <c r="P817" i="6" s="1"/>
  <c r="N817" i="6"/>
  <c r="M817" i="6"/>
  <c r="T816" i="6"/>
  <c r="S816" i="6"/>
  <c r="R816" i="6"/>
  <c r="Q816" i="6"/>
  <c r="O816" i="6"/>
  <c r="P816" i="6" s="1"/>
  <c r="N816" i="6"/>
  <c r="M816" i="6"/>
  <c r="T815" i="6"/>
  <c r="S815" i="6"/>
  <c r="R815" i="6"/>
  <c r="Q815" i="6"/>
  <c r="P815" i="6"/>
  <c r="O815" i="6"/>
  <c r="N815" i="6"/>
  <c r="M815" i="6"/>
  <c r="T814" i="6"/>
  <c r="S814" i="6"/>
  <c r="R814" i="6"/>
  <c r="Q814" i="6"/>
  <c r="N814" i="6"/>
  <c r="M814" i="6"/>
  <c r="O814" i="6" s="1"/>
  <c r="P814" i="6" s="1"/>
  <c r="T813" i="6"/>
  <c r="S813" i="6"/>
  <c r="R813" i="6"/>
  <c r="Q813" i="6"/>
  <c r="N813" i="6"/>
  <c r="M813" i="6"/>
  <c r="O813" i="6" s="1"/>
  <c r="P813" i="6" s="1"/>
  <c r="T812" i="6"/>
  <c r="S812" i="6"/>
  <c r="R812" i="6"/>
  <c r="Q812" i="6"/>
  <c r="N812" i="6"/>
  <c r="M812" i="6"/>
  <c r="O812" i="6" s="1"/>
  <c r="P812" i="6" s="1"/>
  <c r="T811" i="6"/>
  <c r="S811" i="6"/>
  <c r="R811" i="6"/>
  <c r="Q811" i="6"/>
  <c r="N811" i="6"/>
  <c r="M811" i="6"/>
  <c r="O811" i="6" s="1"/>
  <c r="P811" i="6" s="1"/>
  <c r="T810" i="6"/>
  <c r="S810" i="6"/>
  <c r="R810" i="6"/>
  <c r="Q810" i="6"/>
  <c r="N810" i="6"/>
  <c r="M810" i="6"/>
  <c r="O810" i="6" s="1"/>
  <c r="P810" i="6" s="1"/>
  <c r="T809" i="6"/>
  <c r="S809" i="6"/>
  <c r="R809" i="6"/>
  <c r="Q809" i="6"/>
  <c r="O809" i="6"/>
  <c r="P809" i="6" s="1"/>
  <c r="N809" i="6"/>
  <c r="M809" i="6"/>
  <c r="T808" i="6"/>
  <c r="S808" i="6"/>
  <c r="R808" i="6"/>
  <c r="Q808" i="6"/>
  <c r="O808" i="6"/>
  <c r="P808" i="6" s="1"/>
  <c r="N808" i="6"/>
  <c r="M808" i="6"/>
  <c r="T807" i="6"/>
  <c r="S807" i="6"/>
  <c r="R807" i="6"/>
  <c r="Q807" i="6"/>
  <c r="P807" i="6"/>
  <c r="O807" i="6"/>
  <c r="N807" i="6"/>
  <c r="M807" i="6"/>
  <c r="T806" i="6"/>
  <c r="S806" i="6"/>
  <c r="R806" i="6"/>
  <c r="Q806" i="6"/>
  <c r="N806" i="6"/>
  <c r="M806" i="6"/>
  <c r="O806" i="6" s="1"/>
  <c r="P806" i="6" s="1"/>
  <c r="T805" i="6"/>
  <c r="S805" i="6"/>
  <c r="R805" i="6"/>
  <c r="Q805" i="6"/>
  <c r="N805" i="6"/>
  <c r="M805" i="6"/>
  <c r="T804" i="6"/>
  <c r="S804" i="6"/>
  <c r="R804" i="6"/>
  <c r="Q804" i="6"/>
  <c r="N804" i="6"/>
  <c r="M804" i="6"/>
  <c r="O804" i="6" s="1"/>
  <c r="P804" i="6" s="1"/>
  <c r="T803" i="6"/>
  <c r="S803" i="6"/>
  <c r="R803" i="6"/>
  <c r="Q803" i="6"/>
  <c r="N803" i="6"/>
  <c r="M803" i="6"/>
  <c r="O803" i="6" s="1"/>
  <c r="P803" i="6" s="1"/>
  <c r="T802" i="6"/>
  <c r="S802" i="6"/>
  <c r="R802" i="6"/>
  <c r="Q802" i="6"/>
  <c r="N802" i="6"/>
  <c r="M802" i="6"/>
  <c r="T801" i="6"/>
  <c r="S801" i="6"/>
  <c r="R801" i="6"/>
  <c r="Q801" i="6"/>
  <c r="N801" i="6"/>
  <c r="M801" i="6"/>
  <c r="T800" i="6"/>
  <c r="S800" i="6"/>
  <c r="R800" i="6"/>
  <c r="Q800" i="6"/>
  <c r="N800" i="6"/>
  <c r="M800" i="6"/>
  <c r="T799" i="6"/>
  <c r="S799" i="6"/>
  <c r="R799" i="6"/>
  <c r="Q799" i="6"/>
  <c r="O799" i="6"/>
  <c r="P799" i="6" s="1"/>
  <c r="N799" i="6"/>
  <c r="M799" i="6"/>
  <c r="T798" i="6"/>
  <c r="S798" i="6"/>
  <c r="R798" i="6"/>
  <c r="Q798" i="6"/>
  <c r="N798" i="6"/>
  <c r="M798" i="6"/>
  <c r="O798" i="6" s="1"/>
  <c r="P798" i="6" s="1"/>
  <c r="T797" i="6"/>
  <c r="S797" i="6"/>
  <c r="R797" i="6"/>
  <c r="Q797" i="6"/>
  <c r="N797" i="6"/>
  <c r="M797" i="6"/>
  <c r="O797" i="6" s="1"/>
  <c r="P797" i="6" s="1"/>
  <c r="T796" i="6"/>
  <c r="S796" i="6"/>
  <c r="R796" i="6"/>
  <c r="Q796" i="6"/>
  <c r="N796" i="6"/>
  <c r="M796" i="6"/>
  <c r="O796" i="6" s="1"/>
  <c r="P796" i="6" s="1"/>
  <c r="T795" i="6"/>
  <c r="S795" i="6"/>
  <c r="R795" i="6"/>
  <c r="Q795" i="6"/>
  <c r="N795" i="6"/>
  <c r="O795" i="6" s="1"/>
  <c r="P795" i="6" s="1"/>
  <c r="M795" i="6"/>
  <c r="T794" i="6"/>
  <c r="S794" i="6"/>
  <c r="R794" i="6"/>
  <c r="Q794" i="6"/>
  <c r="N794" i="6"/>
  <c r="M794" i="6"/>
  <c r="O794" i="6" s="1"/>
  <c r="P794" i="6" s="1"/>
  <c r="T793" i="6"/>
  <c r="S793" i="6"/>
  <c r="R793" i="6"/>
  <c r="Q793" i="6"/>
  <c r="P793" i="6"/>
  <c r="O793" i="6"/>
  <c r="N793" i="6"/>
  <c r="M793" i="6"/>
  <c r="T792" i="6"/>
  <c r="S792" i="6"/>
  <c r="R792" i="6"/>
  <c r="Q792" i="6"/>
  <c r="O792" i="6"/>
  <c r="P792" i="6" s="1"/>
  <c r="N792" i="6"/>
  <c r="M792" i="6"/>
  <c r="T791" i="6"/>
  <c r="S791" i="6"/>
  <c r="R791" i="6"/>
  <c r="Q791" i="6"/>
  <c r="N791" i="6"/>
  <c r="O791" i="6" s="1"/>
  <c r="P791" i="6" s="1"/>
  <c r="M791" i="6"/>
  <c r="T790" i="6"/>
  <c r="S790" i="6"/>
  <c r="R790" i="6"/>
  <c r="Q790" i="6"/>
  <c r="O790" i="6"/>
  <c r="P790" i="6" s="1"/>
  <c r="N790" i="6"/>
  <c r="M790" i="6"/>
  <c r="T789" i="6"/>
  <c r="S789" i="6"/>
  <c r="R789" i="6"/>
  <c r="Q789" i="6"/>
  <c r="N789" i="6"/>
  <c r="M789" i="6"/>
  <c r="O789" i="6" s="1"/>
  <c r="P789" i="6" s="1"/>
  <c r="T788" i="6"/>
  <c r="S788" i="6"/>
  <c r="R788" i="6"/>
  <c r="Q788" i="6"/>
  <c r="N788" i="6"/>
  <c r="M788" i="6"/>
  <c r="O788" i="6" s="1"/>
  <c r="P788" i="6" s="1"/>
  <c r="T787" i="6"/>
  <c r="S787" i="6"/>
  <c r="R787" i="6"/>
  <c r="Q787" i="6"/>
  <c r="N787" i="6"/>
  <c r="M787" i="6"/>
  <c r="T786" i="6"/>
  <c r="S786" i="6"/>
  <c r="R786" i="6"/>
  <c r="Q786" i="6"/>
  <c r="O786" i="6"/>
  <c r="P786" i="6" s="1"/>
  <c r="N786" i="6"/>
  <c r="M786" i="6"/>
  <c r="T785" i="6"/>
  <c r="S785" i="6"/>
  <c r="R785" i="6"/>
  <c r="Q785" i="6"/>
  <c r="N785" i="6"/>
  <c r="M785" i="6"/>
  <c r="O785" i="6" s="1"/>
  <c r="P785" i="6" s="1"/>
  <c r="T784" i="6"/>
  <c r="S784" i="6"/>
  <c r="R784" i="6"/>
  <c r="Q784" i="6"/>
  <c r="O784" i="6"/>
  <c r="P784" i="6" s="1"/>
  <c r="N784" i="6"/>
  <c r="M784" i="6"/>
  <c r="T783" i="6"/>
  <c r="S783" i="6"/>
  <c r="R783" i="6"/>
  <c r="Q783" i="6"/>
  <c r="N783" i="6"/>
  <c r="O783" i="6" s="1"/>
  <c r="P783" i="6" s="1"/>
  <c r="M783" i="6"/>
  <c r="T782" i="6"/>
  <c r="S782" i="6"/>
  <c r="R782" i="6"/>
  <c r="Q782" i="6"/>
  <c r="N782" i="6"/>
  <c r="O782" i="6" s="1"/>
  <c r="P782" i="6" s="1"/>
  <c r="M782" i="6"/>
  <c r="T781" i="6"/>
  <c r="S781" i="6"/>
  <c r="R781" i="6"/>
  <c r="Q781" i="6"/>
  <c r="P781" i="6"/>
  <c r="N781" i="6"/>
  <c r="M781" i="6"/>
  <c r="O781" i="6" s="1"/>
  <c r="T780" i="6"/>
  <c r="S780" i="6"/>
  <c r="R780" i="6"/>
  <c r="Q780" i="6"/>
  <c r="O780" i="6"/>
  <c r="P780" i="6" s="1"/>
  <c r="N780" i="6"/>
  <c r="M780" i="6"/>
  <c r="T779" i="6"/>
  <c r="S779" i="6"/>
  <c r="R779" i="6"/>
  <c r="Q779" i="6"/>
  <c r="N779" i="6"/>
  <c r="M779" i="6"/>
  <c r="O779" i="6" s="1"/>
  <c r="P779" i="6" s="1"/>
  <c r="T778" i="6"/>
  <c r="S778" i="6"/>
  <c r="R778" i="6"/>
  <c r="Q778" i="6"/>
  <c r="P778" i="6"/>
  <c r="O778" i="6"/>
  <c r="N778" i="6"/>
  <c r="M778" i="6"/>
  <c r="T777" i="6"/>
  <c r="S777" i="6"/>
  <c r="R777" i="6"/>
  <c r="Q777" i="6"/>
  <c r="N777" i="6"/>
  <c r="O777" i="6" s="1"/>
  <c r="P777" i="6" s="1"/>
  <c r="M777" i="6"/>
  <c r="T776" i="6"/>
  <c r="S776" i="6"/>
  <c r="R776" i="6"/>
  <c r="Q776" i="6"/>
  <c r="N776" i="6"/>
  <c r="M776" i="6"/>
  <c r="T775" i="6"/>
  <c r="S775" i="6"/>
  <c r="R775" i="6"/>
  <c r="Q775" i="6"/>
  <c r="N775" i="6"/>
  <c r="O775" i="6" s="1"/>
  <c r="P775" i="6" s="1"/>
  <c r="M775" i="6"/>
  <c r="T774" i="6"/>
  <c r="S774" i="6"/>
  <c r="R774" i="6"/>
  <c r="Q774" i="6"/>
  <c r="P774" i="6"/>
  <c r="O774" i="6"/>
  <c r="N774" i="6"/>
  <c r="M774" i="6"/>
  <c r="T773" i="6"/>
  <c r="S773" i="6"/>
  <c r="R773" i="6"/>
  <c r="Q773" i="6"/>
  <c r="N773" i="6"/>
  <c r="M773" i="6"/>
  <c r="O773" i="6" s="1"/>
  <c r="P773" i="6" s="1"/>
  <c r="T772" i="6"/>
  <c r="S772" i="6"/>
  <c r="R772" i="6"/>
  <c r="Q772" i="6"/>
  <c r="N772" i="6"/>
  <c r="M772" i="6"/>
  <c r="O772" i="6" s="1"/>
  <c r="P772" i="6" s="1"/>
  <c r="T771" i="6"/>
  <c r="S771" i="6"/>
  <c r="R771" i="6"/>
  <c r="Q771" i="6"/>
  <c r="N771" i="6"/>
  <c r="M771" i="6"/>
  <c r="O771" i="6" s="1"/>
  <c r="P771" i="6" s="1"/>
  <c r="T770" i="6"/>
  <c r="S770" i="6"/>
  <c r="R770" i="6"/>
  <c r="Q770" i="6"/>
  <c r="N770" i="6"/>
  <c r="M770" i="6"/>
  <c r="T769" i="6"/>
  <c r="S769" i="6"/>
  <c r="R769" i="6"/>
  <c r="Q769" i="6"/>
  <c r="O769" i="6"/>
  <c r="P769" i="6" s="1"/>
  <c r="N769" i="6"/>
  <c r="M769" i="6"/>
  <c r="T768" i="6"/>
  <c r="S768" i="6"/>
  <c r="R768" i="6"/>
  <c r="Q768" i="6"/>
  <c r="O768" i="6"/>
  <c r="P768" i="6" s="1"/>
  <c r="N768" i="6"/>
  <c r="M768" i="6"/>
  <c r="T767" i="6"/>
  <c r="S767" i="6"/>
  <c r="R767" i="6"/>
  <c r="Q767" i="6"/>
  <c r="P767" i="6"/>
  <c r="O767" i="6"/>
  <c r="N767" i="6"/>
  <c r="M767" i="6"/>
  <c r="T766" i="6"/>
  <c r="S766" i="6"/>
  <c r="R766" i="6"/>
  <c r="Q766" i="6"/>
  <c r="P766" i="6"/>
  <c r="O766" i="6"/>
  <c r="N766" i="6"/>
  <c r="M766" i="6"/>
  <c r="T765" i="6"/>
  <c r="S765" i="6"/>
  <c r="R765" i="6"/>
  <c r="Q765" i="6"/>
  <c r="N765" i="6"/>
  <c r="M765" i="6"/>
  <c r="O765" i="6" s="1"/>
  <c r="P765" i="6" s="1"/>
  <c r="T764" i="6"/>
  <c r="S764" i="6"/>
  <c r="R764" i="6"/>
  <c r="Q764" i="6"/>
  <c r="P764" i="6"/>
  <c r="O764" i="6"/>
  <c r="N764" i="6"/>
  <c r="M764" i="6"/>
  <c r="T763" i="6"/>
  <c r="S763" i="6"/>
  <c r="R763" i="6"/>
  <c r="Q763" i="6"/>
  <c r="N763" i="6"/>
  <c r="O763" i="6" s="1"/>
  <c r="P763" i="6" s="1"/>
  <c r="M763" i="6"/>
  <c r="T762" i="6"/>
  <c r="S762" i="6"/>
  <c r="R762" i="6"/>
  <c r="Q762" i="6"/>
  <c r="O762" i="6"/>
  <c r="P762" i="6" s="1"/>
  <c r="N762" i="6"/>
  <c r="M762" i="6"/>
  <c r="T761" i="6"/>
  <c r="S761" i="6"/>
  <c r="R761" i="6"/>
  <c r="Q761" i="6"/>
  <c r="O761" i="6"/>
  <c r="P761" i="6" s="1"/>
  <c r="N761" i="6"/>
  <c r="M761" i="6"/>
  <c r="T760" i="6"/>
  <c r="S760" i="6"/>
  <c r="R760" i="6"/>
  <c r="Q760" i="6"/>
  <c r="P760" i="6"/>
  <c r="O760" i="6"/>
  <c r="N760" i="6"/>
  <c r="M760" i="6"/>
  <c r="T759" i="6"/>
  <c r="S759" i="6"/>
  <c r="R759" i="6"/>
  <c r="Q759" i="6"/>
  <c r="N759" i="6"/>
  <c r="M759" i="6"/>
  <c r="O759" i="6" s="1"/>
  <c r="P759" i="6" s="1"/>
  <c r="T758" i="6"/>
  <c r="S758" i="6"/>
  <c r="R758" i="6"/>
  <c r="Q758" i="6"/>
  <c r="P758" i="6"/>
  <c r="O758" i="6"/>
  <c r="N758" i="6"/>
  <c r="M758" i="6"/>
  <c r="T757" i="6"/>
  <c r="S757" i="6"/>
  <c r="R757" i="6"/>
  <c r="Q757" i="6"/>
  <c r="N757" i="6"/>
  <c r="M757" i="6"/>
  <c r="O757" i="6" s="1"/>
  <c r="P757" i="6" s="1"/>
  <c r="T756" i="6"/>
  <c r="S756" i="6"/>
  <c r="R756" i="6"/>
  <c r="Q756" i="6"/>
  <c r="N756" i="6"/>
  <c r="M756" i="6"/>
  <c r="T755" i="6"/>
  <c r="S755" i="6"/>
  <c r="R755" i="6"/>
  <c r="Q755" i="6"/>
  <c r="N755" i="6"/>
  <c r="M755" i="6"/>
  <c r="O755" i="6" s="1"/>
  <c r="P755" i="6" s="1"/>
  <c r="T754" i="6"/>
  <c r="S754" i="6"/>
  <c r="R754" i="6"/>
  <c r="Q754" i="6"/>
  <c r="O754" i="6"/>
  <c r="P754" i="6" s="1"/>
  <c r="N754" i="6"/>
  <c r="M754" i="6"/>
  <c r="T753" i="6"/>
  <c r="S753" i="6"/>
  <c r="R753" i="6"/>
  <c r="Q753" i="6"/>
  <c r="N753" i="6"/>
  <c r="M753" i="6"/>
  <c r="O753" i="6" s="1"/>
  <c r="P753" i="6" s="1"/>
  <c r="T752" i="6"/>
  <c r="S752" i="6"/>
  <c r="R752" i="6"/>
  <c r="Q752" i="6"/>
  <c r="N752" i="6"/>
  <c r="M752" i="6"/>
  <c r="T751" i="6"/>
  <c r="S751" i="6"/>
  <c r="R751" i="6"/>
  <c r="Q751" i="6"/>
  <c r="N751" i="6"/>
  <c r="O751" i="6" s="1"/>
  <c r="P751" i="6" s="1"/>
  <c r="M751" i="6"/>
  <c r="T750" i="6"/>
  <c r="S750" i="6"/>
  <c r="R750" i="6"/>
  <c r="Q750" i="6"/>
  <c r="O750" i="6"/>
  <c r="P750" i="6" s="1"/>
  <c r="N750" i="6"/>
  <c r="M750" i="6"/>
  <c r="T749" i="6"/>
  <c r="S749" i="6"/>
  <c r="R749" i="6"/>
  <c r="Q749" i="6"/>
  <c r="N749" i="6"/>
  <c r="M749" i="6"/>
  <c r="O749" i="6" s="1"/>
  <c r="P749" i="6" s="1"/>
  <c r="T748" i="6"/>
  <c r="S748" i="6"/>
  <c r="R748" i="6"/>
  <c r="Q748" i="6"/>
  <c r="O748" i="6"/>
  <c r="P748" i="6" s="1"/>
  <c r="N748" i="6"/>
  <c r="M748" i="6"/>
  <c r="T747" i="6"/>
  <c r="S747" i="6"/>
  <c r="R747" i="6"/>
  <c r="Q747" i="6"/>
  <c r="N747" i="6"/>
  <c r="M747" i="6"/>
  <c r="O747" i="6" s="1"/>
  <c r="P747" i="6" s="1"/>
  <c r="T746" i="6"/>
  <c r="S746" i="6"/>
  <c r="R746" i="6"/>
  <c r="Q746" i="6"/>
  <c r="P746" i="6"/>
  <c r="O746" i="6"/>
  <c r="N746" i="6"/>
  <c r="M746" i="6"/>
  <c r="T745" i="6"/>
  <c r="S745" i="6"/>
  <c r="R745" i="6"/>
  <c r="Q745" i="6"/>
  <c r="N745" i="6"/>
  <c r="M745" i="6"/>
  <c r="O745" i="6" s="1"/>
  <c r="P745" i="6" s="1"/>
  <c r="T744" i="6"/>
  <c r="S744" i="6"/>
  <c r="R744" i="6"/>
  <c r="Q744" i="6"/>
  <c r="N744" i="6"/>
  <c r="M744" i="6"/>
  <c r="O744" i="6" s="1"/>
  <c r="P744" i="6" s="1"/>
  <c r="T743" i="6"/>
  <c r="S743" i="6"/>
  <c r="R743" i="6"/>
  <c r="Q743" i="6"/>
  <c r="N743" i="6"/>
  <c r="O743" i="6" s="1"/>
  <c r="P743" i="6" s="1"/>
  <c r="M743" i="6"/>
  <c r="T742" i="6"/>
  <c r="S742" i="6"/>
  <c r="R742" i="6"/>
  <c r="Q742" i="6"/>
  <c r="O742" i="6"/>
  <c r="P742" i="6" s="1"/>
  <c r="N742" i="6"/>
  <c r="M742" i="6"/>
  <c r="T741" i="6"/>
  <c r="S741" i="6"/>
  <c r="R741" i="6"/>
  <c r="Q741" i="6"/>
  <c r="N741" i="6"/>
  <c r="M741" i="6"/>
  <c r="O741" i="6" s="1"/>
  <c r="P741" i="6" s="1"/>
  <c r="T740" i="6"/>
  <c r="S740" i="6"/>
  <c r="R740" i="6"/>
  <c r="Q740" i="6"/>
  <c r="N740" i="6"/>
  <c r="M740" i="6"/>
  <c r="O740" i="6" s="1"/>
  <c r="P740" i="6" s="1"/>
  <c r="T739" i="6"/>
  <c r="S739" i="6"/>
  <c r="R739" i="6"/>
  <c r="Q739" i="6"/>
  <c r="N739" i="6"/>
  <c r="M739" i="6"/>
  <c r="O739" i="6" s="1"/>
  <c r="P739" i="6" s="1"/>
  <c r="T738" i="6"/>
  <c r="S738" i="6"/>
  <c r="R738" i="6"/>
  <c r="Q738" i="6"/>
  <c r="N738" i="6"/>
  <c r="M738" i="6"/>
  <c r="O738" i="6" s="1"/>
  <c r="P738" i="6" s="1"/>
  <c r="T737" i="6"/>
  <c r="S737" i="6"/>
  <c r="R737" i="6"/>
  <c r="Q737" i="6"/>
  <c r="N737" i="6"/>
  <c r="M737" i="6"/>
  <c r="O737" i="6" s="1"/>
  <c r="P737" i="6" s="1"/>
  <c r="T736" i="6"/>
  <c r="S736" i="6"/>
  <c r="R736" i="6"/>
  <c r="Q736" i="6"/>
  <c r="O736" i="6"/>
  <c r="P736" i="6" s="1"/>
  <c r="N736" i="6"/>
  <c r="M736" i="6"/>
  <c r="T735" i="6"/>
  <c r="S735" i="6"/>
  <c r="R735" i="6"/>
  <c r="Q735" i="6"/>
  <c r="O735" i="6"/>
  <c r="P735" i="6" s="1"/>
  <c r="N735" i="6"/>
  <c r="M735" i="6"/>
  <c r="T734" i="6"/>
  <c r="S734" i="6"/>
  <c r="R734" i="6"/>
  <c r="Q734" i="6"/>
  <c r="P734" i="6"/>
  <c r="O734" i="6"/>
  <c r="N734" i="6"/>
  <c r="M734" i="6"/>
  <c r="T733" i="6"/>
  <c r="S733" i="6"/>
  <c r="R733" i="6"/>
  <c r="Q733" i="6"/>
  <c r="N733" i="6"/>
  <c r="M733" i="6"/>
  <c r="T732" i="6"/>
  <c r="S732" i="6"/>
  <c r="R732" i="6"/>
  <c r="Q732" i="6"/>
  <c r="P732" i="6"/>
  <c r="O732" i="6"/>
  <c r="N732" i="6"/>
  <c r="M732" i="6"/>
  <c r="T731" i="6"/>
  <c r="S731" i="6"/>
  <c r="R731" i="6"/>
  <c r="Q731" i="6"/>
  <c r="N731" i="6"/>
  <c r="M731" i="6"/>
  <c r="O731" i="6" s="1"/>
  <c r="P731" i="6" s="1"/>
  <c r="T730" i="6"/>
  <c r="S730" i="6"/>
  <c r="R730" i="6"/>
  <c r="Q730" i="6"/>
  <c r="N730" i="6"/>
  <c r="M730" i="6"/>
  <c r="O730" i="6" s="1"/>
  <c r="P730" i="6" s="1"/>
  <c r="T729" i="6"/>
  <c r="S729" i="6"/>
  <c r="R729" i="6"/>
  <c r="Q729" i="6"/>
  <c r="N729" i="6"/>
  <c r="M729" i="6"/>
  <c r="O729" i="6" s="1"/>
  <c r="P729" i="6" s="1"/>
  <c r="T728" i="6"/>
  <c r="S728" i="6"/>
  <c r="R728" i="6"/>
  <c r="Q728" i="6"/>
  <c r="P728" i="6"/>
  <c r="O728" i="6"/>
  <c r="N728" i="6"/>
  <c r="M728" i="6"/>
  <c r="T727" i="6"/>
  <c r="S727" i="6"/>
  <c r="R727" i="6"/>
  <c r="Q727" i="6"/>
  <c r="N727" i="6"/>
  <c r="M727" i="6"/>
  <c r="O727" i="6" s="1"/>
  <c r="P727" i="6" s="1"/>
  <c r="T726" i="6"/>
  <c r="S726" i="6"/>
  <c r="R726" i="6"/>
  <c r="Q726" i="6"/>
  <c r="N726" i="6"/>
  <c r="M726" i="6"/>
  <c r="T725" i="6"/>
  <c r="S725" i="6"/>
  <c r="R725" i="6"/>
  <c r="Q725" i="6"/>
  <c r="N725" i="6"/>
  <c r="M725" i="6"/>
  <c r="O725" i="6" s="1"/>
  <c r="P725" i="6" s="1"/>
  <c r="T724" i="6"/>
  <c r="S724" i="6"/>
  <c r="R724" i="6"/>
  <c r="Q724" i="6"/>
  <c r="P724" i="6"/>
  <c r="N724" i="6"/>
  <c r="M724" i="6"/>
  <c r="O724" i="6" s="1"/>
  <c r="T723" i="6"/>
  <c r="S723" i="6"/>
  <c r="R723" i="6"/>
  <c r="Q723" i="6"/>
  <c r="N723" i="6"/>
  <c r="O723" i="6" s="1"/>
  <c r="P723" i="6" s="1"/>
  <c r="M723" i="6"/>
  <c r="T722" i="6"/>
  <c r="S722" i="6"/>
  <c r="R722" i="6"/>
  <c r="Q722" i="6"/>
  <c r="O722" i="6"/>
  <c r="P722" i="6" s="1"/>
  <c r="N722" i="6"/>
  <c r="M722" i="6"/>
  <c r="T721" i="6"/>
  <c r="S721" i="6"/>
  <c r="R721" i="6"/>
  <c r="Q721" i="6"/>
  <c r="P721" i="6"/>
  <c r="O721" i="6"/>
  <c r="N721" i="6"/>
  <c r="M721" i="6"/>
  <c r="T720" i="6"/>
  <c r="S720" i="6"/>
  <c r="R720" i="6"/>
  <c r="Q720" i="6"/>
  <c r="N720" i="6"/>
  <c r="M720" i="6"/>
  <c r="O720" i="6" s="1"/>
  <c r="P720" i="6" s="1"/>
  <c r="T719" i="6"/>
  <c r="S719" i="6"/>
  <c r="R719" i="6"/>
  <c r="Q719" i="6"/>
  <c r="N719" i="6"/>
  <c r="M719" i="6"/>
  <c r="O719" i="6" s="1"/>
  <c r="P719" i="6" s="1"/>
  <c r="T718" i="6"/>
  <c r="S718" i="6"/>
  <c r="R718" i="6"/>
  <c r="Q718" i="6"/>
  <c r="N718" i="6"/>
  <c r="M718" i="6"/>
  <c r="O718" i="6" s="1"/>
  <c r="P718" i="6" s="1"/>
  <c r="T717" i="6"/>
  <c r="S717" i="6"/>
  <c r="R717" i="6"/>
  <c r="Q717" i="6"/>
  <c r="N717" i="6"/>
  <c r="M717" i="6"/>
  <c r="O717" i="6" s="1"/>
  <c r="P717" i="6" s="1"/>
  <c r="T716" i="6"/>
  <c r="S716" i="6"/>
  <c r="R716" i="6"/>
  <c r="Q716" i="6"/>
  <c r="N716" i="6"/>
  <c r="M716" i="6"/>
  <c r="O716" i="6" s="1"/>
  <c r="P716" i="6" s="1"/>
  <c r="T715" i="6"/>
  <c r="S715" i="6"/>
  <c r="R715" i="6"/>
  <c r="Q715" i="6"/>
  <c r="N715" i="6"/>
  <c r="O715" i="6" s="1"/>
  <c r="P715" i="6" s="1"/>
  <c r="M715" i="6"/>
  <c r="T714" i="6"/>
  <c r="S714" i="6"/>
  <c r="R714" i="6"/>
  <c r="Q714" i="6"/>
  <c r="O714" i="6"/>
  <c r="P714" i="6" s="1"/>
  <c r="N714" i="6"/>
  <c r="M714" i="6"/>
  <c r="T713" i="6"/>
  <c r="S713" i="6"/>
  <c r="R713" i="6"/>
  <c r="Q713" i="6"/>
  <c r="P713" i="6"/>
  <c r="O713" i="6"/>
  <c r="N713" i="6"/>
  <c r="M713" i="6"/>
  <c r="T712" i="6"/>
  <c r="S712" i="6"/>
  <c r="R712" i="6"/>
  <c r="Q712" i="6"/>
  <c r="P712" i="6"/>
  <c r="N712" i="6"/>
  <c r="M712" i="6"/>
  <c r="O712" i="6" s="1"/>
  <c r="T711" i="6"/>
  <c r="S711" i="6"/>
  <c r="R711" i="6"/>
  <c r="Q711" i="6"/>
  <c r="N711" i="6"/>
  <c r="M711" i="6"/>
  <c r="O711" i="6" s="1"/>
  <c r="P711" i="6" s="1"/>
  <c r="T710" i="6"/>
  <c r="S710" i="6"/>
  <c r="R710" i="6"/>
  <c r="Q710" i="6"/>
  <c r="O710" i="6"/>
  <c r="P710" i="6" s="1"/>
  <c r="N710" i="6"/>
  <c r="M710" i="6"/>
  <c r="T709" i="6"/>
  <c r="S709" i="6"/>
  <c r="R709" i="6"/>
  <c r="Q709" i="6"/>
  <c r="N709" i="6"/>
  <c r="M709" i="6"/>
  <c r="O709" i="6" s="1"/>
  <c r="P709" i="6" s="1"/>
  <c r="T708" i="6"/>
  <c r="S708" i="6"/>
  <c r="R708" i="6"/>
  <c r="Q708" i="6"/>
  <c r="O708" i="6"/>
  <c r="P708" i="6" s="1"/>
  <c r="N708" i="6"/>
  <c r="M708" i="6"/>
  <c r="T707" i="6"/>
  <c r="S707" i="6"/>
  <c r="R707" i="6"/>
  <c r="Q707" i="6"/>
  <c r="N707" i="6"/>
  <c r="O707" i="6" s="1"/>
  <c r="P707" i="6" s="1"/>
  <c r="M707" i="6"/>
  <c r="T706" i="6"/>
  <c r="S706" i="6"/>
  <c r="R706" i="6"/>
  <c r="Q706" i="6"/>
  <c r="O706" i="6"/>
  <c r="P706" i="6" s="1"/>
  <c r="N706" i="6"/>
  <c r="M706" i="6"/>
  <c r="T705" i="6"/>
  <c r="S705" i="6"/>
  <c r="R705" i="6"/>
  <c r="Q705" i="6"/>
  <c r="N705" i="6"/>
  <c r="M705" i="6"/>
  <c r="T704" i="6"/>
  <c r="S704" i="6"/>
  <c r="R704" i="6"/>
  <c r="Q704" i="6"/>
  <c r="P704" i="6"/>
  <c r="O704" i="6"/>
  <c r="N704" i="6"/>
  <c r="M704" i="6"/>
  <c r="T703" i="6"/>
  <c r="S703" i="6"/>
  <c r="R703" i="6"/>
  <c r="Q703" i="6"/>
  <c r="N703" i="6"/>
  <c r="M703" i="6"/>
  <c r="T702" i="6"/>
  <c r="S702" i="6"/>
  <c r="R702" i="6"/>
  <c r="Q702" i="6"/>
  <c r="P702" i="6"/>
  <c r="O702" i="6"/>
  <c r="N702" i="6"/>
  <c r="M702" i="6"/>
  <c r="T701" i="6"/>
  <c r="S701" i="6"/>
  <c r="R701" i="6"/>
  <c r="Q701" i="6"/>
  <c r="N701" i="6"/>
  <c r="M701" i="6"/>
  <c r="O701" i="6" s="1"/>
  <c r="P701" i="6" s="1"/>
  <c r="T700" i="6"/>
  <c r="S700" i="6"/>
  <c r="R700" i="6"/>
  <c r="Q700" i="6"/>
  <c r="N700" i="6"/>
  <c r="O700" i="6" s="1"/>
  <c r="P700" i="6" s="1"/>
  <c r="M700" i="6"/>
  <c r="T699" i="6"/>
  <c r="S699" i="6"/>
  <c r="R699" i="6"/>
  <c r="Q699" i="6"/>
  <c r="N699" i="6"/>
  <c r="M699" i="6"/>
  <c r="O699" i="6" s="1"/>
  <c r="P699" i="6" s="1"/>
  <c r="T698" i="6"/>
  <c r="S698" i="6"/>
  <c r="R698" i="6"/>
  <c r="Q698" i="6"/>
  <c r="N698" i="6"/>
  <c r="M698" i="6"/>
  <c r="O698" i="6" s="1"/>
  <c r="P698" i="6" s="1"/>
  <c r="T697" i="6"/>
  <c r="S697" i="6"/>
  <c r="R697" i="6"/>
  <c r="Q697" i="6"/>
  <c r="N697" i="6"/>
  <c r="M697" i="6"/>
  <c r="O697" i="6" s="1"/>
  <c r="P697" i="6" s="1"/>
  <c r="T696" i="6"/>
  <c r="S696" i="6"/>
  <c r="R696" i="6"/>
  <c r="Q696" i="6"/>
  <c r="P696" i="6"/>
  <c r="O696" i="6"/>
  <c r="N696" i="6"/>
  <c r="M696" i="6"/>
  <c r="T695" i="6"/>
  <c r="S695" i="6"/>
  <c r="R695" i="6"/>
  <c r="Q695" i="6"/>
  <c r="N695" i="6"/>
  <c r="O695" i="6" s="1"/>
  <c r="P695" i="6" s="1"/>
  <c r="M695" i="6"/>
  <c r="T694" i="6"/>
  <c r="S694" i="6"/>
  <c r="R694" i="6"/>
  <c r="Q694" i="6"/>
  <c r="O694" i="6"/>
  <c r="P694" i="6" s="1"/>
  <c r="N694" i="6"/>
  <c r="M694" i="6"/>
  <c r="T693" i="6"/>
  <c r="S693" i="6"/>
  <c r="R693" i="6"/>
  <c r="Q693" i="6"/>
  <c r="O693" i="6"/>
  <c r="P693" i="6" s="1"/>
  <c r="N693" i="6"/>
  <c r="M693" i="6"/>
  <c r="T692" i="6"/>
  <c r="S692" i="6"/>
  <c r="R692" i="6"/>
  <c r="Q692" i="6"/>
  <c r="O692" i="6"/>
  <c r="P692" i="6" s="1"/>
  <c r="N692" i="6"/>
  <c r="M692" i="6"/>
  <c r="T691" i="6"/>
  <c r="S691" i="6"/>
  <c r="R691" i="6"/>
  <c r="Q691" i="6"/>
  <c r="N691" i="6"/>
  <c r="M691" i="6"/>
  <c r="O691" i="6" s="1"/>
  <c r="P691" i="6" s="1"/>
  <c r="T690" i="6"/>
  <c r="S690" i="6"/>
  <c r="R690" i="6"/>
  <c r="Q690" i="6"/>
  <c r="O690" i="6"/>
  <c r="P690" i="6" s="1"/>
  <c r="N690" i="6"/>
  <c r="M690" i="6"/>
  <c r="T689" i="6"/>
  <c r="S689" i="6"/>
  <c r="R689" i="6"/>
  <c r="Q689" i="6"/>
  <c r="N689" i="6"/>
  <c r="O689" i="6" s="1"/>
  <c r="P689" i="6" s="1"/>
  <c r="M689" i="6"/>
  <c r="T688" i="6"/>
  <c r="S688" i="6"/>
  <c r="R688" i="6"/>
  <c r="Q688" i="6"/>
  <c r="N688" i="6"/>
  <c r="O688" i="6" s="1"/>
  <c r="P688" i="6" s="1"/>
  <c r="M688" i="6"/>
  <c r="T687" i="6"/>
  <c r="S687" i="6"/>
  <c r="R687" i="6"/>
  <c r="Q687" i="6"/>
  <c r="N687" i="6"/>
  <c r="M687" i="6"/>
  <c r="O687" i="6" s="1"/>
  <c r="P687" i="6" s="1"/>
  <c r="T686" i="6"/>
  <c r="S686" i="6"/>
  <c r="R686" i="6"/>
  <c r="Q686" i="6"/>
  <c r="P686" i="6"/>
  <c r="O686" i="6"/>
  <c r="N686" i="6"/>
  <c r="M686" i="6"/>
  <c r="T685" i="6"/>
  <c r="S685" i="6"/>
  <c r="R685" i="6"/>
  <c r="Q685" i="6"/>
  <c r="N685" i="6"/>
  <c r="M685" i="6"/>
  <c r="O685" i="6" s="1"/>
  <c r="P685" i="6" s="1"/>
  <c r="T684" i="6"/>
  <c r="S684" i="6"/>
  <c r="R684" i="6"/>
  <c r="Q684" i="6"/>
  <c r="N684" i="6"/>
  <c r="M684" i="6"/>
  <c r="T683" i="6"/>
  <c r="S683" i="6"/>
  <c r="R683" i="6"/>
  <c r="Q683" i="6"/>
  <c r="N683" i="6"/>
  <c r="M683" i="6"/>
  <c r="O683" i="6" s="1"/>
  <c r="P683" i="6" s="1"/>
  <c r="T682" i="6"/>
  <c r="S682" i="6"/>
  <c r="R682" i="6"/>
  <c r="Q682" i="6"/>
  <c r="N682" i="6"/>
  <c r="M682" i="6"/>
  <c r="O682" i="6" s="1"/>
  <c r="P682" i="6" s="1"/>
  <c r="T681" i="6"/>
  <c r="S681" i="6"/>
  <c r="R681" i="6"/>
  <c r="Q681" i="6"/>
  <c r="N681" i="6"/>
  <c r="O681" i="6" s="1"/>
  <c r="P681" i="6" s="1"/>
  <c r="M681" i="6"/>
  <c r="T680" i="6"/>
  <c r="S680" i="6"/>
  <c r="R680" i="6"/>
  <c r="Q680" i="6"/>
  <c r="N680" i="6"/>
  <c r="M680" i="6"/>
  <c r="O680" i="6" s="1"/>
  <c r="P680" i="6" s="1"/>
  <c r="T679" i="6"/>
  <c r="S679" i="6"/>
  <c r="R679" i="6"/>
  <c r="Q679" i="6"/>
  <c r="N679" i="6"/>
  <c r="O679" i="6" s="1"/>
  <c r="P679" i="6" s="1"/>
  <c r="M679" i="6"/>
  <c r="T678" i="6"/>
  <c r="S678" i="6"/>
  <c r="R678" i="6"/>
  <c r="Q678" i="6"/>
  <c r="O678" i="6"/>
  <c r="P678" i="6" s="1"/>
  <c r="N678" i="6"/>
  <c r="M678" i="6"/>
  <c r="T677" i="6"/>
  <c r="S677" i="6"/>
  <c r="R677" i="6"/>
  <c r="Q677" i="6"/>
  <c r="N677" i="6"/>
  <c r="M677" i="6"/>
  <c r="T676" i="6"/>
  <c r="S676" i="6"/>
  <c r="R676" i="6"/>
  <c r="Q676" i="6"/>
  <c r="P676" i="6"/>
  <c r="O676" i="6"/>
  <c r="N676" i="6"/>
  <c r="M676" i="6"/>
  <c r="T675" i="6"/>
  <c r="S675" i="6"/>
  <c r="R675" i="6"/>
  <c r="Q675" i="6"/>
  <c r="N675" i="6"/>
  <c r="O675" i="6" s="1"/>
  <c r="P675" i="6" s="1"/>
  <c r="M675" i="6"/>
  <c r="T674" i="6"/>
  <c r="S674" i="6"/>
  <c r="R674" i="6"/>
  <c r="Q674" i="6"/>
  <c r="N674" i="6"/>
  <c r="M674" i="6"/>
  <c r="O674" i="6" s="1"/>
  <c r="P674" i="6" s="1"/>
  <c r="T673" i="6"/>
  <c r="S673" i="6"/>
  <c r="R673" i="6"/>
  <c r="Q673" i="6"/>
  <c r="P673" i="6"/>
  <c r="O673" i="6"/>
  <c r="N673" i="6"/>
  <c r="M673" i="6"/>
  <c r="T672" i="6"/>
  <c r="S672" i="6"/>
  <c r="R672" i="6"/>
  <c r="Q672" i="6"/>
  <c r="N672" i="6"/>
  <c r="O672" i="6" s="1"/>
  <c r="P672" i="6" s="1"/>
  <c r="M672" i="6"/>
  <c r="T671" i="6"/>
  <c r="S671" i="6"/>
  <c r="R671" i="6"/>
  <c r="Q671" i="6"/>
  <c r="N671" i="6"/>
  <c r="M671" i="6"/>
  <c r="O671" i="6" s="1"/>
  <c r="P671" i="6" s="1"/>
  <c r="T670" i="6"/>
  <c r="S670" i="6"/>
  <c r="R670" i="6"/>
  <c r="Q670" i="6"/>
  <c r="N670" i="6"/>
  <c r="M670" i="6"/>
  <c r="O670" i="6" s="1"/>
  <c r="P670" i="6" s="1"/>
  <c r="T669" i="6"/>
  <c r="S669" i="6"/>
  <c r="R669" i="6"/>
  <c r="Q669" i="6"/>
  <c r="N669" i="6"/>
  <c r="M669" i="6"/>
  <c r="O669" i="6" s="1"/>
  <c r="P669" i="6" s="1"/>
  <c r="T668" i="6"/>
  <c r="S668" i="6"/>
  <c r="R668" i="6"/>
  <c r="Q668" i="6"/>
  <c r="N668" i="6"/>
  <c r="M668" i="6"/>
  <c r="O668" i="6" s="1"/>
  <c r="P668" i="6" s="1"/>
  <c r="T667" i="6"/>
  <c r="S667" i="6"/>
  <c r="R667" i="6"/>
  <c r="Q667" i="6"/>
  <c r="O667" i="6"/>
  <c r="P667" i="6" s="1"/>
  <c r="N667" i="6"/>
  <c r="M667" i="6"/>
  <c r="T666" i="6"/>
  <c r="S666" i="6"/>
  <c r="R666" i="6"/>
  <c r="Q666" i="6"/>
  <c r="N666" i="6"/>
  <c r="M666" i="6"/>
  <c r="O666" i="6" s="1"/>
  <c r="P666" i="6" s="1"/>
  <c r="T665" i="6"/>
  <c r="S665" i="6"/>
  <c r="R665" i="6"/>
  <c r="Q665" i="6"/>
  <c r="N665" i="6"/>
  <c r="O665" i="6" s="1"/>
  <c r="P665" i="6" s="1"/>
  <c r="M665" i="6"/>
  <c r="T664" i="6"/>
  <c r="S664" i="6"/>
  <c r="R664" i="6"/>
  <c r="Q664" i="6"/>
  <c r="O664" i="6"/>
  <c r="P664" i="6" s="1"/>
  <c r="N664" i="6"/>
  <c r="M664" i="6"/>
  <c r="T663" i="6"/>
  <c r="S663" i="6"/>
  <c r="R663" i="6"/>
  <c r="Q663" i="6"/>
  <c r="N663" i="6"/>
  <c r="M663" i="6"/>
  <c r="O663" i="6" s="1"/>
  <c r="P663" i="6" s="1"/>
  <c r="T662" i="6"/>
  <c r="S662" i="6"/>
  <c r="R662" i="6"/>
  <c r="Q662" i="6"/>
  <c r="N662" i="6"/>
  <c r="M662" i="6"/>
  <c r="T661" i="6"/>
  <c r="S661" i="6"/>
  <c r="R661" i="6"/>
  <c r="Q661" i="6"/>
  <c r="N661" i="6"/>
  <c r="M661" i="6"/>
  <c r="O661" i="6" s="1"/>
  <c r="P661" i="6" s="1"/>
  <c r="T660" i="6"/>
  <c r="S660" i="6"/>
  <c r="R660" i="6"/>
  <c r="Q660" i="6"/>
  <c r="N660" i="6"/>
  <c r="M660" i="6"/>
  <c r="O660" i="6" s="1"/>
  <c r="P660" i="6" s="1"/>
  <c r="T659" i="6"/>
  <c r="S659" i="6"/>
  <c r="R659" i="6"/>
  <c r="Q659" i="6"/>
  <c r="N659" i="6"/>
  <c r="M659" i="6"/>
  <c r="O659" i="6" s="1"/>
  <c r="P659" i="6" s="1"/>
  <c r="T658" i="6"/>
  <c r="S658" i="6"/>
  <c r="R658" i="6"/>
  <c r="Q658" i="6"/>
  <c r="O658" i="6"/>
  <c r="P658" i="6" s="1"/>
  <c r="N658" i="6"/>
  <c r="M658" i="6"/>
  <c r="T657" i="6"/>
  <c r="S657" i="6"/>
  <c r="R657" i="6"/>
  <c r="Q657" i="6"/>
  <c r="N657" i="6"/>
  <c r="O657" i="6" s="1"/>
  <c r="P657" i="6" s="1"/>
  <c r="M657" i="6"/>
  <c r="T656" i="6"/>
  <c r="S656" i="6"/>
  <c r="R656" i="6"/>
  <c r="Q656" i="6"/>
  <c r="N656" i="6"/>
  <c r="M656" i="6"/>
  <c r="O656" i="6" s="1"/>
  <c r="P656" i="6" s="1"/>
  <c r="T655" i="6"/>
  <c r="S655" i="6"/>
  <c r="R655" i="6"/>
  <c r="Q655" i="6"/>
  <c r="O655" i="6"/>
  <c r="P655" i="6" s="1"/>
  <c r="N655" i="6"/>
  <c r="M655" i="6"/>
  <c r="T654" i="6"/>
  <c r="S654" i="6"/>
  <c r="R654" i="6"/>
  <c r="Q654" i="6"/>
  <c r="N654" i="6"/>
  <c r="O654" i="6" s="1"/>
  <c r="P654" i="6" s="1"/>
  <c r="M654" i="6"/>
  <c r="T653" i="6"/>
  <c r="S653" i="6"/>
  <c r="R653" i="6"/>
  <c r="Q653" i="6"/>
  <c r="O653" i="6"/>
  <c r="P653" i="6" s="1"/>
  <c r="N653" i="6"/>
  <c r="M653" i="6"/>
  <c r="T652" i="6"/>
  <c r="S652" i="6"/>
  <c r="R652" i="6"/>
  <c r="Q652" i="6"/>
  <c r="N652" i="6"/>
  <c r="M652" i="6"/>
  <c r="O652" i="6" s="1"/>
  <c r="P652" i="6" s="1"/>
  <c r="T651" i="6"/>
  <c r="S651" i="6"/>
  <c r="R651" i="6"/>
  <c r="Q651" i="6"/>
  <c r="N651" i="6"/>
  <c r="O651" i="6" s="1"/>
  <c r="P651" i="6" s="1"/>
  <c r="M651" i="6"/>
  <c r="T650" i="6"/>
  <c r="S650" i="6"/>
  <c r="R650" i="6"/>
  <c r="Q650" i="6"/>
  <c r="N650" i="6"/>
  <c r="M650" i="6"/>
  <c r="O650" i="6" s="1"/>
  <c r="P650" i="6" s="1"/>
  <c r="T649" i="6"/>
  <c r="S649" i="6"/>
  <c r="R649" i="6"/>
  <c r="Q649" i="6"/>
  <c r="N649" i="6"/>
  <c r="M649" i="6"/>
  <c r="T648" i="6"/>
  <c r="S648" i="6"/>
  <c r="R648" i="6"/>
  <c r="Q648" i="6"/>
  <c r="O648" i="6"/>
  <c r="P648" i="6" s="1"/>
  <c r="N648" i="6"/>
  <c r="M648" i="6"/>
  <c r="T647" i="6"/>
  <c r="S647" i="6"/>
  <c r="R647" i="6"/>
  <c r="Q647" i="6"/>
  <c r="N647" i="6"/>
  <c r="M647" i="6"/>
  <c r="O647" i="6" s="1"/>
  <c r="P647" i="6" s="1"/>
  <c r="T646" i="6"/>
  <c r="S646" i="6"/>
  <c r="R646" i="6"/>
  <c r="Q646" i="6"/>
  <c r="N646" i="6"/>
  <c r="M646" i="6"/>
  <c r="O646" i="6" s="1"/>
  <c r="P646" i="6" s="1"/>
  <c r="T645" i="6"/>
  <c r="S645" i="6"/>
  <c r="R645" i="6"/>
  <c r="Q645" i="6"/>
  <c r="P645" i="6"/>
  <c r="O645" i="6"/>
  <c r="N645" i="6"/>
  <c r="M645" i="6"/>
  <c r="T644" i="6"/>
  <c r="S644" i="6"/>
  <c r="R644" i="6"/>
  <c r="Q644" i="6"/>
  <c r="O644" i="6"/>
  <c r="P644" i="6" s="1"/>
  <c r="N644" i="6"/>
  <c r="M644" i="6"/>
  <c r="T643" i="6"/>
  <c r="S643" i="6"/>
  <c r="R643" i="6"/>
  <c r="Q643" i="6"/>
  <c r="N643" i="6"/>
  <c r="M643" i="6"/>
  <c r="O643" i="6" s="1"/>
  <c r="P643" i="6" s="1"/>
  <c r="T642" i="6"/>
  <c r="S642" i="6"/>
  <c r="R642" i="6"/>
  <c r="Q642" i="6"/>
  <c r="N642" i="6"/>
  <c r="M642" i="6"/>
  <c r="O642" i="6" s="1"/>
  <c r="P642" i="6" s="1"/>
  <c r="T641" i="6"/>
  <c r="S641" i="6"/>
  <c r="R641" i="6"/>
  <c r="Q641" i="6"/>
  <c r="N641" i="6"/>
  <c r="M641" i="6"/>
  <c r="O641" i="6" s="1"/>
  <c r="P641" i="6" s="1"/>
  <c r="T640" i="6"/>
  <c r="S640" i="6"/>
  <c r="R640" i="6"/>
  <c r="Q640" i="6"/>
  <c r="N640" i="6"/>
  <c r="M640" i="6"/>
  <c r="O640" i="6" s="1"/>
  <c r="P640" i="6" s="1"/>
  <c r="T639" i="6"/>
  <c r="S639" i="6"/>
  <c r="R639" i="6"/>
  <c r="Q639" i="6"/>
  <c r="P639" i="6"/>
  <c r="N639" i="6"/>
  <c r="M639" i="6"/>
  <c r="O639" i="6" s="1"/>
  <c r="T638" i="6"/>
  <c r="S638" i="6"/>
  <c r="R638" i="6"/>
  <c r="Q638" i="6"/>
  <c r="N638" i="6"/>
  <c r="M638" i="6"/>
  <c r="O638" i="6" s="1"/>
  <c r="P638" i="6" s="1"/>
  <c r="T637" i="6"/>
  <c r="S637" i="6"/>
  <c r="R637" i="6"/>
  <c r="Q637" i="6"/>
  <c r="O637" i="6"/>
  <c r="P637" i="6" s="1"/>
  <c r="N637" i="6"/>
  <c r="M637" i="6"/>
  <c r="T636" i="6"/>
  <c r="S636" i="6"/>
  <c r="R636" i="6"/>
  <c r="Q636" i="6"/>
  <c r="N636" i="6"/>
  <c r="M636" i="6"/>
  <c r="O636" i="6" s="1"/>
  <c r="P636" i="6" s="1"/>
  <c r="T635" i="6"/>
  <c r="S635" i="6"/>
  <c r="R635" i="6"/>
  <c r="Q635" i="6"/>
  <c r="N635" i="6"/>
  <c r="M635" i="6"/>
  <c r="T634" i="6"/>
  <c r="S634" i="6"/>
  <c r="R634" i="6"/>
  <c r="Q634" i="6"/>
  <c r="N634" i="6"/>
  <c r="M634" i="6"/>
  <c r="O634" i="6" s="1"/>
  <c r="P634" i="6" s="1"/>
  <c r="T633" i="6"/>
  <c r="S633" i="6"/>
  <c r="R633" i="6"/>
  <c r="Q633" i="6"/>
  <c r="N633" i="6"/>
  <c r="M633" i="6"/>
  <c r="O633" i="6" s="1"/>
  <c r="P633" i="6" s="1"/>
  <c r="T632" i="6"/>
  <c r="S632" i="6"/>
  <c r="R632" i="6"/>
  <c r="Q632" i="6"/>
  <c r="N632" i="6"/>
  <c r="O632" i="6" s="1"/>
  <c r="P632" i="6" s="1"/>
  <c r="M632" i="6"/>
  <c r="T631" i="6"/>
  <c r="S631" i="6"/>
  <c r="R631" i="6"/>
  <c r="Q631" i="6"/>
  <c r="N631" i="6"/>
  <c r="M631" i="6"/>
  <c r="O631" i="6" s="1"/>
  <c r="P631" i="6" s="1"/>
  <c r="T630" i="6"/>
  <c r="S630" i="6"/>
  <c r="R630" i="6"/>
  <c r="Q630" i="6"/>
  <c r="P630" i="6"/>
  <c r="N630" i="6"/>
  <c r="O630" i="6" s="1"/>
  <c r="M630" i="6"/>
  <c r="T629" i="6"/>
  <c r="S629" i="6"/>
  <c r="R629" i="6"/>
  <c r="Q629" i="6"/>
  <c r="N629" i="6"/>
  <c r="M629" i="6"/>
  <c r="O629" i="6" s="1"/>
  <c r="P629" i="6" s="1"/>
  <c r="T628" i="6"/>
  <c r="S628" i="6"/>
  <c r="R628" i="6"/>
  <c r="Q628" i="6"/>
  <c r="N628" i="6"/>
  <c r="M628" i="6"/>
  <c r="T627" i="6"/>
  <c r="S627" i="6"/>
  <c r="R627" i="6"/>
  <c r="Q627" i="6"/>
  <c r="N627" i="6"/>
  <c r="M627" i="6"/>
  <c r="O627" i="6" s="1"/>
  <c r="P627" i="6" s="1"/>
  <c r="T626" i="6"/>
  <c r="S626" i="6"/>
  <c r="R626" i="6"/>
  <c r="Q626" i="6"/>
  <c r="O626" i="6"/>
  <c r="P626" i="6" s="1"/>
  <c r="N626" i="6"/>
  <c r="M626" i="6"/>
  <c r="T625" i="6"/>
  <c r="S625" i="6"/>
  <c r="R625" i="6"/>
  <c r="Q625" i="6"/>
  <c r="N625" i="6"/>
  <c r="M625" i="6"/>
  <c r="O625" i="6" s="1"/>
  <c r="P625" i="6" s="1"/>
  <c r="T624" i="6"/>
  <c r="S624" i="6"/>
  <c r="R624" i="6"/>
  <c r="Q624" i="6"/>
  <c r="P624" i="6"/>
  <c r="N624" i="6"/>
  <c r="M624" i="6"/>
  <c r="O624" i="6" s="1"/>
  <c r="T623" i="6"/>
  <c r="S623" i="6"/>
  <c r="R623" i="6"/>
  <c r="Q623" i="6"/>
  <c r="O623" i="6"/>
  <c r="P623" i="6" s="1"/>
  <c r="N623" i="6"/>
  <c r="M623" i="6"/>
  <c r="T622" i="6"/>
  <c r="S622" i="6"/>
  <c r="R622" i="6"/>
  <c r="Q622" i="6"/>
  <c r="N622" i="6"/>
  <c r="M622" i="6"/>
  <c r="O622" i="6" s="1"/>
  <c r="P622" i="6" s="1"/>
  <c r="T621" i="6"/>
  <c r="S621" i="6"/>
  <c r="R621" i="6"/>
  <c r="Q621" i="6"/>
  <c r="N621" i="6"/>
  <c r="M621" i="6"/>
  <c r="O621" i="6" s="1"/>
  <c r="P621" i="6" s="1"/>
  <c r="T620" i="6"/>
  <c r="S620" i="6"/>
  <c r="R620" i="6"/>
  <c r="Q620" i="6"/>
  <c r="N620" i="6"/>
  <c r="M620" i="6"/>
  <c r="T619" i="6"/>
  <c r="S619" i="6"/>
  <c r="R619" i="6"/>
  <c r="Q619" i="6"/>
  <c r="N619" i="6"/>
  <c r="M619" i="6"/>
  <c r="O619" i="6" s="1"/>
  <c r="P619" i="6" s="1"/>
  <c r="T618" i="6"/>
  <c r="S618" i="6"/>
  <c r="R618" i="6"/>
  <c r="Q618" i="6"/>
  <c r="O618" i="6"/>
  <c r="P618" i="6" s="1"/>
  <c r="N618" i="6"/>
  <c r="M618" i="6"/>
  <c r="T617" i="6"/>
  <c r="S617" i="6"/>
  <c r="R617" i="6"/>
  <c r="Q617" i="6"/>
  <c r="N617" i="6"/>
  <c r="O617" i="6" s="1"/>
  <c r="P617" i="6" s="1"/>
  <c r="M617" i="6"/>
  <c r="T616" i="6"/>
  <c r="S616" i="6"/>
  <c r="R616" i="6"/>
  <c r="Q616" i="6"/>
  <c r="N616" i="6"/>
  <c r="O616" i="6" s="1"/>
  <c r="P616" i="6" s="1"/>
  <c r="M616" i="6"/>
  <c r="T615" i="6"/>
  <c r="S615" i="6"/>
  <c r="R615" i="6"/>
  <c r="Q615" i="6"/>
  <c r="N615" i="6"/>
  <c r="M615" i="6"/>
  <c r="O615" i="6" s="1"/>
  <c r="P615" i="6" s="1"/>
  <c r="T614" i="6"/>
  <c r="S614" i="6"/>
  <c r="R614" i="6"/>
  <c r="Q614" i="6"/>
  <c r="P614" i="6"/>
  <c r="N614" i="6"/>
  <c r="M614" i="6"/>
  <c r="O614" i="6" s="1"/>
  <c r="T613" i="6"/>
  <c r="S613" i="6"/>
  <c r="R613" i="6"/>
  <c r="Q613" i="6"/>
  <c r="N613" i="6"/>
  <c r="M613" i="6"/>
  <c r="O613" i="6" s="1"/>
  <c r="P613" i="6" s="1"/>
  <c r="T612" i="6"/>
  <c r="S612" i="6"/>
  <c r="R612" i="6"/>
  <c r="Q612" i="6"/>
  <c r="N612" i="6"/>
  <c r="M612" i="6"/>
  <c r="O612" i="6" s="1"/>
  <c r="P612" i="6" s="1"/>
  <c r="T611" i="6"/>
  <c r="S611" i="6"/>
  <c r="R611" i="6"/>
  <c r="Q611" i="6"/>
  <c r="N611" i="6"/>
  <c r="M611" i="6"/>
  <c r="O611" i="6" s="1"/>
  <c r="P611" i="6" s="1"/>
  <c r="T610" i="6"/>
  <c r="S610" i="6"/>
  <c r="R610" i="6"/>
  <c r="Q610" i="6"/>
  <c r="N610" i="6"/>
  <c r="M610" i="6"/>
  <c r="O610" i="6" s="1"/>
  <c r="P610" i="6" s="1"/>
  <c r="T609" i="6"/>
  <c r="S609" i="6"/>
  <c r="R609" i="6"/>
  <c r="Q609" i="6"/>
  <c r="N609" i="6"/>
  <c r="O609" i="6" s="1"/>
  <c r="P609" i="6" s="1"/>
  <c r="M609" i="6"/>
  <c r="T608" i="6"/>
  <c r="S608" i="6"/>
  <c r="R608" i="6"/>
  <c r="Q608" i="6"/>
  <c r="N608" i="6"/>
  <c r="O608" i="6" s="1"/>
  <c r="P608" i="6" s="1"/>
  <c r="M608" i="6"/>
  <c r="T607" i="6"/>
  <c r="S607" i="6"/>
  <c r="R607" i="6"/>
  <c r="Q607" i="6"/>
  <c r="N607" i="6"/>
  <c r="M607" i="6"/>
  <c r="T606" i="6"/>
  <c r="S606" i="6"/>
  <c r="R606" i="6"/>
  <c r="Q606" i="6"/>
  <c r="O606" i="6"/>
  <c r="P606" i="6" s="1"/>
  <c r="N606" i="6"/>
  <c r="M606" i="6"/>
  <c r="T605" i="6"/>
  <c r="S605" i="6"/>
  <c r="R605" i="6"/>
  <c r="Q605" i="6"/>
  <c r="N605" i="6"/>
  <c r="M605" i="6"/>
  <c r="O605" i="6" s="1"/>
  <c r="P605" i="6" s="1"/>
  <c r="T604" i="6"/>
  <c r="S604" i="6"/>
  <c r="R604" i="6"/>
  <c r="Q604" i="6"/>
  <c r="P604" i="6"/>
  <c r="N604" i="6"/>
  <c r="M604" i="6"/>
  <c r="O604" i="6" s="1"/>
  <c r="T603" i="6"/>
  <c r="S603" i="6"/>
  <c r="R603" i="6"/>
  <c r="Q603" i="6"/>
  <c r="N603" i="6"/>
  <c r="M603" i="6"/>
  <c r="O603" i="6" s="1"/>
  <c r="P603" i="6" s="1"/>
  <c r="T602" i="6"/>
  <c r="S602" i="6"/>
  <c r="R602" i="6"/>
  <c r="Q602" i="6"/>
  <c r="N602" i="6"/>
  <c r="O602" i="6" s="1"/>
  <c r="P602" i="6" s="1"/>
  <c r="M602" i="6"/>
  <c r="T601" i="6"/>
  <c r="S601" i="6"/>
  <c r="R601" i="6"/>
  <c r="Q601" i="6"/>
  <c r="N601" i="6"/>
  <c r="M601" i="6"/>
  <c r="O601" i="6" s="1"/>
  <c r="P601" i="6" s="1"/>
  <c r="T600" i="6"/>
  <c r="S600" i="6"/>
  <c r="R600" i="6"/>
  <c r="Q600" i="6"/>
  <c r="N600" i="6"/>
  <c r="M600" i="6"/>
  <c r="T599" i="6"/>
  <c r="S599" i="6"/>
  <c r="R599" i="6"/>
  <c r="Q599" i="6"/>
  <c r="N599" i="6"/>
  <c r="O599" i="6" s="1"/>
  <c r="P599" i="6" s="1"/>
  <c r="M599" i="6"/>
  <c r="T598" i="6"/>
  <c r="S598" i="6"/>
  <c r="R598" i="6"/>
  <c r="Q598" i="6"/>
  <c r="P598" i="6"/>
  <c r="O598" i="6"/>
  <c r="N598" i="6"/>
  <c r="M598" i="6"/>
  <c r="T597" i="6"/>
  <c r="S597" i="6"/>
  <c r="R597" i="6"/>
  <c r="Q597" i="6"/>
  <c r="P597" i="6"/>
  <c r="O597" i="6"/>
  <c r="N597" i="6"/>
  <c r="M597" i="6"/>
  <c r="T596" i="6"/>
  <c r="S596" i="6"/>
  <c r="R596" i="6"/>
  <c r="Q596" i="6"/>
  <c r="N596" i="6"/>
  <c r="M596" i="6"/>
  <c r="O596" i="6" s="1"/>
  <c r="P596" i="6" s="1"/>
  <c r="T595" i="6"/>
  <c r="S595" i="6"/>
  <c r="R595" i="6"/>
  <c r="Q595" i="6"/>
  <c r="P595" i="6"/>
  <c r="O595" i="6"/>
  <c r="N595" i="6"/>
  <c r="M595" i="6"/>
  <c r="T594" i="6"/>
  <c r="S594" i="6"/>
  <c r="R594" i="6"/>
  <c r="Q594" i="6"/>
  <c r="N594" i="6"/>
  <c r="M594" i="6"/>
  <c r="O594" i="6" s="1"/>
  <c r="P594" i="6" s="1"/>
  <c r="T593" i="6"/>
  <c r="S593" i="6"/>
  <c r="R593" i="6"/>
  <c r="Q593" i="6"/>
  <c r="N593" i="6"/>
  <c r="M593" i="6"/>
  <c r="O593" i="6" s="1"/>
  <c r="P593" i="6" s="1"/>
  <c r="T592" i="6"/>
  <c r="S592" i="6"/>
  <c r="R592" i="6"/>
  <c r="Q592" i="6"/>
  <c r="N592" i="6"/>
  <c r="M592" i="6"/>
  <c r="O592" i="6" s="1"/>
  <c r="P592" i="6" s="1"/>
  <c r="T591" i="6"/>
  <c r="S591" i="6"/>
  <c r="R591" i="6"/>
  <c r="Q591" i="6"/>
  <c r="N591" i="6"/>
  <c r="O591" i="6" s="1"/>
  <c r="P591" i="6" s="1"/>
  <c r="M591" i="6"/>
  <c r="T590" i="6"/>
  <c r="S590" i="6"/>
  <c r="R590" i="6"/>
  <c r="Q590" i="6"/>
  <c r="N590" i="6"/>
  <c r="M590" i="6"/>
  <c r="O590" i="6" s="1"/>
  <c r="P590" i="6" s="1"/>
  <c r="T589" i="6"/>
  <c r="S589" i="6"/>
  <c r="R589" i="6"/>
  <c r="Q589" i="6"/>
  <c r="N589" i="6"/>
  <c r="M589" i="6"/>
  <c r="O589" i="6" s="1"/>
  <c r="P589" i="6" s="1"/>
  <c r="T588" i="6"/>
  <c r="S588" i="6"/>
  <c r="R588" i="6"/>
  <c r="Q588" i="6"/>
  <c r="N588" i="6"/>
  <c r="O588" i="6" s="1"/>
  <c r="P588" i="6" s="1"/>
  <c r="M588" i="6"/>
  <c r="T587" i="6"/>
  <c r="S587" i="6"/>
  <c r="R587" i="6"/>
  <c r="Q587" i="6"/>
  <c r="N587" i="6"/>
  <c r="O587" i="6" s="1"/>
  <c r="P587" i="6" s="1"/>
  <c r="M587" i="6"/>
  <c r="T586" i="6"/>
  <c r="S586" i="6"/>
  <c r="R586" i="6"/>
  <c r="Q586" i="6"/>
  <c r="N586" i="6"/>
  <c r="M586" i="6"/>
  <c r="T585" i="6"/>
  <c r="S585" i="6"/>
  <c r="R585" i="6"/>
  <c r="Q585" i="6"/>
  <c r="O585" i="6"/>
  <c r="P585" i="6" s="1"/>
  <c r="N585" i="6"/>
  <c r="M585" i="6"/>
  <c r="T584" i="6"/>
  <c r="S584" i="6"/>
  <c r="R584" i="6"/>
  <c r="Q584" i="6"/>
  <c r="N584" i="6"/>
  <c r="M584" i="6"/>
  <c r="O584" i="6" s="1"/>
  <c r="P584" i="6" s="1"/>
  <c r="T583" i="6"/>
  <c r="S583" i="6"/>
  <c r="R583" i="6"/>
  <c r="Q583" i="6"/>
  <c r="O583" i="6"/>
  <c r="P583" i="6" s="1"/>
  <c r="N583" i="6"/>
  <c r="M583" i="6"/>
  <c r="T582" i="6"/>
  <c r="S582" i="6"/>
  <c r="R582" i="6"/>
  <c r="Q582" i="6"/>
  <c r="N582" i="6"/>
  <c r="M582" i="6"/>
  <c r="O582" i="6" s="1"/>
  <c r="P582" i="6" s="1"/>
  <c r="T581" i="6"/>
  <c r="S581" i="6"/>
  <c r="R581" i="6"/>
  <c r="Q581" i="6"/>
  <c r="P581" i="6"/>
  <c r="O581" i="6"/>
  <c r="N581" i="6"/>
  <c r="M581" i="6"/>
  <c r="T580" i="6"/>
  <c r="S580" i="6"/>
  <c r="R580" i="6"/>
  <c r="Q580" i="6"/>
  <c r="N580" i="6"/>
  <c r="M580" i="6"/>
  <c r="O580" i="6" s="1"/>
  <c r="P580" i="6" s="1"/>
  <c r="T579" i="6"/>
  <c r="S579" i="6"/>
  <c r="R579" i="6"/>
  <c r="Q579" i="6"/>
  <c r="N579" i="6"/>
  <c r="M579" i="6"/>
  <c r="T578" i="6"/>
  <c r="S578" i="6"/>
  <c r="R578" i="6"/>
  <c r="Q578" i="6"/>
  <c r="N578" i="6"/>
  <c r="M578" i="6"/>
  <c r="O578" i="6" s="1"/>
  <c r="P578" i="6" s="1"/>
  <c r="T577" i="6"/>
  <c r="S577" i="6"/>
  <c r="R577" i="6"/>
  <c r="Q577" i="6"/>
  <c r="P577" i="6"/>
  <c r="O577" i="6"/>
  <c r="N577" i="6"/>
  <c r="M577" i="6"/>
  <c r="T576" i="6"/>
  <c r="S576" i="6"/>
  <c r="R576" i="6"/>
  <c r="Q576" i="6"/>
  <c r="N576" i="6"/>
  <c r="M576" i="6"/>
  <c r="O576" i="6" s="1"/>
  <c r="P576" i="6" s="1"/>
  <c r="T575" i="6"/>
  <c r="S575" i="6"/>
  <c r="R575" i="6"/>
  <c r="Q575" i="6"/>
  <c r="N575" i="6"/>
  <c r="O575" i="6" s="1"/>
  <c r="P575" i="6" s="1"/>
  <c r="M575" i="6"/>
  <c r="T574" i="6"/>
  <c r="S574" i="6"/>
  <c r="R574" i="6"/>
  <c r="Q574" i="6"/>
  <c r="O574" i="6"/>
  <c r="P574" i="6" s="1"/>
  <c r="N574" i="6"/>
  <c r="M574" i="6"/>
  <c r="T573" i="6"/>
  <c r="S573" i="6"/>
  <c r="R573" i="6"/>
  <c r="Q573" i="6"/>
  <c r="N573" i="6"/>
  <c r="M573" i="6"/>
  <c r="T572" i="6"/>
  <c r="S572" i="6"/>
  <c r="R572" i="6"/>
  <c r="Q572" i="6"/>
  <c r="N572" i="6"/>
  <c r="M572" i="6"/>
  <c r="T571" i="6"/>
  <c r="S571" i="6"/>
  <c r="R571" i="6"/>
  <c r="Q571" i="6"/>
  <c r="N571" i="6"/>
  <c r="M571" i="6"/>
  <c r="T570" i="6"/>
  <c r="S570" i="6"/>
  <c r="R570" i="6"/>
  <c r="Q570" i="6"/>
  <c r="N570" i="6"/>
  <c r="O570" i="6" s="1"/>
  <c r="P570" i="6" s="1"/>
  <c r="M570" i="6"/>
  <c r="T569" i="6"/>
  <c r="S569" i="6"/>
  <c r="R569" i="6"/>
  <c r="Q569" i="6"/>
  <c r="N569" i="6"/>
  <c r="M569" i="6"/>
  <c r="O569" i="6" s="1"/>
  <c r="P569" i="6" s="1"/>
  <c r="T568" i="6"/>
  <c r="S568" i="6"/>
  <c r="R568" i="6"/>
  <c r="Q568" i="6"/>
  <c r="N568" i="6"/>
  <c r="O568" i="6" s="1"/>
  <c r="P568" i="6" s="1"/>
  <c r="M568" i="6"/>
  <c r="T567" i="6"/>
  <c r="S567" i="6"/>
  <c r="R567" i="6"/>
  <c r="Q567" i="6"/>
  <c r="N567" i="6"/>
  <c r="O567" i="6" s="1"/>
  <c r="P567" i="6" s="1"/>
  <c r="M567" i="6"/>
  <c r="T566" i="6"/>
  <c r="S566" i="6"/>
  <c r="R566" i="6"/>
  <c r="Q566" i="6"/>
  <c r="P566" i="6"/>
  <c r="N566" i="6"/>
  <c r="M566" i="6"/>
  <c r="O566" i="6" s="1"/>
  <c r="T565" i="6"/>
  <c r="S565" i="6"/>
  <c r="R565" i="6"/>
  <c r="Q565" i="6"/>
  <c r="N565" i="6"/>
  <c r="M565" i="6"/>
  <c r="T564" i="6"/>
  <c r="S564" i="6"/>
  <c r="R564" i="6"/>
  <c r="Q564" i="6"/>
  <c r="N564" i="6"/>
  <c r="M564" i="6"/>
  <c r="O564" i="6" s="1"/>
  <c r="P564" i="6" s="1"/>
  <c r="T563" i="6"/>
  <c r="S563" i="6"/>
  <c r="R563" i="6"/>
  <c r="Q563" i="6"/>
  <c r="N563" i="6"/>
  <c r="O563" i="6" s="1"/>
  <c r="P563" i="6" s="1"/>
  <c r="M563" i="6"/>
  <c r="T562" i="6"/>
  <c r="S562" i="6"/>
  <c r="R562" i="6"/>
  <c r="Q562" i="6"/>
  <c r="N562" i="6"/>
  <c r="M562" i="6"/>
  <c r="T561" i="6"/>
  <c r="S561" i="6"/>
  <c r="R561" i="6"/>
  <c r="Q561" i="6"/>
  <c r="N561" i="6"/>
  <c r="O561" i="6" s="1"/>
  <c r="P561" i="6" s="1"/>
  <c r="M561" i="6"/>
  <c r="T560" i="6"/>
  <c r="S560" i="6"/>
  <c r="R560" i="6"/>
  <c r="Q560" i="6"/>
  <c r="N560" i="6"/>
  <c r="O560" i="6" s="1"/>
  <c r="P560" i="6" s="1"/>
  <c r="M560" i="6"/>
  <c r="T559" i="6"/>
  <c r="S559" i="6"/>
  <c r="R559" i="6"/>
  <c r="Q559" i="6"/>
  <c r="N559" i="6"/>
  <c r="O559" i="6" s="1"/>
  <c r="P559" i="6" s="1"/>
  <c r="M559" i="6"/>
  <c r="T558" i="6"/>
  <c r="S558" i="6"/>
  <c r="R558" i="6"/>
  <c r="Q558" i="6"/>
  <c r="N558" i="6"/>
  <c r="M558" i="6"/>
  <c r="O558" i="6" s="1"/>
  <c r="P558" i="6" s="1"/>
  <c r="T557" i="6"/>
  <c r="S557" i="6"/>
  <c r="R557" i="6"/>
  <c r="Q557" i="6"/>
  <c r="O557" i="6"/>
  <c r="P557" i="6" s="1"/>
  <c r="N557" i="6"/>
  <c r="M557" i="6"/>
  <c r="T556" i="6"/>
  <c r="S556" i="6"/>
  <c r="R556" i="6"/>
  <c r="Q556" i="6"/>
  <c r="N556" i="6"/>
  <c r="O556" i="6" s="1"/>
  <c r="P556" i="6" s="1"/>
  <c r="M556" i="6"/>
  <c r="T555" i="6"/>
  <c r="S555" i="6"/>
  <c r="R555" i="6"/>
  <c r="Q555" i="6"/>
  <c r="N555" i="6"/>
  <c r="M555" i="6"/>
  <c r="O555" i="6" s="1"/>
  <c r="P555" i="6" s="1"/>
  <c r="T554" i="6"/>
  <c r="S554" i="6"/>
  <c r="R554" i="6"/>
  <c r="Q554" i="6"/>
  <c r="N554" i="6"/>
  <c r="O554" i="6" s="1"/>
  <c r="P554" i="6" s="1"/>
  <c r="M554" i="6"/>
  <c r="T553" i="6"/>
  <c r="S553" i="6"/>
  <c r="R553" i="6"/>
  <c r="Q553" i="6"/>
  <c r="N553" i="6"/>
  <c r="O553" i="6" s="1"/>
  <c r="P553" i="6" s="1"/>
  <c r="M553" i="6"/>
  <c r="T552" i="6"/>
  <c r="S552" i="6"/>
  <c r="R552" i="6"/>
  <c r="Q552" i="6"/>
  <c r="N552" i="6"/>
  <c r="O552" i="6" s="1"/>
  <c r="P552" i="6" s="1"/>
  <c r="M552" i="6"/>
  <c r="T551" i="6"/>
  <c r="S551" i="6"/>
  <c r="R551" i="6"/>
  <c r="Q551" i="6"/>
  <c r="N551" i="6"/>
  <c r="M551" i="6"/>
  <c r="T550" i="6"/>
  <c r="S550" i="6"/>
  <c r="R550" i="6"/>
  <c r="Q550" i="6"/>
  <c r="N550" i="6"/>
  <c r="O550" i="6" s="1"/>
  <c r="P550" i="6" s="1"/>
  <c r="M550" i="6"/>
  <c r="T549" i="6"/>
  <c r="S549" i="6"/>
  <c r="R549" i="6"/>
  <c r="Q549" i="6"/>
  <c r="N549" i="6"/>
  <c r="M549" i="6"/>
  <c r="O549" i="6" s="1"/>
  <c r="P549" i="6" s="1"/>
  <c r="T548" i="6"/>
  <c r="S548" i="6"/>
  <c r="R548" i="6"/>
  <c r="Q548" i="6"/>
  <c r="N548" i="6"/>
  <c r="M548" i="6"/>
  <c r="T547" i="6"/>
  <c r="S547" i="6"/>
  <c r="R547" i="6"/>
  <c r="Q547" i="6"/>
  <c r="N547" i="6"/>
  <c r="M547" i="6"/>
  <c r="O547" i="6" s="1"/>
  <c r="P547" i="6" s="1"/>
  <c r="T546" i="6"/>
  <c r="S546" i="6"/>
  <c r="R546" i="6"/>
  <c r="Q546" i="6"/>
  <c r="P546" i="6"/>
  <c r="O546" i="6"/>
  <c r="N546" i="6"/>
  <c r="M546" i="6"/>
  <c r="T545" i="6"/>
  <c r="S545" i="6"/>
  <c r="R545" i="6"/>
  <c r="Q545" i="6"/>
  <c r="N545" i="6"/>
  <c r="M545" i="6"/>
  <c r="O545" i="6" s="1"/>
  <c r="P545" i="6" s="1"/>
  <c r="T544" i="6"/>
  <c r="S544" i="6"/>
  <c r="R544" i="6"/>
  <c r="Q544" i="6"/>
  <c r="N544" i="6"/>
  <c r="M544" i="6"/>
  <c r="O544" i="6" s="1"/>
  <c r="P544" i="6" s="1"/>
  <c r="T543" i="6"/>
  <c r="S543" i="6"/>
  <c r="R543" i="6"/>
  <c r="Q543" i="6"/>
  <c r="N543" i="6"/>
  <c r="M543" i="6"/>
  <c r="O543" i="6" s="1"/>
  <c r="P543" i="6" s="1"/>
  <c r="T542" i="6"/>
  <c r="S542" i="6"/>
  <c r="R542" i="6"/>
  <c r="Q542" i="6"/>
  <c r="N542" i="6"/>
  <c r="M542" i="6"/>
  <c r="T541" i="6"/>
  <c r="S541" i="6"/>
  <c r="R541" i="6"/>
  <c r="Q541" i="6"/>
  <c r="N541" i="6"/>
  <c r="M541" i="6"/>
  <c r="O541" i="6" s="1"/>
  <c r="P541" i="6" s="1"/>
  <c r="T540" i="6"/>
  <c r="S540" i="6"/>
  <c r="R540" i="6"/>
  <c r="Q540" i="6"/>
  <c r="P540" i="6"/>
  <c r="O540" i="6"/>
  <c r="N540" i="6"/>
  <c r="M540" i="6"/>
  <c r="T539" i="6"/>
  <c r="S539" i="6"/>
  <c r="R539" i="6"/>
  <c r="Q539" i="6"/>
  <c r="N539" i="6"/>
  <c r="O539" i="6" s="1"/>
  <c r="P539" i="6" s="1"/>
  <c r="M539" i="6"/>
  <c r="T538" i="6"/>
  <c r="S538" i="6"/>
  <c r="R538" i="6"/>
  <c r="Q538" i="6"/>
  <c r="N538" i="6"/>
  <c r="M538" i="6"/>
  <c r="O538" i="6" s="1"/>
  <c r="P538" i="6" s="1"/>
  <c r="T537" i="6"/>
  <c r="S537" i="6"/>
  <c r="R537" i="6"/>
  <c r="Q537" i="6"/>
  <c r="N537" i="6"/>
  <c r="M537" i="6"/>
  <c r="T536" i="6"/>
  <c r="S536" i="6"/>
  <c r="R536" i="6"/>
  <c r="Q536" i="6"/>
  <c r="N536" i="6"/>
  <c r="M536" i="6"/>
  <c r="O536" i="6" s="1"/>
  <c r="P536" i="6" s="1"/>
  <c r="T535" i="6"/>
  <c r="S535" i="6"/>
  <c r="R535" i="6"/>
  <c r="Q535" i="6"/>
  <c r="N535" i="6"/>
  <c r="M535" i="6"/>
  <c r="O535" i="6" s="1"/>
  <c r="P535" i="6" s="1"/>
  <c r="T534" i="6"/>
  <c r="S534" i="6"/>
  <c r="R534" i="6"/>
  <c r="Q534" i="6"/>
  <c r="P534" i="6"/>
  <c r="N534" i="6"/>
  <c r="O534" i="6" s="1"/>
  <c r="M534" i="6"/>
  <c r="T533" i="6"/>
  <c r="S533" i="6"/>
  <c r="R533" i="6"/>
  <c r="Q533" i="6"/>
  <c r="N533" i="6"/>
  <c r="M533" i="6"/>
  <c r="T532" i="6"/>
  <c r="S532" i="6"/>
  <c r="R532" i="6"/>
  <c r="Q532" i="6"/>
  <c r="N532" i="6"/>
  <c r="O532" i="6" s="1"/>
  <c r="P532" i="6" s="1"/>
  <c r="M532" i="6"/>
  <c r="T531" i="6"/>
  <c r="S531" i="6"/>
  <c r="R531" i="6"/>
  <c r="Q531" i="6"/>
  <c r="N531" i="6"/>
  <c r="M531" i="6"/>
  <c r="O531" i="6" s="1"/>
  <c r="P531" i="6" s="1"/>
  <c r="T530" i="6"/>
  <c r="S530" i="6"/>
  <c r="R530" i="6"/>
  <c r="Q530" i="6"/>
  <c r="N530" i="6"/>
  <c r="M530" i="6"/>
  <c r="O530" i="6" s="1"/>
  <c r="P530" i="6" s="1"/>
  <c r="T529" i="6"/>
  <c r="S529" i="6"/>
  <c r="R529" i="6"/>
  <c r="Q529" i="6"/>
  <c r="N529" i="6"/>
  <c r="M529" i="6"/>
  <c r="O529" i="6" s="1"/>
  <c r="P529" i="6" s="1"/>
  <c r="T528" i="6"/>
  <c r="S528" i="6"/>
  <c r="R528" i="6"/>
  <c r="Q528" i="6"/>
  <c r="O528" i="6"/>
  <c r="P528" i="6" s="1"/>
  <c r="N528" i="6"/>
  <c r="M528" i="6"/>
  <c r="T527" i="6"/>
  <c r="S527" i="6"/>
  <c r="R527" i="6"/>
  <c r="Q527" i="6"/>
  <c r="N527" i="6"/>
  <c r="M527" i="6"/>
  <c r="O527" i="6" s="1"/>
  <c r="P527" i="6" s="1"/>
  <c r="T526" i="6"/>
  <c r="S526" i="6"/>
  <c r="R526" i="6"/>
  <c r="Q526" i="6"/>
  <c r="N526" i="6"/>
  <c r="M526" i="6"/>
  <c r="O526" i="6" s="1"/>
  <c r="P526" i="6" s="1"/>
  <c r="T525" i="6"/>
  <c r="S525" i="6"/>
  <c r="R525" i="6"/>
  <c r="Q525" i="6"/>
  <c r="O525" i="6"/>
  <c r="P525" i="6" s="1"/>
  <c r="N525" i="6"/>
  <c r="M525" i="6"/>
  <c r="T524" i="6"/>
  <c r="S524" i="6"/>
  <c r="R524" i="6"/>
  <c r="Q524" i="6"/>
  <c r="N524" i="6"/>
  <c r="M524" i="6"/>
  <c r="O524" i="6" s="1"/>
  <c r="P524" i="6" s="1"/>
  <c r="T523" i="6"/>
  <c r="S523" i="6"/>
  <c r="R523" i="6"/>
  <c r="Q523" i="6"/>
  <c r="N523" i="6"/>
  <c r="M523" i="6"/>
  <c r="O523" i="6" s="1"/>
  <c r="P523" i="6" s="1"/>
  <c r="T522" i="6"/>
  <c r="S522" i="6"/>
  <c r="R522" i="6"/>
  <c r="Q522" i="6"/>
  <c r="N522" i="6"/>
  <c r="M522" i="6"/>
  <c r="O522" i="6" s="1"/>
  <c r="P522" i="6" s="1"/>
  <c r="T521" i="6"/>
  <c r="S521" i="6"/>
  <c r="R521" i="6"/>
  <c r="Q521" i="6"/>
  <c r="N521" i="6"/>
  <c r="M521" i="6"/>
  <c r="O521" i="6" s="1"/>
  <c r="P521" i="6" s="1"/>
  <c r="T520" i="6"/>
  <c r="S520" i="6"/>
  <c r="R520" i="6"/>
  <c r="Q520" i="6"/>
  <c r="N520" i="6"/>
  <c r="M520" i="6"/>
  <c r="O520" i="6" s="1"/>
  <c r="P520" i="6" s="1"/>
  <c r="T519" i="6"/>
  <c r="S519" i="6"/>
  <c r="R519" i="6"/>
  <c r="Q519" i="6"/>
  <c r="P519" i="6"/>
  <c r="O519" i="6"/>
  <c r="N519" i="6"/>
  <c r="M519" i="6"/>
  <c r="T518" i="6"/>
  <c r="S518" i="6"/>
  <c r="R518" i="6"/>
  <c r="Q518" i="6"/>
  <c r="N518" i="6"/>
  <c r="O518" i="6" s="1"/>
  <c r="P518" i="6" s="1"/>
  <c r="M518" i="6"/>
  <c r="T517" i="6"/>
  <c r="S517" i="6"/>
  <c r="R517" i="6"/>
  <c r="Q517" i="6"/>
  <c r="N517" i="6"/>
  <c r="M517" i="6"/>
  <c r="O517" i="6" s="1"/>
  <c r="P517" i="6" s="1"/>
  <c r="T516" i="6"/>
  <c r="S516" i="6"/>
  <c r="R516" i="6"/>
  <c r="Q516" i="6"/>
  <c r="N516" i="6"/>
  <c r="M516" i="6"/>
  <c r="O516" i="6" s="1"/>
  <c r="P516" i="6" s="1"/>
  <c r="T515" i="6"/>
  <c r="S515" i="6"/>
  <c r="R515" i="6"/>
  <c r="Q515" i="6"/>
  <c r="N515" i="6"/>
  <c r="M515" i="6"/>
  <c r="T514" i="6"/>
  <c r="S514" i="6"/>
  <c r="R514" i="6"/>
  <c r="Q514" i="6"/>
  <c r="N514" i="6"/>
  <c r="M514" i="6"/>
  <c r="O514" i="6" s="1"/>
  <c r="P514" i="6" s="1"/>
  <c r="T513" i="6"/>
  <c r="S513" i="6"/>
  <c r="R513" i="6"/>
  <c r="Q513" i="6"/>
  <c r="O513" i="6"/>
  <c r="P513" i="6" s="1"/>
  <c r="N513" i="6"/>
  <c r="M513" i="6"/>
  <c r="T512" i="6"/>
  <c r="S512" i="6"/>
  <c r="R512" i="6"/>
  <c r="Q512" i="6"/>
  <c r="N512" i="6"/>
  <c r="M512" i="6"/>
  <c r="O512" i="6" s="1"/>
  <c r="P512" i="6" s="1"/>
  <c r="T511" i="6"/>
  <c r="S511" i="6"/>
  <c r="R511" i="6"/>
  <c r="Q511" i="6"/>
  <c r="P511" i="6"/>
  <c r="N511" i="6"/>
  <c r="O511" i="6" s="1"/>
  <c r="M511" i="6"/>
  <c r="T510" i="6"/>
  <c r="S510" i="6"/>
  <c r="R510" i="6"/>
  <c r="Q510" i="6"/>
  <c r="O510" i="6"/>
  <c r="P510" i="6" s="1"/>
  <c r="N510" i="6"/>
  <c r="M510" i="6"/>
  <c r="T509" i="6"/>
  <c r="S509" i="6"/>
  <c r="R509" i="6"/>
  <c r="Q509" i="6"/>
  <c r="N509" i="6"/>
  <c r="M509" i="6"/>
  <c r="T508" i="6"/>
  <c r="S508" i="6"/>
  <c r="R508" i="6"/>
  <c r="Q508" i="6"/>
  <c r="N508" i="6"/>
  <c r="M508" i="6"/>
  <c r="O508" i="6" s="1"/>
  <c r="P508" i="6" s="1"/>
  <c r="T507" i="6"/>
  <c r="S507" i="6"/>
  <c r="R507" i="6"/>
  <c r="Q507" i="6"/>
  <c r="N507" i="6"/>
  <c r="M507" i="6"/>
  <c r="T506" i="6"/>
  <c r="S506" i="6"/>
  <c r="R506" i="6"/>
  <c r="Q506" i="6"/>
  <c r="N506" i="6"/>
  <c r="M506" i="6"/>
  <c r="O506" i="6" s="1"/>
  <c r="P506" i="6" s="1"/>
  <c r="T505" i="6"/>
  <c r="S505" i="6"/>
  <c r="R505" i="6"/>
  <c r="Q505" i="6"/>
  <c r="O505" i="6"/>
  <c r="P505" i="6" s="1"/>
  <c r="N505" i="6"/>
  <c r="M505" i="6"/>
  <c r="T504" i="6"/>
  <c r="S504" i="6"/>
  <c r="R504" i="6"/>
  <c r="Q504" i="6"/>
  <c r="N504" i="6"/>
  <c r="O504" i="6" s="1"/>
  <c r="P504" i="6" s="1"/>
  <c r="M504" i="6"/>
  <c r="T503" i="6"/>
  <c r="S503" i="6"/>
  <c r="R503" i="6"/>
  <c r="Q503" i="6"/>
  <c r="P503" i="6"/>
  <c r="O503" i="6"/>
  <c r="N503" i="6"/>
  <c r="M503" i="6"/>
  <c r="T502" i="6"/>
  <c r="S502" i="6"/>
  <c r="R502" i="6"/>
  <c r="Q502" i="6"/>
  <c r="N502" i="6"/>
  <c r="M502" i="6"/>
  <c r="O502" i="6" s="1"/>
  <c r="P502" i="6" s="1"/>
  <c r="T501" i="6"/>
  <c r="S501" i="6"/>
  <c r="R501" i="6"/>
  <c r="Q501" i="6"/>
  <c r="P501" i="6"/>
  <c r="O501" i="6"/>
  <c r="N501" i="6"/>
  <c r="M501" i="6"/>
  <c r="T500" i="6"/>
  <c r="S500" i="6"/>
  <c r="R500" i="6"/>
  <c r="Q500" i="6"/>
  <c r="O500" i="6"/>
  <c r="P500" i="6" s="1"/>
  <c r="N500" i="6"/>
  <c r="M500" i="6"/>
  <c r="T499" i="6"/>
  <c r="S499" i="6"/>
  <c r="R499" i="6"/>
  <c r="Q499" i="6"/>
  <c r="N499" i="6"/>
  <c r="M499" i="6"/>
  <c r="O499" i="6" s="1"/>
  <c r="P499" i="6" s="1"/>
  <c r="T498" i="6"/>
  <c r="S498" i="6"/>
  <c r="R498" i="6"/>
  <c r="Q498" i="6"/>
  <c r="N498" i="6"/>
  <c r="M498" i="6"/>
  <c r="O498" i="6" s="1"/>
  <c r="P498" i="6" s="1"/>
  <c r="T497" i="6"/>
  <c r="S497" i="6"/>
  <c r="R497" i="6"/>
  <c r="Q497" i="6"/>
  <c r="N497" i="6"/>
  <c r="O497" i="6" s="1"/>
  <c r="P497" i="6" s="1"/>
  <c r="M497" i="6"/>
  <c r="T496" i="6"/>
  <c r="S496" i="6"/>
  <c r="R496" i="6"/>
  <c r="Q496" i="6"/>
  <c r="N496" i="6"/>
  <c r="M496" i="6"/>
  <c r="O496" i="6" s="1"/>
  <c r="P496" i="6" s="1"/>
  <c r="T495" i="6"/>
  <c r="S495" i="6"/>
  <c r="R495" i="6"/>
  <c r="Q495" i="6"/>
  <c r="N495" i="6"/>
  <c r="M495" i="6"/>
  <c r="O495" i="6" s="1"/>
  <c r="P495" i="6" s="1"/>
  <c r="T494" i="6"/>
  <c r="S494" i="6"/>
  <c r="R494" i="6"/>
  <c r="Q494" i="6"/>
  <c r="O494" i="6"/>
  <c r="P494" i="6" s="1"/>
  <c r="N494" i="6"/>
  <c r="M494" i="6"/>
  <c r="T493" i="6"/>
  <c r="S493" i="6"/>
  <c r="R493" i="6"/>
  <c r="Q493" i="6"/>
  <c r="N493" i="6"/>
  <c r="O493" i="6" s="1"/>
  <c r="P493" i="6" s="1"/>
  <c r="M493" i="6"/>
  <c r="T492" i="6"/>
  <c r="S492" i="6"/>
  <c r="R492" i="6"/>
  <c r="Q492" i="6"/>
  <c r="O492" i="6"/>
  <c r="P492" i="6" s="1"/>
  <c r="N492" i="6"/>
  <c r="M492" i="6"/>
  <c r="T491" i="6"/>
  <c r="S491" i="6"/>
  <c r="R491" i="6"/>
  <c r="Q491" i="6"/>
  <c r="N491" i="6"/>
  <c r="M491" i="6"/>
  <c r="O491" i="6" s="1"/>
  <c r="P491" i="6" s="1"/>
  <c r="T490" i="6"/>
  <c r="S490" i="6"/>
  <c r="R490" i="6"/>
  <c r="Q490" i="6"/>
  <c r="P490" i="6"/>
  <c r="O490" i="6"/>
  <c r="N490" i="6"/>
  <c r="M490" i="6"/>
  <c r="T489" i="6"/>
  <c r="S489" i="6"/>
  <c r="R489" i="6"/>
  <c r="Q489" i="6"/>
  <c r="N489" i="6"/>
  <c r="M489" i="6"/>
  <c r="O489" i="6" s="1"/>
  <c r="P489" i="6" s="1"/>
  <c r="T488" i="6"/>
  <c r="S488" i="6"/>
  <c r="R488" i="6"/>
  <c r="Q488" i="6"/>
  <c r="N488" i="6"/>
  <c r="M488" i="6"/>
  <c r="O488" i="6" s="1"/>
  <c r="P488" i="6" s="1"/>
  <c r="T487" i="6"/>
  <c r="S487" i="6"/>
  <c r="R487" i="6"/>
  <c r="Q487" i="6"/>
  <c r="N487" i="6"/>
  <c r="M487" i="6"/>
  <c r="O487" i="6" s="1"/>
  <c r="P487" i="6" s="1"/>
  <c r="T486" i="6"/>
  <c r="S486" i="6"/>
  <c r="R486" i="6"/>
  <c r="Q486" i="6"/>
  <c r="N486" i="6"/>
  <c r="M486" i="6"/>
  <c r="T485" i="6"/>
  <c r="S485" i="6"/>
  <c r="R485" i="6"/>
  <c r="Q485" i="6"/>
  <c r="N485" i="6"/>
  <c r="M485" i="6"/>
  <c r="O485" i="6" s="1"/>
  <c r="P485" i="6" s="1"/>
  <c r="T484" i="6"/>
  <c r="S484" i="6"/>
  <c r="R484" i="6"/>
  <c r="Q484" i="6"/>
  <c r="P484" i="6"/>
  <c r="O484" i="6"/>
  <c r="N484" i="6"/>
  <c r="M484" i="6"/>
  <c r="T483" i="6"/>
  <c r="S483" i="6"/>
  <c r="R483" i="6"/>
  <c r="Q483" i="6"/>
  <c r="N483" i="6"/>
  <c r="O483" i="6" s="1"/>
  <c r="P483" i="6" s="1"/>
  <c r="M483" i="6"/>
  <c r="T482" i="6"/>
  <c r="S482" i="6"/>
  <c r="R482" i="6"/>
  <c r="Q482" i="6"/>
  <c r="N482" i="6"/>
  <c r="M482" i="6"/>
  <c r="O482" i="6" s="1"/>
  <c r="P482" i="6" s="1"/>
  <c r="T481" i="6"/>
  <c r="S481" i="6"/>
  <c r="R481" i="6"/>
  <c r="Q481" i="6"/>
  <c r="N481" i="6"/>
  <c r="M481" i="6"/>
  <c r="T480" i="6"/>
  <c r="S480" i="6"/>
  <c r="R480" i="6"/>
  <c r="Q480" i="6"/>
  <c r="N480" i="6"/>
  <c r="M480" i="6"/>
  <c r="O480" i="6" s="1"/>
  <c r="P480" i="6" s="1"/>
  <c r="T479" i="6"/>
  <c r="S479" i="6"/>
  <c r="R479" i="6"/>
  <c r="Q479" i="6"/>
  <c r="P479" i="6"/>
  <c r="N479" i="6"/>
  <c r="M479" i="6"/>
  <c r="O479" i="6" s="1"/>
  <c r="T478" i="6"/>
  <c r="S478" i="6"/>
  <c r="R478" i="6"/>
  <c r="Q478" i="6"/>
  <c r="N478" i="6"/>
  <c r="M478" i="6"/>
  <c r="O478" i="6" s="1"/>
  <c r="P478" i="6" s="1"/>
  <c r="T477" i="6"/>
  <c r="S477" i="6"/>
  <c r="R477" i="6"/>
  <c r="Q477" i="6"/>
  <c r="N477" i="6"/>
  <c r="O477" i="6" s="1"/>
  <c r="P477" i="6" s="1"/>
  <c r="M477" i="6"/>
  <c r="T476" i="6"/>
  <c r="S476" i="6"/>
  <c r="R476" i="6"/>
  <c r="Q476" i="6"/>
  <c r="N476" i="6"/>
  <c r="O476" i="6" s="1"/>
  <c r="P476" i="6" s="1"/>
  <c r="M476" i="6"/>
  <c r="T475" i="6"/>
  <c r="S475" i="6"/>
  <c r="R475" i="6"/>
  <c r="Q475" i="6"/>
  <c r="N475" i="6"/>
  <c r="M475" i="6"/>
  <c r="T474" i="6"/>
  <c r="S474" i="6"/>
  <c r="R474" i="6"/>
  <c r="Q474" i="6"/>
  <c r="N474" i="6"/>
  <c r="M474" i="6"/>
  <c r="O474" i="6" s="1"/>
  <c r="P474" i="6" s="1"/>
  <c r="T473" i="6"/>
  <c r="S473" i="6"/>
  <c r="R473" i="6"/>
  <c r="Q473" i="6"/>
  <c r="N473" i="6"/>
  <c r="O473" i="6" s="1"/>
  <c r="P473" i="6" s="1"/>
  <c r="M473" i="6"/>
  <c r="T472" i="6"/>
  <c r="S472" i="6"/>
  <c r="R472" i="6"/>
  <c r="Q472" i="6"/>
  <c r="N472" i="6"/>
  <c r="M472" i="6"/>
  <c r="O472" i="6" s="1"/>
  <c r="P472" i="6" s="1"/>
  <c r="T471" i="6"/>
  <c r="S471" i="6"/>
  <c r="R471" i="6"/>
  <c r="Q471" i="6"/>
  <c r="N471" i="6"/>
  <c r="M471" i="6"/>
  <c r="O471" i="6" s="1"/>
  <c r="P471" i="6" s="1"/>
  <c r="T470" i="6"/>
  <c r="S470" i="6"/>
  <c r="R470" i="6"/>
  <c r="Q470" i="6"/>
  <c r="O470" i="6"/>
  <c r="P470" i="6" s="1"/>
  <c r="N470" i="6"/>
  <c r="M470" i="6"/>
  <c r="T469" i="6"/>
  <c r="S469" i="6"/>
  <c r="R469" i="6"/>
  <c r="Q469" i="6"/>
  <c r="O469" i="6"/>
  <c r="P469" i="6" s="1"/>
  <c r="N469" i="6"/>
  <c r="M469" i="6"/>
  <c r="T468" i="6"/>
  <c r="S468" i="6"/>
  <c r="R468" i="6"/>
  <c r="Q468" i="6"/>
  <c r="N468" i="6"/>
  <c r="M468" i="6"/>
  <c r="O468" i="6" s="1"/>
  <c r="P468" i="6" s="1"/>
  <c r="T467" i="6"/>
  <c r="S467" i="6"/>
  <c r="R467" i="6"/>
  <c r="Q467" i="6"/>
  <c r="N467" i="6"/>
  <c r="M467" i="6"/>
  <c r="T466" i="6"/>
  <c r="S466" i="6"/>
  <c r="R466" i="6"/>
  <c r="Q466" i="6"/>
  <c r="N466" i="6"/>
  <c r="M466" i="6"/>
  <c r="O466" i="6" s="1"/>
  <c r="P466" i="6" s="1"/>
  <c r="T465" i="6"/>
  <c r="S465" i="6"/>
  <c r="R465" i="6"/>
  <c r="Q465" i="6"/>
  <c r="N465" i="6"/>
  <c r="M465" i="6"/>
  <c r="O465" i="6" s="1"/>
  <c r="P465" i="6" s="1"/>
  <c r="T464" i="6"/>
  <c r="S464" i="6"/>
  <c r="R464" i="6"/>
  <c r="Q464" i="6"/>
  <c r="N464" i="6"/>
  <c r="M464" i="6"/>
  <c r="O464" i="6" s="1"/>
  <c r="P464" i="6" s="1"/>
  <c r="T463" i="6"/>
  <c r="S463" i="6"/>
  <c r="R463" i="6"/>
  <c r="Q463" i="6"/>
  <c r="N463" i="6"/>
  <c r="O463" i="6" s="1"/>
  <c r="P463" i="6" s="1"/>
  <c r="M463" i="6"/>
  <c r="T462" i="6"/>
  <c r="S462" i="6"/>
  <c r="R462" i="6"/>
  <c r="Q462" i="6"/>
  <c r="N462" i="6"/>
  <c r="O462" i="6" s="1"/>
  <c r="P462" i="6" s="1"/>
  <c r="M462" i="6"/>
  <c r="T461" i="6"/>
  <c r="S461" i="6"/>
  <c r="R461" i="6"/>
  <c r="Q461" i="6"/>
  <c r="P461" i="6"/>
  <c r="O461" i="6"/>
  <c r="N461" i="6"/>
  <c r="M461" i="6"/>
  <c r="T460" i="6"/>
  <c r="S460" i="6"/>
  <c r="R460" i="6"/>
  <c r="Q460" i="6"/>
  <c r="N460" i="6"/>
  <c r="M460" i="6"/>
  <c r="O460" i="6" s="1"/>
  <c r="P460" i="6" s="1"/>
  <c r="T459" i="6"/>
  <c r="S459" i="6"/>
  <c r="R459" i="6"/>
  <c r="Q459" i="6"/>
  <c r="P459" i="6"/>
  <c r="N459" i="6"/>
  <c r="M459" i="6"/>
  <c r="O459" i="6" s="1"/>
  <c r="T458" i="6"/>
  <c r="S458" i="6"/>
  <c r="R458" i="6"/>
  <c r="Q458" i="6"/>
  <c r="N458" i="6"/>
  <c r="O458" i="6" s="1"/>
  <c r="P458" i="6" s="1"/>
  <c r="M458" i="6"/>
  <c r="T457" i="6"/>
  <c r="S457" i="6"/>
  <c r="R457" i="6"/>
  <c r="Q457" i="6"/>
  <c r="N457" i="6"/>
  <c r="M457" i="6"/>
  <c r="O457" i="6" s="1"/>
  <c r="P457" i="6" s="1"/>
  <c r="T456" i="6"/>
  <c r="S456" i="6"/>
  <c r="R456" i="6"/>
  <c r="Q456" i="6"/>
  <c r="N456" i="6"/>
  <c r="O456" i="6" s="1"/>
  <c r="P456" i="6" s="1"/>
  <c r="M456" i="6"/>
  <c r="T455" i="6"/>
  <c r="S455" i="6"/>
  <c r="R455" i="6"/>
  <c r="Q455" i="6"/>
  <c r="O455" i="6"/>
  <c r="P455" i="6" s="1"/>
  <c r="N455" i="6"/>
  <c r="M455" i="6"/>
  <c r="T454" i="6"/>
  <c r="S454" i="6"/>
  <c r="R454" i="6"/>
  <c r="Q454" i="6"/>
  <c r="O454" i="6"/>
  <c r="P454" i="6" s="1"/>
  <c r="N454" i="6"/>
  <c r="M454" i="6"/>
  <c r="T453" i="6"/>
  <c r="S453" i="6"/>
  <c r="R453" i="6"/>
  <c r="Q453" i="6"/>
  <c r="N453" i="6"/>
  <c r="M453" i="6"/>
  <c r="O453" i="6" s="1"/>
  <c r="P453" i="6" s="1"/>
  <c r="T452" i="6"/>
  <c r="S452" i="6"/>
  <c r="R452" i="6"/>
  <c r="Q452" i="6"/>
  <c r="N452" i="6"/>
  <c r="O452" i="6" s="1"/>
  <c r="P452" i="6" s="1"/>
  <c r="M452" i="6"/>
  <c r="T451" i="6"/>
  <c r="S451" i="6"/>
  <c r="R451" i="6"/>
  <c r="Q451" i="6"/>
  <c r="N451" i="6"/>
  <c r="M451" i="6"/>
  <c r="O451" i="6" s="1"/>
  <c r="P451" i="6" s="1"/>
  <c r="T450" i="6"/>
  <c r="S450" i="6"/>
  <c r="R450" i="6"/>
  <c r="Q450" i="6"/>
  <c r="N450" i="6"/>
  <c r="M450" i="6"/>
  <c r="T449" i="6"/>
  <c r="S449" i="6"/>
  <c r="R449" i="6"/>
  <c r="Q449" i="6"/>
  <c r="N449" i="6"/>
  <c r="M449" i="6"/>
  <c r="O449" i="6" s="1"/>
  <c r="P449" i="6" s="1"/>
  <c r="T448" i="6"/>
  <c r="S448" i="6"/>
  <c r="R448" i="6"/>
  <c r="Q448" i="6"/>
  <c r="N448" i="6"/>
  <c r="O448" i="6" s="1"/>
  <c r="P448" i="6" s="1"/>
  <c r="M448" i="6"/>
  <c r="T447" i="6"/>
  <c r="S447" i="6"/>
  <c r="R447" i="6"/>
  <c r="Q447" i="6"/>
  <c r="N447" i="6"/>
  <c r="M447" i="6"/>
  <c r="O447" i="6" s="1"/>
  <c r="P447" i="6" s="1"/>
  <c r="T446" i="6"/>
  <c r="S446" i="6"/>
  <c r="R446" i="6"/>
  <c r="Q446" i="6"/>
  <c r="N446" i="6"/>
  <c r="M446" i="6"/>
  <c r="T445" i="6"/>
  <c r="S445" i="6"/>
  <c r="R445" i="6"/>
  <c r="Q445" i="6"/>
  <c r="N445" i="6"/>
  <c r="M445" i="6"/>
  <c r="O445" i="6" s="1"/>
  <c r="P445" i="6" s="1"/>
  <c r="T444" i="6"/>
  <c r="S444" i="6"/>
  <c r="R444" i="6"/>
  <c r="Q444" i="6"/>
  <c r="P444" i="6"/>
  <c r="O444" i="6"/>
  <c r="N444" i="6"/>
  <c r="M444" i="6"/>
  <c r="T443" i="6"/>
  <c r="S443" i="6"/>
  <c r="R443" i="6"/>
  <c r="Q443" i="6"/>
  <c r="O443" i="6"/>
  <c r="P443" i="6" s="1"/>
  <c r="N443" i="6"/>
  <c r="M443" i="6"/>
  <c r="T442" i="6"/>
  <c r="S442" i="6"/>
  <c r="R442" i="6"/>
  <c r="Q442" i="6"/>
  <c r="P442" i="6"/>
  <c r="O442" i="6"/>
  <c r="N442" i="6"/>
  <c r="M442" i="6"/>
  <c r="T441" i="6"/>
  <c r="S441" i="6"/>
  <c r="R441" i="6"/>
  <c r="Q441" i="6"/>
  <c r="O441" i="6"/>
  <c r="P441" i="6" s="1"/>
  <c r="N441" i="6"/>
  <c r="M441" i="6"/>
  <c r="T440" i="6"/>
  <c r="S440" i="6"/>
  <c r="R440" i="6"/>
  <c r="Q440" i="6"/>
  <c r="N440" i="6"/>
  <c r="M440" i="6"/>
  <c r="O440" i="6" s="1"/>
  <c r="P440" i="6" s="1"/>
  <c r="T439" i="6"/>
  <c r="S439" i="6"/>
  <c r="R439" i="6"/>
  <c r="Q439" i="6"/>
  <c r="N439" i="6"/>
  <c r="M439" i="6"/>
  <c r="O439" i="6" s="1"/>
  <c r="P439" i="6" s="1"/>
  <c r="T438" i="6"/>
  <c r="S438" i="6"/>
  <c r="R438" i="6"/>
  <c r="Q438" i="6"/>
  <c r="N438" i="6"/>
  <c r="M438" i="6"/>
  <c r="O438" i="6" s="1"/>
  <c r="P438" i="6" s="1"/>
  <c r="T437" i="6"/>
  <c r="S437" i="6"/>
  <c r="R437" i="6"/>
  <c r="Q437" i="6"/>
  <c r="N437" i="6"/>
  <c r="M437" i="6"/>
  <c r="T436" i="6"/>
  <c r="S436" i="6"/>
  <c r="R436" i="6"/>
  <c r="Q436" i="6"/>
  <c r="P436" i="6"/>
  <c r="O436" i="6"/>
  <c r="N436" i="6"/>
  <c r="M436" i="6"/>
  <c r="T435" i="6"/>
  <c r="S435" i="6"/>
  <c r="R435" i="6"/>
  <c r="Q435" i="6"/>
  <c r="N435" i="6"/>
  <c r="M435" i="6"/>
  <c r="O435" i="6" s="1"/>
  <c r="P435" i="6" s="1"/>
  <c r="T434" i="6"/>
  <c r="S434" i="6"/>
  <c r="R434" i="6"/>
  <c r="Q434" i="6"/>
  <c r="P434" i="6"/>
  <c r="N434" i="6"/>
  <c r="O434" i="6" s="1"/>
  <c r="M434" i="6"/>
  <c r="T433" i="6"/>
  <c r="S433" i="6"/>
  <c r="R433" i="6"/>
  <c r="Q433" i="6"/>
  <c r="N433" i="6"/>
  <c r="M433" i="6"/>
  <c r="O433" i="6" s="1"/>
  <c r="P433" i="6" s="1"/>
  <c r="T432" i="6"/>
  <c r="S432" i="6"/>
  <c r="R432" i="6"/>
  <c r="Q432" i="6"/>
  <c r="N432" i="6"/>
  <c r="M432" i="6"/>
  <c r="T431" i="6"/>
  <c r="S431" i="6"/>
  <c r="R431" i="6"/>
  <c r="Q431" i="6"/>
  <c r="N431" i="6"/>
  <c r="M431" i="6"/>
  <c r="O431" i="6" s="1"/>
  <c r="P431" i="6" s="1"/>
  <c r="T430" i="6"/>
  <c r="S430" i="6"/>
  <c r="R430" i="6"/>
  <c r="Q430" i="6"/>
  <c r="N430" i="6"/>
  <c r="M430" i="6"/>
  <c r="O430" i="6" s="1"/>
  <c r="P430" i="6" s="1"/>
  <c r="T429" i="6"/>
  <c r="S429" i="6"/>
  <c r="R429" i="6"/>
  <c r="Q429" i="6"/>
  <c r="N429" i="6"/>
  <c r="M429" i="6"/>
  <c r="O429" i="6" s="1"/>
  <c r="P429" i="6" s="1"/>
  <c r="T428" i="6"/>
  <c r="S428" i="6"/>
  <c r="R428" i="6"/>
  <c r="Q428" i="6"/>
  <c r="N428" i="6"/>
  <c r="M428" i="6"/>
  <c r="O428" i="6" s="1"/>
  <c r="P428" i="6" s="1"/>
  <c r="T427" i="6"/>
  <c r="S427" i="6"/>
  <c r="R427" i="6"/>
  <c r="Q427" i="6"/>
  <c r="P427" i="6"/>
  <c r="O427" i="6"/>
  <c r="N427" i="6"/>
  <c r="M427" i="6"/>
  <c r="T426" i="6"/>
  <c r="S426" i="6"/>
  <c r="R426" i="6"/>
  <c r="Q426" i="6"/>
  <c r="N426" i="6"/>
  <c r="M426" i="6"/>
  <c r="O426" i="6" s="1"/>
  <c r="P426" i="6" s="1"/>
  <c r="T425" i="6"/>
  <c r="S425" i="6"/>
  <c r="R425" i="6"/>
  <c r="Q425" i="6"/>
  <c r="N425" i="6"/>
  <c r="M425" i="6"/>
  <c r="T424" i="6"/>
  <c r="S424" i="6"/>
  <c r="R424" i="6"/>
  <c r="Q424" i="6"/>
  <c r="N424" i="6"/>
  <c r="M424" i="6"/>
  <c r="O424" i="6" s="1"/>
  <c r="P424" i="6" s="1"/>
  <c r="T423" i="6"/>
  <c r="S423" i="6"/>
  <c r="R423" i="6"/>
  <c r="Q423" i="6"/>
  <c r="P423" i="6"/>
  <c r="O423" i="6"/>
  <c r="N423" i="6"/>
  <c r="M423" i="6"/>
  <c r="T422" i="6"/>
  <c r="S422" i="6"/>
  <c r="R422" i="6"/>
  <c r="Q422" i="6"/>
  <c r="N422" i="6"/>
  <c r="M422" i="6"/>
  <c r="O422" i="6" s="1"/>
  <c r="P422" i="6" s="1"/>
  <c r="T421" i="6"/>
  <c r="S421" i="6"/>
  <c r="R421" i="6"/>
  <c r="Q421" i="6"/>
  <c r="P421" i="6"/>
  <c r="N421" i="6"/>
  <c r="M421" i="6"/>
  <c r="O421" i="6" s="1"/>
  <c r="T420" i="6"/>
  <c r="S420" i="6"/>
  <c r="R420" i="6"/>
  <c r="Q420" i="6"/>
  <c r="N420" i="6"/>
  <c r="O420" i="6" s="1"/>
  <c r="P420" i="6" s="1"/>
  <c r="M420" i="6"/>
  <c r="T419" i="6"/>
  <c r="S419" i="6"/>
  <c r="R419" i="6"/>
  <c r="Q419" i="6"/>
  <c r="N419" i="6"/>
  <c r="M419" i="6"/>
  <c r="T418" i="6"/>
  <c r="S418" i="6"/>
  <c r="R418" i="6"/>
  <c r="Q418" i="6"/>
  <c r="N418" i="6"/>
  <c r="M418" i="6"/>
  <c r="O418" i="6" s="1"/>
  <c r="P418" i="6" s="1"/>
  <c r="T417" i="6"/>
  <c r="S417" i="6"/>
  <c r="R417" i="6"/>
  <c r="Q417" i="6"/>
  <c r="O417" i="6"/>
  <c r="P417" i="6" s="1"/>
  <c r="N417" i="6"/>
  <c r="M417" i="6"/>
  <c r="T416" i="6"/>
  <c r="S416" i="6"/>
  <c r="R416" i="6"/>
  <c r="Q416" i="6"/>
  <c r="N416" i="6"/>
  <c r="M416" i="6"/>
  <c r="O416" i="6" s="1"/>
  <c r="P416" i="6" s="1"/>
  <c r="T415" i="6"/>
  <c r="S415" i="6"/>
  <c r="R415" i="6"/>
  <c r="Q415" i="6"/>
  <c r="O415" i="6"/>
  <c r="P415" i="6" s="1"/>
  <c r="N415" i="6"/>
  <c r="M415" i="6"/>
  <c r="T414" i="6"/>
  <c r="S414" i="6"/>
  <c r="R414" i="6"/>
  <c r="Q414" i="6"/>
  <c r="N414" i="6"/>
  <c r="O414" i="6" s="1"/>
  <c r="P414" i="6" s="1"/>
  <c r="M414" i="6"/>
  <c r="T413" i="6"/>
  <c r="S413" i="6"/>
  <c r="R413" i="6"/>
  <c r="Q413" i="6"/>
  <c r="P413" i="6"/>
  <c r="O413" i="6"/>
  <c r="N413" i="6"/>
  <c r="M413" i="6"/>
  <c r="T412" i="6"/>
  <c r="S412" i="6"/>
  <c r="R412" i="6"/>
  <c r="Q412" i="6"/>
  <c r="N412" i="6"/>
  <c r="M412" i="6"/>
  <c r="O412" i="6" s="1"/>
  <c r="P412" i="6" s="1"/>
  <c r="T411" i="6"/>
  <c r="S411" i="6"/>
  <c r="R411" i="6"/>
  <c r="Q411" i="6"/>
  <c r="N411" i="6"/>
  <c r="M411" i="6"/>
  <c r="T410" i="6"/>
  <c r="S410" i="6"/>
  <c r="R410" i="6"/>
  <c r="Q410" i="6"/>
  <c r="N410" i="6"/>
  <c r="M410" i="6"/>
  <c r="O410" i="6" s="1"/>
  <c r="P410" i="6" s="1"/>
  <c r="T409" i="6"/>
  <c r="S409" i="6"/>
  <c r="R409" i="6"/>
  <c r="Q409" i="6"/>
  <c r="N409" i="6"/>
  <c r="M409" i="6"/>
  <c r="T408" i="6"/>
  <c r="S408" i="6"/>
  <c r="R408" i="6"/>
  <c r="Q408" i="6"/>
  <c r="N408" i="6"/>
  <c r="M408" i="6"/>
  <c r="O408" i="6" s="1"/>
  <c r="P408" i="6" s="1"/>
  <c r="T407" i="6"/>
  <c r="S407" i="6"/>
  <c r="R407" i="6"/>
  <c r="Q407" i="6"/>
  <c r="O407" i="6"/>
  <c r="P407" i="6" s="1"/>
  <c r="N407" i="6"/>
  <c r="M407" i="6"/>
  <c r="T406" i="6"/>
  <c r="S406" i="6"/>
  <c r="R406" i="6"/>
  <c r="Q406" i="6"/>
  <c r="N406" i="6"/>
  <c r="O406" i="6" s="1"/>
  <c r="P406" i="6" s="1"/>
  <c r="M406" i="6"/>
  <c r="T405" i="6"/>
  <c r="S405" i="6"/>
  <c r="R405" i="6"/>
  <c r="Q405" i="6"/>
  <c r="P405" i="6"/>
  <c r="O405" i="6"/>
  <c r="N405" i="6"/>
  <c r="M405" i="6"/>
  <c r="T404" i="6"/>
  <c r="S404" i="6"/>
  <c r="R404" i="6"/>
  <c r="Q404" i="6"/>
  <c r="N404" i="6"/>
  <c r="M404" i="6"/>
  <c r="T403" i="6"/>
  <c r="S403" i="6"/>
  <c r="R403" i="6"/>
  <c r="Q403" i="6"/>
  <c r="P403" i="6"/>
  <c r="O403" i="6"/>
  <c r="N403" i="6"/>
  <c r="M403" i="6"/>
  <c r="T402" i="6"/>
  <c r="S402" i="6"/>
  <c r="R402" i="6"/>
  <c r="Q402" i="6"/>
  <c r="N402" i="6"/>
  <c r="M402" i="6"/>
  <c r="O402" i="6" s="1"/>
  <c r="P402" i="6" s="1"/>
  <c r="T401" i="6"/>
  <c r="S401" i="6"/>
  <c r="R401" i="6"/>
  <c r="Q401" i="6"/>
  <c r="N401" i="6"/>
  <c r="M401" i="6"/>
  <c r="O401" i="6" s="1"/>
  <c r="P401" i="6" s="1"/>
  <c r="T400" i="6"/>
  <c r="S400" i="6"/>
  <c r="R400" i="6"/>
  <c r="Q400" i="6"/>
  <c r="O400" i="6"/>
  <c r="P400" i="6" s="1"/>
  <c r="N400" i="6"/>
  <c r="M400" i="6"/>
  <c r="T399" i="6"/>
  <c r="S399" i="6"/>
  <c r="R399" i="6"/>
  <c r="Q399" i="6"/>
  <c r="N399" i="6"/>
  <c r="O399" i="6" s="1"/>
  <c r="P399" i="6" s="1"/>
  <c r="M399" i="6"/>
  <c r="T398" i="6"/>
  <c r="S398" i="6"/>
  <c r="R398" i="6"/>
  <c r="Q398" i="6"/>
  <c r="O398" i="6"/>
  <c r="P398" i="6" s="1"/>
  <c r="N398" i="6"/>
  <c r="M398" i="6"/>
  <c r="T397" i="6"/>
  <c r="S397" i="6"/>
  <c r="R397" i="6"/>
  <c r="Q397" i="6"/>
  <c r="N397" i="6"/>
  <c r="M397" i="6"/>
  <c r="O397" i="6" s="1"/>
  <c r="P397" i="6" s="1"/>
  <c r="T396" i="6"/>
  <c r="S396" i="6"/>
  <c r="R396" i="6"/>
  <c r="Q396" i="6"/>
  <c r="O396" i="6"/>
  <c r="P396" i="6" s="1"/>
  <c r="N396" i="6"/>
  <c r="M396" i="6"/>
  <c r="T395" i="6"/>
  <c r="S395" i="6"/>
  <c r="R395" i="6"/>
  <c r="Q395" i="6"/>
  <c r="O395" i="6"/>
  <c r="P395" i="6" s="1"/>
  <c r="N395" i="6"/>
  <c r="M395" i="6"/>
  <c r="T394" i="6"/>
  <c r="S394" i="6"/>
  <c r="R394" i="6"/>
  <c r="Q394" i="6"/>
  <c r="P394" i="6"/>
  <c r="O394" i="6"/>
  <c r="N394" i="6"/>
  <c r="M394" i="6"/>
  <c r="T393" i="6"/>
  <c r="S393" i="6"/>
  <c r="R393" i="6"/>
  <c r="Q393" i="6"/>
  <c r="N393" i="6"/>
  <c r="M393" i="6"/>
  <c r="O393" i="6" s="1"/>
  <c r="P393" i="6" s="1"/>
  <c r="T392" i="6"/>
  <c r="S392" i="6"/>
  <c r="R392" i="6"/>
  <c r="Q392" i="6"/>
  <c r="P392" i="6"/>
  <c r="O392" i="6"/>
  <c r="N392" i="6"/>
  <c r="M392" i="6"/>
  <c r="T391" i="6"/>
  <c r="S391" i="6"/>
  <c r="R391" i="6"/>
  <c r="Q391" i="6"/>
  <c r="N391" i="6"/>
  <c r="M391" i="6"/>
  <c r="O391" i="6" s="1"/>
  <c r="P391" i="6" s="1"/>
  <c r="T390" i="6"/>
  <c r="S390" i="6"/>
  <c r="R390" i="6"/>
  <c r="Q390" i="6"/>
  <c r="N390" i="6"/>
  <c r="M390" i="6"/>
  <c r="O390" i="6" s="1"/>
  <c r="P390" i="6" s="1"/>
  <c r="T389" i="6"/>
  <c r="S389" i="6"/>
  <c r="R389" i="6"/>
  <c r="Q389" i="6"/>
  <c r="N389" i="6"/>
  <c r="M389" i="6"/>
  <c r="O389" i="6" s="1"/>
  <c r="P389" i="6" s="1"/>
  <c r="T388" i="6"/>
  <c r="S388" i="6"/>
  <c r="R388" i="6"/>
  <c r="Q388" i="6"/>
  <c r="O388" i="6"/>
  <c r="P388" i="6" s="1"/>
  <c r="N388" i="6"/>
  <c r="M388" i="6"/>
  <c r="T387" i="6"/>
  <c r="S387" i="6"/>
  <c r="R387" i="6"/>
  <c r="Q387" i="6"/>
  <c r="N387" i="6"/>
  <c r="M387" i="6"/>
  <c r="O387" i="6" s="1"/>
  <c r="P387" i="6" s="1"/>
  <c r="T386" i="6"/>
  <c r="S386" i="6"/>
  <c r="R386" i="6"/>
  <c r="Q386" i="6"/>
  <c r="N386" i="6"/>
  <c r="M386" i="6"/>
  <c r="O386" i="6" s="1"/>
  <c r="P386" i="6" s="1"/>
  <c r="T385" i="6"/>
  <c r="S385" i="6"/>
  <c r="R385" i="6"/>
  <c r="Q385" i="6"/>
  <c r="O385" i="6"/>
  <c r="P385" i="6" s="1"/>
  <c r="N385" i="6"/>
  <c r="M385" i="6"/>
  <c r="T384" i="6"/>
  <c r="S384" i="6"/>
  <c r="R384" i="6"/>
  <c r="Q384" i="6"/>
  <c r="N384" i="6"/>
  <c r="O384" i="6" s="1"/>
  <c r="P384" i="6" s="1"/>
  <c r="M384" i="6"/>
  <c r="T383" i="6"/>
  <c r="S383" i="6"/>
  <c r="R383" i="6"/>
  <c r="Q383" i="6"/>
  <c r="N383" i="6"/>
  <c r="M383" i="6"/>
  <c r="T382" i="6"/>
  <c r="S382" i="6"/>
  <c r="R382" i="6"/>
  <c r="Q382" i="6"/>
  <c r="N382" i="6"/>
  <c r="M382" i="6"/>
  <c r="O382" i="6" s="1"/>
  <c r="P382" i="6" s="1"/>
  <c r="T381" i="6"/>
  <c r="S381" i="6"/>
  <c r="R381" i="6"/>
  <c r="Q381" i="6"/>
  <c r="N381" i="6"/>
  <c r="M381" i="6"/>
  <c r="O381" i="6" s="1"/>
  <c r="P381" i="6" s="1"/>
  <c r="T380" i="6"/>
  <c r="S380" i="6"/>
  <c r="R380" i="6"/>
  <c r="Q380" i="6"/>
  <c r="N380" i="6"/>
  <c r="M380" i="6"/>
  <c r="O380" i="6" s="1"/>
  <c r="P380" i="6" s="1"/>
  <c r="T379" i="6"/>
  <c r="S379" i="6"/>
  <c r="R379" i="6"/>
  <c r="Q379" i="6"/>
  <c r="N379" i="6"/>
  <c r="O379" i="6" s="1"/>
  <c r="P379" i="6" s="1"/>
  <c r="M379" i="6"/>
  <c r="T378" i="6"/>
  <c r="S378" i="6"/>
  <c r="R378" i="6"/>
  <c r="Q378" i="6"/>
  <c r="N378" i="6"/>
  <c r="O378" i="6" s="1"/>
  <c r="P378" i="6" s="1"/>
  <c r="M378" i="6"/>
  <c r="T377" i="6"/>
  <c r="S377" i="6"/>
  <c r="R377" i="6"/>
  <c r="Q377" i="6"/>
  <c r="N377" i="6"/>
  <c r="M377" i="6"/>
  <c r="O377" i="6" s="1"/>
  <c r="P377" i="6" s="1"/>
  <c r="T376" i="6"/>
  <c r="S376" i="6"/>
  <c r="R376" i="6"/>
  <c r="Q376" i="6"/>
  <c r="N376" i="6"/>
  <c r="M376" i="6"/>
  <c r="O376" i="6" s="1"/>
  <c r="P376" i="6" s="1"/>
  <c r="T375" i="6"/>
  <c r="S375" i="6"/>
  <c r="R375" i="6"/>
  <c r="Q375" i="6"/>
  <c r="O375" i="6"/>
  <c r="P375" i="6" s="1"/>
  <c r="N375" i="6"/>
  <c r="M375" i="6"/>
  <c r="T374" i="6"/>
  <c r="S374" i="6"/>
  <c r="R374" i="6"/>
  <c r="Q374" i="6"/>
  <c r="N374" i="6"/>
  <c r="O374" i="6" s="1"/>
  <c r="P374" i="6" s="1"/>
  <c r="M374" i="6"/>
  <c r="T373" i="6"/>
  <c r="S373" i="6"/>
  <c r="R373" i="6"/>
  <c r="Q373" i="6"/>
  <c r="O373" i="6"/>
  <c r="P373" i="6" s="1"/>
  <c r="N373" i="6"/>
  <c r="M373" i="6"/>
  <c r="T372" i="6"/>
  <c r="S372" i="6"/>
  <c r="R372" i="6"/>
  <c r="Q372" i="6"/>
  <c r="N372" i="6"/>
  <c r="M372" i="6"/>
  <c r="O372" i="6" s="1"/>
  <c r="P372" i="6" s="1"/>
  <c r="T371" i="6"/>
  <c r="S371" i="6"/>
  <c r="R371" i="6"/>
  <c r="Q371" i="6"/>
  <c r="O371" i="6"/>
  <c r="P371" i="6" s="1"/>
  <c r="N371" i="6"/>
  <c r="M371" i="6"/>
  <c r="T370" i="6"/>
  <c r="S370" i="6"/>
  <c r="R370" i="6"/>
  <c r="Q370" i="6"/>
  <c r="N370" i="6"/>
  <c r="M370" i="6"/>
  <c r="O370" i="6" s="1"/>
  <c r="P370" i="6" s="1"/>
  <c r="T369" i="6"/>
  <c r="S369" i="6"/>
  <c r="R369" i="6"/>
  <c r="Q369" i="6"/>
  <c r="N369" i="6"/>
  <c r="M369" i="6"/>
  <c r="T368" i="6"/>
  <c r="S368" i="6"/>
  <c r="R368" i="6"/>
  <c r="Q368" i="6"/>
  <c r="N368" i="6"/>
  <c r="M368" i="6"/>
  <c r="O368" i="6" s="1"/>
  <c r="P368" i="6" s="1"/>
  <c r="T367" i="6"/>
  <c r="S367" i="6"/>
  <c r="R367" i="6"/>
  <c r="Q367" i="6"/>
  <c r="N367" i="6"/>
  <c r="O367" i="6" s="1"/>
  <c r="P367" i="6" s="1"/>
  <c r="M367" i="6"/>
  <c r="T366" i="6"/>
  <c r="S366" i="6"/>
  <c r="R366" i="6"/>
  <c r="Q366" i="6"/>
  <c r="N366" i="6"/>
  <c r="M366" i="6"/>
  <c r="O366" i="6" s="1"/>
  <c r="P366" i="6" s="1"/>
  <c r="T365" i="6"/>
  <c r="S365" i="6"/>
  <c r="R365" i="6"/>
  <c r="Q365" i="6"/>
  <c r="N365" i="6"/>
  <c r="O365" i="6" s="1"/>
  <c r="P365" i="6" s="1"/>
  <c r="M365" i="6"/>
  <c r="T364" i="6"/>
  <c r="S364" i="6"/>
  <c r="R364" i="6"/>
  <c r="Q364" i="6"/>
  <c r="N364" i="6"/>
  <c r="O364" i="6" s="1"/>
  <c r="P364" i="6" s="1"/>
  <c r="M364" i="6"/>
  <c r="T363" i="6"/>
  <c r="S363" i="6"/>
  <c r="R363" i="6"/>
  <c r="Q363" i="6"/>
  <c r="P363" i="6"/>
  <c r="O363" i="6"/>
  <c r="N363" i="6"/>
  <c r="M363" i="6"/>
  <c r="T362" i="6"/>
  <c r="S362" i="6"/>
  <c r="R362" i="6"/>
  <c r="Q362" i="6"/>
  <c r="N362" i="6"/>
  <c r="M362" i="6"/>
  <c r="O362" i="6" s="1"/>
  <c r="P362" i="6" s="1"/>
  <c r="T361" i="6"/>
  <c r="S361" i="6"/>
  <c r="R361" i="6"/>
  <c r="Q361" i="6"/>
  <c r="N361" i="6"/>
  <c r="M361" i="6"/>
  <c r="O361" i="6" s="1"/>
  <c r="P361" i="6" s="1"/>
  <c r="T360" i="6"/>
  <c r="S360" i="6"/>
  <c r="R360" i="6"/>
  <c r="Q360" i="6"/>
  <c r="N360" i="6"/>
  <c r="M360" i="6"/>
  <c r="O360" i="6" s="1"/>
  <c r="P360" i="6" s="1"/>
  <c r="T359" i="6"/>
  <c r="S359" i="6"/>
  <c r="R359" i="6"/>
  <c r="Q359" i="6"/>
  <c r="N359" i="6"/>
  <c r="M359" i="6"/>
  <c r="T358" i="6"/>
  <c r="S358" i="6"/>
  <c r="R358" i="6"/>
  <c r="Q358" i="6"/>
  <c r="N358" i="6"/>
  <c r="M358" i="6"/>
  <c r="O358" i="6" s="1"/>
  <c r="P358" i="6" s="1"/>
  <c r="T357" i="6"/>
  <c r="S357" i="6"/>
  <c r="R357" i="6"/>
  <c r="Q357" i="6"/>
  <c r="P357" i="6"/>
  <c r="N357" i="6"/>
  <c r="O357" i="6" s="1"/>
  <c r="M357" i="6"/>
  <c r="T356" i="6"/>
  <c r="S356" i="6"/>
  <c r="R356" i="6"/>
  <c r="Q356" i="6"/>
  <c r="N356" i="6"/>
  <c r="O356" i="6" s="1"/>
  <c r="P356" i="6" s="1"/>
  <c r="M356" i="6"/>
  <c r="T355" i="6"/>
  <c r="S355" i="6"/>
  <c r="R355" i="6"/>
  <c r="Q355" i="6"/>
  <c r="N355" i="6"/>
  <c r="M355" i="6"/>
  <c r="O355" i="6" s="1"/>
  <c r="P355" i="6" s="1"/>
  <c r="T354" i="6"/>
  <c r="S354" i="6"/>
  <c r="R354" i="6"/>
  <c r="Q354" i="6"/>
  <c r="O354" i="6"/>
  <c r="P354" i="6" s="1"/>
  <c r="N354" i="6"/>
  <c r="M354" i="6"/>
  <c r="T353" i="6"/>
  <c r="S353" i="6"/>
  <c r="R353" i="6"/>
  <c r="Q353" i="6"/>
  <c r="N353" i="6"/>
  <c r="M353" i="6"/>
  <c r="O353" i="6" s="1"/>
  <c r="P353" i="6" s="1"/>
  <c r="T352" i="6"/>
  <c r="S352" i="6"/>
  <c r="R352" i="6"/>
  <c r="Q352" i="6"/>
  <c r="N352" i="6"/>
  <c r="M352" i="6"/>
  <c r="O352" i="6" s="1"/>
  <c r="P352" i="6" s="1"/>
  <c r="T351" i="6"/>
  <c r="S351" i="6"/>
  <c r="R351" i="6"/>
  <c r="Q351" i="6"/>
  <c r="N351" i="6"/>
  <c r="M351" i="6"/>
  <c r="O351" i="6" s="1"/>
  <c r="P351" i="6" s="1"/>
  <c r="T350" i="6"/>
  <c r="S350" i="6"/>
  <c r="R350" i="6"/>
  <c r="Q350" i="6"/>
  <c r="N350" i="6"/>
  <c r="O350" i="6" s="1"/>
  <c r="P350" i="6" s="1"/>
  <c r="M350" i="6"/>
  <c r="T349" i="6"/>
  <c r="S349" i="6"/>
  <c r="R349" i="6"/>
  <c r="Q349" i="6"/>
  <c r="N349" i="6"/>
  <c r="M349" i="6"/>
  <c r="O349" i="6" s="1"/>
  <c r="P349" i="6" s="1"/>
  <c r="T348" i="6"/>
  <c r="S348" i="6"/>
  <c r="R348" i="6"/>
  <c r="Q348" i="6"/>
  <c r="N348" i="6"/>
  <c r="M348" i="6"/>
  <c r="O348" i="6" s="1"/>
  <c r="P348" i="6" s="1"/>
  <c r="T347" i="6"/>
  <c r="S347" i="6"/>
  <c r="R347" i="6"/>
  <c r="Q347" i="6"/>
  <c r="N347" i="6"/>
  <c r="M347" i="6"/>
  <c r="O347" i="6" s="1"/>
  <c r="P347" i="6" s="1"/>
  <c r="T346" i="6"/>
  <c r="S346" i="6"/>
  <c r="R346" i="6"/>
  <c r="Q346" i="6"/>
  <c r="N346" i="6"/>
  <c r="O346" i="6" s="1"/>
  <c r="P346" i="6" s="1"/>
  <c r="M346" i="6"/>
  <c r="T345" i="6"/>
  <c r="S345" i="6"/>
  <c r="R345" i="6"/>
  <c r="Q345" i="6"/>
  <c r="O345" i="6"/>
  <c r="P345" i="6" s="1"/>
  <c r="N345" i="6"/>
  <c r="M345" i="6"/>
  <c r="T344" i="6"/>
  <c r="S344" i="6"/>
  <c r="R344" i="6"/>
  <c r="Q344" i="6"/>
  <c r="N344" i="6"/>
  <c r="M344" i="6"/>
  <c r="T343" i="6"/>
  <c r="S343" i="6"/>
  <c r="R343" i="6"/>
  <c r="Q343" i="6"/>
  <c r="O343" i="6"/>
  <c r="P343" i="6" s="1"/>
  <c r="N343" i="6"/>
  <c r="M343" i="6"/>
  <c r="T342" i="6"/>
  <c r="S342" i="6"/>
  <c r="R342" i="6"/>
  <c r="Q342" i="6"/>
  <c r="O342" i="6"/>
  <c r="P342" i="6" s="1"/>
  <c r="N342" i="6"/>
  <c r="M342" i="6"/>
  <c r="T341" i="6"/>
  <c r="S341" i="6"/>
  <c r="R341" i="6"/>
  <c r="Q341" i="6"/>
  <c r="N341" i="6"/>
  <c r="M341" i="6"/>
  <c r="O341" i="6" s="1"/>
  <c r="P341" i="6" s="1"/>
  <c r="T340" i="6"/>
  <c r="S340" i="6"/>
  <c r="R340" i="6"/>
  <c r="Q340" i="6"/>
  <c r="N340" i="6"/>
  <c r="O340" i="6" s="1"/>
  <c r="P340" i="6" s="1"/>
  <c r="M340" i="6"/>
  <c r="T339" i="6"/>
  <c r="S339" i="6"/>
  <c r="R339" i="6"/>
  <c r="Q339" i="6"/>
  <c r="N339" i="6"/>
  <c r="M339" i="6"/>
  <c r="O339" i="6" s="1"/>
  <c r="P339" i="6" s="1"/>
  <c r="T338" i="6"/>
  <c r="S338" i="6"/>
  <c r="R338" i="6"/>
  <c r="Q338" i="6"/>
  <c r="O338" i="6"/>
  <c r="P338" i="6" s="1"/>
  <c r="N338" i="6"/>
  <c r="M338" i="6"/>
  <c r="T337" i="6"/>
  <c r="S337" i="6"/>
  <c r="R337" i="6"/>
  <c r="Q337" i="6"/>
  <c r="N337" i="6"/>
  <c r="M337" i="6"/>
  <c r="O337" i="6" s="1"/>
  <c r="P337" i="6" s="1"/>
  <c r="T336" i="6"/>
  <c r="S336" i="6"/>
  <c r="R336" i="6"/>
  <c r="Q336" i="6"/>
  <c r="P336" i="6"/>
  <c r="N336" i="6"/>
  <c r="O336" i="6" s="1"/>
  <c r="M336" i="6"/>
  <c r="T335" i="6"/>
  <c r="S335" i="6"/>
  <c r="R335" i="6"/>
  <c r="Q335" i="6"/>
  <c r="N335" i="6"/>
  <c r="M335" i="6"/>
  <c r="O335" i="6" s="1"/>
  <c r="P335" i="6" s="1"/>
  <c r="T334" i="6"/>
  <c r="S334" i="6"/>
  <c r="R334" i="6"/>
  <c r="Q334" i="6"/>
  <c r="N334" i="6"/>
  <c r="M334" i="6"/>
  <c r="T333" i="6"/>
  <c r="S333" i="6"/>
  <c r="R333" i="6"/>
  <c r="Q333" i="6"/>
  <c r="O333" i="6"/>
  <c r="P333" i="6" s="1"/>
  <c r="N333" i="6"/>
  <c r="M333" i="6"/>
  <c r="T332" i="6"/>
  <c r="S332" i="6"/>
  <c r="R332" i="6"/>
  <c r="Q332" i="6"/>
  <c r="N332" i="6"/>
  <c r="M332" i="6"/>
  <c r="O332" i="6" s="1"/>
  <c r="P332" i="6" s="1"/>
  <c r="T331" i="6"/>
  <c r="S331" i="6"/>
  <c r="R331" i="6"/>
  <c r="Q331" i="6"/>
  <c r="N331" i="6"/>
  <c r="O331" i="6" s="1"/>
  <c r="P331" i="6" s="1"/>
  <c r="M331" i="6"/>
  <c r="T330" i="6"/>
  <c r="S330" i="6"/>
  <c r="R330" i="6"/>
  <c r="Q330" i="6"/>
  <c r="N330" i="6"/>
  <c r="M330" i="6"/>
  <c r="O330" i="6" s="1"/>
  <c r="P330" i="6" s="1"/>
  <c r="T329" i="6"/>
  <c r="S329" i="6"/>
  <c r="R329" i="6"/>
  <c r="Q329" i="6"/>
  <c r="O329" i="6"/>
  <c r="P329" i="6" s="1"/>
  <c r="N329" i="6"/>
  <c r="M329" i="6"/>
  <c r="T328" i="6"/>
  <c r="S328" i="6"/>
  <c r="R328" i="6"/>
  <c r="Q328" i="6"/>
  <c r="N328" i="6"/>
  <c r="M328" i="6"/>
  <c r="O328" i="6" s="1"/>
  <c r="P328" i="6" s="1"/>
  <c r="T327" i="6"/>
  <c r="S327" i="6"/>
  <c r="R327" i="6"/>
  <c r="Q327" i="6"/>
  <c r="N327" i="6"/>
  <c r="M327" i="6"/>
  <c r="O327" i="6" s="1"/>
  <c r="P327" i="6" s="1"/>
  <c r="T326" i="6"/>
  <c r="S326" i="6"/>
  <c r="R326" i="6"/>
  <c r="Q326" i="6"/>
  <c r="N326" i="6"/>
  <c r="M326" i="6"/>
  <c r="O326" i="6" s="1"/>
  <c r="P326" i="6" s="1"/>
  <c r="T325" i="6"/>
  <c r="S325" i="6"/>
  <c r="R325" i="6"/>
  <c r="Q325" i="6"/>
  <c r="O325" i="6"/>
  <c r="P325" i="6" s="1"/>
  <c r="N325" i="6"/>
  <c r="M325" i="6"/>
  <c r="T324" i="6"/>
  <c r="S324" i="6"/>
  <c r="R324" i="6"/>
  <c r="Q324" i="6"/>
  <c r="N324" i="6"/>
  <c r="M324" i="6"/>
  <c r="O324" i="6" s="1"/>
  <c r="P324" i="6" s="1"/>
  <c r="T323" i="6"/>
  <c r="S323" i="6"/>
  <c r="R323" i="6"/>
  <c r="Q323" i="6"/>
  <c r="N323" i="6"/>
  <c r="M323" i="6"/>
  <c r="O323" i="6" s="1"/>
  <c r="P323" i="6" s="1"/>
  <c r="T322" i="6"/>
  <c r="S322" i="6"/>
  <c r="R322" i="6"/>
  <c r="Q322" i="6"/>
  <c r="N322" i="6"/>
  <c r="O322" i="6" s="1"/>
  <c r="P322" i="6" s="1"/>
  <c r="M322" i="6"/>
  <c r="T321" i="6"/>
  <c r="S321" i="6"/>
  <c r="R321" i="6"/>
  <c r="Q321" i="6"/>
  <c r="O321" i="6"/>
  <c r="P321" i="6" s="1"/>
  <c r="N321" i="6"/>
  <c r="M321" i="6"/>
  <c r="T320" i="6"/>
  <c r="S320" i="6"/>
  <c r="R320" i="6"/>
  <c r="Q320" i="6"/>
  <c r="N320" i="6"/>
  <c r="M320" i="6"/>
  <c r="O320" i="6" s="1"/>
  <c r="P320" i="6" s="1"/>
  <c r="T319" i="6"/>
  <c r="S319" i="6"/>
  <c r="R319" i="6"/>
  <c r="Q319" i="6"/>
  <c r="P319" i="6"/>
  <c r="O319" i="6"/>
  <c r="N319" i="6"/>
  <c r="M319" i="6"/>
  <c r="T318" i="6"/>
  <c r="S318" i="6"/>
  <c r="R318" i="6"/>
  <c r="Q318" i="6"/>
  <c r="N318" i="6"/>
  <c r="M318" i="6"/>
  <c r="O318" i="6" s="1"/>
  <c r="P318" i="6" s="1"/>
  <c r="T317" i="6"/>
  <c r="S317" i="6"/>
  <c r="R317" i="6"/>
  <c r="Q317" i="6"/>
  <c r="P317" i="6"/>
  <c r="O317" i="6"/>
  <c r="N317" i="6"/>
  <c r="M317" i="6"/>
  <c r="T316" i="6"/>
  <c r="S316" i="6"/>
  <c r="R316" i="6"/>
  <c r="Q316" i="6"/>
  <c r="O316" i="6"/>
  <c r="P316" i="6" s="1"/>
  <c r="N316" i="6"/>
  <c r="M316" i="6"/>
  <c r="T315" i="6"/>
  <c r="S315" i="6"/>
  <c r="R315" i="6"/>
  <c r="Q315" i="6"/>
  <c r="N315" i="6"/>
  <c r="O315" i="6" s="1"/>
  <c r="P315" i="6" s="1"/>
  <c r="M315" i="6"/>
  <c r="T314" i="6"/>
  <c r="S314" i="6"/>
  <c r="R314" i="6"/>
  <c r="Q314" i="6"/>
  <c r="N314" i="6"/>
  <c r="M314" i="6"/>
  <c r="O314" i="6" s="1"/>
  <c r="P314" i="6" s="1"/>
  <c r="T313" i="6"/>
  <c r="S313" i="6"/>
  <c r="R313" i="6"/>
  <c r="Q313" i="6"/>
  <c r="N313" i="6"/>
  <c r="M313" i="6"/>
  <c r="T312" i="6"/>
  <c r="S312" i="6"/>
  <c r="R312" i="6"/>
  <c r="Q312" i="6"/>
  <c r="N312" i="6"/>
  <c r="M312" i="6"/>
  <c r="O312" i="6" s="1"/>
  <c r="P312" i="6" s="1"/>
  <c r="T311" i="6"/>
  <c r="S311" i="6"/>
  <c r="R311" i="6"/>
  <c r="Q311" i="6"/>
  <c r="N311" i="6"/>
  <c r="M311" i="6"/>
  <c r="T310" i="6"/>
  <c r="S310" i="6"/>
  <c r="R310" i="6"/>
  <c r="Q310" i="6"/>
  <c r="N310" i="6"/>
  <c r="M310" i="6"/>
  <c r="O310" i="6" s="1"/>
  <c r="P310" i="6" s="1"/>
  <c r="T309" i="6"/>
  <c r="S309" i="6"/>
  <c r="R309" i="6"/>
  <c r="Q309" i="6"/>
  <c r="N309" i="6"/>
  <c r="M309" i="6"/>
  <c r="O309" i="6" s="1"/>
  <c r="P309" i="6" s="1"/>
  <c r="T308" i="6"/>
  <c r="S308" i="6"/>
  <c r="R308" i="6"/>
  <c r="Q308" i="6"/>
  <c r="O308" i="6"/>
  <c r="P308" i="6" s="1"/>
  <c r="N308" i="6"/>
  <c r="M308" i="6"/>
  <c r="T307" i="6"/>
  <c r="S307" i="6"/>
  <c r="R307" i="6"/>
  <c r="Q307" i="6"/>
  <c r="O307" i="6"/>
  <c r="P307" i="6" s="1"/>
  <c r="N307" i="6"/>
  <c r="M307" i="6"/>
  <c r="T306" i="6"/>
  <c r="S306" i="6"/>
  <c r="R306" i="6"/>
  <c r="Q306" i="6"/>
  <c r="N306" i="6"/>
  <c r="M306" i="6"/>
  <c r="T305" i="6"/>
  <c r="S305" i="6"/>
  <c r="R305" i="6"/>
  <c r="Q305" i="6"/>
  <c r="N305" i="6"/>
  <c r="M305" i="6"/>
  <c r="O305" i="6" s="1"/>
  <c r="P305" i="6" s="1"/>
  <c r="T304" i="6"/>
  <c r="S304" i="6"/>
  <c r="R304" i="6"/>
  <c r="Q304" i="6"/>
  <c r="N304" i="6"/>
  <c r="M304" i="6"/>
  <c r="O304" i="6" s="1"/>
  <c r="P304" i="6" s="1"/>
  <c r="T303" i="6"/>
  <c r="S303" i="6"/>
  <c r="R303" i="6"/>
  <c r="Q303" i="6"/>
  <c r="N303" i="6"/>
  <c r="M303" i="6"/>
  <c r="O303" i="6" s="1"/>
  <c r="P303" i="6" s="1"/>
  <c r="T302" i="6"/>
  <c r="S302" i="6"/>
  <c r="R302" i="6"/>
  <c r="Q302" i="6"/>
  <c r="N302" i="6"/>
  <c r="M302" i="6"/>
  <c r="O302" i="6" s="1"/>
  <c r="P302" i="6" s="1"/>
  <c r="T301" i="6"/>
  <c r="S301" i="6"/>
  <c r="R301" i="6"/>
  <c r="Q301" i="6"/>
  <c r="O301" i="6"/>
  <c r="P301" i="6" s="1"/>
  <c r="N301" i="6"/>
  <c r="M301" i="6"/>
  <c r="T300" i="6"/>
  <c r="S300" i="6"/>
  <c r="R300" i="6"/>
  <c r="Q300" i="6"/>
  <c r="N300" i="6"/>
  <c r="M300" i="6"/>
  <c r="O300" i="6" s="1"/>
  <c r="P300" i="6" s="1"/>
  <c r="T299" i="6"/>
  <c r="S299" i="6"/>
  <c r="R299" i="6"/>
  <c r="Q299" i="6"/>
  <c r="N299" i="6"/>
  <c r="M299" i="6"/>
  <c r="T298" i="6"/>
  <c r="S298" i="6"/>
  <c r="R298" i="6"/>
  <c r="Q298" i="6"/>
  <c r="N298" i="6"/>
  <c r="O298" i="6" s="1"/>
  <c r="P298" i="6" s="1"/>
  <c r="M298" i="6"/>
  <c r="T297" i="6"/>
  <c r="S297" i="6"/>
  <c r="R297" i="6"/>
  <c r="Q297" i="6"/>
  <c r="N297" i="6"/>
  <c r="O297" i="6" s="1"/>
  <c r="P297" i="6" s="1"/>
  <c r="M297" i="6"/>
  <c r="T296" i="6"/>
  <c r="S296" i="6"/>
  <c r="R296" i="6"/>
  <c r="Q296" i="6"/>
  <c r="P296" i="6"/>
  <c r="N296" i="6"/>
  <c r="M296" i="6"/>
  <c r="O296" i="6" s="1"/>
  <c r="T295" i="6"/>
  <c r="S295" i="6"/>
  <c r="R295" i="6"/>
  <c r="Q295" i="6"/>
  <c r="N295" i="6"/>
  <c r="M295" i="6"/>
  <c r="O295" i="6" s="1"/>
  <c r="P295" i="6" s="1"/>
  <c r="T294" i="6"/>
  <c r="S294" i="6"/>
  <c r="R294" i="6"/>
  <c r="Q294" i="6"/>
  <c r="N294" i="6"/>
  <c r="O294" i="6" s="1"/>
  <c r="P294" i="6" s="1"/>
  <c r="M294" i="6"/>
  <c r="T293" i="6"/>
  <c r="S293" i="6"/>
  <c r="R293" i="6"/>
  <c r="Q293" i="6"/>
  <c r="N293" i="6"/>
  <c r="M293" i="6"/>
  <c r="O293" i="6" s="1"/>
  <c r="P293" i="6" s="1"/>
  <c r="T292" i="6"/>
  <c r="S292" i="6"/>
  <c r="R292" i="6"/>
  <c r="Q292" i="6"/>
  <c r="N292" i="6"/>
  <c r="M292" i="6"/>
  <c r="O292" i="6" s="1"/>
  <c r="P292" i="6" s="1"/>
  <c r="T291" i="6"/>
  <c r="S291" i="6"/>
  <c r="R291" i="6"/>
  <c r="Q291" i="6"/>
  <c r="N291" i="6"/>
  <c r="M291" i="6"/>
  <c r="O291" i="6" s="1"/>
  <c r="P291" i="6" s="1"/>
  <c r="T290" i="6"/>
  <c r="S290" i="6"/>
  <c r="R290" i="6"/>
  <c r="Q290" i="6"/>
  <c r="N290" i="6"/>
  <c r="M290" i="6"/>
  <c r="O290" i="6" s="1"/>
  <c r="P290" i="6" s="1"/>
  <c r="T289" i="6"/>
  <c r="S289" i="6"/>
  <c r="R289" i="6"/>
  <c r="Q289" i="6"/>
  <c r="N289" i="6"/>
  <c r="O289" i="6" s="1"/>
  <c r="P289" i="6" s="1"/>
  <c r="M289" i="6"/>
  <c r="T288" i="6"/>
  <c r="S288" i="6"/>
  <c r="R288" i="6"/>
  <c r="Q288" i="6"/>
  <c r="P288" i="6"/>
  <c r="O288" i="6"/>
  <c r="N288" i="6"/>
  <c r="M288" i="6"/>
  <c r="T287" i="6"/>
  <c r="S287" i="6"/>
  <c r="R287" i="6"/>
  <c r="Q287" i="6"/>
  <c r="P287" i="6"/>
  <c r="O287" i="6"/>
  <c r="N287" i="6"/>
  <c r="M287" i="6"/>
  <c r="T286" i="6"/>
  <c r="S286" i="6"/>
  <c r="R286" i="6"/>
  <c r="Q286" i="6"/>
  <c r="O286" i="6"/>
  <c r="P286" i="6" s="1"/>
  <c r="N286" i="6"/>
  <c r="M286" i="6"/>
  <c r="T285" i="6"/>
  <c r="S285" i="6"/>
  <c r="R285" i="6"/>
  <c r="Q285" i="6"/>
  <c r="N285" i="6"/>
  <c r="M285" i="6"/>
  <c r="O285" i="6" s="1"/>
  <c r="P285" i="6" s="1"/>
  <c r="T284" i="6"/>
  <c r="S284" i="6"/>
  <c r="R284" i="6"/>
  <c r="Q284" i="6"/>
  <c r="O284" i="6"/>
  <c r="P284" i="6" s="1"/>
  <c r="N284" i="6"/>
  <c r="M284" i="6"/>
  <c r="T283" i="6"/>
  <c r="S283" i="6"/>
  <c r="R283" i="6"/>
  <c r="Q283" i="6"/>
  <c r="N283" i="6"/>
  <c r="M283" i="6"/>
  <c r="O283" i="6" s="1"/>
  <c r="P283" i="6" s="1"/>
  <c r="T282" i="6"/>
  <c r="S282" i="6"/>
  <c r="R282" i="6"/>
  <c r="Q282" i="6"/>
  <c r="O282" i="6"/>
  <c r="P282" i="6" s="1"/>
  <c r="N282" i="6"/>
  <c r="M282" i="6"/>
  <c r="T281" i="6"/>
  <c r="S281" i="6"/>
  <c r="R281" i="6"/>
  <c r="Q281" i="6"/>
  <c r="N281" i="6"/>
  <c r="O281" i="6" s="1"/>
  <c r="P281" i="6" s="1"/>
  <c r="M281" i="6"/>
  <c r="T280" i="6"/>
  <c r="S280" i="6"/>
  <c r="R280" i="6"/>
  <c r="Q280" i="6"/>
  <c r="P280" i="6"/>
  <c r="O280" i="6"/>
  <c r="N280" i="6"/>
  <c r="M280" i="6"/>
  <c r="T279" i="6"/>
  <c r="S279" i="6"/>
  <c r="R279" i="6"/>
  <c r="Q279" i="6"/>
  <c r="N279" i="6"/>
  <c r="M279" i="6"/>
  <c r="T278" i="6"/>
  <c r="S278" i="6"/>
  <c r="R278" i="6"/>
  <c r="Q278" i="6"/>
  <c r="N278" i="6"/>
  <c r="M278" i="6"/>
  <c r="T277" i="6"/>
  <c r="S277" i="6"/>
  <c r="R277" i="6"/>
  <c r="Q277" i="6"/>
  <c r="N277" i="6"/>
  <c r="M277" i="6"/>
  <c r="O277" i="6" s="1"/>
  <c r="P277" i="6" s="1"/>
  <c r="T276" i="6"/>
  <c r="S276" i="6"/>
  <c r="R276" i="6"/>
  <c r="Q276" i="6"/>
  <c r="P276" i="6"/>
  <c r="O276" i="6"/>
  <c r="N276" i="6"/>
  <c r="M276" i="6"/>
  <c r="T275" i="6"/>
  <c r="S275" i="6"/>
  <c r="R275" i="6"/>
  <c r="Q275" i="6"/>
  <c r="N275" i="6"/>
  <c r="O275" i="6" s="1"/>
  <c r="P275" i="6" s="1"/>
  <c r="M275" i="6"/>
  <c r="T274" i="6"/>
  <c r="S274" i="6"/>
  <c r="R274" i="6"/>
  <c r="Q274" i="6"/>
  <c r="N274" i="6"/>
  <c r="M274" i="6"/>
  <c r="O274" i="6" s="1"/>
  <c r="P274" i="6" s="1"/>
  <c r="T273" i="6"/>
  <c r="S273" i="6"/>
  <c r="R273" i="6"/>
  <c r="Q273" i="6"/>
  <c r="N273" i="6"/>
  <c r="O273" i="6" s="1"/>
  <c r="P273" i="6" s="1"/>
  <c r="M273" i="6"/>
  <c r="T272" i="6"/>
  <c r="S272" i="6"/>
  <c r="R272" i="6"/>
  <c r="Q272" i="6"/>
  <c r="N272" i="6"/>
  <c r="M272" i="6"/>
  <c r="O272" i="6" s="1"/>
  <c r="P272" i="6" s="1"/>
  <c r="T271" i="6"/>
  <c r="S271" i="6"/>
  <c r="R271" i="6"/>
  <c r="Q271" i="6"/>
  <c r="N271" i="6"/>
  <c r="M271" i="6"/>
  <c r="O271" i="6" s="1"/>
  <c r="P271" i="6" s="1"/>
  <c r="T270" i="6"/>
  <c r="S270" i="6"/>
  <c r="R270" i="6"/>
  <c r="Q270" i="6"/>
  <c r="N270" i="6"/>
  <c r="M270" i="6"/>
  <c r="O270" i="6" s="1"/>
  <c r="P270" i="6" s="1"/>
  <c r="T269" i="6"/>
  <c r="S269" i="6"/>
  <c r="R269" i="6"/>
  <c r="Q269" i="6"/>
  <c r="N269" i="6"/>
  <c r="O269" i="6" s="1"/>
  <c r="P269" i="6" s="1"/>
  <c r="M269" i="6"/>
  <c r="T268" i="6"/>
  <c r="S268" i="6"/>
  <c r="R268" i="6"/>
  <c r="Q268" i="6"/>
  <c r="N268" i="6"/>
  <c r="M268" i="6"/>
  <c r="O268" i="6" s="1"/>
  <c r="P268" i="6" s="1"/>
  <c r="T267" i="6"/>
  <c r="S267" i="6"/>
  <c r="R267" i="6"/>
  <c r="Q267" i="6"/>
  <c r="P267" i="6"/>
  <c r="O267" i="6"/>
  <c r="N267" i="6"/>
  <c r="M267" i="6"/>
  <c r="T266" i="6"/>
  <c r="S266" i="6"/>
  <c r="R266" i="6"/>
  <c r="Q266" i="6"/>
  <c r="N266" i="6"/>
  <c r="O266" i="6" s="1"/>
  <c r="P266" i="6" s="1"/>
  <c r="M266" i="6"/>
  <c r="T265" i="6"/>
  <c r="S265" i="6"/>
  <c r="R265" i="6"/>
  <c r="Q265" i="6"/>
  <c r="N265" i="6"/>
  <c r="M265" i="6"/>
  <c r="T264" i="6"/>
  <c r="S264" i="6"/>
  <c r="R264" i="6"/>
  <c r="Q264" i="6"/>
  <c r="N264" i="6"/>
  <c r="M264" i="6"/>
  <c r="O264" i="6" s="1"/>
  <c r="P264" i="6" s="1"/>
  <c r="T263" i="6"/>
  <c r="S263" i="6"/>
  <c r="R263" i="6"/>
  <c r="Q263" i="6"/>
  <c r="O263" i="6"/>
  <c r="P263" i="6" s="1"/>
  <c r="N263" i="6"/>
  <c r="M263" i="6"/>
  <c r="T262" i="6"/>
  <c r="S262" i="6"/>
  <c r="R262" i="6"/>
  <c r="Q262" i="6"/>
  <c r="N262" i="6"/>
  <c r="M262" i="6"/>
  <c r="O262" i="6" s="1"/>
  <c r="P262" i="6" s="1"/>
  <c r="T261" i="6"/>
  <c r="S261" i="6"/>
  <c r="R261" i="6"/>
  <c r="Q261" i="6"/>
  <c r="N261" i="6"/>
  <c r="M261" i="6"/>
  <c r="O261" i="6" s="1"/>
  <c r="P261" i="6" s="1"/>
  <c r="T260" i="6"/>
  <c r="S260" i="6"/>
  <c r="R260" i="6"/>
  <c r="Q260" i="6"/>
  <c r="O260" i="6"/>
  <c r="P260" i="6" s="1"/>
  <c r="N260" i="6"/>
  <c r="M260" i="6"/>
  <c r="T259" i="6"/>
  <c r="S259" i="6"/>
  <c r="R259" i="6"/>
  <c r="Q259" i="6"/>
  <c r="O259" i="6"/>
  <c r="P259" i="6" s="1"/>
  <c r="N259" i="6"/>
  <c r="M259" i="6"/>
  <c r="T258" i="6"/>
  <c r="S258" i="6"/>
  <c r="R258" i="6"/>
  <c r="Q258" i="6"/>
  <c r="P258" i="6"/>
  <c r="N258" i="6"/>
  <c r="M258" i="6"/>
  <c r="O258" i="6" s="1"/>
  <c r="T257" i="6"/>
  <c r="S257" i="6"/>
  <c r="R257" i="6"/>
  <c r="Q257" i="6"/>
  <c r="N257" i="6"/>
  <c r="M257" i="6"/>
  <c r="O257" i="6" s="1"/>
  <c r="P257" i="6" s="1"/>
  <c r="T256" i="6"/>
  <c r="S256" i="6"/>
  <c r="R256" i="6"/>
  <c r="Q256" i="6"/>
  <c r="N256" i="6"/>
  <c r="M256" i="6"/>
  <c r="O256" i="6" s="1"/>
  <c r="P256" i="6" s="1"/>
  <c r="T255" i="6"/>
  <c r="S255" i="6"/>
  <c r="R255" i="6"/>
  <c r="Q255" i="6"/>
  <c r="N255" i="6"/>
  <c r="M255" i="6"/>
  <c r="O255" i="6" s="1"/>
  <c r="P255" i="6" s="1"/>
  <c r="T254" i="6"/>
  <c r="S254" i="6"/>
  <c r="R254" i="6"/>
  <c r="Q254" i="6"/>
  <c r="N254" i="6"/>
  <c r="M254" i="6"/>
  <c r="O254" i="6" s="1"/>
  <c r="P254" i="6" s="1"/>
  <c r="T253" i="6"/>
  <c r="S253" i="6"/>
  <c r="R253" i="6"/>
  <c r="Q253" i="6"/>
  <c r="N253" i="6"/>
  <c r="M253" i="6"/>
  <c r="O253" i="6" s="1"/>
  <c r="P253" i="6" s="1"/>
  <c r="T252" i="6"/>
  <c r="S252" i="6"/>
  <c r="R252" i="6"/>
  <c r="Q252" i="6"/>
  <c r="N252" i="6"/>
  <c r="O252" i="6" s="1"/>
  <c r="P252" i="6" s="1"/>
  <c r="M252" i="6"/>
  <c r="T251" i="6"/>
  <c r="S251" i="6"/>
  <c r="R251" i="6"/>
  <c r="Q251" i="6"/>
  <c r="O251" i="6"/>
  <c r="P251" i="6" s="1"/>
  <c r="N251" i="6"/>
  <c r="M251" i="6"/>
  <c r="T250" i="6"/>
  <c r="S250" i="6"/>
  <c r="R250" i="6"/>
  <c r="Q250" i="6"/>
  <c r="N250" i="6"/>
  <c r="M250" i="6"/>
  <c r="T249" i="6"/>
  <c r="S249" i="6"/>
  <c r="R249" i="6"/>
  <c r="Q249" i="6"/>
  <c r="N249" i="6"/>
  <c r="M249" i="6"/>
  <c r="O249" i="6" s="1"/>
  <c r="P249" i="6" s="1"/>
  <c r="T248" i="6"/>
  <c r="S248" i="6"/>
  <c r="R248" i="6"/>
  <c r="Q248" i="6"/>
  <c r="P248" i="6"/>
  <c r="O248" i="6"/>
  <c r="N248" i="6"/>
  <c r="M248" i="6"/>
  <c r="T247" i="6"/>
  <c r="S247" i="6"/>
  <c r="R247" i="6"/>
  <c r="Q247" i="6"/>
  <c r="N247" i="6"/>
  <c r="M247" i="6"/>
  <c r="O247" i="6" s="1"/>
  <c r="P247" i="6" s="1"/>
  <c r="T246" i="6"/>
  <c r="S246" i="6"/>
  <c r="R246" i="6"/>
  <c r="Q246" i="6"/>
  <c r="P246" i="6"/>
  <c r="O246" i="6"/>
  <c r="N246" i="6"/>
  <c r="M246" i="6"/>
  <c r="T245" i="6"/>
  <c r="S245" i="6"/>
  <c r="R245" i="6"/>
  <c r="Q245" i="6"/>
  <c r="O245" i="6"/>
  <c r="P245" i="6" s="1"/>
  <c r="N245" i="6"/>
  <c r="M245" i="6"/>
  <c r="T244" i="6"/>
  <c r="S244" i="6"/>
  <c r="R244" i="6"/>
  <c r="Q244" i="6"/>
  <c r="N244" i="6"/>
  <c r="O244" i="6" s="1"/>
  <c r="P244" i="6" s="1"/>
  <c r="M244" i="6"/>
  <c r="T243" i="6"/>
  <c r="S243" i="6"/>
  <c r="R243" i="6"/>
  <c r="Q243" i="6"/>
  <c r="N243" i="6"/>
  <c r="M243" i="6"/>
  <c r="T242" i="6"/>
  <c r="S242" i="6"/>
  <c r="R242" i="6"/>
  <c r="Q242" i="6"/>
  <c r="O242" i="6"/>
  <c r="P242" i="6" s="1"/>
  <c r="N242" i="6"/>
  <c r="M242" i="6"/>
  <c r="T241" i="6"/>
  <c r="S241" i="6"/>
  <c r="R241" i="6"/>
  <c r="Q241" i="6"/>
  <c r="N241" i="6"/>
  <c r="M241" i="6"/>
  <c r="O241" i="6" s="1"/>
  <c r="P241" i="6" s="1"/>
  <c r="T240" i="6"/>
  <c r="S240" i="6"/>
  <c r="R240" i="6"/>
  <c r="Q240" i="6"/>
  <c r="N240" i="6"/>
  <c r="M240" i="6"/>
  <c r="O240" i="6" s="1"/>
  <c r="P240" i="6" s="1"/>
  <c r="T239" i="6"/>
  <c r="S239" i="6"/>
  <c r="R239" i="6"/>
  <c r="Q239" i="6"/>
  <c r="N239" i="6"/>
  <c r="M239" i="6"/>
  <c r="O239" i="6" s="1"/>
  <c r="P239" i="6" s="1"/>
  <c r="T238" i="6"/>
  <c r="S238" i="6"/>
  <c r="R238" i="6"/>
  <c r="Q238" i="6"/>
  <c r="N238" i="6"/>
  <c r="O238" i="6" s="1"/>
  <c r="P238" i="6" s="1"/>
  <c r="M238" i="6"/>
  <c r="T237" i="6"/>
  <c r="S237" i="6"/>
  <c r="R237" i="6"/>
  <c r="Q237" i="6"/>
  <c r="P237" i="6"/>
  <c r="O237" i="6"/>
  <c r="N237" i="6"/>
  <c r="M237" i="6"/>
  <c r="T236" i="6"/>
  <c r="S236" i="6"/>
  <c r="R236" i="6"/>
  <c r="Q236" i="6"/>
  <c r="N236" i="6"/>
  <c r="M236" i="6"/>
  <c r="O236" i="6" s="1"/>
  <c r="P236" i="6" s="1"/>
  <c r="T235" i="6"/>
  <c r="S235" i="6"/>
  <c r="R235" i="6"/>
  <c r="Q235" i="6"/>
  <c r="P235" i="6"/>
  <c r="O235" i="6"/>
  <c r="N235" i="6"/>
  <c r="M235" i="6"/>
  <c r="T234" i="6"/>
  <c r="S234" i="6"/>
  <c r="R234" i="6"/>
  <c r="Q234" i="6"/>
  <c r="N234" i="6"/>
  <c r="M234" i="6"/>
  <c r="O234" i="6" s="1"/>
  <c r="P234" i="6" s="1"/>
  <c r="T233" i="6"/>
  <c r="S233" i="6"/>
  <c r="R233" i="6"/>
  <c r="Q233" i="6"/>
  <c r="P233" i="6"/>
  <c r="N233" i="6"/>
  <c r="M233" i="6"/>
  <c r="O233" i="6" s="1"/>
  <c r="T232" i="6"/>
  <c r="S232" i="6"/>
  <c r="R232" i="6"/>
  <c r="Q232" i="6"/>
  <c r="N232" i="6"/>
  <c r="M232" i="6"/>
  <c r="T231" i="6"/>
  <c r="S231" i="6"/>
  <c r="R231" i="6"/>
  <c r="Q231" i="6"/>
  <c r="N231" i="6"/>
  <c r="O231" i="6" s="1"/>
  <c r="P231" i="6" s="1"/>
  <c r="M231" i="6"/>
  <c r="T230" i="6"/>
  <c r="S230" i="6"/>
  <c r="R230" i="6"/>
  <c r="Q230" i="6"/>
  <c r="N230" i="6"/>
  <c r="M230" i="6"/>
  <c r="O230" i="6" s="1"/>
  <c r="P230" i="6" s="1"/>
  <c r="T229" i="6"/>
  <c r="S229" i="6"/>
  <c r="R229" i="6"/>
  <c r="Q229" i="6"/>
  <c r="N229" i="6"/>
  <c r="M229" i="6"/>
  <c r="O229" i="6" s="1"/>
  <c r="P229" i="6" s="1"/>
  <c r="T228" i="6"/>
  <c r="S228" i="6"/>
  <c r="R228" i="6"/>
  <c r="Q228" i="6"/>
  <c r="N228" i="6"/>
  <c r="M228" i="6"/>
  <c r="O228" i="6" s="1"/>
  <c r="P228" i="6" s="1"/>
  <c r="T227" i="6"/>
  <c r="S227" i="6"/>
  <c r="R227" i="6"/>
  <c r="Q227" i="6"/>
  <c r="N227" i="6"/>
  <c r="M227" i="6"/>
  <c r="O227" i="6" s="1"/>
  <c r="P227" i="6" s="1"/>
  <c r="T226" i="6"/>
  <c r="S226" i="6"/>
  <c r="R226" i="6"/>
  <c r="Q226" i="6"/>
  <c r="O226" i="6"/>
  <c r="P226" i="6" s="1"/>
  <c r="N226" i="6"/>
  <c r="M226" i="6"/>
  <c r="T225" i="6"/>
  <c r="S225" i="6"/>
  <c r="R225" i="6"/>
  <c r="Q225" i="6"/>
  <c r="N225" i="6"/>
  <c r="M225" i="6"/>
  <c r="O225" i="6" s="1"/>
  <c r="P225" i="6" s="1"/>
  <c r="T224" i="6"/>
  <c r="S224" i="6"/>
  <c r="R224" i="6"/>
  <c r="Q224" i="6"/>
  <c r="N224" i="6"/>
  <c r="O224" i="6" s="1"/>
  <c r="P224" i="6" s="1"/>
  <c r="M224" i="6"/>
  <c r="T223" i="6"/>
  <c r="S223" i="6"/>
  <c r="R223" i="6"/>
  <c r="Q223" i="6"/>
  <c r="N223" i="6"/>
  <c r="M223" i="6"/>
  <c r="O223" i="6" s="1"/>
  <c r="P223" i="6" s="1"/>
  <c r="T222" i="6"/>
  <c r="S222" i="6"/>
  <c r="R222" i="6"/>
  <c r="Q222" i="6"/>
  <c r="N222" i="6"/>
  <c r="M222" i="6"/>
  <c r="T221" i="6"/>
  <c r="S221" i="6"/>
  <c r="R221" i="6"/>
  <c r="Q221" i="6"/>
  <c r="N221" i="6"/>
  <c r="M221" i="6"/>
  <c r="O221" i="6" s="1"/>
  <c r="P221" i="6" s="1"/>
  <c r="T220" i="6"/>
  <c r="S220" i="6"/>
  <c r="R220" i="6"/>
  <c r="Q220" i="6"/>
  <c r="N220" i="6"/>
  <c r="M220" i="6"/>
  <c r="T219" i="6"/>
  <c r="S219" i="6"/>
  <c r="R219" i="6"/>
  <c r="Q219" i="6"/>
  <c r="N219" i="6"/>
  <c r="O219" i="6" s="1"/>
  <c r="P219" i="6" s="1"/>
  <c r="M219" i="6"/>
  <c r="T218" i="6"/>
  <c r="S218" i="6"/>
  <c r="R218" i="6"/>
  <c r="Q218" i="6"/>
  <c r="N218" i="6"/>
  <c r="M218" i="6"/>
  <c r="O218" i="6" s="1"/>
  <c r="P218" i="6" s="1"/>
  <c r="T217" i="6"/>
  <c r="S217" i="6"/>
  <c r="R217" i="6"/>
  <c r="Q217" i="6"/>
  <c r="P217" i="6"/>
  <c r="O217" i="6"/>
  <c r="N217" i="6"/>
  <c r="M217" i="6"/>
  <c r="T216" i="6"/>
  <c r="S216" i="6"/>
  <c r="R216" i="6"/>
  <c r="Q216" i="6"/>
  <c r="N216" i="6"/>
  <c r="M216" i="6"/>
  <c r="O216" i="6" s="1"/>
  <c r="P216" i="6" s="1"/>
  <c r="T215" i="6"/>
  <c r="S215" i="6"/>
  <c r="R215" i="6"/>
  <c r="Q215" i="6"/>
  <c r="N215" i="6"/>
  <c r="M215" i="6"/>
  <c r="O215" i="6" s="1"/>
  <c r="P215" i="6" s="1"/>
  <c r="T214" i="6"/>
  <c r="S214" i="6"/>
  <c r="R214" i="6"/>
  <c r="Q214" i="6"/>
  <c r="N214" i="6"/>
  <c r="M214" i="6"/>
  <c r="O214" i="6" s="1"/>
  <c r="P214" i="6" s="1"/>
  <c r="T213" i="6"/>
  <c r="S213" i="6"/>
  <c r="R213" i="6"/>
  <c r="Q213" i="6"/>
  <c r="N213" i="6"/>
  <c r="O213" i="6" s="1"/>
  <c r="P213" i="6" s="1"/>
  <c r="M213" i="6"/>
  <c r="T212" i="6"/>
  <c r="S212" i="6"/>
  <c r="R212" i="6"/>
  <c r="Q212" i="6"/>
  <c r="N212" i="6"/>
  <c r="M212" i="6"/>
  <c r="O212" i="6" s="1"/>
  <c r="P212" i="6" s="1"/>
  <c r="T211" i="6"/>
  <c r="S211" i="6"/>
  <c r="R211" i="6"/>
  <c r="Q211" i="6"/>
  <c r="N211" i="6"/>
  <c r="M211" i="6"/>
  <c r="T210" i="6"/>
  <c r="S210" i="6"/>
  <c r="R210" i="6"/>
  <c r="Q210" i="6"/>
  <c r="O210" i="6"/>
  <c r="P210" i="6" s="1"/>
  <c r="N210" i="6"/>
  <c r="M210" i="6"/>
  <c r="T209" i="6"/>
  <c r="S209" i="6"/>
  <c r="R209" i="6"/>
  <c r="Q209" i="6"/>
  <c r="P209" i="6"/>
  <c r="O209" i="6"/>
  <c r="N209" i="6"/>
  <c r="M209" i="6"/>
  <c r="T208" i="6"/>
  <c r="S208" i="6"/>
  <c r="R208" i="6"/>
  <c r="Q208" i="6"/>
  <c r="N208" i="6"/>
  <c r="M208" i="6"/>
  <c r="O208" i="6" s="1"/>
  <c r="P208" i="6" s="1"/>
  <c r="T207" i="6"/>
  <c r="S207" i="6"/>
  <c r="R207" i="6"/>
  <c r="Q207" i="6"/>
  <c r="P207" i="6"/>
  <c r="O207" i="6"/>
  <c r="N207" i="6"/>
  <c r="M207" i="6"/>
  <c r="T206" i="6"/>
  <c r="S206" i="6"/>
  <c r="R206" i="6"/>
  <c r="Q206" i="6"/>
  <c r="N206" i="6"/>
  <c r="M206" i="6"/>
  <c r="O206" i="6" s="1"/>
  <c r="P206" i="6" s="1"/>
  <c r="T205" i="6"/>
  <c r="S205" i="6"/>
  <c r="R205" i="6"/>
  <c r="Q205" i="6"/>
  <c r="N205" i="6"/>
  <c r="M205" i="6"/>
  <c r="O205" i="6" s="1"/>
  <c r="P205" i="6" s="1"/>
  <c r="T204" i="6"/>
  <c r="S204" i="6"/>
  <c r="R204" i="6"/>
  <c r="Q204" i="6"/>
  <c r="N204" i="6"/>
  <c r="M204" i="6"/>
  <c r="O204" i="6" s="1"/>
  <c r="P204" i="6" s="1"/>
  <c r="T203" i="6"/>
  <c r="S203" i="6"/>
  <c r="R203" i="6"/>
  <c r="Q203" i="6"/>
  <c r="N203" i="6"/>
  <c r="O203" i="6" s="1"/>
  <c r="P203" i="6" s="1"/>
  <c r="M203" i="6"/>
  <c r="T202" i="6"/>
  <c r="S202" i="6"/>
  <c r="R202" i="6"/>
  <c r="Q202" i="6"/>
  <c r="N202" i="6"/>
  <c r="M202" i="6"/>
  <c r="O202" i="6" s="1"/>
  <c r="P202" i="6" s="1"/>
  <c r="T201" i="6"/>
  <c r="S201" i="6"/>
  <c r="R201" i="6"/>
  <c r="Q201" i="6"/>
  <c r="N201" i="6"/>
  <c r="M201" i="6"/>
  <c r="T200" i="6"/>
  <c r="S200" i="6"/>
  <c r="R200" i="6"/>
  <c r="Q200" i="6"/>
  <c r="N200" i="6"/>
  <c r="M200" i="6"/>
  <c r="O200" i="6" s="1"/>
  <c r="P200" i="6" s="1"/>
  <c r="T199" i="6"/>
  <c r="S199" i="6"/>
  <c r="R199" i="6"/>
  <c r="Q199" i="6"/>
  <c r="N199" i="6"/>
  <c r="M199" i="6"/>
  <c r="O199" i="6" s="1"/>
  <c r="P199" i="6" s="1"/>
  <c r="T198" i="6"/>
  <c r="S198" i="6"/>
  <c r="R198" i="6"/>
  <c r="Q198" i="6"/>
  <c r="N198" i="6"/>
  <c r="M198" i="6"/>
  <c r="T197" i="6"/>
  <c r="S197" i="6"/>
  <c r="R197" i="6"/>
  <c r="Q197" i="6"/>
  <c r="N197" i="6"/>
  <c r="M197" i="6"/>
  <c r="O197" i="6" s="1"/>
  <c r="P197" i="6" s="1"/>
  <c r="T196" i="6"/>
  <c r="S196" i="6"/>
  <c r="R196" i="6"/>
  <c r="Q196" i="6"/>
  <c r="N196" i="6"/>
  <c r="O196" i="6" s="1"/>
  <c r="P196" i="6" s="1"/>
  <c r="M196" i="6"/>
  <c r="T195" i="6"/>
  <c r="S195" i="6"/>
  <c r="R195" i="6"/>
  <c r="Q195" i="6"/>
  <c r="N195" i="6"/>
  <c r="M195" i="6"/>
  <c r="O195" i="6" s="1"/>
  <c r="P195" i="6" s="1"/>
  <c r="T194" i="6"/>
  <c r="S194" i="6"/>
  <c r="R194" i="6"/>
  <c r="Q194" i="6"/>
  <c r="N194" i="6"/>
  <c r="M194" i="6"/>
  <c r="T193" i="6"/>
  <c r="S193" i="6"/>
  <c r="R193" i="6"/>
  <c r="Q193" i="6"/>
  <c r="N193" i="6"/>
  <c r="M193" i="6"/>
  <c r="O193" i="6" s="1"/>
  <c r="P193" i="6" s="1"/>
  <c r="T192" i="6"/>
  <c r="S192" i="6"/>
  <c r="R192" i="6"/>
  <c r="Q192" i="6"/>
  <c r="P192" i="6"/>
  <c r="N192" i="6"/>
  <c r="M192" i="6"/>
  <c r="O192" i="6" s="1"/>
  <c r="T191" i="6"/>
  <c r="S191" i="6"/>
  <c r="R191" i="6"/>
  <c r="Q191" i="6"/>
  <c r="N191" i="6"/>
  <c r="O191" i="6" s="1"/>
  <c r="P191" i="6" s="1"/>
  <c r="M191" i="6"/>
  <c r="T190" i="6"/>
  <c r="S190" i="6"/>
  <c r="R190" i="6"/>
  <c r="Q190" i="6"/>
  <c r="N190" i="6"/>
  <c r="M190" i="6"/>
  <c r="O190" i="6" s="1"/>
  <c r="P190" i="6" s="1"/>
  <c r="T189" i="6"/>
  <c r="S189" i="6"/>
  <c r="R189" i="6"/>
  <c r="Q189" i="6"/>
  <c r="O189" i="6"/>
  <c r="P189" i="6" s="1"/>
  <c r="N189" i="6"/>
  <c r="M189" i="6"/>
  <c r="T188" i="6"/>
  <c r="S188" i="6"/>
  <c r="R188" i="6"/>
  <c r="Q188" i="6"/>
  <c r="N188" i="6"/>
  <c r="M188" i="6"/>
  <c r="O188" i="6" s="1"/>
  <c r="P188" i="6" s="1"/>
  <c r="T187" i="6"/>
  <c r="S187" i="6"/>
  <c r="R187" i="6"/>
  <c r="Q187" i="6"/>
  <c r="N187" i="6"/>
  <c r="M187" i="6"/>
  <c r="O187" i="6" s="1"/>
  <c r="P187" i="6" s="1"/>
  <c r="T186" i="6"/>
  <c r="S186" i="6"/>
  <c r="R186" i="6"/>
  <c r="Q186" i="6"/>
  <c r="N186" i="6"/>
  <c r="M186" i="6"/>
  <c r="O186" i="6" s="1"/>
  <c r="P186" i="6" s="1"/>
  <c r="T185" i="6"/>
  <c r="S185" i="6"/>
  <c r="R185" i="6"/>
  <c r="Q185" i="6"/>
  <c r="O185" i="6"/>
  <c r="P185" i="6" s="1"/>
  <c r="N185" i="6"/>
  <c r="M185" i="6"/>
  <c r="T184" i="6"/>
  <c r="S184" i="6"/>
  <c r="R184" i="6"/>
  <c r="Q184" i="6"/>
  <c r="N184" i="6"/>
  <c r="M184" i="6"/>
  <c r="O184" i="6" s="1"/>
  <c r="P184" i="6" s="1"/>
  <c r="T183" i="6"/>
  <c r="S183" i="6"/>
  <c r="R183" i="6"/>
  <c r="Q183" i="6"/>
  <c r="N183" i="6"/>
  <c r="M183" i="6"/>
  <c r="O183" i="6" s="1"/>
  <c r="P183" i="6" s="1"/>
  <c r="T182" i="6"/>
  <c r="S182" i="6"/>
  <c r="R182" i="6"/>
  <c r="Q182" i="6"/>
  <c r="N182" i="6"/>
  <c r="O182" i="6" s="1"/>
  <c r="P182" i="6" s="1"/>
  <c r="M182" i="6"/>
  <c r="T181" i="6"/>
  <c r="S181" i="6"/>
  <c r="R181" i="6"/>
  <c r="Q181" i="6"/>
  <c r="O181" i="6"/>
  <c r="P181" i="6" s="1"/>
  <c r="N181" i="6"/>
  <c r="M181" i="6"/>
  <c r="T180" i="6"/>
  <c r="S180" i="6"/>
  <c r="R180" i="6"/>
  <c r="Q180" i="6"/>
  <c r="N180" i="6"/>
  <c r="M180" i="6"/>
  <c r="O180" i="6" s="1"/>
  <c r="P180" i="6" s="1"/>
  <c r="T179" i="6"/>
  <c r="S179" i="6"/>
  <c r="R179" i="6"/>
  <c r="Q179" i="6"/>
  <c r="P179" i="6"/>
  <c r="O179" i="6"/>
  <c r="N179" i="6"/>
  <c r="M179" i="6"/>
  <c r="T178" i="6"/>
  <c r="S178" i="6"/>
  <c r="R178" i="6"/>
  <c r="Q178" i="6"/>
  <c r="O178" i="6"/>
  <c r="P178" i="6" s="1"/>
  <c r="N178" i="6"/>
  <c r="M178" i="6"/>
  <c r="T177" i="6"/>
  <c r="S177" i="6"/>
  <c r="R177" i="6"/>
  <c r="Q177" i="6"/>
  <c r="N177" i="6"/>
  <c r="M177" i="6"/>
  <c r="O177" i="6" s="1"/>
  <c r="P177" i="6" s="1"/>
  <c r="T176" i="6"/>
  <c r="S176" i="6"/>
  <c r="R176" i="6"/>
  <c r="Q176" i="6"/>
  <c r="N176" i="6"/>
  <c r="M176" i="6"/>
  <c r="O176" i="6" s="1"/>
  <c r="P176" i="6" s="1"/>
  <c r="T175" i="6"/>
  <c r="S175" i="6"/>
  <c r="R175" i="6"/>
  <c r="Q175" i="6"/>
  <c r="N175" i="6"/>
  <c r="O175" i="6" s="1"/>
  <c r="P175" i="6" s="1"/>
  <c r="M175" i="6"/>
  <c r="T174" i="6"/>
  <c r="S174" i="6"/>
  <c r="R174" i="6"/>
  <c r="Q174" i="6"/>
  <c r="N174" i="6"/>
  <c r="O174" i="6" s="1"/>
  <c r="P174" i="6" s="1"/>
  <c r="M174" i="6"/>
  <c r="T173" i="6"/>
  <c r="S173" i="6"/>
  <c r="R173" i="6"/>
  <c r="Q173" i="6"/>
  <c r="N173" i="6"/>
  <c r="M173" i="6"/>
  <c r="O173" i="6" s="1"/>
  <c r="P173" i="6" s="1"/>
  <c r="T172" i="6"/>
  <c r="S172" i="6"/>
  <c r="R172" i="6"/>
  <c r="Q172" i="6"/>
  <c r="N172" i="6"/>
  <c r="O172" i="6" s="1"/>
  <c r="P172" i="6" s="1"/>
  <c r="M172" i="6"/>
  <c r="T171" i="6"/>
  <c r="S171" i="6"/>
  <c r="R171" i="6"/>
  <c r="Q171" i="6"/>
  <c r="N171" i="6"/>
  <c r="M171" i="6"/>
  <c r="O171" i="6" s="1"/>
  <c r="P171" i="6" s="1"/>
  <c r="T170" i="6"/>
  <c r="S170" i="6"/>
  <c r="R170" i="6"/>
  <c r="Q170" i="6"/>
  <c r="N170" i="6"/>
  <c r="O170" i="6" s="1"/>
  <c r="P170" i="6" s="1"/>
  <c r="M170" i="6"/>
  <c r="T169" i="6"/>
  <c r="S169" i="6"/>
  <c r="R169" i="6"/>
  <c r="Q169" i="6"/>
  <c r="O169" i="6"/>
  <c r="P169" i="6" s="1"/>
  <c r="N169" i="6"/>
  <c r="M169" i="6"/>
  <c r="T168" i="6"/>
  <c r="S168" i="6"/>
  <c r="R168" i="6"/>
  <c r="Q168" i="6"/>
  <c r="P168" i="6"/>
  <c r="O168" i="6"/>
  <c r="N168" i="6"/>
  <c r="M168" i="6"/>
  <c r="T167" i="6"/>
  <c r="S167" i="6"/>
  <c r="R167" i="6"/>
  <c r="Q167" i="6"/>
  <c r="N167" i="6"/>
  <c r="M167" i="6"/>
  <c r="T166" i="6"/>
  <c r="S166" i="6"/>
  <c r="R166" i="6"/>
  <c r="Q166" i="6"/>
  <c r="N166" i="6"/>
  <c r="M166" i="6"/>
  <c r="T165" i="6"/>
  <c r="S165" i="6"/>
  <c r="R165" i="6"/>
  <c r="Q165" i="6"/>
  <c r="N165" i="6"/>
  <c r="O165" i="6" s="1"/>
  <c r="P165" i="6" s="1"/>
  <c r="M165" i="6"/>
  <c r="T164" i="6"/>
  <c r="S164" i="6"/>
  <c r="R164" i="6"/>
  <c r="Q164" i="6"/>
  <c r="P164" i="6"/>
  <c r="O164" i="6"/>
  <c r="N164" i="6"/>
  <c r="M164" i="6"/>
  <c r="T163" i="6"/>
  <c r="S163" i="6"/>
  <c r="R163" i="6"/>
  <c r="Q163" i="6"/>
  <c r="N163" i="6"/>
  <c r="M163" i="6"/>
  <c r="O163" i="6" s="1"/>
  <c r="P163" i="6" s="1"/>
  <c r="T162" i="6"/>
  <c r="S162" i="6"/>
  <c r="R162" i="6"/>
  <c r="Q162" i="6"/>
  <c r="P162" i="6"/>
  <c r="O162" i="6"/>
  <c r="N162" i="6"/>
  <c r="M162" i="6"/>
  <c r="T161" i="6"/>
  <c r="S161" i="6"/>
  <c r="R161" i="6"/>
  <c r="Q161" i="6"/>
  <c r="N161" i="6"/>
  <c r="O161" i="6" s="1"/>
  <c r="P161" i="6" s="1"/>
  <c r="M161" i="6"/>
  <c r="T160" i="6"/>
  <c r="S160" i="6"/>
  <c r="R160" i="6"/>
  <c r="Q160" i="6"/>
  <c r="N160" i="6"/>
  <c r="M160" i="6"/>
  <c r="O160" i="6" s="1"/>
  <c r="P160" i="6" s="1"/>
  <c r="T159" i="6"/>
  <c r="S159" i="6"/>
  <c r="R159" i="6"/>
  <c r="Q159" i="6"/>
  <c r="N159" i="6"/>
  <c r="M159" i="6"/>
  <c r="O159" i="6" s="1"/>
  <c r="P159" i="6" s="1"/>
  <c r="T158" i="6"/>
  <c r="S158" i="6"/>
  <c r="R158" i="6"/>
  <c r="Q158" i="6"/>
  <c r="N158" i="6"/>
  <c r="M158" i="6"/>
  <c r="O158" i="6" s="1"/>
  <c r="P158" i="6" s="1"/>
  <c r="T157" i="6"/>
  <c r="S157" i="6"/>
  <c r="R157" i="6"/>
  <c r="Q157" i="6"/>
  <c r="O157" i="6"/>
  <c r="P157" i="6" s="1"/>
  <c r="N157" i="6"/>
  <c r="M157" i="6"/>
  <c r="T156" i="6"/>
  <c r="S156" i="6"/>
  <c r="R156" i="6"/>
  <c r="Q156" i="6"/>
  <c r="N156" i="6"/>
  <c r="M156" i="6"/>
  <c r="O156" i="6" s="1"/>
  <c r="P156" i="6" s="1"/>
  <c r="T155" i="6"/>
  <c r="S155" i="6"/>
  <c r="R155" i="6"/>
  <c r="Q155" i="6"/>
  <c r="P155" i="6"/>
  <c r="O155" i="6"/>
  <c r="N155" i="6"/>
  <c r="M155" i="6"/>
  <c r="T154" i="6"/>
  <c r="S154" i="6"/>
  <c r="R154" i="6"/>
  <c r="Q154" i="6"/>
  <c r="N154" i="6"/>
  <c r="O154" i="6" s="1"/>
  <c r="P154" i="6" s="1"/>
  <c r="M154" i="6"/>
  <c r="T153" i="6"/>
  <c r="S153" i="6"/>
  <c r="R153" i="6"/>
  <c r="Q153" i="6"/>
  <c r="P153" i="6"/>
  <c r="O153" i="6"/>
  <c r="N153" i="6"/>
  <c r="M153" i="6"/>
  <c r="T152" i="6"/>
  <c r="S152" i="6"/>
  <c r="R152" i="6"/>
  <c r="Q152" i="6"/>
  <c r="N152" i="6"/>
  <c r="M152" i="6"/>
  <c r="O152" i="6" s="1"/>
  <c r="P152" i="6" s="1"/>
  <c r="T151" i="6"/>
  <c r="S151" i="6"/>
  <c r="R151" i="6"/>
  <c r="Q151" i="6"/>
  <c r="P151" i="6"/>
  <c r="N151" i="6"/>
  <c r="M151" i="6"/>
  <c r="O151" i="6" s="1"/>
  <c r="T150" i="6"/>
  <c r="S150" i="6"/>
  <c r="R150" i="6"/>
  <c r="Q150" i="6"/>
  <c r="N150" i="6"/>
  <c r="M150" i="6"/>
  <c r="O150" i="6" s="1"/>
  <c r="P150" i="6" s="1"/>
  <c r="T149" i="6"/>
  <c r="S149" i="6"/>
  <c r="R149" i="6"/>
  <c r="Q149" i="6"/>
  <c r="O149" i="6"/>
  <c r="P149" i="6" s="1"/>
  <c r="N149" i="6"/>
  <c r="M149" i="6"/>
  <c r="T148" i="6"/>
  <c r="S148" i="6"/>
  <c r="R148" i="6"/>
  <c r="Q148" i="6"/>
  <c r="N148" i="6"/>
  <c r="M148" i="6"/>
  <c r="O148" i="6" s="1"/>
  <c r="P148" i="6" s="1"/>
  <c r="T147" i="6"/>
  <c r="S147" i="6"/>
  <c r="R147" i="6"/>
  <c r="Q147" i="6"/>
  <c r="P147" i="6"/>
  <c r="O147" i="6"/>
  <c r="N147" i="6"/>
  <c r="M147" i="6"/>
  <c r="T146" i="6"/>
  <c r="S146" i="6"/>
  <c r="R146" i="6"/>
  <c r="Q146" i="6"/>
  <c r="N146" i="6"/>
  <c r="O146" i="6" s="1"/>
  <c r="P146" i="6" s="1"/>
  <c r="M146" i="6"/>
  <c r="T145" i="6"/>
  <c r="S145" i="6"/>
  <c r="R145" i="6"/>
  <c r="Q145" i="6"/>
  <c r="N145" i="6"/>
  <c r="M145" i="6"/>
  <c r="O145" i="6" s="1"/>
  <c r="P145" i="6" s="1"/>
  <c r="T144" i="6"/>
  <c r="S144" i="6"/>
  <c r="R144" i="6"/>
  <c r="Q144" i="6"/>
  <c r="O144" i="6"/>
  <c r="P144" i="6" s="1"/>
  <c r="N144" i="6"/>
  <c r="M144" i="6"/>
  <c r="T143" i="6"/>
  <c r="S143" i="6"/>
  <c r="R143" i="6"/>
  <c r="Q143" i="6"/>
  <c r="N143" i="6"/>
  <c r="O143" i="6" s="1"/>
  <c r="P143" i="6" s="1"/>
  <c r="M143" i="6"/>
  <c r="T142" i="6"/>
  <c r="S142" i="6"/>
  <c r="R142" i="6"/>
  <c r="Q142" i="6"/>
  <c r="N142" i="6"/>
  <c r="M142" i="6"/>
  <c r="O142" i="6" s="1"/>
  <c r="P142" i="6" s="1"/>
  <c r="T141" i="6"/>
  <c r="S141" i="6"/>
  <c r="R141" i="6"/>
  <c r="Q141" i="6"/>
  <c r="N141" i="6"/>
  <c r="O141" i="6" s="1"/>
  <c r="P141" i="6" s="1"/>
  <c r="M141" i="6"/>
  <c r="T140" i="6"/>
  <c r="S140" i="6"/>
  <c r="R140" i="6"/>
  <c r="Q140" i="6"/>
  <c r="P140" i="6"/>
  <c r="O140" i="6"/>
  <c r="N140" i="6"/>
  <c r="M140" i="6"/>
  <c r="T139" i="6"/>
  <c r="S139" i="6"/>
  <c r="R139" i="6"/>
  <c r="Q139" i="6"/>
  <c r="N139" i="6"/>
  <c r="M139" i="6"/>
  <c r="O139" i="6" s="1"/>
  <c r="P139" i="6" s="1"/>
  <c r="T138" i="6"/>
  <c r="S138" i="6"/>
  <c r="R138" i="6"/>
  <c r="Q138" i="6"/>
  <c r="N138" i="6"/>
  <c r="M138" i="6"/>
  <c r="T137" i="6"/>
  <c r="S137" i="6"/>
  <c r="R137" i="6"/>
  <c r="Q137" i="6"/>
  <c r="N137" i="6"/>
  <c r="O137" i="6" s="1"/>
  <c r="P137" i="6" s="1"/>
  <c r="M137" i="6"/>
  <c r="T136" i="6"/>
  <c r="S136" i="6"/>
  <c r="R136" i="6"/>
  <c r="Q136" i="6"/>
  <c r="P136" i="6"/>
  <c r="O136" i="6"/>
  <c r="N136" i="6"/>
  <c r="M136" i="6"/>
  <c r="T135" i="6"/>
  <c r="S135" i="6"/>
  <c r="R135" i="6"/>
  <c r="Q135" i="6"/>
  <c r="N135" i="6"/>
  <c r="M135" i="6"/>
  <c r="O135" i="6" s="1"/>
  <c r="P135" i="6" s="1"/>
  <c r="T134" i="6"/>
  <c r="S134" i="6"/>
  <c r="R134" i="6"/>
  <c r="Q134" i="6"/>
  <c r="P134" i="6"/>
  <c r="O134" i="6"/>
  <c r="N134" i="6"/>
  <c r="M134" i="6"/>
  <c r="T133" i="6"/>
  <c r="S133" i="6"/>
  <c r="R133" i="6"/>
  <c r="Q133" i="6"/>
  <c r="N133" i="6"/>
  <c r="O133" i="6" s="1"/>
  <c r="P133" i="6" s="1"/>
  <c r="M133" i="6"/>
  <c r="T132" i="6"/>
  <c r="S132" i="6"/>
  <c r="R132" i="6"/>
  <c r="Q132" i="6"/>
  <c r="P132" i="6"/>
  <c r="O132" i="6"/>
  <c r="N132" i="6"/>
  <c r="M132" i="6"/>
  <c r="T131" i="6"/>
  <c r="S131" i="6"/>
  <c r="R131" i="6"/>
  <c r="Q131" i="6"/>
  <c r="N131" i="6"/>
  <c r="M131" i="6"/>
  <c r="O131" i="6" s="1"/>
  <c r="P131" i="6" s="1"/>
  <c r="T130" i="6"/>
  <c r="S130" i="6"/>
  <c r="R130" i="6"/>
  <c r="Q130" i="6"/>
  <c r="N130" i="6"/>
  <c r="M130" i="6"/>
  <c r="O130" i="6" s="1"/>
  <c r="P130" i="6" s="1"/>
  <c r="T129" i="6"/>
  <c r="S129" i="6"/>
  <c r="R129" i="6"/>
  <c r="Q129" i="6"/>
  <c r="N129" i="6"/>
  <c r="M129" i="6"/>
  <c r="O129" i="6" s="1"/>
  <c r="P129" i="6" s="1"/>
  <c r="T128" i="6"/>
  <c r="S128" i="6"/>
  <c r="R128" i="6"/>
  <c r="Q128" i="6"/>
  <c r="O128" i="6"/>
  <c r="P128" i="6" s="1"/>
  <c r="N128" i="6"/>
  <c r="M128" i="6"/>
  <c r="T127" i="6"/>
  <c r="S127" i="6"/>
  <c r="R127" i="6"/>
  <c r="Q127" i="6"/>
  <c r="N127" i="6"/>
  <c r="O127" i="6" s="1"/>
  <c r="P127" i="6" s="1"/>
  <c r="M127" i="6"/>
  <c r="T126" i="6"/>
  <c r="S126" i="6"/>
  <c r="R126" i="6"/>
  <c r="Q126" i="6"/>
  <c r="N126" i="6"/>
  <c r="O126" i="6" s="1"/>
  <c r="P126" i="6" s="1"/>
  <c r="M126" i="6"/>
  <c r="T125" i="6"/>
  <c r="S125" i="6"/>
  <c r="R125" i="6"/>
  <c r="Q125" i="6"/>
  <c r="N125" i="6"/>
  <c r="O125" i="6" s="1"/>
  <c r="P125" i="6" s="1"/>
  <c r="M125" i="6"/>
  <c r="T124" i="6"/>
  <c r="S124" i="6"/>
  <c r="R124" i="6"/>
  <c r="Q124" i="6"/>
  <c r="N124" i="6"/>
  <c r="M124" i="6"/>
  <c r="O124" i="6" s="1"/>
  <c r="P124" i="6" s="1"/>
  <c r="T123" i="6"/>
  <c r="S123" i="6"/>
  <c r="R123" i="6"/>
  <c r="Q123" i="6"/>
  <c r="N123" i="6"/>
  <c r="O123" i="6" s="1"/>
  <c r="P123" i="6" s="1"/>
  <c r="M123" i="6"/>
  <c r="T122" i="6"/>
  <c r="S122" i="6"/>
  <c r="R122" i="6"/>
  <c r="Q122" i="6"/>
  <c r="N122" i="6"/>
  <c r="M122" i="6"/>
  <c r="O122" i="6" s="1"/>
  <c r="P122" i="6" s="1"/>
  <c r="T121" i="6"/>
  <c r="S121" i="6"/>
  <c r="R121" i="6"/>
  <c r="Q121" i="6"/>
  <c r="P121" i="6"/>
  <c r="O121" i="6"/>
  <c r="N121" i="6"/>
  <c r="M121" i="6"/>
  <c r="T120" i="6"/>
  <c r="S120" i="6"/>
  <c r="R120" i="6"/>
  <c r="Q120" i="6"/>
  <c r="N120" i="6"/>
  <c r="M120" i="6"/>
  <c r="T119" i="6"/>
  <c r="S119" i="6"/>
  <c r="R119" i="6"/>
  <c r="Q119" i="6"/>
  <c r="P119" i="6"/>
  <c r="O119" i="6"/>
  <c r="N119" i="6"/>
  <c r="M119" i="6"/>
  <c r="T118" i="6"/>
  <c r="S118" i="6"/>
  <c r="R118" i="6"/>
  <c r="Q118" i="6"/>
  <c r="P118" i="6"/>
  <c r="O118" i="6"/>
  <c r="N118" i="6"/>
  <c r="M118" i="6"/>
  <c r="T117" i="6"/>
  <c r="S117" i="6"/>
  <c r="R117" i="6"/>
  <c r="Q117" i="6"/>
  <c r="N117" i="6"/>
  <c r="M117" i="6"/>
  <c r="O117" i="6" s="1"/>
  <c r="P117" i="6" s="1"/>
  <c r="T116" i="6"/>
  <c r="S116" i="6"/>
  <c r="R116" i="6"/>
  <c r="Q116" i="6"/>
  <c r="P116" i="6"/>
  <c r="O116" i="6"/>
  <c r="N116" i="6"/>
  <c r="M116" i="6"/>
  <c r="T115" i="6"/>
  <c r="S115" i="6"/>
  <c r="R115" i="6"/>
  <c r="Q115" i="6"/>
  <c r="N115" i="6"/>
  <c r="M115" i="6"/>
  <c r="O115" i="6" s="1"/>
  <c r="P115" i="6" s="1"/>
  <c r="T114" i="6"/>
  <c r="S114" i="6"/>
  <c r="R114" i="6"/>
  <c r="Q114" i="6"/>
  <c r="P114" i="6"/>
  <c r="O114" i="6"/>
  <c r="N114" i="6"/>
  <c r="M114" i="6"/>
  <c r="T113" i="6"/>
  <c r="S113" i="6"/>
  <c r="R113" i="6"/>
  <c r="Q113" i="6"/>
  <c r="N113" i="6"/>
  <c r="M113" i="6"/>
  <c r="O113" i="6" s="1"/>
  <c r="P113" i="6" s="1"/>
  <c r="T112" i="6"/>
  <c r="S112" i="6"/>
  <c r="R112" i="6"/>
  <c r="Q112" i="6"/>
  <c r="P112" i="6"/>
  <c r="O112" i="6"/>
  <c r="N112" i="6"/>
  <c r="M112" i="6"/>
  <c r="T111" i="6"/>
  <c r="S111" i="6"/>
  <c r="R111" i="6"/>
  <c r="Q111" i="6"/>
  <c r="N111" i="6"/>
  <c r="M111" i="6"/>
  <c r="T110" i="6"/>
  <c r="S110" i="6"/>
  <c r="R110" i="6"/>
  <c r="Q110" i="6"/>
  <c r="N110" i="6"/>
  <c r="M110" i="6"/>
  <c r="O110" i="6" s="1"/>
  <c r="P110" i="6" s="1"/>
  <c r="T109" i="6"/>
  <c r="S109" i="6"/>
  <c r="R109" i="6"/>
  <c r="Q109" i="6"/>
  <c r="N109" i="6"/>
  <c r="M109" i="6"/>
  <c r="O109" i="6" s="1"/>
  <c r="P109" i="6" s="1"/>
  <c r="T108" i="6"/>
  <c r="S108" i="6"/>
  <c r="R108" i="6"/>
  <c r="Q108" i="6"/>
  <c r="N108" i="6"/>
  <c r="M108" i="6"/>
  <c r="O108" i="6" s="1"/>
  <c r="P108" i="6" s="1"/>
  <c r="T107" i="6"/>
  <c r="S107" i="6"/>
  <c r="R107" i="6"/>
  <c r="Q107" i="6"/>
  <c r="N107" i="6"/>
  <c r="M107" i="6"/>
  <c r="O107" i="6" s="1"/>
  <c r="P107" i="6" s="1"/>
  <c r="T106" i="6"/>
  <c r="S106" i="6"/>
  <c r="R106" i="6"/>
  <c r="Q106" i="6"/>
  <c r="N106" i="6"/>
  <c r="M106" i="6"/>
  <c r="O106" i="6" s="1"/>
  <c r="P106" i="6" s="1"/>
  <c r="T105" i="6"/>
  <c r="S105" i="6"/>
  <c r="R105" i="6"/>
  <c r="Q105" i="6"/>
  <c r="N105" i="6"/>
  <c r="O105" i="6" s="1"/>
  <c r="P105" i="6" s="1"/>
  <c r="M105" i="6"/>
  <c r="T104" i="6"/>
  <c r="S104" i="6"/>
  <c r="R104" i="6"/>
  <c r="Q104" i="6"/>
  <c r="N104" i="6"/>
  <c r="M104" i="6"/>
  <c r="O104" i="6" s="1"/>
  <c r="P104" i="6" s="1"/>
  <c r="T103" i="6"/>
  <c r="S103" i="6"/>
  <c r="R103" i="6"/>
  <c r="Q103" i="6"/>
  <c r="N103" i="6"/>
  <c r="M103" i="6"/>
  <c r="T102" i="6"/>
  <c r="S102" i="6"/>
  <c r="R102" i="6"/>
  <c r="Q102" i="6"/>
  <c r="N102" i="6"/>
  <c r="M102" i="6"/>
  <c r="O102" i="6" s="1"/>
  <c r="P102" i="6" s="1"/>
  <c r="T101" i="6"/>
  <c r="S101" i="6"/>
  <c r="R101" i="6"/>
  <c r="Q101" i="6"/>
  <c r="N101" i="6"/>
  <c r="M101" i="6"/>
  <c r="T100" i="6"/>
  <c r="S100" i="6"/>
  <c r="R100" i="6"/>
  <c r="Q100" i="6"/>
  <c r="N100" i="6"/>
  <c r="M100" i="6"/>
  <c r="O100" i="6" s="1"/>
  <c r="P100" i="6" s="1"/>
  <c r="T99" i="6"/>
  <c r="S99" i="6"/>
  <c r="R99" i="6"/>
  <c r="Q99" i="6"/>
  <c r="P99" i="6"/>
  <c r="O99" i="6"/>
  <c r="N99" i="6"/>
  <c r="M99" i="6"/>
  <c r="T98" i="6"/>
  <c r="S98" i="6"/>
  <c r="R98" i="6"/>
  <c r="Q98" i="6"/>
  <c r="N98" i="6"/>
  <c r="O98" i="6" s="1"/>
  <c r="P98" i="6" s="1"/>
  <c r="M98" i="6"/>
  <c r="T97" i="6"/>
  <c r="S97" i="6"/>
  <c r="R97" i="6"/>
  <c r="Q97" i="6"/>
  <c r="N97" i="6"/>
  <c r="M97" i="6"/>
  <c r="O97" i="6" s="1"/>
  <c r="P97" i="6" s="1"/>
  <c r="T96" i="6"/>
  <c r="S96" i="6"/>
  <c r="R96" i="6"/>
  <c r="Q96" i="6"/>
  <c r="N96" i="6"/>
  <c r="M96" i="6"/>
  <c r="T95" i="6"/>
  <c r="S95" i="6"/>
  <c r="R95" i="6"/>
  <c r="Q95" i="6"/>
  <c r="N95" i="6"/>
  <c r="M95" i="6"/>
  <c r="O95" i="6" s="1"/>
  <c r="P95" i="6" s="1"/>
  <c r="T94" i="6"/>
  <c r="S94" i="6"/>
  <c r="R94" i="6"/>
  <c r="Q94" i="6"/>
  <c r="N94" i="6"/>
  <c r="M94" i="6"/>
  <c r="O94" i="6" s="1"/>
  <c r="P94" i="6" s="1"/>
  <c r="T93" i="6"/>
  <c r="S93" i="6"/>
  <c r="R93" i="6"/>
  <c r="Q93" i="6"/>
  <c r="N93" i="6"/>
  <c r="M93" i="6"/>
  <c r="O93" i="6" s="1"/>
  <c r="P93" i="6" s="1"/>
  <c r="T92" i="6"/>
  <c r="S92" i="6"/>
  <c r="R92" i="6"/>
  <c r="Q92" i="6"/>
  <c r="N92" i="6"/>
  <c r="M92" i="6"/>
  <c r="O92" i="6" s="1"/>
  <c r="P92" i="6" s="1"/>
  <c r="T91" i="6"/>
  <c r="S91" i="6"/>
  <c r="R91" i="6"/>
  <c r="Q91" i="6"/>
  <c r="N91" i="6"/>
  <c r="O91" i="6" s="1"/>
  <c r="P91" i="6" s="1"/>
  <c r="M91" i="6"/>
  <c r="T90" i="6"/>
  <c r="S90" i="6"/>
  <c r="R90" i="6"/>
  <c r="Q90" i="6"/>
  <c r="O90" i="6"/>
  <c r="P90" i="6" s="1"/>
  <c r="N90" i="6"/>
  <c r="M90" i="6"/>
  <c r="T89" i="6"/>
  <c r="S89" i="6"/>
  <c r="R89" i="6"/>
  <c r="Q89" i="6"/>
  <c r="N89" i="6"/>
  <c r="M89" i="6"/>
  <c r="O89" i="6" s="1"/>
  <c r="P89" i="6" s="1"/>
  <c r="T88" i="6"/>
  <c r="S88" i="6"/>
  <c r="R88" i="6"/>
  <c r="Q88" i="6"/>
  <c r="P88" i="6"/>
  <c r="O88" i="6"/>
  <c r="N88" i="6"/>
  <c r="M88" i="6"/>
  <c r="T87" i="6"/>
  <c r="S87" i="6"/>
  <c r="R87" i="6"/>
  <c r="Q87" i="6"/>
  <c r="O87" i="6"/>
  <c r="P87" i="6" s="1"/>
  <c r="N87" i="6"/>
  <c r="M87" i="6"/>
  <c r="T86" i="6"/>
  <c r="S86" i="6"/>
  <c r="R86" i="6"/>
  <c r="Q86" i="6"/>
  <c r="N86" i="6"/>
  <c r="M86" i="6"/>
  <c r="O86" i="6" s="1"/>
  <c r="P86" i="6" s="1"/>
  <c r="T85" i="6"/>
  <c r="S85" i="6"/>
  <c r="R85" i="6"/>
  <c r="Q85" i="6"/>
  <c r="N85" i="6"/>
  <c r="M85" i="6"/>
  <c r="O85" i="6" s="1"/>
  <c r="P85" i="6" s="1"/>
  <c r="T84" i="6"/>
  <c r="S84" i="6"/>
  <c r="R84" i="6"/>
  <c r="Q84" i="6"/>
  <c r="N84" i="6"/>
  <c r="O84" i="6" s="1"/>
  <c r="P84" i="6" s="1"/>
  <c r="M84" i="6"/>
  <c r="T83" i="6"/>
  <c r="S83" i="6"/>
  <c r="R83" i="6"/>
  <c r="Q83" i="6"/>
  <c r="N83" i="6"/>
  <c r="M83" i="6"/>
  <c r="O83" i="6" s="1"/>
  <c r="P83" i="6" s="1"/>
  <c r="T82" i="6"/>
  <c r="S82" i="6"/>
  <c r="R82" i="6"/>
  <c r="Q82" i="6"/>
  <c r="N82" i="6"/>
  <c r="M82" i="6"/>
  <c r="O82" i="6" s="1"/>
  <c r="P82" i="6" s="1"/>
  <c r="T81" i="6"/>
  <c r="S81" i="6"/>
  <c r="R81" i="6"/>
  <c r="Q81" i="6"/>
  <c r="N81" i="6"/>
  <c r="M81" i="6"/>
  <c r="O81" i="6" s="1"/>
  <c r="P81" i="6" s="1"/>
  <c r="T80" i="6"/>
  <c r="S80" i="6"/>
  <c r="R80" i="6"/>
  <c r="Q80" i="6"/>
  <c r="N80" i="6"/>
  <c r="O80" i="6" s="1"/>
  <c r="P80" i="6" s="1"/>
  <c r="M80" i="6"/>
  <c r="T79" i="6"/>
  <c r="S79" i="6"/>
  <c r="R79" i="6"/>
  <c r="Q79" i="6"/>
  <c r="P79" i="6"/>
  <c r="O79" i="6"/>
  <c r="N79" i="6"/>
  <c r="M79" i="6"/>
  <c r="T78" i="6"/>
  <c r="S78" i="6"/>
  <c r="R78" i="6"/>
  <c r="Q78" i="6"/>
  <c r="N78" i="6"/>
  <c r="M78" i="6"/>
  <c r="O78" i="6" s="1"/>
  <c r="P78" i="6" s="1"/>
  <c r="T77" i="6"/>
  <c r="S77" i="6"/>
  <c r="R77" i="6"/>
  <c r="Q77" i="6"/>
  <c r="P77" i="6"/>
  <c r="O77" i="6"/>
  <c r="N77" i="6"/>
  <c r="M77" i="6"/>
  <c r="T76" i="6"/>
  <c r="S76" i="6"/>
  <c r="R76" i="6"/>
  <c r="Q76" i="6"/>
  <c r="N76" i="6"/>
  <c r="M76" i="6"/>
  <c r="O76" i="6" s="1"/>
  <c r="P76" i="6" s="1"/>
  <c r="T75" i="6"/>
  <c r="S75" i="6"/>
  <c r="R75" i="6"/>
  <c r="Q75" i="6"/>
  <c r="N75" i="6"/>
  <c r="M75" i="6"/>
  <c r="T74" i="6"/>
  <c r="S74" i="6"/>
  <c r="R74" i="6"/>
  <c r="Q74" i="6"/>
  <c r="N74" i="6"/>
  <c r="M74" i="6"/>
  <c r="T73" i="6"/>
  <c r="S73" i="6"/>
  <c r="R73" i="6"/>
  <c r="Q73" i="6"/>
  <c r="N73" i="6"/>
  <c r="M73" i="6"/>
  <c r="O73" i="6" s="1"/>
  <c r="P73" i="6" s="1"/>
  <c r="T72" i="6"/>
  <c r="S72" i="6"/>
  <c r="R72" i="6"/>
  <c r="Q72" i="6"/>
  <c r="N72" i="6"/>
  <c r="M72" i="6"/>
  <c r="O72" i="6" s="1"/>
  <c r="P72" i="6" s="1"/>
  <c r="T71" i="6"/>
  <c r="S71" i="6"/>
  <c r="R71" i="6"/>
  <c r="Q71" i="6"/>
  <c r="O71" i="6"/>
  <c r="P71" i="6" s="1"/>
  <c r="N71" i="6"/>
  <c r="M71" i="6"/>
  <c r="T70" i="6"/>
  <c r="S70" i="6"/>
  <c r="R70" i="6"/>
  <c r="Q70" i="6"/>
  <c r="O70" i="6"/>
  <c r="P70" i="6" s="1"/>
  <c r="N70" i="6"/>
  <c r="M70" i="6"/>
  <c r="T69" i="6"/>
  <c r="S69" i="6"/>
  <c r="R69" i="6"/>
  <c r="Q69" i="6"/>
  <c r="N69" i="6"/>
  <c r="M69" i="6"/>
  <c r="O69" i="6" s="1"/>
  <c r="P69" i="6" s="1"/>
  <c r="T68" i="6"/>
  <c r="S68" i="6"/>
  <c r="R68" i="6"/>
  <c r="Q68" i="6"/>
  <c r="N68" i="6"/>
  <c r="M68" i="6"/>
  <c r="T67" i="6"/>
  <c r="S67" i="6"/>
  <c r="R67" i="6"/>
  <c r="Q67" i="6"/>
  <c r="N67" i="6"/>
  <c r="M67" i="6"/>
  <c r="O67" i="6" s="1"/>
  <c r="P67" i="6" s="1"/>
  <c r="T66" i="6"/>
  <c r="S66" i="6"/>
  <c r="R66" i="6"/>
  <c r="Q66" i="6"/>
  <c r="N66" i="6"/>
  <c r="O66" i="6" s="1"/>
  <c r="P66" i="6" s="1"/>
  <c r="M66" i="6"/>
  <c r="T65" i="6"/>
  <c r="S65" i="6"/>
  <c r="R65" i="6"/>
  <c r="Q65" i="6"/>
  <c r="N65" i="6"/>
  <c r="M65" i="6"/>
  <c r="O65" i="6" s="1"/>
  <c r="P65" i="6" s="1"/>
  <c r="T64" i="6"/>
  <c r="S64" i="6"/>
  <c r="R64" i="6"/>
  <c r="Q64" i="6"/>
  <c r="P64" i="6"/>
  <c r="O64" i="6"/>
  <c r="N64" i="6"/>
  <c r="M64" i="6"/>
  <c r="T63" i="6"/>
  <c r="S63" i="6"/>
  <c r="R63" i="6"/>
  <c r="Q63" i="6"/>
  <c r="N63" i="6"/>
  <c r="O63" i="6" s="1"/>
  <c r="P63" i="6" s="1"/>
  <c r="M63" i="6"/>
  <c r="T62" i="6"/>
  <c r="S62" i="6"/>
  <c r="R62" i="6"/>
  <c r="Q62" i="6"/>
  <c r="N62" i="6"/>
  <c r="M62" i="6"/>
  <c r="O62" i="6" s="1"/>
  <c r="P62" i="6" s="1"/>
  <c r="T61" i="6"/>
  <c r="S61" i="6"/>
  <c r="R61" i="6"/>
  <c r="Q61" i="6"/>
  <c r="N61" i="6"/>
  <c r="M61" i="6"/>
  <c r="O61" i="6" s="1"/>
  <c r="P61" i="6" s="1"/>
  <c r="T60" i="6"/>
  <c r="S60" i="6"/>
  <c r="R60" i="6"/>
  <c r="Q60" i="6"/>
  <c r="N60" i="6"/>
  <c r="M60" i="6"/>
  <c r="T59" i="6"/>
  <c r="S59" i="6"/>
  <c r="R59" i="6"/>
  <c r="Q59" i="6"/>
  <c r="N59" i="6"/>
  <c r="M59" i="6"/>
  <c r="T58" i="6"/>
  <c r="S58" i="6"/>
  <c r="R58" i="6"/>
  <c r="Q58" i="6"/>
  <c r="N58" i="6"/>
  <c r="M58" i="6"/>
  <c r="O58" i="6" s="1"/>
  <c r="P58" i="6" s="1"/>
  <c r="T57" i="6"/>
  <c r="S57" i="6"/>
  <c r="R57" i="6"/>
  <c r="Q57" i="6"/>
  <c r="P57" i="6"/>
  <c r="O57" i="6"/>
  <c r="N57" i="6"/>
  <c r="M57" i="6"/>
  <c r="T56" i="6"/>
  <c r="S56" i="6"/>
  <c r="R56" i="6"/>
  <c r="Q56" i="6"/>
  <c r="N56" i="6"/>
  <c r="O56" i="6" s="1"/>
  <c r="P56" i="6" s="1"/>
  <c r="M56" i="6"/>
  <c r="T55" i="6"/>
  <c r="S55" i="6"/>
  <c r="R55" i="6"/>
  <c r="Q55" i="6"/>
  <c r="P55" i="6"/>
  <c r="O55" i="6"/>
  <c r="N55" i="6"/>
  <c r="M55" i="6"/>
  <c r="T54" i="6"/>
  <c r="S54" i="6"/>
  <c r="R54" i="6"/>
  <c r="Q54" i="6"/>
  <c r="N54" i="6"/>
  <c r="M54" i="6"/>
  <c r="O54" i="6" s="1"/>
  <c r="P54" i="6" s="1"/>
  <c r="T53" i="6"/>
  <c r="S53" i="6"/>
  <c r="R53" i="6"/>
  <c r="Q53" i="6"/>
  <c r="P53" i="6"/>
  <c r="N53" i="6"/>
  <c r="M53" i="6"/>
  <c r="O53" i="6" s="1"/>
  <c r="T52" i="6"/>
  <c r="S52" i="6"/>
  <c r="R52" i="6"/>
  <c r="Q52" i="6"/>
  <c r="N52" i="6"/>
  <c r="M52" i="6"/>
  <c r="O52" i="6" s="1"/>
  <c r="P52" i="6" s="1"/>
  <c r="T51" i="6"/>
  <c r="S51" i="6"/>
  <c r="R51" i="6"/>
  <c r="Q51" i="6"/>
  <c r="O51" i="6"/>
  <c r="P51" i="6" s="1"/>
  <c r="N51" i="6"/>
  <c r="M51" i="6"/>
  <c r="T50" i="6"/>
  <c r="S50" i="6"/>
  <c r="R50" i="6"/>
  <c r="Q50" i="6"/>
  <c r="N50" i="6"/>
  <c r="M50" i="6"/>
  <c r="O50" i="6" s="1"/>
  <c r="P50" i="6" s="1"/>
  <c r="T49" i="6"/>
  <c r="S49" i="6"/>
  <c r="R49" i="6"/>
  <c r="Q49" i="6"/>
  <c r="P49" i="6"/>
  <c r="O49" i="6"/>
  <c r="N49" i="6"/>
  <c r="M49" i="6"/>
  <c r="T48" i="6"/>
  <c r="S48" i="6"/>
  <c r="R48" i="6"/>
  <c r="Q48" i="6"/>
  <c r="N48" i="6"/>
  <c r="O48" i="6" s="1"/>
  <c r="P48" i="6" s="1"/>
  <c r="M48" i="6"/>
  <c r="T47" i="6"/>
  <c r="S47" i="6"/>
  <c r="R47" i="6"/>
  <c r="Q47" i="6"/>
  <c r="N47" i="6"/>
  <c r="M47" i="6"/>
  <c r="O47" i="6" s="1"/>
  <c r="P47" i="6" s="1"/>
  <c r="T46" i="6"/>
  <c r="S46" i="6"/>
  <c r="R46" i="6"/>
  <c r="Q46" i="6"/>
  <c r="O46" i="6"/>
  <c r="P46" i="6" s="1"/>
  <c r="N46" i="6"/>
  <c r="M46" i="6"/>
  <c r="T45" i="6"/>
  <c r="S45" i="6"/>
  <c r="R45" i="6"/>
  <c r="Q45" i="6"/>
  <c r="N45" i="6"/>
  <c r="M45" i="6"/>
  <c r="O45" i="6" s="1"/>
  <c r="P45" i="6" s="1"/>
  <c r="T44" i="6"/>
  <c r="S44" i="6"/>
  <c r="R44" i="6"/>
  <c r="Q44" i="6"/>
  <c r="N44" i="6"/>
  <c r="M44" i="6"/>
  <c r="O44" i="6" s="1"/>
  <c r="P44" i="6" s="1"/>
  <c r="T43" i="6"/>
  <c r="S43" i="6"/>
  <c r="R43" i="6"/>
  <c r="Q43" i="6"/>
  <c r="N43" i="6"/>
  <c r="M43" i="6"/>
  <c r="O43" i="6" s="1"/>
  <c r="P43" i="6" s="1"/>
  <c r="T42" i="6"/>
  <c r="S42" i="6"/>
  <c r="R42" i="6"/>
  <c r="Q42" i="6"/>
  <c r="N42" i="6"/>
  <c r="O42" i="6" s="1"/>
  <c r="P42" i="6" s="1"/>
  <c r="M42" i="6"/>
  <c r="T41" i="6"/>
  <c r="S41" i="6"/>
  <c r="R41" i="6"/>
  <c r="Q41" i="6"/>
  <c r="N41" i="6"/>
  <c r="M41" i="6"/>
  <c r="O41" i="6" s="1"/>
  <c r="P41" i="6" s="1"/>
  <c r="T40" i="6"/>
  <c r="S40" i="6"/>
  <c r="R40" i="6"/>
  <c r="Q40" i="6"/>
  <c r="N40" i="6"/>
  <c r="M40" i="6"/>
  <c r="T39" i="6"/>
  <c r="S39" i="6"/>
  <c r="R39" i="6"/>
  <c r="Q39" i="6"/>
  <c r="N39" i="6"/>
  <c r="O39" i="6" s="1"/>
  <c r="P39" i="6" s="1"/>
  <c r="M39" i="6"/>
  <c r="T38" i="6"/>
  <c r="S38" i="6"/>
  <c r="R38" i="6"/>
  <c r="Q38" i="6"/>
  <c r="N38" i="6"/>
  <c r="M38" i="6"/>
  <c r="O38" i="6" s="1"/>
  <c r="P38" i="6" s="1"/>
  <c r="T37" i="6"/>
  <c r="S37" i="6"/>
  <c r="R37" i="6"/>
  <c r="Q37" i="6"/>
  <c r="N37" i="6"/>
  <c r="M37" i="6"/>
  <c r="O37" i="6" s="1"/>
  <c r="P37" i="6" s="1"/>
  <c r="T36" i="6"/>
  <c r="S36" i="6"/>
  <c r="R36" i="6"/>
  <c r="Q36" i="6"/>
  <c r="N36" i="6"/>
  <c r="M36" i="6"/>
  <c r="O36" i="6" s="1"/>
  <c r="P36" i="6" s="1"/>
  <c r="T35" i="6"/>
  <c r="S35" i="6"/>
  <c r="R35" i="6"/>
  <c r="Q35" i="6"/>
  <c r="N35" i="6"/>
  <c r="O35" i="6" s="1"/>
  <c r="P35" i="6" s="1"/>
  <c r="M35" i="6"/>
  <c r="T34" i="6"/>
  <c r="S34" i="6"/>
  <c r="R34" i="6"/>
  <c r="Q34" i="6"/>
  <c r="N34" i="6"/>
  <c r="M34" i="6"/>
  <c r="O34" i="6" s="1"/>
  <c r="P34" i="6" s="1"/>
  <c r="T33" i="6"/>
  <c r="S33" i="6"/>
  <c r="R33" i="6"/>
  <c r="Q33" i="6"/>
  <c r="N33" i="6"/>
  <c r="M33" i="6"/>
  <c r="O33" i="6" s="1"/>
  <c r="P33" i="6" s="1"/>
  <c r="T32" i="6"/>
  <c r="S32" i="6"/>
  <c r="R32" i="6"/>
  <c r="Q32" i="6"/>
  <c r="N32" i="6"/>
  <c r="M32" i="6"/>
  <c r="O32" i="6" s="1"/>
  <c r="P32" i="6" s="1"/>
  <c r="T31" i="6"/>
  <c r="S31" i="6"/>
  <c r="R31" i="6"/>
  <c r="Q31" i="6"/>
  <c r="N31" i="6"/>
  <c r="O31" i="6" s="1"/>
  <c r="P31" i="6" s="1"/>
  <c r="M31" i="6"/>
  <c r="T30" i="6"/>
  <c r="S30" i="6"/>
  <c r="R30" i="6"/>
  <c r="Q30" i="6"/>
  <c r="O30" i="6"/>
  <c r="P30" i="6" s="1"/>
  <c r="N30" i="6"/>
  <c r="M30" i="6"/>
  <c r="T29" i="6"/>
  <c r="S29" i="6"/>
  <c r="R29" i="6"/>
  <c r="Q29" i="6"/>
  <c r="P29" i="6"/>
  <c r="O29" i="6"/>
  <c r="N29" i="6"/>
  <c r="M29" i="6"/>
  <c r="T28" i="6"/>
  <c r="S28" i="6"/>
  <c r="R28" i="6"/>
  <c r="Q28" i="6"/>
  <c r="N28" i="6"/>
  <c r="O28" i="6" s="1"/>
  <c r="P28" i="6" s="1"/>
  <c r="M28" i="6"/>
  <c r="T27" i="6"/>
  <c r="S27" i="6"/>
  <c r="R27" i="6"/>
  <c r="Q27" i="6"/>
  <c r="P27" i="6"/>
  <c r="O27" i="6"/>
  <c r="N27" i="6"/>
  <c r="M27" i="6"/>
  <c r="T26" i="6"/>
  <c r="S26" i="6"/>
  <c r="R26" i="6"/>
  <c r="Q26" i="6"/>
  <c r="N26" i="6"/>
  <c r="M26" i="6"/>
  <c r="O26" i="6" s="1"/>
  <c r="P26" i="6" s="1"/>
  <c r="T25" i="6"/>
  <c r="S25" i="6"/>
  <c r="R25" i="6"/>
  <c r="Q25" i="6"/>
  <c r="N25" i="6"/>
  <c r="M25" i="6"/>
  <c r="O25" i="6" s="1"/>
  <c r="P25" i="6" s="1"/>
  <c r="T24" i="6"/>
  <c r="S24" i="6"/>
  <c r="R24" i="6"/>
  <c r="Q24" i="6"/>
  <c r="O24" i="6"/>
  <c r="P24" i="6" s="1"/>
  <c r="N24" i="6"/>
  <c r="M24" i="6"/>
  <c r="T23" i="6"/>
  <c r="S23" i="6"/>
  <c r="R23" i="6"/>
  <c r="Q23" i="6"/>
  <c r="N23" i="6"/>
  <c r="O23" i="6" s="1"/>
  <c r="P23" i="6" s="1"/>
  <c r="M23" i="6"/>
  <c r="T22" i="6"/>
  <c r="S22" i="6"/>
  <c r="R22" i="6"/>
  <c r="Q22" i="6"/>
  <c r="O22" i="6"/>
  <c r="P22" i="6" s="1"/>
  <c r="N22" i="6"/>
  <c r="M22" i="6"/>
  <c r="T21" i="6"/>
  <c r="S21" i="6"/>
  <c r="R21" i="6"/>
  <c r="Q21" i="6"/>
  <c r="P21" i="6"/>
  <c r="O21" i="6"/>
  <c r="N21" i="6"/>
  <c r="M21" i="6"/>
  <c r="T20" i="6"/>
  <c r="S20" i="6"/>
  <c r="R20" i="6"/>
  <c r="Q20" i="6"/>
  <c r="P20" i="6"/>
  <c r="O20" i="6"/>
  <c r="N20" i="6"/>
  <c r="M20" i="6"/>
  <c r="T19" i="6"/>
  <c r="S19" i="6"/>
  <c r="R19" i="6"/>
  <c r="Q19" i="6"/>
  <c r="N19" i="6"/>
  <c r="M19" i="6"/>
  <c r="O19" i="6" s="1"/>
  <c r="P19" i="6" s="1"/>
  <c r="T18" i="6"/>
  <c r="S18" i="6"/>
  <c r="R18" i="6"/>
  <c r="Q18" i="6"/>
  <c r="P18" i="6"/>
  <c r="O18" i="6"/>
  <c r="N18" i="6"/>
  <c r="M18" i="6"/>
  <c r="T17" i="6"/>
  <c r="S17" i="6"/>
  <c r="R17" i="6"/>
  <c r="Q17" i="6"/>
  <c r="N17" i="6"/>
  <c r="M17" i="6"/>
  <c r="O17" i="6" s="1"/>
  <c r="P17" i="6" s="1"/>
  <c r="T16" i="6"/>
  <c r="S16" i="6"/>
  <c r="R16" i="6"/>
  <c r="Q16" i="6"/>
  <c r="N16" i="6"/>
  <c r="M16" i="6"/>
  <c r="O16" i="6" s="1"/>
  <c r="P16" i="6" s="1"/>
  <c r="T15" i="6"/>
  <c r="S15" i="6"/>
  <c r="R15" i="6"/>
  <c r="Q15" i="6"/>
  <c r="N15" i="6"/>
  <c r="M15" i="6"/>
  <c r="O15" i="6" s="1"/>
  <c r="P15" i="6" s="1"/>
  <c r="T14" i="6"/>
  <c r="S14" i="6"/>
  <c r="R14" i="6"/>
  <c r="Q14" i="6"/>
  <c r="O14" i="6"/>
  <c r="P14" i="6" s="1"/>
  <c r="N14" i="6"/>
  <c r="M14" i="6"/>
  <c r="T13" i="6"/>
  <c r="S13" i="6"/>
  <c r="R13" i="6"/>
  <c r="Q13" i="6"/>
  <c r="N13" i="6"/>
  <c r="M13" i="6"/>
  <c r="O13" i="6" s="1"/>
  <c r="P13" i="6" s="1"/>
  <c r="T12" i="6"/>
  <c r="S12" i="6"/>
  <c r="R12" i="6"/>
  <c r="Q12" i="6"/>
  <c r="N12" i="6"/>
  <c r="M12" i="6"/>
  <c r="O12" i="6" s="1"/>
  <c r="P12" i="6" s="1"/>
  <c r="T11" i="6"/>
  <c r="S11" i="6"/>
  <c r="R11" i="6"/>
  <c r="Q11" i="6"/>
  <c r="N11" i="6"/>
  <c r="M11" i="6"/>
  <c r="O11" i="6" s="1"/>
  <c r="P11" i="6" s="1"/>
  <c r="T10" i="6"/>
  <c r="S10" i="6"/>
  <c r="R10" i="6"/>
  <c r="Q10" i="6"/>
  <c r="N10" i="6"/>
  <c r="M10" i="6"/>
  <c r="O10" i="6" s="1"/>
  <c r="P10" i="6" s="1"/>
  <c r="T9" i="6"/>
  <c r="S9" i="6"/>
  <c r="R9" i="6"/>
  <c r="Q9" i="6"/>
  <c r="N9" i="6"/>
  <c r="O9" i="6" s="1"/>
  <c r="P9" i="6" s="1"/>
  <c r="M9" i="6"/>
  <c r="T8" i="6"/>
  <c r="S8" i="6"/>
  <c r="R8" i="6"/>
  <c r="Q8" i="6"/>
  <c r="N8" i="6"/>
  <c r="M8" i="6"/>
  <c r="O8" i="6" s="1"/>
  <c r="P8" i="6" s="1"/>
  <c r="T7" i="6"/>
  <c r="S7" i="6"/>
  <c r="R7" i="6"/>
  <c r="Q7" i="6"/>
  <c r="P7" i="6"/>
  <c r="O7" i="6"/>
  <c r="N7" i="6"/>
  <c r="M7" i="6"/>
  <c r="T6" i="6"/>
  <c r="S6" i="6"/>
  <c r="R6" i="6"/>
  <c r="Q6" i="6"/>
  <c r="N6" i="6"/>
  <c r="M6" i="6"/>
  <c r="T5" i="6"/>
  <c r="S5" i="6"/>
  <c r="R5" i="6"/>
  <c r="Q5" i="6"/>
  <c r="N5" i="6"/>
  <c r="M5" i="6"/>
  <c r="T4" i="6"/>
  <c r="S4" i="6"/>
  <c r="R4" i="6"/>
  <c r="Q4" i="6"/>
  <c r="N4" i="6"/>
  <c r="O4" i="6" s="1"/>
  <c r="P4" i="6" s="1"/>
  <c r="M4" i="6"/>
  <c r="T3" i="6"/>
  <c r="S3" i="6"/>
  <c r="R3" i="6"/>
  <c r="Q3" i="6"/>
  <c r="N3" i="6"/>
  <c r="M3" i="6"/>
  <c r="O3" i="6" s="1"/>
  <c r="P3" i="6" s="1"/>
  <c r="T2" i="6"/>
  <c r="S2" i="6"/>
  <c r="R2" i="6"/>
  <c r="Q2" i="6"/>
  <c r="N2" i="6"/>
  <c r="M2" i="6"/>
  <c r="O2" i="6" s="1"/>
  <c r="P2" i="6" s="1"/>
  <c r="E31" i="3"/>
  <c r="F31" i="3"/>
  <c r="E32" i="3"/>
  <c r="F32" i="3"/>
  <c r="E33" i="3"/>
  <c r="F33" i="3"/>
  <c r="E34" i="3"/>
  <c r="F34" i="3"/>
  <c r="E35" i="3"/>
  <c r="F35" i="3"/>
  <c r="E36" i="3"/>
  <c r="F36" i="3"/>
  <c r="E37" i="3"/>
  <c r="F37" i="3"/>
  <c r="E38" i="3"/>
  <c r="F38" i="3"/>
  <c r="E39" i="3"/>
  <c r="F39" i="3"/>
  <c r="E40" i="3"/>
  <c r="F40" i="3"/>
  <c r="E41" i="3"/>
  <c r="F41" i="3"/>
  <c r="E42" i="3"/>
  <c r="F42" i="3"/>
  <c r="E43" i="3"/>
  <c r="F43" i="3"/>
  <c r="E44" i="3"/>
  <c r="F44" i="3"/>
  <c r="E45" i="3"/>
  <c r="F45" i="3"/>
  <c r="E46" i="3"/>
  <c r="F46" i="3"/>
  <c r="F30" i="3"/>
  <c r="E30" i="3"/>
  <c r="D12" i="3"/>
  <c r="D9" i="3"/>
  <c r="D6" i="3"/>
  <c r="D3" i="3"/>
  <c r="O6" i="6" l="1"/>
  <c r="P6" i="6" s="1"/>
  <c r="O805" i="6"/>
  <c r="P805" i="6" s="1"/>
  <c r="O1041" i="6"/>
  <c r="P1041" i="6" s="1"/>
  <c r="O1710" i="6"/>
  <c r="P1710" i="6" s="1"/>
  <c r="O279" i="6"/>
  <c r="P279" i="6" s="1"/>
  <c r="O369" i="6"/>
  <c r="P369" i="6" s="1"/>
  <c r="O562" i="6"/>
  <c r="P562" i="6" s="1"/>
  <c r="O620" i="6"/>
  <c r="P620" i="6" s="1"/>
  <c r="O752" i="6"/>
  <c r="P752" i="6" s="1"/>
  <c r="O1680" i="6"/>
  <c r="P1680" i="6" s="1"/>
  <c r="O111" i="6"/>
  <c r="P111" i="6" s="1"/>
  <c r="O198" i="6"/>
  <c r="P198" i="6" s="1"/>
  <c r="O232" i="6"/>
  <c r="P232" i="6" s="1"/>
  <c r="O533" i="6"/>
  <c r="P533" i="6" s="1"/>
  <c r="O801" i="6"/>
  <c r="P801" i="6" s="1"/>
  <c r="O908" i="6"/>
  <c r="P908" i="6" s="1"/>
  <c r="O950" i="6"/>
  <c r="P950" i="6" s="1"/>
  <c r="O1126" i="6"/>
  <c r="P1126" i="6" s="1"/>
  <c r="O1241" i="6"/>
  <c r="P1241" i="6" s="1"/>
  <c r="O1394" i="6"/>
  <c r="P1394" i="6" s="1"/>
  <c r="O59" i="6"/>
  <c r="P59" i="6" s="1"/>
  <c r="O138" i="6"/>
  <c r="P138" i="6" s="1"/>
  <c r="O243" i="6"/>
  <c r="P243" i="6" s="1"/>
  <c r="O425" i="6"/>
  <c r="P425" i="6" s="1"/>
  <c r="O446" i="6"/>
  <c r="P446" i="6" s="1"/>
  <c r="O306" i="6"/>
  <c r="P306" i="6" s="1"/>
  <c r="O404" i="6"/>
  <c r="P404" i="6" s="1"/>
  <c r="O628" i="6"/>
  <c r="P628" i="6" s="1"/>
  <c r="O1057" i="6"/>
  <c r="P1057" i="6" s="1"/>
  <c r="O68" i="6"/>
  <c r="P68" i="6" s="1"/>
  <c r="O74" i="6"/>
  <c r="P74" i="6" s="1"/>
  <c r="O120" i="6"/>
  <c r="P120" i="6" s="1"/>
  <c r="O1705" i="6"/>
  <c r="P1705" i="6" s="1"/>
  <c r="O2506" i="6"/>
  <c r="P2506" i="6" s="1"/>
  <c r="O60" i="6"/>
  <c r="P60" i="6" s="1"/>
  <c r="O75" i="6"/>
  <c r="P75" i="6" s="1"/>
  <c r="O299" i="6"/>
  <c r="P299" i="6" s="1"/>
  <c r="O311" i="6"/>
  <c r="P311" i="6" s="1"/>
  <c r="O507" i="6"/>
  <c r="P507" i="6" s="1"/>
  <c r="O573" i="6"/>
  <c r="P573" i="6" s="1"/>
  <c r="O800" i="6"/>
  <c r="P800" i="6" s="1"/>
  <c r="O903" i="6"/>
  <c r="P903" i="6" s="1"/>
  <c r="O935" i="6"/>
  <c r="P935" i="6" s="1"/>
  <c r="O1038" i="6"/>
  <c r="P1038" i="6" s="1"/>
  <c r="O1159" i="6"/>
  <c r="P1159" i="6" s="1"/>
  <c r="O1605" i="6"/>
  <c r="P1605" i="6" s="1"/>
  <c r="O1675" i="6"/>
  <c r="P1675" i="6" s="1"/>
  <c r="O1783" i="6"/>
  <c r="P1783" i="6" s="1"/>
  <c r="O1789" i="6"/>
  <c r="P1789" i="6" s="1"/>
  <c r="O1861" i="6"/>
  <c r="P1861" i="6" s="1"/>
  <c r="O2279" i="6"/>
  <c r="P2279" i="6" s="1"/>
  <c r="O40" i="6"/>
  <c r="P40" i="6" s="1"/>
  <c r="O166" i="6"/>
  <c r="P166" i="6" s="1"/>
  <c r="O220" i="6"/>
  <c r="P220" i="6" s="1"/>
  <c r="O250" i="6"/>
  <c r="P250" i="6" s="1"/>
  <c r="O265" i="6"/>
  <c r="P265" i="6" s="1"/>
  <c r="O344" i="6"/>
  <c r="P344" i="6" s="1"/>
  <c r="O409" i="6"/>
  <c r="P409" i="6" s="1"/>
  <c r="O542" i="6"/>
  <c r="P542" i="6" s="1"/>
  <c r="O571" i="6"/>
  <c r="P571" i="6" s="1"/>
  <c r="O579" i="6"/>
  <c r="P579" i="6" s="1"/>
  <c r="O649" i="6"/>
  <c r="P649" i="6" s="1"/>
  <c r="O919" i="6"/>
  <c r="P919" i="6" s="1"/>
  <c r="O927" i="6"/>
  <c r="P927" i="6" s="1"/>
  <c r="O1730" i="6"/>
  <c r="P1730" i="6" s="1"/>
  <c r="O101" i="6"/>
  <c r="P101" i="6" s="1"/>
  <c r="O211" i="6"/>
  <c r="P211" i="6" s="1"/>
  <c r="O419" i="6"/>
  <c r="P419" i="6" s="1"/>
  <c r="O467" i="6"/>
  <c r="P467" i="6" s="1"/>
  <c r="O486" i="6"/>
  <c r="P486" i="6" s="1"/>
  <c r="O600" i="6"/>
  <c r="P600" i="6" s="1"/>
  <c r="O770" i="6"/>
  <c r="P770" i="6" s="1"/>
  <c r="O893" i="6"/>
  <c r="P893" i="6" s="1"/>
  <c r="O992" i="6"/>
  <c r="P992" i="6" s="1"/>
  <c r="O565" i="6"/>
  <c r="P565" i="6" s="1"/>
  <c r="O677" i="6"/>
  <c r="P677" i="6" s="1"/>
  <c r="O819" i="6"/>
  <c r="P819" i="6" s="1"/>
  <c r="O907" i="6"/>
  <c r="P907" i="6" s="1"/>
  <c r="O964" i="6"/>
  <c r="P964" i="6" s="1"/>
  <c r="O1380" i="6"/>
  <c r="P1380" i="6" s="1"/>
  <c r="O1384" i="6"/>
  <c r="P1384" i="6" s="1"/>
  <c r="O1451" i="6"/>
  <c r="P1451" i="6" s="1"/>
  <c r="O1678" i="6"/>
  <c r="P1678" i="6" s="1"/>
  <c r="O1931" i="6"/>
  <c r="P1931" i="6" s="1"/>
  <c r="O167" i="6"/>
  <c r="P167" i="6" s="1"/>
  <c r="O222" i="6"/>
  <c r="P222" i="6" s="1"/>
  <c r="O359" i="6"/>
  <c r="P359" i="6" s="1"/>
  <c r="O437" i="6"/>
  <c r="P437" i="6" s="1"/>
  <c r="O475" i="6"/>
  <c r="P475" i="6" s="1"/>
  <c r="O515" i="6"/>
  <c r="P515" i="6" s="1"/>
  <c r="O551" i="6"/>
  <c r="P551" i="6" s="1"/>
  <c r="O572" i="6"/>
  <c r="P572" i="6" s="1"/>
  <c r="O703" i="6"/>
  <c r="P703" i="6" s="1"/>
  <c r="O726" i="6"/>
  <c r="P726" i="6" s="1"/>
  <c r="O802" i="6"/>
  <c r="P802" i="6" s="1"/>
  <c r="O999" i="6"/>
  <c r="P999" i="6" s="1"/>
  <c r="O924" i="6"/>
  <c r="P924" i="6" s="1"/>
  <c r="O952" i="6"/>
  <c r="P952" i="6" s="1"/>
  <c r="O1031" i="6"/>
  <c r="P1031" i="6" s="1"/>
  <c r="O1129" i="6"/>
  <c r="P1129" i="6" s="1"/>
  <c r="O1151" i="6"/>
  <c r="P1151" i="6" s="1"/>
  <c r="O1667" i="6"/>
  <c r="P1667" i="6" s="1"/>
  <c r="O1895" i="6"/>
  <c r="P1895" i="6" s="1"/>
  <c r="O5" i="6"/>
  <c r="P5" i="6" s="1"/>
  <c r="O103" i="6"/>
  <c r="P103" i="6" s="1"/>
  <c r="O201" i="6"/>
  <c r="P201" i="6" s="1"/>
  <c r="O334" i="6"/>
  <c r="P334" i="6" s="1"/>
  <c r="O383" i="6"/>
  <c r="P383" i="6" s="1"/>
  <c r="O450" i="6"/>
  <c r="P450" i="6" s="1"/>
  <c r="O537" i="6"/>
  <c r="P537" i="6" s="1"/>
  <c r="O586" i="6"/>
  <c r="P586" i="6" s="1"/>
  <c r="O662" i="6"/>
  <c r="P662" i="6" s="1"/>
  <c r="O787" i="6"/>
  <c r="P787" i="6" s="1"/>
  <c r="O951" i="6"/>
  <c r="P951" i="6" s="1"/>
  <c r="O1050" i="6"/>
  <c r="P1050" i="6" s="1"/>
  <c r="O1063" i="6"/>
  <c r="P1063" i="6" s="1"/>
  <c r="O1307" i="6"/>
  <c r="P1307" i="6" s="1"/>
  <c r="O1540" i="6"/>
  <c r="P1540" i="6" s="1"/>
  <c r="O1650" i="6"/>
  <c r="P1650" i="6" s="1"/>
  <c r="O96" i="6"/>
  <c r="P96" i="6" s="1"/>
  <c r="O194" i="6"/>
  <c r="P194" i="6" s="1"/>
  <c r="O278" i="6"/>
  <c r="P278" i="6" s="1"/>
  <c r="O432" i="6"/>
  <c r="P432" i="6" s="1"/>
  <c r="O481" i="6"/>
  <c r="P481" i="6" s="1"/>
  <c r="O548" i="6"/>
  <c r="P548" i="6" s="1"/>
  <c r="O635" i="6"/>
  <c r="P635" i="6" s="1"/>
  <c r="O684" i="6"/>
  <c r="P684" i="6" s="1"/>
  <c r="O733" i="6"/>
  <c r="P733" i="6" s="1"/>
  <c r="O776" i="6"/>
  <c r="P776" i="6" s="1"/>
  <c r="O837" i="6"/>
  <c r="P837" i="6" s="1"/>
  <c r="O894" i="6"/>
  <c r="P894" i="6" s="1"/>
  <c r="O976" i="6"/>
  <c r="P976" i="6" s="1"/>
  <c r="O1689" i="6"/>
  <c r="P1689" i="6" s="1"/>
  <c r="O1238" i="6"/>
  <c r="P1238" i="6" s="1"/>
  <c r="O1398" i="6"/>
  <c r="P1398" i="6" s="1"/>
  <c r="O1577" i="6"/>
  <c r="P1577" i="6" s="1"/>
  <c r="O1630" i="6"/>
  <c r="P1630" i="6" s="1"/>
  <c r="O1646" i="6"/>
  <c r="P1646" i="6" s="1"/>
  <c r="O1793" i="6"/>
  <c r="P1793" i="6" s="1"/>
  <c r="O1916" i="6"/>
  <c r="P1916" i="6" s="1"/>
  <c r="O1967" i="6"/>
  <c r="P1967" i="6" s="1"/>
  <c r="O313" i="6"/>
  <c r="P313" i="6" s="1"/>
  <c r="O411" i="6"/>
  <c r="P411" i="6" s="1"/>
  <c r="O509" i="6"/>
  <c r="P509" i="6" s="1"/>
  <c r="O607" i="6"/>
  <c r="P607" i="6" s="1"/>
  <c r="O705" i="6"/>
  <c r="P705" i="6" s="1"/>
  <c r="O756" i="6"/>
  <c r="P756" i="6" s="1"/>
  <c r="O853" i="6"/>
  <c r="P853" i="6" s="1"/>
  <c r="O870" i="6"/>
  <c r="P870" i="6" s="1"/>
  <c r="O943" i="6"/>
  <c r="P943" i="6" s="1"/>
  <c r="O1082" i="6"/>
  <c r="P1082" i="6" s="1"/>
  <c r="O1099" i="6"/>
  <c r="P1099" i="6" s="1"/>
  <c r="O1230" i="6"/>
  <c r="P1230" i="6" s="1"/>
  <c r="O1450" i="6"/>
  <c r="P1450" i="6" s="1"/>
  <c r="O1464" i="6"/>
  <c r="P1464" i="6" s="1"/>
  <c r="O1470" i="6"/>
  <c r="P1470" i="6" s="1"/>
  <c r="O1510" i="6"/>
  <c r="P1510" i="6" s="1"/>
  <c r="O1524" i="6"/>
  <c r="P1524" i="6" s="1"/>
  <c r="O1534" i="6"/>
  <c r="P1534" i="6" s="1"/>
  <c r="O1846" i="6"/>
  <c r="P1846" i="6" s="1"/>
  <c r="O1911" i="6"/>
  <c r="P1911" i="6" s="1"/>
  <c r="O2085" i="6"/>
  <c r="P2085" i="6" s="1"/>
  <c r="O2309" i="6"/>
  <c r="P2309" i="6" s="1"/>
  <c r="O1216" i="6"/>
  <c r="P1216" i="6" s="1"/>
  <c r="O1363" i="6"/>
  <c r="P1363" i="6" s="1"/>
  <c r="O1373" i="6"/>
  <c r="P1373" i="6" s="1"/>
  <c r="O1423" i="6"/>
  <c r="P1423" i="6" s="1"/>
  <c r="O1492" i="6"/>
  <c r="P1492" i="6" s="1"/>
  <c r="O1696" i="6"/>
  <c r="P1696" i="6" s="1"/>
  <c r="O1731" i="6"/>
  <c r="P1731" i="6" s="1"/>
  <c r="O1966" i="6"/>
  <c r="P1966" i="6" s="1"/>
  <c r="O2580" i="6"/>
  <c r="P2580" i="6" s="1"/>
  <c r="O2591" i="6"/>
  <c r="P2591" i="6" s="1"/>
  <c r="O1183" i="6"/>
  <c r="P1183" i="6" s="1"/>
  <c r="O1337" i="6"/>
  <c r="P1337" i="6" s="1"/>
  <c r="O1356" i="6"/>
  <c r="P1356" i="6" s="1"/>
  <c r="O1432" i="6"/>
  <c r="P1432" i="6" s="1"/>
  <c r="O1512" i="6"/>
  <c r="P1512" i="6" s="1"/>
  <c r="O1576" i="6"/>
  <c r="P1576" i="6" s="1"/>
  <c r="O1695" i="6"/>
  <c r="P1695" i="6" s="1"/>
  <c r="O1724" i="6"/>
  <c r="P1724" i="6" s="1"/>
  <c r="O1264" i="6"/>
  <c r="P1264" i="6" s="1"/>
  <c r="O1287" i="6"/>
  <c r="P1287" i="6" s="1"/>
  <c r="O1479" i="6"/>
  <c r="P1479" i="6" s="1"/>
  <c r="O1584" i="6"/>
  <c r="P1584" i="6" s="1"/>
  <c r="O1755" i="6"/>
  <c r="P1755" i="6" s="1"/>
  <c r="O1761" i="6"/>
  <c r="P1761" i="6" s="1"/>
  <c r="O1863" i="6"/>
  <c r="P1863" i="6" s="1"/>
  <c r="O2433" i="6"/>
  <c r="P2433" i="6" s="1"/>
  <c r="O1155" i="6"/>
  <c r="P1155" i="6" s="1"/>
  <c r="O1269" i="6"/>
  <c r="P1269" i="6" s="1"/>
  <c r="O1386" i="6"/>
  <c r="P1386" i="6" s="1"/>
  <c r="O1625" i="6"/>
  <c r="P1625" i="6" s="1"/>
  <c r="O1640" i="6"/>
  <c r="P1640" i="6" s="1"/>
  <c r="O1804" i="6"/>
  <c r="P1804" i="6" s="1"/>
  <c r="O1821" i="6"/>
  <c r="P1821" i="6" s="1"/>
  <c r="O1954" i="6"/>
  <c r="P1954" i="6" s="1"/>
  <c r="O1985" i="6"/>
  <c r="P1985" i="6" s="1"/>
  <c r="O2066" i="6"/>
  <c r="P2066" i="6" s="1"/>
  <c r="O2072" i="6"/>
  <c r="P2072" i="6" s="1"/>
  <c r="O2100" i="6"/>
  <c r="P2100" i="6" s="1"/>
  <c r="O2152" i="6"/>
  <c r="P2152" i="6" s="1"/>
  <c r="O2269" i="6"/>
  <c r="P2269" i="6" s="1"/>
  <c r="O2345" i="6"/>
  <c r="P2345" i="6" s="1"/>
  <c r="O2353" i="6"/>
  <c r="P2353" i="6" s="1"/>
  <c r="O2416" i="6"/>
  <c r="P2416" i="6" s="1"/>
  <c r="O2464" i="6"/>
  <c r="P2464" i="6" s="1"/>
  <c r="O2493" i="6"/>
  <c r="P2493" i="6" s="1"/>
  <c r="O1387" i="6"/>
  <c r="P1387" i="6" s="1"/>
  <c r="O1527" i="6"/>
  <c r="P1527" i="6" s="1"/>
  <c r="O1568" i="6"/>
  <c r="P1568" i="6" s="1"/>
  <c r="O1639" i="6"/>
  <c r="P1639" i="6" s="1"/>
  <c r="O1701" i="6"/>
  <c r="P1701" i="6" s="1"/>
  <c r="O1744" i="6"/>
  <c r="P1744" i="6" s="1"/>
  <c r="O1765" i="6"/>
  <c r="P1765" i="6" s="1"/>
  <c r="O1786" i="6"/>
  <c r="P1786" i="6" s="1"/>
  <c r="O1990" i="6"/>
  <c r="P1990" i="6" s="1"/>
  <c r="O2051" i="6"/>
  <c r="P2051" i="6" s="1"/>
  <c r="O2073" i="6"/>
  <c r="P2073" i="6" s="1"/>
  <c r="O2087" i="6"/>
  <c r="P2087" i="6" s="1"/>
  <c r="O2101" i="6"/>
  <c r="P2101" i="6" s="1"/>
  <c r="O2388" i="6"/>
  <c r="P2388" i="6" s="1"/>
  <c r="O2405" i="6"/>
  <c r="P2405" i="6" s="1"/>
  <c r="O2459" i="6"/>
  <c r="P2459" i="6" s="1"/>
  <c r="O2626" i="6"/>
  <c r="P2626" i="6" s="1"/>
  <c r="O1209" i="6"/>
  <c r="P1209" i="6" s="1"/>
  <c r="O1318" i="6"/>
  <c r="P1318" i="6" s="1"/>
  <c r="O1413" i="6"/>
  <c r="P1413" i="6" s="1"/>
  <c r="O1471" i="6"/>
  <c r="P1471" i="6" s="1"/>
  <c r="O1748" i="6"/>
  <c r="P1748" i="6" s="1"/>
  <c r="O1769" i="6"/>
  <c r="P1769" i="6" s="1"/>
  <c r="O1919" i="6"/>
  <c r="P1919" i="6" s="1"/>
  <c r="O1940" i="6"/>
  <c r="P1940" i="6" s="1"/>
  <c r="O1957" i="6"/>
  <c r="P1957" i="6" s="1"/>
  <c r="O2017" i="6"/>
  <c r="P2017" i="6" s="1"/>
  <c r="O2065" i="6"/>
  <c r="P2065" i="6" s="1"/>
  <c r="O2107" i="6"/>
  <c r="P2107" i="6" s="1"/>
  <c r="O2127" i="6"/>
  <c r="P2127" i="6" s="1"/>
  <c r="O2155" i="6"/>
  <c r="P2155" i="6" s="1"/>
  <c r="O2165" i="6"/>
  <c r="P2165" i="6" s="1"/>
  <c r="O2177" i="6"/>
  <c r="P2177" i="6" s="1"/>
  <c r="O2268" i="6"/>
  <c r="P2268" i="6" s="1"/>
  <c r="O1772" i="6"/>
  <c r="P1772" i="6" s="1"/>
  <c r="O1842" i="6"/>
  <c r="P1842" i="6" s="1"/>
  <c r="O1960" i="6"/>
  <c r="P1960" i="6" s="1"/>
  <c r="O2113" i="6"/>
  <c r="P2113" i="6" s="1"/>
  <c r="O2193" i="6"/>
  <c r="P2193" i="6" s="1"/>
  <c r="O2197" i="6"/>
  <c r="P2197" i="6" s="1"/>
  <c r="O2281" i="6"/>
  <c r="P2281" i="6" s="1"/>
  <c r="O2559" i="6"/>
  <c r="P2559" i="6" s="1"/>
  <c r="O2631" i="6"/>
  <c r="P2631" i="6" s="1"/>
  <c r="O2673" i="6"/>
  <c r="P2673" i="6" s="1"/>
  <c r="O1401" i="6"/>
  <c r="P1401" i="6" s="1"/>
  <c r="O1609" i="6"/>
  <c r="P1609" i="6" s="1"/>
  <c r="O1773" i="6"/>
  <c r="P1773" i="6" s="1"/>
  <c r="O1891" i="6"/>
  <c r="P1891" i="6" s="1"/>
  <c r="O1993" i="6"/>
  <c r="P1993" i="6" s="1"/>
  <c r="O2031" i="6"/>
  <c r="P2031" i="6" s="1"/>
  <c r="O2232" i="6"/>
  <c r="P2232" i="6" s="1"/>
  <c r="O2402" i="6"/>
  <c r="P2402" i="6" s="1"/>
  <c r="O2097" i="6"/>
  <c r="P2097" i="6" s="1"/>
  <c r="O2226" i="6"/>
  <c r="P2226" i="6" s="1"/>
  <c r="O2270" i="6"/>
  <c r="P2270" i="6" s="1"/>
  <c r="O2300" i="6"/>
  <c r="P2300" i="6" s="1"/>
  <c r="O2316" i="6"/>
  <c r="P2316" i="6" s="1"/>
  <c r="O2330" i="6"/>
  <c r="P2330" i="6" s="1"/>
  <c r="O2442" i="6"/>
  <c r="P2442" i="6" s="1"/>
  <c r="O2057" i="6"/>
  <c r="P2057" i="6" s="1"/>
  <c r="O2094" i="6"/>
  <c r="P2094" i="6" s="1"/>
  <c r="O2131" i="6"/>
  <c r="P2131" i="6" s="1"/>
  <c r="O2375" i="6"/>
  <c r="P2375" i="6" s="1"/>
  <c r="O2618" i="6"/>
  <c r="P2618" i="6" s="1"/>
  <c r="O1415" i="6"/>
  <c r="P1415" i="6" s="1"/>
  <c r="O1513" i="6"/>
  <c r="P1513" i="6" s="1"/>
  <c r="O1611" i="6"/>
  <c r="P1611" i="6" s="1"/>
  <c r="O1709" i="6"/>
  <c r="P1709" i="6" s="1"/>
  <c r="O1807" i="6"/>
  <c r="P1807" i="6" s="1"/>
  <c r="O2358" i="6"/>
  <c r="P2358" i="6" s="1"/>
  <c r="O2526" i="6"/>
  <c r="P2526" i="6" s="1"/>
  <c r="O2603" i="6"/>
  <c r="P2603" i="6" s="1"/>
  <c r="O2617" i="6"/>
  <c r="P2617" i="6" s="1"/>
  <c r="O1408" i="6"/>
  <c r="P1408" i="6" s="1"/>
  <c r="O1506" i="6"/>
  <c r="P1506" i="6" s="1"/>
  <c r="O1604" i="6"/>
  <c r="P1604" i="6" s="1"/>
  <c r="O1702" i="6"/>
  <c r="P1702" i="6" s="1"/>
  <c r="O1800" i="6"/>
  <c r="P1800" i="6" s="1"/>
  <c r="O1898" i="6"/>
  <c r="P1898" i="6" s="1"/>
  <c r="O1996" i="6"/>
  <c r="P1996" i="6" s="1"/>
  <c r="O2023" i="6"/>
  <c r="P2023" i="6" s="1"/>
  <c r="O2106" i="6"/>
  <c r="P2106" i="6" s="1"/>
  <c r="O2239" i="6"/>
  <c r="P2239" i="6" s="1"/>
  <c r="O2374" i="6"/>
  <c r="P2374" i="6" s="1"/>
  <c r="O2410" i="6"/>
  <c r="P2410" i="6" s="1"/>
  <c r="O2438" i="6"/>
  <c r="P2438" i="6" s="1"/>
  <c r="O2641" i="6"/>
  <c r="P2641" i="6" s="1"/>
  <c r="O2702" i="6"/>
  <c r="P2702" i="6" s="1"/>
  <c r="O2030" i="6"/>
  <c r="P2030" i="6" s="1"/>
  <c r="O2079" i="6"/>
  <c r="P2079" i="6" s="1"/>
  <c r="O2130" i="6"/>
  <c r="P2130" i="6" s="1"/>
  <c r="O2156" i="6"/>
  <c r="P2156" i="6" s="1"/>
  <c r="O2145" i="6"/>
  <c r="P2145" i="6" s="1"/>
  <c r="O2263" i="6"/>
  <c r="P2263" i="6" s="1"/>
  <c r="O2291" i="6"/>
  <c r="P2291" i="6" s="1"/>
  <c r="O2117" i="6"/>
  <c r="P2117" i="6" s="1"/>
</calcChain>
</file>

<file path=xl/sharedStrings.xml><?xml version="1.0" encoding="utf-8"?>
<sst xmlns="http://schemas.openxmlformats.org/spreadsheetml/2006/main" count="19033" uniqueCount="2808">
  <si>
    <t>03392</t>
  </si>
  <si>
    <t>Southern Europe</t>
  </si>
  <si>
    <t>Spain</t>
  </si>
  <si>
    <t>Online Store</t>
  </si>
  <si>
    <t>Returning</t>
  </si>
  <si>
    <t>Cycling</t>
  </si>
  <si>
    <t>Commuter Helmet</t>
  </si>
  <si>
    <t>04836</t>
  </si>
  <si>
    <t>Central Europe</t>
  </si>
  <si>
    <t>Czechia</t>
  </si>
  <si>
    <t>Corporate</t>
  </si>
  <si>
    <t>Hiking</t>
  </si>
  <si>
    <t>Hiking Daypack 20L</t>
  </si>
  <si>
    <t>00163</t>
  </si>
  <si>
    <t>Northern Europe</t>
  </si>
  <si>
    <t>Sweden</t>
  </si>
  <si>
    <t>New</t>
  </si>
  <si>
    <t>Travel</t>
  </si>
  <si>
    <t>Insulated Bottle</t>
  </si>
  <si>
    <t>00542</t>
  </si>
  <si>
    <t>Business</t>
  </si>
  <si>
    <t>Trail Boots</t>
  </si>
  <si>
    <t>02002</t>
  </si>
  <si>
    <t>02005</t>
  </si>
  <si>
    <t>Ireland</t>
  </si>
  <si>
    <t>Retail Partners</t>
  </si>
  <si>
    <t>02937</t>
  </si>
  <si>
    <t>Western Europe</t>
  </si>
  <si>
    <t>Belgium</t>
  </si>
  <si>
    <t>Trail Bike Light</t>
  </si>
  <si>
    <t>03326</t>
  </si>
  <si>
    <t>Camping</t>
  </si>
  <si>
    <t>Alpine Tent 4P</t>
  </si>
  <si>
    <t>03863</t>
  </si>
  <si>
    <t>Denmark</t>
  </si>
  <si>
    <t>Compact Repair Kit</t>
  </si>
  <si>
    <t>04910</t>
  </si>
  <si>
    <t>05188</t>
  </si>
  <si>
    <t>Austria</t>
  </si>
  <si>
    <t>Marketplace</t>
  </si>
  <si>
    <t>00845</t>
  </si>
  <si>
    <t>Trail Tent 2P</t>
  </si>
  <si>
    <t>01077</t>
  </si>
  <si>
    <t>Cycling Pack 12L</t>
  </si>
  <si>
    <t>01237</t>
  </si>
  <si>
    <t>Netherlands</t>
  </si>
  <si>
    <t>Packing Cube Set</t>
  </si>
  <si>
    <t>01908</t>
  </si>
  <si>
    <t>United Kingdom</t>
  </si>
  <si>
    <t>Fitness</t>
  </si>
  <si>
    <t>Resistance Band Set</t>
  </si>
  <si>
    <t>02245</t>
  </si>
  <si>
    <t>Portugal</t>
  </si>
  <si>
    <t>Summit Backpack 45L</t>
  </si>
  <si>
    <t>02928</t>
  </si>
  <si>
    <t>Weighted Vest</t>
  </si>
  <si>
    <t>04249</t>
  </si>
  <si>
    <t>01734</t>
  </si>
  <si>
    <t>02331</t>
  </si>
  <si>
    <t>02475</t>
  </si>
  <si>
    <t>01433</t>
  </si>
  <si>
    <t>Finland</t>
  </si>
  <si>
    <t>03624</t>
  </si>
  <si>
    <t>04680</t>
  </si>
  <si>
    <t>Portable Camp Stove</t>
  </si>
  <si>
    <t>04803</t>
  </si>
  <si>
    <t>Switzerland</t>
  </si>
  <si>
    <t>Recovery Roller</t>
  </si>
  <si>
    <t>00248</t>
  </si>
  <si>
    <t>Germany</t>
  </si>
  <si>
    <t>01118</t>
  </si>
  <si>
    <t>Carry-On Duffel</t>
  </si>
  <si>
    <t>03023</t>
  </si>
  <si>
    <t>03903</t>
  </si>
  <si>
    <t>Training Mat</t>
  </si>
  <si>
    <t>00062</t>
  </si>
  <si>
    <t>00142</t>
  </si>
  <si>
    <t>00450</t>
  </si>
  <si>
    <t>04397</t>
  </si>
  <si>
    <t>Trekking Poles</t>
  </si>
  <si>
    <t>04798</t>
  </si>
  <si>
    <t>00136</t>
  </si>
  <si>
    <t>France</t>
  </si>
  <si>
    <t>Travel Backpack 35L</t>
  </si>
  <si>
    <t>02782</t>
  </si>
  <si>
    <t>04704</t>
  </si>
  <si>
    <t>Poland</t>
  </si>
  <si>
    <t>00069</t>
  </si>
  <si>
    <t>Italy</t>
  </si>
  <si>
    <t>00490</t>
  </si>
  <si>
    <t>Compact Sleeping Bag</t>
  </si>
  <si>
    <t>03685</t>
  </si>
  <si>
    <t>03796</t>
  </si>
  <si>
    <t>00387</t>
  </si>
  <si>
    <t>02796</t>
  </si>
  <si>
    <t>03703</t>
  </si>
  <si>
    <t>04674</t>
  </si>
  <si>
    <t>04789</t>
  </si>
  <si>
    <t>00804</t>
  </si>
  <si>
    <t>01780</t>
  </si>
  <si>
    <t>02844</t>
  </si>
  <si>
    <t>03068</t>
  </si>
  <si>
    <t>03096</t>
  </si>
  <si>
    <t>03129</t>
  </si>
  <si>
    <t>03948</t>
  </si>
  <si>
    <t>05036</t>
  </si>
  <si>
    <t>02681</t>
  </si>
  <si>
    <t>05101</t>
  </si>
  <si>
    <t>03871</t>
  </si>
  <si>
    <t>04643</t>
  </si>
  <si>
    <t>04703</t>
  </si>
  <si>
    <t>05068</t>
  </si>
  <si>
    <t>01539</t>
  </si>
  <si>
    <t>01709</t>
  </si>
  <si>
    <t>02702</t>
  </si>
  <si>
    <t>03176</t>
  </si>
  <si>
    <t>03705</t>
  </si>
  <si>
    <t>03736</t>
  </si>
  <si>
    <t>03967</t>
  </si>
  <si>
    <t>00170</t>
  </si>
  <si>
    <t>01040</t>
  </si>
  <si>
    <t>02380</t>
  </si>
  <si>
    <t>03219</t>
  </si>
  <si>
    <t>04425</t>
  </si>
  <si>
    <t>04508</t>
  </si>
  <si>
    <t>04806</t>
  </si>
  <si>
    <t>Norway</t>
  </si>
  <si>
    <t>00755</t>
  </si>
  <si>
    <t>03171</t>
  </si>
  <si>
    <t>04277</t>
  </si>
  <si>
    <t>04648</t>
  </si>
  <si>
    <t>00157</t>
  </si>
  <si>
    <t>02271</t>
  </si>
  <si>
    <t>03330</t>
  </si>
  <si>
    <t>04547</t>
  </si>
  <si>
    <t>01840</t>
  </si>
  <si>
    <t>01850</t>
  </si>
  <si>
    <t>01858</t>
  </si>
  <si>
    <t>02910</t>
  </si>
  <si>
    <t>03694</t>
  </si>
  <si>
    <t>00631</t>
  </si>
  <si>
    <t>01113</t>
  </si>
  <si>
    <t>01525</t>
  </si>
  <si>
    <t>03233</t>
  </si>
  <si>
    <t>04455</t>
  </si>
  <si>
    <t>01769</t>
  </si>
  <si>
    <t>03467</t>
  </si>
  <si>
    <t>03911</t>
  </si>
  <si>
    <t>04401</t>
  </si>
  <si>
    <t>04864</t>
  </si>
  <si>
    <t>00347</t>
  </si>
  <si>
    <t>02051</t>
  </si>
  <si>
    <t>02314</t>
  </si>
  <si>
    <t>03861</t>
  </si>
  <si>
    <t>00843</t>
  </si>
  <si>
    <t>00868</t>
  </si>
  <si>
    <t>00890</t>
  </si>
  <si>
    <t>02185</t>
  </si>
  <si>
    <t>02335</t>
  </si>
  <si>
    <t>02784</t>
  </si>
  <si>
    <t>03820</t>
  </si>
  <si>
    <t>00994</t>
  </si>
  <si>
    <t>01643</t>
  </si>
  <si>
    <t>01971</t>
  </si>
  <si>
    <t>02828</t>
  </si>
  <si>
    <t>05175</t>
  </si>
  <si>
    <t>01874</t>
  </si>
  <si>
    <t>02490</t>
  </si>
  <si>
    <t>05078</t>
  </si>
  <si>
    <t>00230</t>
  </si>
  <si>
    <t>01757</t>
  </si>
  <si>
    <t>01944</t>
  </si>
  <si>
    <t>03485</t>
  </si>
  <si>
    <t>04002</t>
  </si>
  <si>
    <t>00818</t>
  </si>
  <si>
    <t>01439</t>
  </si>
  <si>
    <t>01616</t>
  </si>
  <si>
    <t>01798</t>
  </si>
  <si>
    <t>04449</t>
  </si>
  <si>
    <t>04473</t>
  </si>
  <si>
    <t>00203</t>
  </si>
  <si>
    <t>01654</t>
  </si>
  <si>
    <t>02203</t>
  </si>
  <si>
    <t>03352</t>
  </si>
  <si>
    <t>00183</t>
  </si>
  <si>
    <t>03525</t>
  </si>
  <si>
    <t>04299</t>
  </si>
  <si>
    <t>00748</t>
  </si>
  <si>
    <t>03117</t>
  </si>
  <si>
    <t>03328</t>
  </si>
  <si>
    <t>03822</t>
  </si>
  <si>
    <t>04125</t>
  </si>
  <si>
    <t>04592</t>
  </si>
  <si>
    <t>00373</t>
  </si>
  <si>
    <t>00672</t>
  </si>
  <si>
    <t>01125</t>
  </si>
  <si>
    <t>01164</t>
  </si>
  <si>
    <t>01613</t>
  </si>
  <si>
    <t>02149</t>
  </si>
  <si>
    <t>02593</t>
  </si>
  <si>
    <t>02659</t>
  </si>
  <si>
    <t>03496</t>
  </si>
  <si>
    <t>03889</t>
  </si>
  <si>
    <t>01432</t>
  </si>
  <si>
    <t>01778</t>
  </si>
  <si>
    <t>02047</t>
  </si>
  <si>
    <t>02668</t>
  </si>
  <si>
    <t>02706</t>
  </si>
  <si>
    <t>02940</t>
  </si>
  <si>
    <t>01263</t>
  </si>
  <si>
    <t>01641</t>
  </si>
  <si>
    <t>02014</t>
  </si>
  <si>
    <t>02642</t>
  </si>
  <si>
    <t>02929</t>
  </si>
  <si>
    <t>03855</t>
  </si>
  <si>
    <t>04031</t>
  </si>
  <si>
    <t>00002</t>
  </si>
  <si>
    <t>04228</t>
  </si>
  <si>
    <t>00928</t>
  </si>
  <si>
    <t>00933</t>
  </si>
  <si>
    <t>01646</t>
  </si>
  <si>
    <t>00380</t>
  </si>
  <si>
    <t>01723</t>
  </si>
  <si>
    <t>02529</t>
  </si>
  <si>
    <t>02685</t>
  </si>
  <si>
    <t>02793</t>
  </si>
  <si>
    <t>00346</t>
  </si>
  <si>
    <t>00539</t>
  </si>
  <si>
    <t>01368</t>
  </si>
  <si>
    <t>03506</t>
  </si>
  <si>
    <t>01314</t>
  </si>
  <si>
    <t>02092</t>
  </si>
  <si>
    <t>05083</t>
  </si>
  <si>
    <t>00582</t>
  </si>
  <si>
    <t>00902</t>
  </si>
  <si>
    <t>02396</t>
  </si>
  <si>
    <t>02494</t>
  </si>
  <si>
    <t>02925</t>
  </si>
  <si>
    <t>03614</t>
  </si>
  <si>
    <t>04360</t>
  </si>
  <si>
    <t>04582</t>
  </si>
  <si>
    <t>04381</t>
  </si>
  <si>
    <t>04964</t>
  </si>
  <si>
    <t>00255</t>
  </si>
  <si>
    <t>02178</t>
  </si>
  <si>
    <t>03416</t>
  </si>
  <si>
    <t>03854</t>
  </si>
  <si>
    <t>03952</t>
  </si>
  <si>
    <t>04076</t>
  </si>
  <si>
    <t>04156</t>
  </si>
  <si>
    <t>04260</t>
  </si>
  <si>
    <t>04294</t>
  </si>
  <si>
    <t>01019</t>
  </si>
  <si>
    <t>01471</t>
  </si>
  <si>
    <t>02520</t>
  </si>
  <si>
    <t>04649</t>
  </si>
  <si>
    <t>04545</t>
  </si>
  <si>
    <t>00285</t>
  </si>
  <si>
    <t>01499</t>
  </si>
  <si>
    <t>02615</t>
  </si>
  <si>
    <t>00479</t>
  </si>
  <si>
    <t>04069</t>
  </si>
  <si>
    <t>04588</t>
  </si>
  <si>
    <t>00014</t>
  </si>
  <si>
    <t>00303</t>
  </si>
  <si>
    <t>01197</t>
  </si>
  <si>
    <t>02714</t>
  </si>
  <si>
    <t>02753</t>
  </si>
  <si>
    <t>03901</t>
  </si>
  <si>
    <t>00594</t>
  </si>
  <si>
    <t>00624</t>
  </si>
  <si>
    <t>01013</t>
  </si>
  <si>
    <t>01100</t>
  </si>
  <si>
    <t>02353</t>
  </si>
  <si>
    <t>03020</t>
  </si>
  <si>
    <t>03227</t>
  </si>
  <si>
    <t>03530</t>
  </si>
  <si>
    <t>00006</t>
  </si>
  <si>
    <t>02038</t>
  </si>
  <si>
    <t>04104</t>
  </si>
  <si>
    <t>01072</t>
  </si>
  <si>
    <t>02435</t>
  </si>
  <si>
    <t>04476</t>
  </si>
  <si>
    <t>00174</t>
  </si>
  <si>
    <t>00304</t>
  </si>
  <si>
    <t>00404</t>
  </si>
  <si>
    <t>00675</t>
  </si>
  <si>
    <t>00940</t>
  </si>
  <si>
    <t>02375</t>
  </si>
  <si>
    <t>04184</t>
  </si>
  <si>
    <t>04390</t>
  </si>
  <si>
    <t>01475</t>
  </si>
  <si>
    <t>03504</t>
  </si>
  <si>
    <t>01649</t>
  </si>
  <si>
    <t>02170</t>
  </si>
  <si>
    <t>03402</t>
  </si>
  <si>
    <t>03773</t>
  </si>
  <si>
    <t>04670</t>
  </si>
  <si>
    <t>00587</t>
  </si>
  <si>
    <t>01085</t>
  </si>
  <si>
    <t>01635</t>
  </si>
  <si>
    <t>04067</t>
  </si>
  <si>
    <t>00287</t>
  </si>
  <si>
    <t>00794</t>
  </si>
  <si>
    <t>01609</t>
  </si>
  <si>
    <t>04921</t>
  </si>
  <si>
    <t>02209</t>
  </si>
  <si>
    <t>04757</t>
  </si>
  <si>
    <t>05155</t>
  </si>
  <si>
    <t>01737</t>
  </si>
  <si>
    <t>01905</t>
  </si>
  <si>
    <t>02359</t>
  </si>
  <si>
    <t>03666</t>
  </si>
  <si>
    <t>00518</t>
  </si>
  <si>
    <t>00892</t>
  </si>
  <si>
    <t>01115</t>
  </si>
  <si>
    <t>01186</t>
  </si>
  <si>
    <t>02093</t>
  </si>
  <si>
    <t>02136</t>
  </si>
  <si>
    <t>03538</t>
  </si>
  <si>
    <t>03891</t>
  </si>
  <si>
    <t>03917</t>
  </si>
  <si>
    <t>04594</t>
  </si>
  <si>
    <t>04750</t>
  </si>
  <si>
    <t>04960</t>
  </si>
  <si>
    <t>04245</t>
  </si>
  <si>
    <t>04664</t>
  </si>
  <si>
    <t>00383</t>
  </si>
  <si>
    <t>00730</t>
  </si>
  <si>
    <t>00985</t>
  </si>
  <si>
    <t>01457</t>
  </si>
  <si>
    <t>02558</t>
  </si>
  <si>
    <t>03024</t>
  </si>
  <si>
    <t>03225</t>
  </si>
  <si>
    <t>03551</t>
  </si>
  <si>
    <t>04157</t>
  </si>
  <si>
    <t>04398</t>
  </si>
  <si>
    <t>04951</t>
  </si>
  <si>
    <t>01354</t>
  </si>
  <si>
    <t>02042</t>
  </si>
  <si>
    <t>03895</t>
  </si>
  <si>
    <t>05074</t>
  </si>
  <si>
    <t>00179</t>
  </si>
  <si>
    <t>00459</t>
  </si>
  <si>
    <t>00525</t>
  </si>
  <si>
    <t>03374</t>
  </si>
  <si>
    <t>03850</t>
  </si>
  <si>
    <t>04004</t>
  </si>
  <si>
    <t>00788</t>
  </si>
  <si>
    <t>01717</t>
  </si>
  <si>
    <t>01819</t>
  </si>
  <si>
    <t>01992</t>
  </si>
  <si>
    <t>02499</t>
  </si>
  <si>
    <t>02698</t>
  </si>
  <si>
    <t>04416</t>
  </si>
  <si>
    <t>04434</t>
  </si>
  <si>
    <t>04992</t>
  </si>
  <si>
    <t>00388</t>
  </si>
  <si>
    <t>00977</t>
  </si>
  <si>
    <t>00996</t>
  </si>
  <si>
    <t>01923</t>
  </si>
  <si>
    <t>04904</t>
  </si>
  <si>
    <t>01036</t>
  </si>
  <si>
    <t>01470</t>
  </si>
  <si>
    <t>02907</t>
  </si>
  <si>
    <t>02997</t>
  </si>
  <si>
    <t>03056</t>
  </si>
  <si>
    <t>00471</t>
  </si>
  <si>
    <t>00842</t>
  </si>
  <si>
    <t>03386</t>
  </si>
  <si>
    <t>04505</t>
  </si>
  <si>
    <t>01286</t>
  </si>
  <si>
    <t>02653</t>
  </si>
  <si>
    <t>04465</t>
  </si>
  <si>
    <t>04576</t>
  </si>
  <si>
    <t>00718</t>
  </si>
  <si>
    <t>01527</t>
  </si>
  <si>
    <t>01797</t>
  </si>
  <si>
    <t>02917</t>
  </si>
  <si>
    <t>04095</t>
  </si>
  <si>
    <t>05050</t>
  </si>
  <si>
    <t>00709</t>
  </si>
  <si>
    <t>01073</t>
  </si>
  <si>
    <t>02623</t>
  </si>
  <si>
    <t>02625</t>
  </si>
  <si>
    <t>03304</t>
  </si>
  <si>
    <t>04876</t>
  </si>
  <si>
    <t>00083</t>
  </si>
  <si>
    <t>00863</t>
  </si>
  <si>
    <t>02323</t>
  </si>
  <si>
    <t>03064</t>
  </si>
  <si>
    <t>04995</t>
  </si>
  <si>
    <t>00046</t>
  </si>
  <si>
    <t>00443</t>
  </si>
  <si>
    <t>00759</t>
  </si>
  <si>
    <t>01097</t>
  </si>
  <si>
    <t>02152</t>
  </si>
  <si>
    <t>02512</t>
  </si>
  <si>
    <t>02578</t>
  </si>
  <si>
    <t>03302</t>
  </si>
  <si>
    <t>03752</t>
  </si>
  <si>
    <t>04839</t>
  </si>
  <si>
    <t>00264</t>
  </si>
  <si>
    <t>02498</t>
  </si>
  <si>
    <t>03929</t>
  </si>
  <si>
    <t>04195</t>
  </si>
  <si>
    <t>04684</t>
  </si>
  <si>
    <t>00313</t>
  </si>
  <si>
    <t>01056</t>
  </si>
  <si>
    <t>02189</t>
  </si>
  <si>
    <t>02617</t>
  </si>
  <si>
    <t>02901</t>
  </si>
  <si>
    <t>02952</t>
  </si>
  <si>
    <t>03421</t>
  </si>
  <si>
    <t>03536</t>
  </si>
  <si>
    <t>03878</t>
  </si>
  <si>
    <t>02027</t>
  </si>
  <si>
    <t>03280</t>
  </si>
  <si>
    <t>05149</t>
  </si>
  <si>
    <t>00412</t>
  </si>
  <si>
    <t>01161</t>
  </si>
  <si>
    <t>01320</t>
  </si>
  <si>
    <t>02528</t>
  </si>
  <si>
    <t>02956</t>
  </si>
  <si>
    <t>02973</t>
  </si>
  <si>
    <t>03358</t>
  </si>
  <si>
    <t>00164</t>
  </si>
  <si>
    <t>00995</t>
  </si>
  <si>
    <t>04912</t>
  </si>
  <si>
    <t>00029</t>
  </si>
  <si>
    <t>00891</t>
  </si>
  <si>
    <t>01143</t>
  </si>
  <si>
    <t>02478</t>
  </si>
  <si>
    <t>03961</t>
  </si>
  <si>
    <t>04724</t>
  </si>
  <si>
    <t>02171</t>
  </si>
  <si>
    <t>02311</t>
  </si>
  <si>
    <t>03563</t>
  </si>
  <si>
    <t>03587</t>
  </si>
  <si>
    <t>03706</t>
  </si>
  <si>
    <t>04121</t>
  </si>
  <si>
    <t>01047</t>
  </si>
  <si>
    <t>01142</t>
  </si>
  <si>
    <t>02232</t>
  </si>
  <si>
    <t>02339</t>
  </si>
  <si>
    <t>03611</t>
  </si>
  <si>
    <t>03953</t>
  </si>
  <si>
    <t>04253</t>
  </si>
  <si>
    <t>04952</t>
  </si>
  <si>
    <t>05016</t>
  </si>
  <si>
    <t>00839</t>
  </si>
  <si>
    <t>01382</t>
  </si>
  <si>
    <t>01452</t>
  </si>
  <si>
    <t>01845</t>
  </si>
  <si>
    <t>03560</t>
  </si>
  <si>
    <t>04059</t>
  </si>
  <si>
    <t>04731</t>
  </si>
  <si>
    <t>00693</t>
  </si>
  <si>
    <t>01672</t>
  </si>
  <si>
    <t>02347</t>
  </si>
  <si>
    <t>02582</t>
  </si>
  <si>
    <t>02762</t>
  </si>
  <si>
    <t>04090</t>
  </si>
  <si>
    <t>04491</t>
  </si>
  <si>
    <t>04678</t>
  </si>
  <si>
    <t>01189</t>
  </si>
  <si>
    <t>01590</t>
  </si>
  <si>
    <t>02309</t>
  </si>
  <si>
    <t>03628</t>
  </si>
  <si>
    <t>03718</t>
  </si>
  <si>
    <t>04198</t>
  </si>
  <si>
    <t>04784</t>
  </si>
  <si>
    <t>00086</t>
  </si>
  <si>
    <t>01813</t>
  </si>
  <si>
    <t>02212</t>
  </si>
  <si>
    <t>04466</t>
  </si>
  <si>
    <t>04483</t>
  </si>
  <si>
    <t>00273</t>
  </si>
  <si>
    <t>00578</t>
  </si>
  <si>
    <t>01290</t>
  </si>
  <si>
    <t>01501</t>
  </si>
  <si>
    <t>01540</t>
  </si>
  <si>
    <t>02541</t>
  </si>
  <si>
    <t>04264</t>
  </si>
  <si>
    <t>04311</t>
  </si>
  <si>
    <t>04796</t>
  </si>
  <si>
    <t>00089</t>
  </si>
  <si>
    <t>00487</t>
  </si>
  <si>
    <t>01476</t>
  </si>
  <si>
    <t>02145</t>
  </si>
  <si>
    <t>02999</t>
  </si>
  <si>
    <t>04464</t>
  </si>
  <si>
    <t>04978</t>
  </si>
  <si>
    <t>00130</t>
  </si>
  <si>
    <t>00848</t>
  </si>
  <si>
    <t>01359</t>
  </si>
  <si>
    <t>02379</t>
  </si>
  <si>
    <t>02987</t>
  </si>
  <si>
    <t>03121</t>
  </si>
  <si>
    <t>04445</t>
  </si>
  <si>
    <t>00441</t>
  </si>
  <si>
    <t>04608</t>
  </si>
  <si>
    <t>04914</t>
  </si>
  <si>
    <t>00860</t>
  </si>
  <si>
    <t>00920</t>
  </si>
  <si>
    <t>01700</t>
  </si>
  <si>
    <t>01768</t>
  </si>
  <si>
    <t>01876</t>
  </si>
  <si>
    <t>02453</t>
  </si>
  <si>
    <t>02676</t>
  </si>
  <si>
    <t>02800</t>
  </si>
  <si>
    <t>02857</t>
  </si>
  <si>
    <t>03584</t>
  </si>
  <si>
    <t>03669</t>
  </si>
  <si>
    <t>04787</t>
  </si>
  <si>
    <t>00769</t>
  </si>
  <si>
    <t>01184</t>
  </si>
  <si>
    <t>01498</t>
  </si>
  <si>
    <t>02054</t>
  </si>
  <si>
    <t>02294</t>
  </si>
  <si>
    <t>02892</t>
  </si>
  <si>
    <t>03145</t>
  </si>
  <si>
    <t>03925</t>
  </si>
  <si>
    <t>02722</t>
  </si>
  <si>
    <t>02767</t>
  </si>
  <si>
    <t>03794</t>
  </si>
  <si>
    <t>03880</t>
  </si>
  <si>
    <t>00422</t>
  </si>
  <si>
    <t>00495</t>
  </si>
  <si>
    <t>01517</t>
  </si>
  <si>
    <t>02391</t>
  </si>
  <si>
    <t>03809</t>
  </si>
  <si>
    <t>03958</t>
  </si>
  <si>
    <t>04418</t>
  </si>
  <si>
    <t>04693</t>
  </si>
  <si>
    <t>00193</t>
  </si>
  <si>
    <t>02246</t>
  </si>
  <si>
    <t>02556</t>
  </si>
  <si>
    <t>00169</t>
  </si>
  <si>
    <t>00877</t>
  </si>
  <si>
    <t>02023</t>
  </si>
  <si>
    <t>02548</t>
  </si>
  <si>
    <t>02602</t>
  </si>
  <si>
    <t>03229</t>
  </si>
  <si>
    <t>03261</t>
  </si>
  <si>
    <t>03621</t>
  </si>
  <si>
    <t>04681</t>
  </si>
  <si>
    <t>04954</t>
  </si>
  <si>
    <t>01153</t>
  </si>
  <si>
    <t>01383</t>
  </si>
  <si>
    <t>02583</t>
  </si>
  <si>
    <t>04074</t>
  </si>
  <si>
    <t>04301</t>
  </si>
  <si>
    <t>04692</t>
  </si>
  <si>
    <t>01951</t>
  </si>
  <si>
    <t>02111</t>
  </si>
  <si>
    <t>02933</t>
  </si>
  <si>
    <t>03263</t>
  </si>
  <si>
    <t>04764</t>
  </si>
  <si>
    <t>00028</t>
  </si>
  <si>
    <t>00581</t>
  </si>
  <si>
    <t>00643</t>
  </si>
  <si>
    <t>01907</t>
  </si>
  <si>
    <t>01950</t>
  </si>
  <si>
    <t>02443</t>
  </si>
  <si>
    <t>02480</t>
  </si>
  <si>
    <t>02515</t>
  </si>
  <si>
    <t>02829</t>
  </si>
  <si>
    <t>04086</t>
  </si>
  <si>
    <t>04512</t>
  </si>
  <si>
    <t>04837</t>
  </si>
  <si>
    <t>01580</t>
  </si>
  <si>
    <t>01962</t>
  </si>
  <si>
    <t>02381</t>
  </si>
  <si>
    <t>02655</t>
  </si>
  <si>
    <t>02944</t>
  </si>
  <si>
    <t>04756</t>
  </si>
  <si>
    <t>00052</t>
  </si>
  <si>
    <t>00556</t>
  </si>
  <si>
    <t>01233</t>
  </si>
  <si>
    <t>01492</t>
  </si>
  <si>
    <t>01619</t>
  </si>
  <si>
    <t>01631</t>
  </si>
  <si>
    <t>01844</t>
  </si>
  <si>
    <t>04246</t>
  </si>
  <si>
    <t>05139</t>
  </si>
  <si>
    <t>00186</t>
  </si>
  <si>
    <t>01742</t>
  </si>
  <si>
    <t>03189</t>
  </si>
  <si>
    <t>03747</t>
  </si>
  <si>
    <t>03782</t>
  </si>
  <si>
    <t>04344</t>
  </si>
  <si>
    <t>04901</t>
  </si>
  <si>
    <t>04969</t>
  </si>
  <si>
    <t>00673</t>
  </si>
  <si>
    <t>00888</t>
  </si>
  <si>
    <t>01541</t>
  </si>
  <si>
    <t>01881</t>
  </si>
  <si>
    <t>02007</t>
  </si>
  <si>
    <t>02312</t>
  </si>
  <si>
    <t>04493</t>
  </si>
  <si>
    <t>02072</t>
  </si>
  <si>
    <t>02142</t>
  </si>
  <si>
    <t>02911</t>
  </si>
  <si>
    <t>04276</t>
  </si>
  <si>
    <t>05077</t>
  </si>
  <si>
    <t>01259</t>
  </si>
  <si>
    <t>01720</t>
  </si>
  <si>
    <t>01975</t>
  </si>
  <si>
    <t>02848</t>
  </si>
  <si>
    <t>02979</t>
  </si>
  <si>
    <t>02996</t>
  </si>
  <si>
    <t>00749</t>
  </si>
  <si>
    <t>01928</t>
  </si>
  <si>
    <t>02486</t>
  </si>
  <si>
    <t>02688</t>
  </si>
  <si>
    <t>02712</t>
  </si>
  <si>
    <t>03853</t>
  </si>
  <si>
    <t>04043</t>
  </si>
  <si>
    <t>00290</t>
  </si>
  <si>
    <t>02953</t>
  </si>
  <si>
    <t>03179</t>
  </si>
  <si>
    <t>03301</t>
  </si>
  <si>
    <t>03349</t>
  </si>
  <si>
    <t>04874</t>
  </si>
  <si>
    <t>01045</t>
  </si>
  <si>
    <t>01703</t>
  </si>
  <si>
    <t>02107</t>
  </si>
  <si>
    <t>02265</t>
  </si>
  <si>
    <t>02839</t>
  </si>
  <si>
    <t>04742</t>
  </si>
  <si>
    <t>04899</t>
  </si>
  <si>
    <t>05042</t>
  </si>
  <si>
    <t>02248</t>
  </si>
  <si>
    <t>02427</t>
  </si>
  <si>
    <t>02445</t>
  </si>
  <si>
    <t>03311</t>
  </si>
  <si>
    <t>03320</t>
  </si>
  <si>
    <t>03321</t>
  </si>
  <si>
    <t>05181</t>
  </si>
  <si>
    <t>05187</t>
  </si>
  <si>
    <t>00605</t>
  </si>
  <si>
    <t>03244</t>
  </si>
  <si>
    <t>04047</t>
  </si>
  <si>
    <t>04101</t>
  </si>
  <si>
    <t>04537</t>
  </si>
  <si>
    <t>00754</t>
  </si>
  <si>
    <t>01340</t>
  </si>
  <si>
    <t>01444</t>
  </si>
  <si>
    <t>02390</t>
  </si>
  <si>
    <t>03076</t>
  </si>
  <si>
    <t>03157</t>
  </si>
  <si>
    <t>04516</t>
  </si>
  <si>
    <t>05119</t>
  </si>
  <si>
    <t>00125</t>
  </si>
  <si>
    <t>00728</t>
  </si>
  <si>
    <t>01271</t>
  </si>
  <si>
    <t>01284</t>
  </si>
  <si>
    <t>01657</t>
  </si>
  <si>
    <t>02240</t>
  </si>
  <si>
    <t>03050</t>
  </si>
  <si>
    <t>03213</t>
  </si>
  <si>
    <t>03367</t>
  </si>
  <si>
    <t>03885</t>
  </si>
  <si>
    <t>04372</t>
  </si>
  <si>
    <t>04417</t>
  </si>
  <si>
    <t>01147</t>
  </si>
  <si>
    <t>01514</t>
  </si>
  <si>
    <t>01538</t>
  </si>
  <si>
    <t>01679</t>
  </si>
  <si>
    <t>01708</t>
  </si>
  <si>
    <t>02686</t>
  </si>
  <si>
    <t>03307</t>
  </si>
  <si>
    <t>03772</t>
  </si>
  <si>
    <t>03877</t>
  </si>
  <si>
    <t>04117</t>
  </si>
  <si>
    <t>04562</t>
  </si>
  <si>
    <t>04683</t>
  </si>
  <si>
    <t>00308</t>
  </si>
  <si>
    <t>00773</t>
  </si>
  <si>
    <t>01303</t>
  </si>
  <si>
    <t>01348</t>
  </si>
  <si>
    <t>01496</t>
  </si>
  <si>
    <t>01695</t>
  </si>
  <si>
    <t>02812</t>
  </si>
  <si>
    <t>03017</t>
  </si>
  <si>
    <t>03719</t>
  </si>
  <si>
    <t>03920</t>
  </si>
  <si>
    <t>04654</t>
  </si>
  <si>
    <t>04920</t>
  </si>
  <si>
    <t>05191</t>
  </si>
  <si>
    <t>00413</t>
  </si>
  <si>
    <t>01658</t>
  </si>
  <si>
    <t>02024</t>
  </si>
  <si>
    <t>03980</t>
  </si>
  <si>
    <t>04239</t>
  </si>
  <si>
    <t>04761</t>
  </si>
  <si>
    <t>05160</t>
  </si>
  <si>
    <t>02224</t>
  </si>
  <si>
    <t>02832</t>
  </si>
  <si>
    <t>03000</t>
  </si>
  <si>
    <t>03206</t>
  </si>
  <si>
    <t>03777</t>
  </si>
  <si>
    <t>04980</t>
  </si>
  <si>
    <t>01102</t>
  </si>
  <si>
    <t>01333</t>
  </si>
  <si>
    <t>01369</t>
  </si>
  <si>
    <t>01712</t>
  </si>
  <si>
    <t>02229</t>
  </si>
  <si>
    <t>03458</t>
  </si>
  <si>
    <t>04637</t>
  </si>
  <si>
    <t>04726</t>
  </si>
  <si>
    <t>04838</t>
  </si>
  <si>
    <t>05075</t>
  </si>
  <si>
    <t>00149</t>
  </si>
  <si>
    <t>00449</t>
  </si>
  <si>
    <t>01422</t>
  </si>
  <si>
    <t>03248</t>
  </si>
  <si>
    <t>03445</t>
  </si>
  <si>
    <t>03930</t>
  </si>
  <si>
    <t>03969</t>
  </si>
  <si>
    <t>04190</t>
  </si>
  <si>
    <t>04442</t>
  </si>
  <si>
    <t>00228</t>
  </si>
  <si>
    <t>02101</t>
  </si>
  <si>
    <t>02590</t>
  </si>
  <si>
    <t>02957</t>
  </si>
  <si>
    <t>04270</t>
  </si>
  <si>
    <t>04324</t>
  </si>
  <si>
    <t>05010</t>
  </si>
  <si>
    <t>05092</t>
  </si>
  <si>
    <t>01061</t>
  </si>
  <si>
    <t>01099</t>
  </si>
  <si>
    <t>03500</t>
  </si>
  <si>
    <t>03856</t>
  </si>
  <si>
    <t>04044</t>
  </si>
  <si>
    <t>04235</t>
  </si>
  <si>
    <t>00122</t>
  </si>
  <si>
    <t>00239</t>
  </si>
  <si>
    <t>00356</t>
  </si>
  <si>
    <t>00785</t>
  </si>
  <si>
    <t>02325</t>
  </si>
  <si>
    <t>02566</t>
  </si>
  <si>
    <t>03105</t>
  </si>
  <si>
    <t>03167</t>
  </si>
  <si>
    <t>04396</t>
  </si>
  <si>
    <t>04475</t>
  </si>
  <si>
    <t>04482</t>
  </si>
  <si>
    <t>05022</t>
  </si>
  <si>
    <t>01304</t>
  </si>
  <si>
    <t>03008</t>
  </si>
  <si>
    <t>04140</t>
  </si>
  <si>
    <t>04151</t>
  </si>
  <si>
    <t>04650</t>
  </si>
  <si>
    <t>04897</t>
  </si>
  <si>
    <t>00792</t>
  </si>
  <si>
    <t>01796</t>
  </si>
  <si>
    <t>03222</t>
  </si>
  <si>
    <t>03237</t>
  </si>
  <si>
    <t>03695</t>
  </si>
  <si>
    <t>05148</t>
  </si>
  <si>
    <t>00534</t>
  </si>
  <si>
    <t>00551</t>
  </si>
  <si>
    <t>02110</t>
  </si>
  <si>
    <t>02217</t>
  </si>
  <si>
    <t>02544</t>
  </si>
  <si>
    <t>03678</t>
  </si>
  <si>
    <t>03726</t>
  </si>
  <si>
    <t>03897</t>
  </si>
  <si>
    <t>01262</t>
  </si>
  <si>
    <t>02657</t>
  </si>
  <si>
    <t>03238</t>
  </si>
  <si>
    <t>03607</t>
  </si>
  <si>
    <t>05070</t>
  </si>
  <si>
    <t>05171</t>
  </si>
  <si>
    <t>00617</t>
  </si>
  <si>
    <t>00849</t>
  </si>
  <si>
    <t>00956</t>
  </si>
  <si>
    <t>01896</t>
  </si>
  <si>
    <t>02317</t>
  </si>
  <si>
    <t>02542</t>
  </si>
  <si>
    <t>04535</t>
  </si>
  <si>
    <t>04988</t>
  </si>
  <si>
    <t>00253</t>
  </si>
  <si>
    <t>01743</t>
  </si>
  <si>
    <t>01801</t>
  </si>
  <si>
    <t>02511</t>
  </si>
  <si>
    <t>03186</t>
  </si>
  <si>
    <t>03378</t>
  </si>
  <si>
    <t>04255</t>
  </si>
  <si>
    <t>04587</t>
  </si>
  <si>
    <t>00830</t>
  </si>
  <si>
    <t>04320</t>
  </si>
  <si>
    <t>04386</t>
  </si>
  <si>
    <t>04602</t>
  </si>
  <si>
    <t>05190</t>
  </si>
  <si>
    <t>00393</t>
  </si>
  <si>
    <t>00812</t>
  </si>
  <si>
    <t>01297</t>
  </si>
  <si>
    <t>01574</t>
  </si>
  <si>
    <t>03060</t>
  </si>
  <si>
    <t>03490</t>
  </si>
  <si>
    <t>03654</t>
  </si>
  <si>
    <t>04209</t>
  </si>
  <si>
    <t>04227</t>
  </si>
  <si>
    <t>04247</t>
  </si>
  <si>
    <t>05196</t>
  </si>
  <si>
    <t>00400</t>
  </si>
  <si>
    <t>00829</t>
  </si>
  <si>
    <t>01236</t>
  </si>
  <si>
    <t>01364</t>
  </si>
  <si>
    <t>02105</t>
  </si>
  <si>
    <t>04706</t>
  </si>
  <si>
    <t>00068</t>
  </si>
  <si>
    <t>01352</t>
  </si>
  <si>
    <t>02526</t>
  </si>
  <si>
    <t>03298</t>
  </si>
  <si>
    <t>03510</t>
  </si>
  <si>
    <t>03638</t>
  </si>
  <si>
    <t>03754</t>
  </si>
  <si>
    <t>04029</t>
  </si>
  <si>
    <t>04651</t>
  </si>
  <si>
    <t>04886</t>
  </si>
  <si>
    <t>00162</t>
  </si>
  <si>
    <t>00184</t>
  </si>
  <si>
    <t>00328</t>
  </si>
  <si>
    <t>00908</t>
  </si>
  <si>
    <t>03159</t>
  </si>
  <si>
    <t>04509</t>
  </si>
  <si>
    <t>04677</t>
  </si>
  <si>
    <t>04867</t>
  </si>
  <si>
    <t>01615</t>
  </si>
  <si>
    <t>01812</t>
  </si>
  <si>
    <t>03645</t>
  </si>
  <si>
    <t>03804</t>
  </si>
  <si>
    <t>04367</t>
  </si>
  <si>
    <t>04746</t>
  </si>
  <si>
    <t>04795</t>
  </si>
  <si>
    <t>04800</t>
  </si>
  <si>
    <t>05018</t>
  </si>
  <si>
    <t>00474</t>
  </si>
  <si>
    <t>01175</t>
  </si>
  <si>
    <t>02015</t>
  </si>
  <si>
    <t>02196</t>
  </si>
  <si>
    <t>03508</t>
  </si>
  <si>
    <t>03516</t>
  </si>
  <si>
    <t>03570</t>
  </si>
  <si>
    <t>04799</t>
  </si>
  <si>
    <t>05156</t>
  </si>
  <si>
    <t>00526</t>
  </si>
  <si>
    <t>00712</t>
  </si>
  <si>
    <t>01533</t>
  </si>
  <si>
    <t>01933</t>
  </si>
  <si>
    <t>03128</t>
  </si>
  <si>
    <t>04922</t>
  </si>
  <si>
    <t>05051</t>
  </si>
  <si>
    <t>05182</t>
  </si>
  <si>
    <t>01071</t>
  </si>
  <si>
    <t>01210</t>
  </si>
  <si>
    <t>01244</t>
  </si>
  <si>
    <t>01403</t>
  </si>
  <si>
    <t>01592</t>
  </si>
  <si>
    <t>02581</t>
  </si>
  <si>
    <t>03428</t>
  </si>
  <si>
    <t>00765</t>
  </si>
  <si>
    <t>00854</t>
  </si>
  <si>
    <t>01087</t>
  </si>
  <si>
    <t>01150</t>
  </si>
  <si>
    <t>01902</t>
  </si>
  <si>
    <t>03913</t>
  </si>
  <si>
    <t>04378</t>
  </si>
  <si>
    <t>04551</t>
  </si>
  <si>
    <t>00787</t>
  </si>
  <si>
    <t>01133</t>
  </si>
  <si>
    <t>02075</t>
  </si>
  <si>
    <t>02172</t>
  </si>
  <si>
    <t>02977</t>
  </si>
  <si>
    <t>03531</t>
  </si>
  <si>
    <t>03881</t>
  </si>
  <si>
    <t>04469</t>
  </si>
  <si>
    <t>05037</t>
  </si>
  <si>
    <t>00035</t>
  </si>
  <si>
    <t>00226</t>
  </si>
  <si>
    <t>01713</t>
  </si>
  <si>
    <t>02320</t>
  </si>
  <si>
    <t>02496</t>
  </si>
  <si>
    <t>02504</t>
  </si>
  <si>
    <t>02598</t>
  </si>
  <si>
    <t>02600</t>
  </si>
  <si>
    <t>02856</t>
  </si>
  <si>
    <t>03478</t>
  </si>
  <si>
    <t>03599</t>
  </si>
  <si>
    <t>00282</t>
  </si>
  <si>
    <t>00980</t>
  </si>
  <si>
    <t>01155</t>
  </si>
  <si>
    <t>01816</t>
  </si>
  <si>
    <t>02128</t>
  </si>
  <si>
    <t>02296</t>
  </si>
  <si>
    <t>02322</t>
  </si>
  <si>
    <t>03480</t>
  </si>
  <si>
    <t>04426</t>
  </si>
  <si>
    <t>04938</t>
  </si>
  <si>
    <t>00915</t>
  </si>
  <si>
    <t>01188</t>
  </si>
  <si>
    <t>01594</t>
  </si>
  <si>
    <t>03022</t>
  </si>
  <si>
    <t>00588</t>
  </si>
  <si>
    <t>01016</t>
  </si>
  <si>
    <t>01930</t>
  </si>
  <si>
    <t>02658</t>
  </si>
  <si>
    <t>02951</t>
  </si>
  <si>
    <t>04328</t>
  </si>
  <si>
    <t>04591</t>
  </si>
  <si>
    <t>00280</t>
  </si>
  <si>
    <t>00409</t>
  </si>
  <si>
    <t>01372</t>
  </si>
  <si>
    <t>02327</t>
  </si>
  <si>
    <t>02703</t>
  </si>
  <si>
    <t>02776</t>
  </si>
  <si>
    <t>03411</t>
  </si>
  <si>
    <t>03841</t>
  </si>
  <si>
    <t>05121</t>
  </si>
  <si>
    <t>00053</t>
  </si>
  <si>
    <t>00127</t>
  </si>
  <si>
    <t>01092</t>
  </si>
  <si>
    <t>01213</t>
  </si>
  <si>
    <t>01849</t>
  </si>
  <si>
    <t>02395</t>
  </si>
  <si>
    <t>04166</t>
  </si>
  <si>
    <t>01004</t>
  </si>
  <si>
    <t>01012</t>
  </si>
  <si>
    <t>02180</t>
  </si>
  <si>
    <t>03659</t>
  </si>
  <si>
    <t>03775</t>
  </si>
  <si>
    <t>04071</t>
  </si>
  <si>
    <t>05137</t>
  </si>
  <si>
    <t>00133</t>
  </si>
  <si>
    <t>01385</t>
  </si>
  <si>
    <t>01597</t>
  </si>
  <si>
    <t>02273</t>
  </si>
  <si>
    <t>02931</t>
  </si>
  <si>
    <t>04143</t>
  </si>
  <si>
    <t>04504</t>
  </si>
  <si>
    <t>00656</t>
  </si>
  <si>
    <t>00979</t>
  </si>
  <si>
    <t>01510</t>
  </si>
  <si>
    <t>01959</t>
  </si>
  <si>
    <t>02089</t>
  </si>
  <si>
    <t>02446</t>
  </si>
  <si>
    <t>02847</t>
  </si>
  <si>
    <t>03454</t>
  </si>
  <si>
    <t>04472</t>
  </si>
  <si>
    <t>04852</t>
  </si>
  <si>
    <t>04959</t>
  </si>
  <si>
    <t>05056</t>
  </si>
  <si>
    <t>01152</t>
  </si>
  <si>
    <t>03919</t>
  </si>
  <si>
    <t>04202</t>
  </si>
  <si>
    <t>04274</t>
  </si>
  <si>
    <t>04364</t>
  </si>
  <si>
    <t>04896</t>
  </si>
  <si>
    <t>05109</t>
  </si>
  <si>
    <t>00289</t>
  </si>
  <si>
    <t>04092</t>
  </si>
  <si>
    <t>04727</t>
  </si>
  <si>
    <t>04753</t>
  </si>
  <si>
    <t>00942</t>
  </si>
  <si>
    <t>01755</t>
  </si>
  <si>
    <t>03073</t>
  </si>
  <si>
    <t>04230</t>
  </si>
  <si>
    <t>00644</t>
  </si>
  <si>
    <t>01122</t>
  </si>
  <si>
    <t>02019</t>
  </si>
  <si>
    <t>02432</t>
  </si>
  <si>
    <t>02989</t>
  </si>
  <si>
    <t>03019</t>
  </si>
  <si>
    <t>03798</t>
  </si>
  <si>
    <t>03862</t>
  </si>
  <si>
    <t>04281</t>
  </si>
  <si>
    <t>00191</t>
  </si>
  <si>
    <t>01039</t>
  </si>
  <si>
    <t>02641</t>
  </si>
  <si>
    <t>03058</t>
  </si>
  <si>
    <t>03110</t>
  </si>
  <si>
    <t>03981</t>
  </si>
  <si>
    <t>04663</t>
  </si>
  <si>
    <t>05021</t>
  </si>
  <si>
    <t>05107</t>
  </si>
  <si>
    <t>00454</t>
  </si>
  <si>
    <t>00873</t>
  </si>
  <si>
    <t>01116</t>
  </si>
  <si>
    <t>01206</t>
  </si>
  <si>
    <t>01576</t>
  </si>
  <si>
    <t>02634</t>
  </si>
  <si>
    <t>02649</t>
  </si>
  <si>
    <t>02774</t>
  </si>
  <si>
    <t>03037</t>
  </si>
  <si>
    <t>03138</t>
  </si>
  <si>
    <t>03228</t>
  </si>
  <si>
    <t>03401</t>
  </si>
  <si>
    <t>03511</t>
  </si>
  <si>
    <t>04485</t>
  </si>
  <si>
    <t>00447</t>
  </si>
  <si>
    <t>01208</t>
  </si>
  <si>
    <t>01355</t>
  </si>
  <si>
    <t>01474</t>
  </si>
  <si>
    <t>01625</t>
  </si>
  <si>
    <t>01877</t>
  </si>
  <si>
    <t>01978</t>
  </si>
  <si>
    <t>03616</t>
  </si>
  <si>
    <t>03992</t>
  </si>
  <si>
    <t>04091</t>
  </si>
  <si>
    <t>04204</t>
  </si>
  <si>
    <t>04234</t>
  </si>
  <si>
    <t>04696</t>
  </si>
  <si>
    <t>04755</t>
  </si>
  <si>
    <t>05090</t>
  </si>
  <si>
    <t>00027</t>
  </si>
  <si>
    <t>00463</t>
  </si>
  <si>
    <t>00653</t>
  </si>
  <si>
    <t>01485</t>
  </si>
  <si>
    <t>01925</t>
  </si>
  <si>
    <t>01952</t>
  </si>
  <si>
    <t>02010</t>
  </si>
  <si>
    <t>02114</t>
  </si>
  <si>
    <t>03104</t>
  </si>
  <si>
    <t>03230</t>
  </si>
  <si>
    <t>03415</t>
  </si>
  <si>
    <t>04130</t>
  </si>
  <si>
    <t>04314</t>
  </si>
  <si>
    <t>00998</t>
  </si>
  <si>
    <t>01172</t>
  </si>
  <si>
    <t>01261</t>
  </si>
  <si>
    <t>01762</t>
  </si>
  <si>
    <t>01851</t>
  </si>
  <si>
    <t>03205</t>
  </si>
  <si>
    <t>01396</t>
  </si>
  <si>
    <t>01441</t>
  </si>
  <si>
    <t>01511</t>
  </si>
  <si>
    <t>01701</t>
  </si>
  <si>
    <t>01984</t>
  </si>
  <si>
    <t>02572</t>
  </si>
  <si>
    <t>02833</t>
  </si>
  <si>
    <t>03522</t>
  </si>
  <si>
    <t>00146</t>
  </si>
  <si>
    <t>00161</t>
  </si>
  <si>
    <t>00819</t>
  </si>
  <si>
    <t>02104</t>
  </si>
  <si>
    <t>02678</t>
  </si>
  <si>
    <t>03015</t>
  </si>
  <si>
    <t>03243</t>
  </si>
  <si>
    <t>03283</t>
  </si>
  <si>
    <t>03966</t>
  </si>
  <si>
    <t>01349</t>
  </si>
  <si>
    <t>02333</t>
  </si>
  <si>
    <t>02628</t>
  </si>
  <si>
    <t>02718</t>
  </si>
  <si>
    <t>03185</t>
  </si>
  <si>
    <t>04495</t>
  </si>
  <si>
    <t>00815</t>
  </si>
  <si>
    <t>01140</t>
  </si>
  <si>
    <t>01544</t>
  </si>
  <si>
    <t>02420</t>
  </si>
  <si>
    <t>02805</t>
  </si>
  <si>
    <t>03160</t>
  </si>
  <si>
    <t>03278</t>
  </si>
  <si>
    <t>03555</t>
  </si>
  <si>
    <t>03702</t>
  </si>
  <si>
    <t>04349</t>
  </si>
  <si>
    <t>04989</t>
  </si>
  <si>
    <t>00713</t>
  </si>
  <si>
    <t>03355</t>
  </si>
  <si>
    <t>03879</t>
  </si>
  <si>
    <t>03989</t>
  </si>
  <si>
    <t>04193</t>
  </si>
  <si>
    <t>04413</t>
  </si>
  <si>
    <t>04598</t>
  </si>
  <si>
    <t>00072</t>
  </si>
  <si>
    <t>00176</t>
  </si>
  <si>
    <t>00205</t>
  </si>
  <si>
    <t>00896</t>
  </si>
  <si>
    <t>01697</t>
  </si>
  <si>
    <t>02159</t>
  </si>
  <si>
    <t>02772</t>
  </si>
  <si>
    <t>03091</t>
  </si>
  <si>
    <t>04241</t>
  </si>
  <si>
    <t>05185</t>
  </si>
  <si>
    <t>01437</t>
  </si>
  <si>
    <t>02316</t>
  </si>
  <si>
    <t>02329</t>
  </si>
  <si>
    <t>03036</t>
  </si>
  <si>
    <t>03429</t>
  </si>
  <si>
    <t>03615</t>
  </si>
  <si>
    <t>03661</t>
  </si>
  <si>
    <t>03831</t>
  </si>
  <si>
    <t>04394</t>
  </si>
  <si>
    <t>00372</t>
  </si>
  <si>
    <t>00532</t>
  </si>
  <si>
    <t>00910</t>
  </si>
  <si>
    <t>00938</t>
  </si>
  <si>
    <t>01079</t>
  </si>
  <si>
    <t>01662</t>
  </si>
  <si>
    <t>02748</t>
  </si>
  <si>
    <t>03354</t>
  </si>
  <si>
    <t>03532</t>
  </si>
  <si>
    <t>03636</t>
  </si>
  <si>
    <t>03810</t>
  </si>
  <si>
    <t>04137</t>
  </si>
  <si>
    <t>04303</t>
  </si>
  <si>
    <t>04991</t>
  </si>
  <si>
    <t>00039</t>
  </si>
  <si>
    <t>00206</t>
  </si>
  <si>
    <t>00397</t>
  </si>
  <si>
    <t>00763</t>
  </si>
  <si>
    <t>01059</t>
  </si>
  <si>
    <t>01332</t>
  </si>
  <si>
    <t>01447</t>
  </si>
  <si>
    <t>02990</t>
  </si>
  <si>
    <t>03769</t>
  </si>
  <si>
    <t>04152</t>
  </si>
  <si>
    <t>04242</t>
  </si>
  <si>
    <t>04780</t>
  </si>
  <si>
    <t>00063</t>
  </si>
  <si>
    <t>00190</t>
  </si>
  <si>
    <t>00268</t>
  </si>
  <si>
    <t>00691</t>
  </si>
  <si>
    <t>00810</t>
  </si>
  <si>
    <t>00855</t>
  </si>
  <si>
    <t>01612</t>
  </si>
  <si>
    <t>01704</t>
  </si>
  <si>
    <t>01857</t>
  </si>
  <si>
    <t>01888</t>
  </si>
  <si>
    <t>02683</t>
  </si>
  <si>
    <t>04211</t>
  </si>
  <si>
    <t>04353</t>
  </si>
  <si>
    <t>05020</t>
  </si>
  <si>
    <t>00564</t>
  </si>
  <si>
    <t>00736</t>
  </si>
  <si>
    <t>01300</t>
  </si>
  <si>
    <t>01948</t>
  </si>
  <si>
    <t>02272</t>
  </si>
  <si>
    <t>02680</t>
  </si>
  <si>
    <t>04178</t>
  </si>
  <si>
    <t>04272</t>
  </si>
  <si>
    <t>04713</t>
  </si>
  <si>
    <t>05166</t>
  </si>
  <si>
    <t>00486</t>
  </si>
  <si>
    <t>01507</t>
  </si>
  <si>
    <t>01821</t>
  </si>
  <si>
    <t>02588</t>
  </si>
  <si>
    <t>02815</t>
  </si>
  <si>
    <t>03258</t>
  </si>
  <si>
    <t>03361</t>
  </si>
  <si>
    <t>03629</t>
  </si>
  <si>
    <t>03750</t>
  </si>
  <si>
    <t>05088</t>
  </si>
  <si>
    <t>01450</t>
  </si>
  <si>
    <t>02330</t>
  </si>
  <si>
    <t>04655</t>
  </si>
  <si>
    <t>00137</t>
  </si>
  <si>
    <t>00141</t>
  </si>
  <si>
    <t>00335</t>
  </si>
  <si>
    <t>00498</t>
  </si>
  <si>
    <t>02611</t>
  </si>
  <si>
    <t>03197</t>
  </si>
  <si>
    <t>04668</t>
  </si>
  <si>
    <t>04994</t>
  </si>
  <si>
    <t>00512</t>
  </si>
  <si>
    <t>00717</t>
  </si>
  <si>
    <t>00952</t>
  </si>
  <si>
    <t>01081</t>
  </si>
  <si>
    <t>02043</t>
  </si>
  <si>
    <t>04040</t>
  </si>
  <si>
    <t>02295</t>
  </si>
  <si>
    <t>02670</t>
  </si>
  <si>
    <t>02777</t>
  </si>
  <si>
    <t>02780</t>
  </si>
  <si>
    <t>03209</t>
  </si>
  <si>
    <t>03414</t>
  </si>
  <si>
    <t>03846</t>
  </si>
  <si>
    <t>04120</t>
  </si>
  <si>
    <t>04217</t>
  </si>
  <si>
    <t>04786</t>
  </si>
  <si>
    <t>00023</t>
  </si>
  <si>
    <t>00099</t>
  </si>
  <si>
    <t>00269</t>
  </si>
  <si>
    <t>01772</t>
  </si>
  <si>
    <t>01906</t>
  </si>
  <si>
    <t>02473</t>
  </si>
  <si>
    <t>02549</t>
  </si>
  <si>
    <t>03341</t>
  </si>
  <si>
    <t>03351</t>
  </si>
  <si>
    <t>03366</t>
  </si>
  <si>
    <t>03691</t>
  </si>
  <si>
    <t>03909</t>
  </si>
  <si>
    <t>04862</t>
  </si>
  <si>
    <t>05096</t>
  </si>
  <si>
    <t>05112</t>
  </si>
  <si>
    <t>00501</t>
  </si>
  <si>
    <t>00540</t>
  </si>
  <si>
    <t>02255</t>
  </si>
  <si>
    <t>03126</t>
  </si>
  <si>
    <t>03223</t>
  </si>
  <si>
    <t>03260</t>
  </si>
  <si>
    <t>03404</t>
  </si>
  <si>
    <t>04267</t>
  </si>
  <si>
    <t>05082</t>
  </si>
  <si>
    <t>05108</t>
  </si>
  <si>
    <t>01105</t>
  </si>
  <si>
    <t>02757</t>
  </si>
  <si>
    <t>03325</t>
  </si>
  <si>
    <t>04070</t>
  </si>
  <si>
    <t>04339</t>
  </si>
  <si>
    <t>00731</t>
  </si>
  <si>
    <t>01362</t>
  </si>
  <si>
    <t>01512</t>
  </si>
  <si>
    <t>01647</t>
  </si>
  <si>
    <t>02358</t>
  </si>
  <si>
    <t>02366</t>
  </si>
  <si>
    <t>03481</t>
  </si>
  <si>
    <t>03595</t>
  </si>
  <si>
    <t>03766</t>
  </si>
  <si>
    <t>03933</t>
  </si>
  <si>
    <t>03951</t>
  </si>
  <si>
    <t>04078</t>
  </si>
  <si>
    <t>04182</t>
  </si>
  <si>
    <t>00323</t>
  </si>
  <si>
    <t>00544</t>
  </si>
  <si>
    <t>01570</t>
  </si>
  <si>
    <t>01932</t>
  </si>
  <si>
    <t>04352</t>
  </si>
  <si>
    <t>04561</t>
  </si>
  <si>
    <t>04741</t>
  </si>
  <si>
    <t>04882</t>
  </si>
  <si>
    <t>04885</t>
  </si>
  <si>
    <t>04982</t>
  </si>
  <si>
    <t>00040</t>
  </si>
  <si>
    <t>00110</t>
  </si>
  <si>
    <t>01169</t>
  </si>
  <si>
    <t>02211</t>
  </si>
  <si>
    <t>03494</t>
  </si>
  <si>
    <t>03586</t>
  </si>
  <si>
    <t>03660</t>
  </si>
  <si>
    <t>04307</t>
  </si>
  <si>
    <t>05133</t>
  </si>
  <si>
    <t>00472</t>
  </si>
  <si>
    <t>00689</t>
  </si>
  <si>
    <t>00864</t>
  </si>
  <si>
    <t>01163</t>
  </si>
  <si>
    <t>01323</t>
  </si>
  <si>
    <t>02098</t>
  </si>
  <si>
    <t>02190</t>
  </si>
  <si>
    <t>02664</t>
  </si>
  <si>
    <t>02992</t>
  </si>
  <si>
    <t>03120</t>
  </si>
  <si>
    <t>00189</t>
  </si>
  <si>
    <t>00927</t>
  </si>
  <si>
    <t>01388</t>
  </si>
  <si>
    <t>03932</t>
  </si>
  <si>
    <t>04008</t>
  </si>
  <si>
    <t>04701</t>
  </si>
  <si>
    <t>04805</t>
  </si>
  <si>
    <t>00912</t>
  </si>
  <si>
    <t>01837</t>
  </si>
  <si>
    <t>02216</t>
  </si>
  <si>
    <t>02451</t>
  </si>
  <si>
    <t>02874</t>
  </si>
  <si>
    <t>02885</t>
  </si>
  <si>
    <t>03014</t>
  </si>
  <si>
    <t>03273</t>
  </si>
  <si>
    <t>05041</t>
  </si>
  <si>
    <t>00312</t>
  </si>
  <si>
    <t>00647</t>
  </si>
  <si>
    <t>00708</t>
  </si>
  <si>
    <t>00886</t>
  </si>
  <si>
    <t>00944</t>
  </si>
  <si>
    <t>01050</t>
  </si>
  <si>
    <t>01677</t>
  </si>
  <si>
    <t>02109</t>
  </si>
  <si>
    <t>03688</t>
  </si>
  <si>
    <t>00521</t>
  </si>
  <si>
    <t>00557</t>
  </si>
  <si>
    <t>00929</t>
  </si>
  <si>
    <t>01089</t>
  </si>
  <si>
    <t>01655</t>
  </si>
  <si>
    <t>01897</t>
  </si>
  <si>
    <t>02417</t>
  </si>
  <si>
    <t>03474</t>
  </si>
  <si>
    <t>04079</t>
  </si>
  <si>
    <t>00045</t>
  </si>
  <si>
    <t>02895</t>
  </si>
  <si>
    <t>05158</t>
  </si>
  <si>
    <t>01217</t>
  </si>
  <si>
    <t>02249</t>
  </si>
  <si>
    <t>02650</t>
  </si>
  <si>
    <t>03937</t>
  </si>
  <si>
    <t>04122</t>
  </si>
  <si>
    <t>04589</t>
  </si>
  <si>
    <t>04873</t>
  </si>
  <si>
    <t>00729</t>
  </si>
  <si>
    <t>00906</t>
  </si>
  <si>
    <t>01531</t>
  </si>
  <si>
    <t>01683</t>
  </si>
  <si>
    <t>02363</t>
  </si>
  <si>
    <t>03858</t>
  </si>
  <si>
    <t>04233</t>
  </si>
  <si>
    <t>05071</t>
  </si>
  <si>
    <t>05174</t>
  </si>
  <si>
    <t>00727</t>
  </si>
  <si>
    <t>01546</t>
  </si>
  <si>
    <t>03610</t>
  </si>
  <si>
    <t>03931</t>
  </si>
  <si>
    <t>03942</t>
  </si>
  <si>
    <t>04165</t>
  </si>
  <si>
    <t>01149</t>
  </si>
  <si>
    <t>01310</t>
  </si>
  <si>
    <t>02352</t>
  </si>
  <si>
    <t>02547</t>
  </si>
  <si>
    <t>02720</t>
  </si>
  <si>
    <t>03591</t>
  </si>
  <si>
    <t>03819</t>
  </si>
  <si>
    <t>04869</t>
  </si>
  <si>
    <t>04940</t>
  </si>
  <si>
    <t>05164</t>
  </si>
  <si>
    <t>00659</t>
  </si>
  <si>
    <t>00969</t>
  </si>
  <si>
    <t>01096</t>
  </si>
  <si>
    <t>01440</t>
  </si>
  <si>
    <t>02052</t>
  </si>
  <si>
    <t>02096</t>
  </si>
  <si>
    <t>02488</t>
  </si>
  <si>
    <t>03220</t>
  </si>
  <si>
    <t>03711</t>
  </si>
  <si>
    <t>03823</t>
  </si>
  <si>
    <t>04058</t>
  </si>
  <si>
    <t>04126</t>
  </si>
  <si>
    <t>05080</t>
  </si>
  <si>
    <t>00923</t>
  </si>
  <si>
    <t>01549</t>
  </si>
  <si>
    <t>01839</t>
  </si>
  <si>
    <t>02053</t>
  </si>
  <si>
    <t>02342</t>
  </si>
  <si>
    <t>02465</t>
  </si>
  <si>
    <t>03990</t>
  </si>
  <si>
    <t>04370</t>
  </si>
  <si>
    <t>04856</t>
  </si>
  <si>
    <t>00337</t>
  </si>
  <si>
    <t>01001</t>
  </si>
  <si>
    <t>02424</t>
  </si>
  <si>
    <t>02751</t>
  </si>
  <si>
    <t>00375</t>
  </si>
  <si>
    <t>00650</t>
  </si>
  <si>
    <t>00941</t>
  </si>
  <si>
    <t>02719</t>
  </si>
  <si>
    <t>03833</t>
  </si>
  <si>
    <t>00211</t>
  </si>
  <si>
    <t>00392</t>
  </si>
  <si>
    <t>01302</t>
  </si>
  <si>
    <t>01366</t>
  </si>
  <si>
    <t>01974</t>
  </si>
  <si>
    <t>02716</t>
  </si>
  <si>
    <t>03161</t>
  </si>
  <si>
    <t>03240</t>
  </si>
  <si>
    <t>03682</t>
  </si>
  <si>
    <t>04725</t>
  </si>
  <si>
    <t>00758</t>
  </si>
  <si>
    <t>01910</t>
  </si>
  <si>
    <t>01941</t>
  </si>
  <si>
    <t>02324</t>
  </si>
  <si>
    <t>02869</t>
  </si>
  <si>
    <t>03236</t>
  </si>
  <si>
    <t>03582</t>
  </si>
  <si>
    <t>03715</t>
  </si>
  <si>
    <t>03940</t>
  </si>
  <si>
    <t>04760</t>
  </si>
  <si>
    <t>04768</t>
  </si>
  <si>
    <t>05025</t>
  </si>
  <si>
    <t>00165</t>
  </si>
  <si>
    <t>00198</t>
  </si>
  <si>
    <t>01480</t>
  </si>
  <si>
    <t>01990</t>
  </si>
  <si>
    <t>02298</t>
  </si>
  <si>
    <t>02886</t>
  </si>
  <si>
    <t>02893</t>
  </si>
  <si>
    <t>02939</t>
  </si>
  <si>
    <t>03249</t>
  </si>
  <si>
    <t>03832</t>
  </si>
  <si>
    <t>03868</t>
  </si>
  <si>
    <t>04365</t>
  </si>
  <si>
    <t>00314</t>
  </si>
  <si>
    <t>00552</t>
  </si>
  <si>
    <t>01317</t>
  </si>
  <si>
    <t>01515</t>
  </si>
  <si>
    <t>01674</t>
  </si>
  <si>
    <t>02407</t>
  </si>
  <si>
    <t>02817</t>
  </si>
  <si>
    <t>03059</t>
  </si>
  <si>
    <t>03210</t>
  </si>
  <si>
    <t>03670</t>
  </si>
  <si>
    <t>04017</t>
  </si>
  <si>
    <t>05012</t>
  </si>
  <si>
    <t>00884</t>
  </si>
  <si>
    <t>01025</t>
  </si>
  <si>
    <t>01279</t>
  </si>
  <si>
    <t>01534</t>
  </si>
  <si>
    <t>02147</t>
  </si>
  <si>
    <t>02385</t>
  </si>
  <si>
    <t>02517</t>
  </si>
  <si>
    <t>02746</t>
  </si>
  <si>
    <t>03297</t>
  </si>
  <si>
    <t>00772</t>
  </si>
  <si>
    <t>00838</t>
  </si>
  <si>
    <t>01144</t>
  </si>
  <si>
    <t>01686</t>
  </si>
  <si>
    <t>02823</t>
  </si>
  <si>
    <t>02883</t>
  </si>
  <si>
    <t>03259</t>
  </si>
  <si>
    <t>03709</t>
  </si>
  <si>
    <t>00061</t>
  </si>
  <si>
    <t>00357</t>
  </si>
  <si>
    <t>01607</t>
  </si>
  <si>
    <t>03295</t>
  </si>
  <si>
    <t>04048</t>
  </si>
  <si>
    <t>04424</t>
  </si>
  <si>
    <t>04732</t>
  </si>
  <si>
    <t>00194</t>
  </si>
  <si>
    <t>00258</t>
  </si>
  <si>
    <t>00543</t>
  </si>
  <si>
    <t>00972</t>
  </si>
  <si>
    <t>01146</t>
  </si>
  <si>
    <t>01464</t>
  </si>
  <si>
    <t>01581</t>
  </si>
  <si>
    <t>01894</t>
  </si>
  <si>
    <t>02100</t>
  </si>
  <si>
    <t>02902</t>
  </si>
  <si>
    <t>03115</t>
  </si>
  <si>
    <t>03546</t>
  </si>
  <si>
    <t>04224</t>
  </si>
  <si>
    <t>04858</t>
  </si>
  <si>
    <t>00768</t>
  </si>
  <si>
    <t>01901</t>
  </si>
  <si>
    <t>02226</t>
  </si>
  <si>
    <t>02660</t>
  </si>
  <si>
    <t>03004</t>
  </si>
  <si>
    <t>04020</t>
  </si>
  <si>
    <t>04154</t>
  </si>
  <si>
    <t>04957</t>
  </si>
  <si>
    <t>00945</t>
  </si>
  <si>
    <t>01726</t>
  </si>
  <si>
    <t>01790</t>
  </si>
  <si>
    <t>02193</t>
  </si>
  <si>
    <t>02781</t>
  </si>
  <si>
    <t>03043</t>
  </si>
  <si>
    <t>03102</t>
  </si>
  <si>
    <t>03156</t>
  </si>
  <si>
    <t>03308</t>
  </si>
  <si>
    <t>03329</t>
  </si>
  <si>
    <t>04102</t>
  </si>
  <si>
    <t>04109</t>
  </si>
  <si>
    <t>04813</t>
  </si>
  <si>
    <t>05054</t>
  </si>
  <si>
    <t>00138</t>
  </si>
  <si>
    <t>00433</t>
  </si>
  <si>
    <t>00484</t>
  </si>
  <si>
    <t>00492</t>
  </si>
  <si>
    <t>00626</t>
  </si>
  <si>
    <t>01409</t>
  </si>
  <si>
    <t>01486</t>
  </si>
  <si>
    <t>01940</t>
  </si>
  <si>
    <t>02215</t>
  </si>
  <si>
    <t>02555</t>
  </si>
  <si>
    <t>04710</t>
  </si>
  <si>
    <t>04974</t>
  </si>
  <si>
    <t>05048</t>
  </si>
  <si>
    <t>00001</t>
  </si>
  <si>
    <t>00270</t>
  </si>
  <si>
    <t>02130</t>
  </si>
  <si>
    <t>02474</t>
  </si>
  <si>
    <t>02514</t>
  </si>
  <si>
    <t>02616</t>
  </si>
  <si>
    <t>02632</t>
  </si>
  <si>
    <t>03725</t>
  </si>
  <si>
    <t>03834</t>
  </si>
  <si>
    <t>00159</t>
  </si>
  <si>
    <t>00435</t>
  </si>
  <si>
    <t>01467</t>
  </si>
  <si>
    <t>01552</t>
  </si>
  <si>
    <t>01745</t>
  </si>
  <si>
    <t>02174</t>
  </si>
  <si>
    <t>03444</t>
  </si>
  <si>
    <t>03646</t>
  </si>
  <si>
    <t>04558</t>
  </si>
  <si>
    <t>04564</t>
  </si>
  <si>
    <t>04616</t>
  </si>
  <si>
    <t>00536</t>
  </si>
  <si>
    <t>00571</t>
  </si>
  <si>
    <t>00965</t>
  </si>
  <si>
    <t>01504</t>
  </si>
  <si>
    <t>02560</t>
  </si>
  <si>
    <t>02758</t>
  </si>
  <si>
    <t>04030</t>
  </si>
  <si>
    <t>04337</t>
  </si>
  <si>
    <t>05129</t>
  </si>
  <si>
    <t>00081</t>
  </si>
  <si>
    <t>00493</t>
  </si>
  <si>
    <t>00613</t>
  </si>
  <si>
    <t>00958</t>
  </si>
  <si>
    <t>01270</t>
  </si>
  <si>
    <t>01513</t>
  </si>
  <si>
    <t>02009</t>
  </si>
  <si>
    <t>02838</t>
  </si>
  <si>
    <t>03730</t>
  </si>
  <si>
    <t>04287</t>
  </si>
  <si>
    <t>04297</t>
  </si>
  <si>
    <t>05118</t>
  </si>
  <si>
    <t>00363</t>
  </si>
  <si>
    <t>04243</t>
  </si>
  <si>
    <t>04348</t>
  </si>
  <si>
    <t>04405</t>
  </si>
  <si>
    <t>04857</t>
  </si>
  <si>
    <t>00087</t>
  </si>
  <si>
    <t>00315</t>
  </si>
  <si>
    <t>00970</t>
  </si>
  <si>
    <t>01891</t>
  </si>
  <si>
    <t>02148</t>
  </si>
  <si>
    <t>02467</t>
  </si>
  <si>
    <t>03710</t>
  </si>
  <si>
    <t>03714</t>
  </si>
  <si>
    <t>03893</t>
  </si>
  <si>
    <t>04136</t>
  </si>
  <si>
    <t>04212</t>
  </si>
  <si>
    <t>04332</t>
  </si>
  <si>
    <t>00702</t>
  </si>
  <si>
    <t>01223</t>
  </si>
  <si>
    <t>01370</t>
  </si>
  <si>
    <t>03476</t>
  </si>
  <si>
    <t>04066</t>
  </si>
  <si>
    <t>04153</t>
  </si>
  <si>
    <t>00379</t>
  </si>
  <si>
    <t>00820</t>
  </si>
  <si>
    <t>02003</t>
  </si>
  <si>
    <t>02682</t>
  </si>
  <si>
    <t>03860</t>
  </si>
  <si>
    <t>04063</t>
  </si>
  <si>
    <t>04474</t>
  </si>
  <si>
    <t>00021</t>
  </si>
  <si>
    <t>00368</t>
  </si>
  <si>
    <t>00457</t>
  </si>
  <si>
    <t>01516</t>
  </si>
  <si>
    <t>02266</t>
  </si>
  <si>
    <t>02802</t>
  </si>
  <si>
    <t>03604</t>
  </si>
  <si>
    <t>03644</t>
  </si>
  <si>
    <t>04271</t>
  </si>
  <si>
    <t>00272</t>
  </si>
  <si>
    <t>01469</t>
  </si>
  <si>
    <t>02253</t>
  </si>
  <si>
    <t>02554</t>
  </si>
  <si>
    <t>02624</t>
  </si>
  <si>
    <t>03338</t>
  </si>
  <si>
    <t>04575</t>
  </si>
  <si>
    <t>04871</t>
  </si>
  <si>
    <t>04931</t>
  </si>
  <si>
    <t>04962</t>
  </si>
  <si>
    <t>05006</t>
  </si>
  <si>
    <t>05033</t>
  </si>
  <si>
    <t>05117</t>
  </si>
  <si>
    <t>00954</t>
  </si>
  <si>
    <t>01644</t>
  </si>
  <si>
    <t>02030</t>
  </si>
  <si>
    <t>02595</t>
  </si>
  <si>
    <t>02763</t>
  </si>
  <si>
    <t>03537</t>
  </si>
  <si>
    <t>03550</t>
  </si>
  <si>
    <t>03875</t>
  </si>
  <si>
    <t>04467</t>
  </si>
  <si>
    <t>00739</t>
  </si>
  <si>
    <t>02376</t>
  </si>
  <si>
    <t>03109</t>
  </si>
  <si>
    <t>04362</t>
  </si>
  <si>
    <t>00777</t>
  </si>
  <si>
    <t>00831</t>
  </si>
  <si>
    <t>02059</t>
  </si>
  <si>
    <t>02519</t>
  </si>
  <si>
    <t>02644</t>
  </si>
  <si>
    <t>04141</t>
  </si>
  <si>
    <t>04804</t>
  </si>
  <si>
    <t>05161</t>
  </si>
  <si>
    <t>00590</t>
  </si>
  <si>
    <t>01599</t>
  </si>
  <si>
    <t>01665</t>
  </si>
  <si>
    <t>02409</t>
  </si>
  <si>
    <t>02936</t>
  </si>
  <si>
    <t>03397</t>
  </si>
  <si>
    <t>04556</t>
  </si>
  <si>
    <t>04614</t>
  </si>
  <si>
    <t>04999</t>
  </si>
  <si>
    <t>00207</t>
  </si>
  <si>
    <t>00295</t>
  </si>
  <si>
    <t>00657</t>
  </si>
  <si>
    <t>00694</t>
  </si>
  <si>
    <t>01187</t>
  </si>
  <si>
    <t>01915</t>
  </si>
  <si>
    <t>02156</t>
  </si>
  <si>
    <t>02539</t>
  </si>
  <si>
    <t>03803</t>
  </si>
  <si>
    <t>00100</t>
  </si>
  <si>
    <t>00118</t>
  </si>
  <si>
    <t>00220</t>
  </si>
  <si>
    <t>01145</t>
  </si>
  <si>
    <t>01289</t>
  </si>
  <si>
    <t>01411</t>
  </si>
  <si>
    <t>01799</t>
  </si>
  <si>
    <t>01871</t>
  </si>
  <si>
    <t>04180</t>
  </si>
  <si>
    <t>04338</t>
  </si>
  <si>
    <t>04463</t>
  </si>
  <si>
    <t>00382</t>
  </si>
  <si>
    <t>01011</t>
  </si>
  <si>
    <t>01148</t>
  </si>
  <si>
    <t>01397</t>
  </si>
  <si>
    <t>02252</t>
  </si>
  <si>
    <t>02415</t>
  </si>
  <si>
    <t>02525</t>
  </si>
  <si>
    <t>02652</t>
  </si>
  <si>
    <t>04035</t>
  </si>
  <si>
    <t>04377</t>
  </si>
  <si>
    <t>04734</t>
  </si>
  <si>
    <t>04892</t>
  </si>
  <si>
    <t>05059</t>
  </si>
  <si>
    <t>00835</t>
  </si>
  <si>
    <t>01104</t>
  </si>
  <si>
    <t>01976</t>
  </si>
  <si>
    <t>02596</t>
  </si>
  <si>
    <t>02693</t>
  </si>
  <si>
    <t>03045</t>
  </si>
  <si>
    <t>03340</t>
  </si>
  <si>
    <t>03553</t>
  </si>
  <si>
    <t>03807</t>
  </si>
  <si>
    <t>04061</t>
  </si>
  <si>
    <t>04645</t>
  </si>
  <si>
    <t>05104</t>
  </si>
  <si>
    <t>00813</t>
  </si>
  <si>
    <t>00836</t>
  </si>
  <si>
    <t>01266</t>
  </si>
  <si>
    <t>02201</t>
  </si>
  <si>
    <t>02382</t>
  </si>
  <si>
    <t>01227</t>
  </si>
  <si>
    <t>01843</t>
  </si>
  <si>
    <t>02369</t>
  </si>
  <si>
    <t>02386</t>
  </si>
  <si>
    <t>02579</t>
  </si>
  <si>
    <t>03075</t>
  </si>
  <si>
    <t>03982</t>
  </si>
  <si>
    <t>04530</t>
  </si>
  <si>
    <t>04641</t>
  </si>
  <si>
    <t>04778</t>
  </si>
  <si>
    <t>05132</t>
  </si>
  <si>
    <t>00227</t>
  </si>
  <si>
    <t>00390</t>
  </si>
  <si>
    <t>00859</t>
  </si>
  <si>
    <t>01468</t>
  </si>
  <si>
    <t>02356</t>
  </si>
  <si>
    <t>03556</t>
  </si>
  <si>
    <t>00925</t>
  </si>
  <si>
    <t>01563</t>
  </si>
  <si>
    <t>01634</t>
  </si>
  <si>
    <t>02187</t>
  </si>
  <si>
    <t>02773</t>
  </si>
  <si>
    <t>05040</t>
  </si>
  <si>
    <t>00415</t>
  </si>
  <si>
    <t>01111</t>
  </si>
  <si>
    <t>01243</t>
  </si>
  <si>
    <t>01326</t>
  </si>
  <si>
    <t>01682</t>
  </si>
  <si>
    <t>02618</t>
  </si>
  <si>
    <t>03319</t>
  </si>
  <si>
    <t>04600</t>
  </si>
  <si>
    <t>05168</t>
  </si>
  <si>
    <t>00245</t>
  </si>
  <si>
    <t>00322</t>
  </si>
  <si>
    <t>01101</t>
  </si>
  <si>
    <t>01564</t>
  </si>
  <si>
    <t>03712</t>
  </si>
  <si>
    <t>00771</t>
  </si>
  <si>
    <t>02749</t>
  </si>
  <si>
    <t>04252</t>
  </si>
  <si>
    <t>04665</t>
  </si>
  <si>
    <t>04767</t>
  </si>
  <si>
    <t>04832</t>
  </si>
  <si>
    <t>00747</t>
  </si>
  <si>
    <t>02281</t>
  </si>
  <si>
    <t>02414</t>
  </si>
  <si>
    <t>03162</t>
  </si>
  <si>
    <t>03200</t>
  </si>
  <si>
    <t>03521</t>
  </si>
  <si>
    <t>04447</t>
  </si>
  <si>
    <t>00421</t>
  </si>
  <si>
    <t>00962</t>
  </si>
  <si>
    <t>01386</t>
  </si>
  <si>
    <t>03083</t>
  </si>
  <si>
    <t>03174</t>
  </si>
  <si>
    <t>04045</t>
  </si>
  <si>
    <t>04850</t>
  </si>
  <si>
    <t>00071</t>
  </si>
  <si>
    <t>00627</t>
  </si>
  <si>
    <t>00959</t>
  </si>
  <si>
    <t>00967</t>
  </si>
  <si>
    <t>01267</t>
  </si>
  <si>
    <t>01394</t>
  </si>
  <si>
    <t>01652</t>
  </si>
  <si>
    <t>02126</t>
  </si>
  <si>
    <t>02282</t>
  </si>
  <si>
    <t>02426</t>
  </si>
  <si>
    <t>02534</t>
  </si>
  <si>
    <t>02948</t>
  </si>
  <si>
    <t>03141</t>
  </si>
  <si>
    <t>03935</t>
  </si>
  <si>
    <t>04636</t>
  </si>
  <si>
    <t>04895</t>
  </si>
  <si>
    <t>05029</t>
  </si>
  <si>
    <t>01965</t>
  </si>
  <si>
    <t>03647</t>
  </si>
  <si>
    <t>03918</t>
  </si>
  <si>
    <t>04256</t>
  </si>
  <si>
    <t>05087</t>
  </si>
  <si>
    <t>01921</t>
  </si>
  <si>
    <t>01966</t>
  </si>
  <si>
    <t>02431</t>
  </si>
  <si>
    <t>03676</t>
  </si>
  <si>
    <t>03972</t>
  </si>
  <si>
    <t>04056</t>
  </si>
  <si>
    <t>04471</t>
  </si>
  <si>
    <t>01054</t>
  </si>
  <si>
    <t>01854</t>
  </si>
  <si>
    <t>02140</t>
  </si>
  <si>
    <t>02328</t>
  </si>
  <si>
    <t>04215</t>
  </si>
  <si>
    <t>04563</t>
  </si>
  <si>
    <t>04775</t>
  </si>
  <si>
    <t>00247</t>
  </si>
  <si>
    <t>00827</t>
  </si>
  <si>
    <t>01156</t>
  </si>
  <si>
    <t>01543</t>
  </si>
  <si>
    <t>02613</t>
  </si>
  <si>
    <t>03002</t>
  </si>
  <si>
    <t>03103</t>
  </si>
  <si>
    <t>03234</t>
  </si>
  <si>
    <t>03281</t>
  </si>
  <si>
    <t>03870</t>
  </si>
  <si>
    <t>03938</t>
  </si>
  <si>
    <t>04237</t>
  </si>
  <si>
    <t>04970</t>
  </si>
  <si>
    <t>00515</t>
  </si>
  <si>
    <t>00661</t>
  </si>
  <si>
    <t>01443</t>
  </si>
  <si>
    <t>01446</t>
  </si>
  <si>
    <t>01524</t>
  </si>
  <si>
    <t>01946</t>
  </si>
  <si>
    <t>02285</t>
  </si>
  <si>
    <t>02978</t>
  </si>
  <si>
    <t>03842</t>
  </si>
  <si>
    <t>04220</t>
  </si>
  <si>
    <t>00478</t>
  </si>
  <si>
    <t>00491</t>
  </si>
  <si>
    <t>00862</t>
  </si>
  <si>
    <t>00957</t>
  </si>
  <si>
    <t>01728</t>
  </si>
  <si>
    <t>02743</t>
  </si>
  <si>
    <t>03098</t>
  </si>
  <si>
    <t>03606</t>
  </si>
  <si>
    <t>03815</t>
  </si>
  <si>
    <t>03979</t>
  </si>
  <si>
    <t>04160</t>
  </si>
  <si>
    <t>04172</t>
  </si>
  <si>
    <t>04265</t>
  </si>
  <si>
    <t>04321</t>
  </si>
  <si>
    <t>04975</t>
  </si>
  <si>
    <t>00991</t>
  </si>
  <si>
    <t>01008</t>
  </si>
  <si>
    <t>01083</t>
  </si>
  <si>
    <t>01553</t>
  </si>
  <si>
    <t>01579</t>
  </si>
  <si>
    <t>01732</t>
  </si>
  <si>
    <t>02083</t>
  </si>
  <si>
    <t>02176</t>
  </si>
  <si>
    <t>02723</t>
  </si>
  <si>
    <t>03299</t>
  </si>
  <si>
    <t>03398</t>
  </si>
  <si>
    <t>04012</t>
  </si>
  <si>
    <t>04064</t>
  </si>
  <si>
    <t>04671</t>
  </si>
  <si>
    <t>01914</t>
  </si>
  <si>
    <t>01973</t>
  </si>
  <si>
    <t>02564</t>
  </si>
  <si>
    <t>02791</t>
  </si>
  <si>
    <t>03559</t>
  </si>
  <si>
    <t>03839</t>
  </si>
  <si>
    <t>04133</t>
  </si>
  <si>
    <t>04765</t>
  </si>
  <si>
    <t>01868</t>
  </si>
  <si>
    <t>00987</t>
  </si>
  <si>
    <t>02503</t>
  </si>
  <si>
    <t>04928</t>
  </si>
  <si>
    <t>00852</t>
  </si>
  <si>
    <t>02188</t>
  </si>
  <si>
    <t>02574</t>
  </si>
  <si>
    <t>02942</t>
  </si>
  <si>
    <t>03211</t>
  </si>
  <si>
    <t>03306</t>
  </si>
  <si>
    <t>03837</t>
  </si>
  <si>
    <t>04169</t>
  </si>
  <si>
    <t>04452</t>
  </si>
  <si>
    <t>04740</t>
  </si>
  <si>
    <t>05000</t>
  </si>
  <si>
    <t>05058</t>
  </si>
  <si>
    <t>00496</t>
  </si>
  <si>
    <t>01343</t>
  </si>
  <si>
    <t>01455</t>
  </si>
  <si>
    <t>01632</t>
  </si>
  <si>
    <t>01817</t>
  </si>
  <si>
    <t>02993</t>
  </si>
  <si>
    <t>04676</t>
  </si>
  <si>
    <t>05105</t>
  </si>
  <si>
    <t>00223</t>
  </si>
  <si>
    <t>01023</t>
  </si>
  <si>
    <t>01694</t>
  </si>
  <si>
    <t>02006</t>
  </si>
  <si>
    <t>03026</t>
  </si>
  <si>
    <t>03057</t>
  </si>
  <si>
    <t>03112</t>
  </si>
  <si>
    <t>03137</t>
  </si>
  <si>
    <t>03983</t>
  </si>
  <si>
    <t>04016</t>
  </si>
  <si>
    <t>04340</t>
  </si>
  <si>
    <t>04640</t>
  </si>
  <si>
    <t>04733</t>
  </si>
  <si>
    <t>04827</t>
  </si>
  <si>
    <t>05180</t>
  </si>
  <si>
    <t>00121</t>
  </si>
  <si>
    <t>00618</t>
  </si>
  <si>
    <t>02860</t>
  </si>
  <si>
    <t>03768</t>
  </si>
  <si>
    <t>03987</t>
  </si>
  <si>
    <t>04990</t>
  </si>
  <si>
    <t>00348</t>
  </si>
  <si>
    <t>01642</t>
  </si>
  <si>
    <t>02146</t>
  </si>
  <si>
    <t>02629</t>
  </si>
  <si>
    <t>02870</t>
  </si>
  <si>
    <t>02975</t>
  </si>
  <si>
    <t>03163</t>
  </si>
  <si>
    <t>00094</t>
  </si>
  <si>
    <t>00271</t>
  </si>
  <si>
    <t>01481</t>
  </si>
  <si>
    <t>01663</t>
  </si>
  <si>
    <t>02866</t>
  </si>
  <si>
    <t>03288</t>
  </si>
  <si>
    <t>03426</t>
  </si>
  <si>
    <t>04826</t>
  </si>
  <si>
    <t>00662</t>
  </si>
  <si>
    <t>01393</t>
  </si>
  <si>
    <t>01568</t>
  </si>
  <si>
    <t>02428</t>
  </si>
  <si>
    <t>02890</t>
  </si>
  <si>
    <t>02108</t>
  </si>
  <si>
    <t>02340</t>
  </si>
  <si>
    <t>03078</t>
  </si>
  <si>
    <t>03575</t>
  </si>
  <si>
    <t>03700</t>
  </si>
  <si>
    <t>03762</t>
  </si>
  <si>
    <t>02790</t>
  </si>
  <si>
    <t>04149</t>
  </si>
  <si>
    <t>01955</t>
  </si>
  <si>
    <t>02077</t>
  </si>
  <si>
    <t>02879</t>
  </si>
  <si>
    <t>03353</t>
  </si>
  <si>
    <t>03514</t>
  </si>
  <si>
    <t>03964</t>
  </si>
  <si>
    <t>04599</t>
  </si>
  <si>
    <t>05030</t>
  </si>
  <si>
    <t>01593</t>
  </si>
  <si>
    <t>01818</t>
  </si>
  <si>
    <t>02370</t>
  </si>
  <si>
    <t>02726</t>
  </si>
  <si>
    <t>02755</t>
  </si>
  <si>
    <t>03187</t>
  </si>
  <si>
    <t>03471</t>
  </si>
  <si>
    <t>03529</t>
  </si>
  <si>
    <t>03549</t>
  </si>
  <si>
    <t>04003</t>
  </si>
  <si>
    <t>04613</t>
  </si>
  <si>
    <t>00075</t>
  </si>
  <si>
    <t>00601</t>
  </si>
  <si>
    <t>01617</t>
  </si>
  <si>
    <t>02305</t>
  </si>
  <si>
    <t>02344</t>
  </si>
  <si>
    <t>02601</t>
  </si>
  <si>
    <t>02831</t>
  </si>
  <si>
    <t>02845</t>
  </si>
  <si>
    <t>03679</t>
  </si>
  <si>
    <t>03828</t>
  </si>
  <si>
    <t>04226</t>
  </si>
  <si>
    <t>00058</t>
  </si>
  <si>
    <t>01224</t>
  </si>
  <si>
    <t>04345</t>
  </si>
  <si>
    <t>01069</t>
  </si>
  <si>
    <t>01489</t>
  </si>
  <si>
    <t>02045</t>
  </si>
  <si>
    <t>02610</t>
  </si>
  <si>
    <t>04210</t>
  </si>
  <si>
    <t>04584</t>
  </si>
  <si>
    <t>00044</t>
  </si>
  <si>
    <t>00097</t>
  </si>
  <si>
    <t>01015</t>
  </si>
  <si>
    <t>01128</t>
  </si>
  <si>
    <t>03548</t>
  </si>
  <si>
    <t>00242</t>
  </si>
  <si>
    <t>00784</t>
  </si>
  <si>
    <t>01535</t>
  </si>
  <si>
    <t>01687</t>
  </si>
  <si>
    <t>02162</t>
  </si>
  <si>
    <t>02307</t>
  </si>
  <si>
    <t>03976</t>
  </si>
  <si>
    <t>05066</t>
  </si>
  <si>
    <t>00078</t>
  </si>
  <si>
    <t>00354</t>
  </si>
  <si>
    <t>01738</t>
  </si>
  <si>
    <t>01900</t>
  </si>
  <si>
    <t>03375</t>
  </si>
  <si>
    <t>03567</t>
  </si>
  <si>
    <t>04106</t>
  </si>
  <si>
    <t>04293</t>
  </si>
  <si>
    <t>04859</t>
  </si>
  <si>
    <t>00770</t>
  </si>
  <si>
    <t>01375</t>
  </si>
  <si>
    <t>02063</t>
  </si>
  <si>
    <t>02563</t>
  </si>
  <si>
    <t>02786</t>
  </si>
  <si>
    <t>03269</t>
  </si>
  <si>
    <t>03346</t>
  </si>
  <si>
    <t>04097</t>
  </si>
  <si>
    <t>04208</t>
  </si>
  <si>
    <t>04606</t>
  </si>
  <si>
    <t>00222</t>
  </si>
  <si>
    <t>00241</t>
  </si>
  <si>
    <t>00753</t>
  </si>
  <si>
    <t>02530</t>
  </si>
  <si>
    <t>00572</t>
  </si>
  <si>
    <t>00874</t>
  </si>
  <si>
    <t>00937</t>
  </si>
  <si>
    <t>01229</t>
  </si>
  <si>
    <t>02186</t>
  </si>
  <si>
    <t>02922</t>
  </si>
  <si>
    <t>03140</t>
  </si>
  <si>
    <t>03369</t>
  </si>
  <si>
    <t>04865</t>
  </si>
  <si>
    <t>00103</t>
  </si>
  <si>
    <t>04500</t>
  </si>
  <si>
    <t>05093</t>
  </si>
  <si>
    <t>05147</t>
  </si>
  <si>
    <t>00365</t>
  </si>
  <si>
    <t>00494</t>
  </si>
  <si>
    <t>00665</t>
  </si>
  <si>
    <t>02067</t>
  </si>
  <si>
    <t>02648</t>
  </si>
  <si>
    <t>03074</t>
  </si>
  <si>
    <t>00259</t>
  </si>
  <si>
    <t>00997</t>
  </si>
  <si>
    <t>02102</t>
  </si>
  <si>
    <t>02452</t>
  </si>
  <si>
    <t>02761</t>
  </si>
  <si>
    <t>03993</t>
  </si>
  <si>
    <t>04343</t>
  </si>
  <si>
    <t>04429</t>
  </si>
  <si>
    <t>04824</t>
  </si>
  <si>
    <t>04881</t>
  </si>
  <si>
    <t>05138</t>
  </si>
  <si>
    <t>01214</t>
  </si>
  <si>
    <t>01346</t>
  </si>
  <si>
    <t>01361</t>
  </si>
  <si>
    <t>02728</t>
  </si>
  <si>
    <t>02788</t>
  </si>
  <si>
    <t>02932</t>
  </si>
  <si>
    <t>03399</t>
  </si>
  <si>
    <t>03588</t>
  </si>
  <si>
    <t>03603</t>
  </si>
  <si>
    <t>03845</t>
  </si>
  <si>
    <t>04191</t>
  </si>
  <si>
    <t>04269</t>
  </si>
  <si>
    <t>00005</t>
  </si>
  <si>
    <t>00210</t>
  </si>
  <si>
    <t>00462</t>
  </si>
  <si>
    <t>00725</t>
  </si>
  <si>
    <t>00918</t>
  </si>
  <si>
    <t>01442</t>
  </si>
  <si>
    <t>04290</t>
  </si>
  <si>
    <t>04666</t>
  </si>
  <si>
    <t>00234</t>
  </si>
  <si>
    <t>00802</t>
  </si>
  <si>
    <t>01942</t>
  </si>
  <si>
    <t>02200</t>
  </si>
  <si>
    <t>02236</t>
  </si>
  <si>
    <t>04041</t>
  </si>
  <si>
    <t>04435</t>
  </si>
  <si>
    <t>00305</t>
  </si>
  <si>
    <t>00808</t>
  </si>
  <si>
    <t>01029</t>
  </si>
  <si>
    <t>01721</t>
  </si>
  <si>
    <t>02425</t>
  </si>
  <si>
    <t>03322</t>
  </si>
  <si>
    <t>03821</t>
  </si>
  <si>
    <t>03899</t>
  </si>
  <si>
    <t>04807</t>
  </si>
  <si>
    <t>00030</t>
  </si>
  <si>
    <t>03027</t>
  </si>
  <si>
    <t>03690</t>
  </si>
  <si>
    <t>00600</t>
  </si>
  <si>
    <t>01931</t>
  </si>
  <si>
    <t>02124</t>
  </si>
  <si>
    <t>02789</t>
  </si>
  <si>
    <t>02921</t>
  </si>
  <si>
    <t>03108</t>
  </si>
  <si>
    <t>03226</t>
  </si>
  <si>
    <t>03286</t>
  </si>
  <si>
    <t>04510</t>
  </si>
  <si>
    <t>02069</t>
  </si>
  <si>
    <t>00095</t>
  </si>
  <si>
    <t>00160</t>
  </si>
  <si>
    <t>00407</t>
  </si>
  <si>
    <t>01395</t>
  </si>
  <si>
    <t>02085</t>
  </si>
  <si>
    <t>03124</t>
  </si>
  <si>
    <t>03216</t>
  </si>
  <si>
    <t>03743</t>
  </si>
  <si>
    <t>03788</t>
  </si>
  <si>
    <t>04883</t>
  </si>
  <si>
    <t>01577</t>
  </si>
  <si>
    <t>02310</t>
  </si>
  <si>
    <t>02383</t>
  </si>
  <si>
    <t>02803</t>
  </si>
  <si>
    <t>04199</t>
  </si>
  <si>
    <t>04517</t>
  </si>
  <si>
    <t>00080</t>
  </si>
  <si>
    <t>00370</t>
  </si>
  <si>
    <t>00417</t>
  </si>
  <si>
    <t>00437</t>
  </si>
  <si>
    <t>00790</t>
  </si>
  <si>
    <t>01151</t>
  </si>
  <si>
    <t>01331</t>
  </si>
  <si>
    <t>02388</t>
  </si>
  <si>
    <t>02795</t>
  </si>
  <si>
    <t>02840</t>
  </si>
  <si>
    <t>02863</t>
  </si>
  <si>
    <t>04522</t>
  </si>
  <si>
    <t>05200</t>
  </si>
  <si>
    <t>00452</t>
  </si>
  <si>
    <t>00871</t>
  </si>
  <si>
    <t>00922</t>
  </si>
  <si>
    <t>01491</t>
  </si>
  <si>
    <t>01548</t>
  </si>
  <si>
    <t>02299</t>
  </si>
  <si>
    <t>03051</t>
  </si>
  <si>
    <t>04018</t>
  </si>
  <si>
    <t>04118</t>
  </si>
  <si>
    <t>04251</t>
  </si>
  <si>
    <t>04557</t>
  </si>
  <si>
    <t>04811</t>
  </si>
  <si>
    <t>00306</t>
  </si>
  <si>
    <t>01158</t>
  </si>
  <si>
    <t>01639</t>
  </si>
  <si>
    <t>02247</t>
  </si>
  <si>
    <t>03119</t>
  </si>
  <si>
    <t>03267</t>
  </si>
  <si>
    <t>03382</t>
  </si>
  <si>
    <t>03814</t>
  </si>
  <si>
    <t>03818</t>
  </si>
  <si>
    <t>04347</t>
  </si>
  <si>
    <t>04646</t>
  </si>
  <si>
    <t>05102</t>
  </si>
  <si>
    <t>05152</t>
  </si>
  <si>
    <t>00151</t>
  </si>
  <si>
    <t>01292</t>
  </si>
  <si>
    <t>01862</t>
  </si>
  <si>
    <t>02569</t>
  </si>
  <si>
    <t>03333</t>
  </si>
  <si>
    <t>03830</t>
  </si>
  <si>
    <t>04868</t>
  </si>
  <si>
    <t>02250</t>
  </si>
  <si>
    <t>02516</t>
  </si>
  <si>
    <t>00809</t>
  </si>
  <si>
    <t>01852</t>
  </si>
  <si>
    <t>03627</t>
  </si>
  <si>
    <t>04135</t>
  </si>
  <si>
    <t>04138</t>
  </si>
  <si>
    <t>04286</t>
  </si>
  <si>
    <t>04371</t>
  </si>
  <si>
    <t>00905</t>
  </si>
  <si>
    <t>01415</t>
  </si>
  <si>
    <t>02205</t>
  </si>
  <si>
    <t>02374</t>
  </si>
  <si>
    <t>04840</t>
  </si>
  <si>
    <t>04984</t>
  </si>
  <si>
    <t>00641</t>
  </si>
  <si>
    <t>01358</t>
  </si>
  <si>
    <t>03904</t>
  </si>
  <si>
    <t>04336</t>
  </si>
  <si>
    <t>04705</t>
  </si>
  <si>
    <t>01094</t>
  </si>
  <si>
    <t>03926</t>
  </si>
  <si>
    <t>00524</t>
  </si>
  <si>
    <t>02277</t>
  </si>
  <si>
    <t>02442</t>
  </si>
  <si>
    <t>02809</t>
  </si>
  <si>
    <t>02946</t>
  </si>
  <si>
    <t>04147</t>
  </si>
  <si>
    <t>04164</t>
  </si>
  <si>
    <t>04275</t>
  </si>
  <si>
    <t>05062</t>
  </si>
  <si>
    <t>01126</t>
  </si>
  <si>
    <t>01865</t>
  </si>
  <si>
    <t>02471</t>
  </si>
  <si>
    <t>03208</t>
  </si>
  <si>
    <t>04285</t>
  </si>
  <si>
    <t>00261</t>
  </si>
  <si>
    <t>00291</t>
  </si>
  <si>
    <t>00670</t>
  </si>
  <si>
    <t>01306</t>
  </si>
  <si>
    <t>02400</t>
  </si>
  <si>
    <t>03816</t>
  </si>
  <si>
    <t>04038</t>
  </si>
  <si>
    <t>04686</t>
  </si>
  <si>
    <t>05076</t>
  </si>
  <si>
    <t>01339</t>
  </si>
  <si>
    <t>01884</t>
  </si>
  <si>
    <t>03568</t>
  </si>
  <si>
    <t>04171</t>
  </si>
  <si>
    <t>04477</t>
  </si>
  <si>
    <t>03368</t>
  </si>
  <si>
    <t>03566</t>
  </si>
  <si>
    <t>04420</t>
  </si>
  <si>
    <t>00513</t>
  </si>
  <si>
    <t>00786</t>
  </si>
  <si>
    <t>03771</t>
  </si>
  <si>
    <t>03910</t>
  </si>
  <si>
    <t>00330</t>
  </si>
  <si>
    <t>00707</t>
  </si>
  <si>
    <t>00989</t>
  </si>
  <si>
    <t>01904</t>
  </si>
  <si>
    <t>02854</t>
  </si>
  <si>
    <t>03212</t>
  </si>
  <si>
    <t>04479</t>
  </si>
  <si>
    <t>04574</t>
  </si>
  <si>
    <t>04815</t>
  </si>
  <si>
    <t>05027</t>
  </si>
  <si>
    <t>01794</t>
  </si>
  <si>
    <t>01867</t>
  </si>
  <si>
    <t>02088</t>
  </si>
  <si>
    <t>02270</t>
  </si>
  <si>
    <t>03789</t>
  </si>
  <si>
    <t>04323</t>
  </si>
  <si>
    <t>00276</t>
  </si>
  <si>
    <t>00791</t>
  </si>
  <si>
    <t>01033</t>
  </si>
  <si>
    <t>01247</t>
  </si>
  <si>
    <t>01321</t>
  </si>
  <si>
    <t>02048</t>
  </si>
  <si>
    <t>02082</t>
  </si>
  <si>
    <t>02177</t>
  </si>
  <si>
    <t>03776</t>
  </si>
  <si>
    <t>04542</t>
  </si>
  <si>
    <t>00036</t>
  </si>
  <si>
    <t>00064</t>
  </si>
  <si>
    <t>00529</t>
  </si>
  <si>
    <t>01815</t>
  </si>
  <si>
    <t>01820</t>
  </si>
  <si>
    <t>02028</t>
  </si>
  <si>
    <t>02741</t>
  </si>
  <si>
    <t>03602</t>
  </si>
  <si>
    <t>04116</t>
  </si>
  <si>
    <t>04197</t>
  </si>
  <si>
    <t>00360</t>
  </si>
  <si>
    <t>00427</t>
  </si>
  <si>
    <t>01018</t>
  </si>
  <si>
    <t>01179</t>
  </si>
  <si>
    <t>02267</t>
  </si>
  <si>
    <t>02656</t>
  </si>
  <si>
    <t>02867</t>
  </si>
  <si>
    <t>03335</t>
  </si>
  <si>
    <t>03770</t>
  </si>
  <si>
    <t>04065</t>
  </si>
  <si>
    <t>04222</t>
  </si>
  <si>
    <t>04304</t>
  </si>
  <si>
    <t>00109</t>
  </si>
  <si>
    <t>00744</t>
  </si>
  <si>
    <t>00960</t>
  </si>
  <si>
    <t>01389</t>
  </si>
  <si>
    <t>01493</t>
  </si>
  <si>
    <t>01967</t>
  </si>
  <si>
    <t>02132</t>
  </si>
  <si>
    <t>02882</t>
  </si>
  <si>
    <t>03345</t>
  </si>
  <si>
    <t>04089</t>
  </si>
  <si>
    <t>04119</t>
  </si>
  <si>
    <t>04968</t>
  </si>
  <si>
    <t>05197</t>
  </si>
  <si>
    <t>00066</t>
  </si>
  <si>
    <t>00585</t>
  </si>
  <si>
    <t>00856</t>
  </si>
  <si>
    <t>01793</t>
  </si>
  <si>
    <t>04763</t>
  </si>
  <si>
    <t>01716</t>
  </si>
  <si>
    <t>01759</t>
  </si>
  <si>
    <t>01811</t>
  </si>
  <si>
    <t>02918</t>
  </si>
  <si>
    <t>04150</t>
  </si>
  <si>
    <t>04830</t>
  </si>
  <si>
    <t>04698</t>
  </si>
  <si>
    <t>04846</t>
  </si>
  <si>
    <t>05024</t>
  </si>
  <si>
    <t>01157</t>
  </si>
  <si>
    <t>01427</t>
  </si>
  <si>
    <t>01622</t>
  </si>
  <si>
    <t>01879</t>
  </si>
  <si>
    <t>02483</t>
  </si>
  <si>
    <t>04451</t>
  </si>
  <si>
    <t>00093</t>
  </si>
  <si>
    <t>00265</t>
  </si>
  <si>
    <t>00555</t>
  </si>
  <si>
    <t>01993</t>
  </si>
  <si>
    <t>03116</t>
  </si>
  <si>
    <t>03631</t>
  </si>
  <si>
    <t>04216</t>
  </si>
  <si>
    <t>04956</t>
  </si>
  <si>
    <t>00439</t>
  </si>
  <si>
    <t>01076</t>
  </si>
  <si>
    <t>01130</t>
  </si>
  <si>
    <t>02820</t>
  </si>
  <si>
    <t>04213</t>
  </si>
  <si>
    <t>04375</t>
  </si>
  <si>
    <t>05072</t>
  </si>
  <si>
    <t>00310</t>
  </si>
  <si>
    <t>00317</t>
  </si>
  <si>
    <t>00684</t>
  </si>
  <si>
    <t>01430</t>
  </si>
  <si>
    <t>02049</t>
  </si>
  <si>
    <t>02199</t>
  </si>
  <si>
    <t>02954</t>
  </si>
  <si>
    <t>03218</t>
  </si>
  <si>
    <t>03965</t>
  </si>
  <si>
    <t>02278</t>
  </si>
  <si>
    <t>03132</t>
  </si>
  <si>
    <t>03144</t>
  </si>
  <si>
    <t>03501</t>
  </si>
  <si>
    <t>00458</t>
  </si>
  <si>
    <t>01065</t>
  </si>
  <si>
    <t>01707</t>
  </si>
  <si>
    <t>01989</t>
  </si>
  <si>
    <t>02852</t>
  </si>
  <si>
    <t>04762</t>
  </si>
  <si>
    <t>04997</t>
  </si>
  <si>
    <t>01238</t>
  </si>
  <si>
    <t>02622</t>
  </si>
  <si>
    <t>03106</t>
  </si>
  <si>
    <t>03274</t>
  </si>
  <si>
    <t>03542</t>
  </si>
  <si>
    <t>03704</t>
  </si>
  <si>
    <t>04699</t>
  </si>
  <si>
    <t>01226</t>
  </si>
  <si>
    <t>01245</t>
  </si>
  <si>
    <t>01477</t>
  </si>
  <si>
    <t>01575</t>
  </si>
  <si>
    <t>02830</t>
  </si>
  <si>
    <t>02884</t>
  </si>
  <si>
    <t>03093</t>
  </si>
  <si>
    <t>03613</t>
  </si>
  <si>
    <t>04496</t>
  </si>
  <si>
    <t>05194</t>
  </si>
  <si>
    <t>00339</t>
  </si>
  <si>
    <t>01199</t>
  </si>
  <si>
    <t>01253</t>
  </si>
  <si>
    <t>01407</t>
  </si>
  <si>
    <t>02532</t>
  </si>
  <si>
    <t>00307</t>
  </si>
  <si>
    <t>03257</t>
  </si>
  <si>
    <t>03739</t>
  </si>
  <si>
    <t>00077</t>
  </si>
  <si>
    <t>00461</t>
  </si>
  <si>
    <t>00732</t>
  </si>
  <si>
    <t>00919</t>
  </si>
  <si>
    <t>00949</t>
  </si>
  <si>
    <t>01185</t>
  </si>
  <si>
    <t>01248</t>
  </si>
  <si>
    <t>02129</t>
  </si>
  <si>
    <t>02850</t>
  </si>
  <si>
    <t>03477</t>
  </si>
  <si>
    <t>04673</t>
  </si>
  <si>
    <t>04679</t>
  </si>
  <si>
    <t>04809</t>
  </si>
  <si>
    <t>04849</t>
  </si>
  <si>
    <t>00436</t>
  </si>
  <si>
    <t>00879</t>
  </si>
  <si>
    <t>00955</t>
  </si>
  <si>
    <t>01068</t>
  </si>
  <si>
    <t>01733</t>
  </si>
  <si>
    <t>03270</t>
  </si>
  <si>
    <t>03484</t>
  </si>
  <si>
    <t>03608</t>
  </si>
  <si>
    <t>04036</t>
  </si>
  <si>
    <t>00408</t>
  </si>
  <si>
    <t>00939</t>
  </si>
  <si>
    <t>01022</t>
  </si>
  <si>
    <t>01997</t>
  </si>
  <si>
    <t>03978</t>
  </si>
  <si>
    <t>04715</t>
  </si>
  <si>
    <t>00145</t>
  </si>
  <si>
    <t>00465</t>
  </si>
  <si>
    <t>01449</t>
  </si>
  <si>
    <t>01802</t>
  </si>
  <si>
    <t>02645</t>
  </si>
  <si>
    <t>03539</t>
  </si>
  <si>
    <t>04309</t>
  </si>
  <si>
    <t>04355</t>
  </si>
  <si>
    <t>05052</t>
  </si>
  <si>
    <t>00009</t>
  </si>
  <si>
    <t>00703</t>
  </si>
  <si>
    <t>01627</t>
  </si>
  <si>
    <t>01760</t>
  </si>
  <si>
    <t>02268</t>
  </si>
  <si>
    <t>02636</t>
  </si>
  <si>
    <t>03255</t>
  </si>
  <si>
    <t>04326</t>
  </si>
  <si>
    <t>04346</t>
  </si>
  <si>
    <t>00266</t>
  </si>
  <si>
    <t>00274</t>
  </si>
  <si>
    <t>01135</t>
  </si>
  <si>
    <t>02166</t>
  </si>
  <si>
    <t>03620</t>
  </si>
  <si>
    <t>03986</t>
  </si>
  <si>
    <t>04384</t>
  </si>
  <si>
    <t>04565</t>
  </si>
  <si>
    <t>04634</t>
  </si>
  <si>
    <t>00104</t>
  </si>
  <si>
    <t>00181</t>
  </si>
  <si>
    <t>00823</t>
  </si>
  <si>
    <t>01730</t>
  </si>
  <si>
    <t>02710</t>
  </si>
  <si>
    <t>03018</t>
  </si>
  <si>
    <t>03735</t>
  </si>
  <si>
    <t>04460</t>
  </si>
  <si>
    <t>00319</t>
  </si>
  <si>
    <t>00595</t>
  </si>
  <si>
    <t>01623</t>
  </si>
  <si>
    <t>02638</t>
  </si>
  <si>
    <t>02666</t>
  </si>
  <si>
    <t>03505</t>
  </si>
  <si>
    <t>03626</t>
  </si>
  <si>
    <t>03801</t>
  </si>
  <si>
    <t>04685</t>
  </si>
  <si>
    <t>04843</t>
  </si>
  <si>
    <t>04890</t>
  </si>
  <si>
    <t>04913</t>
  </si>
  <si>
    <t>05079</t>
  </si>
  <si>
    <t>00366</t>
  </si>
  <si>
    <t>00567</t>
  </si>
  <si>
    <t>01051</t>
  </si>
  <si>
    <t>01934</t>
  </si>
  <si>
    <t>02056</t>
  </si>
  <si>
    <t>02115</t>
  </si>
  <si>
    <t>02437</t>
  </si>
  <si>
    <t>03380</t>
  </si>
  <si>
    <t>03648</t>
  </si>
  <si>
    <t>03692</t>
  </si>
  <si>
    <t>04406</t>
  </si>
  <si>
    <t>04550</t>
  </si>
  <si>
    <t>04855</t>
  </si>
  <si>
    <t>05151</t>
  </si>
  <si>
    <t>05189</t>
  </si>
  <si>
    <t>00726</t>
  </si>
  <si>
    <t>02154</t>
  </si>
  <si>
    <t>04403</t>
  </si>
  <si>
    <t>04924</t>
  </si>
  <si>
    <t>00025</t>
  </si>
  <si>
    <t>00252</t>
  </si>
  <si>
    <t>01203</t>
  </si>
  <si>
    <t>01567</t>
  </si>
  <si>
    <t>02060</t>
  </si>
  <si>
    <t>02485</t>
  </si>
  <si>
    <t>03101</t>
  </si>
  <si>
    <t>03165</t>
  </si>
  <si>
    <t>04179</t>
  </si>
  <si>
    <t>04829</t>
  </si>
  <si>
    <t>04943</t>
  </si>
  <si>
    <t>00887</t>
  </si>
  <si>
    <t>01090</t>
  </si>
  <si>
    <t>02090</t>
  </si>
  <si>
    <t>02561</t>
  </si>
  <si>
    <t>02855</t>
  </si>
  <si>
    <t>04421</t>
  </si>
  <si>
    <t>00195</t>
  </si>
  <si>
    <t>00520</t>
  </si>
  <si>
    <t>00646</t>
  </si>
  <si>
    <t>00893</t>
  </si>
  <si>
    <t>00916</t>
  </si>
  <si>
    <t>01295</t>
  </si>
  <si>
    <t>03438</t>
  </si>
  <si>
    <t>03573</t>
  </si>
  <si>
    <t>04257</t>
  </si>
  <si>
    <t>04389</t>
  </si>
  <si>
    <t>04887</t>
  </si>
  <si>
    <t>05007</t>
  </si>
  <si>
    <t>05111</t>
  </si>
  <si>
    <t>05177</t>
  </si>
  <si>
    <t>00584</t>
  </si>
  <si>
    <t>00621</t>
  </si>
  <si>
    <t>00623</t>
  </si>
  <si>
    <t>01431</t>
  </si>
  <si>
    <t>01520</t>
  </si>
  <si>
    <t>01791</t>
  </si>
  <si>
    <t>02191</t>
  </si>
  <si>
    <t>02365</t>
  </si>
  <si>
    <t>02603</t>
  </si>
  <si>
    <t>04098</t>
  </si>
  <si>
    <t>01176</t>
  </si>
  <si>
    <t>01895</t>
  </si>
  <si>
    <t>03385</t>
  </si>
  <si>
    <t>03581</t>
  </si>
  <si>
    <t>04528</t>
  </si>
  <si>
    <t>04633</t>
  </si>
  <si>
    <t>05195</t>
  </si>
  <si>
    <t>02778</t>
  </si>
  <si>
    <t>00341</t>
  </si>
  <si>
    <t>00374</t>
  </si>
  <si>
    <t>00598</t>
  </si>
  <si>
    <t>00690</t>
  </si>
  <si>
    <t>01296</t>
  </si>
  <si>
    <t>01585</t>
  </si>
  <si>
    <t>02194</t>
  </si>
  <si>
    <t>02221</t>
  </si>
  <si>
    <t>03836</t>
  </si>
  <si>
    <t>04437</t>
  </si>
  <si>
    <t>04735</t>
  </si>
  <si>
    <t>00554</t>
  </si>
  <si>
    <t>01205</t>
  </si>
  <si>
    <t>01979</t>
  </si>
  <si>
    <t>02151</t>
  </si>
  <si>
    <t>02730</t>
  </si>
  <si>
    <t>02779</t>
  </si>
  <si>
    <t>02853</t>
  </si>
  <si>
    <t>03825</t>
  </si>
  <si>
    <t>04808</t>
  </si>
  <si>
    <t>05131</t>
  </si>
  <si>
    <t>01502</t>
  </si>
  <si>
    <t>02470</t>
  </si>
  <si>
    <t>03452</t>
  </si>
  <si>
    <t>04207</t>
  </si>
  <si>
    <t>00695</t>
  </si>
  <si>
    <t>01127</t>
  </si>
  <si>
    <t>01174</t>
  </si>
  <si>
    <t>03968</t>
  </si>
  <si>
    <t>04049</t>
  </si>
  <si>
    <t>00003</t>
  </si>
  <si>
    <t>01603</t>
  </si>
  <si>
    <t>02073</t>
  </si>
  <si>
    <t>02487</t>
  </si>
  <si>
    <t>03407</t>
  </si>
  <si>
    <t>04052</t>
  </si>
  <si>
    <t>00119</t>
  </si>
  <si>
    <t>00298</t>
  </si>
  <si>
    <t>00419</t>
  </si>
  <si>
    <t>01181</t>
  </si>
  <si>
    <t>01924</t>
  </si>
  <si>
    <t>03829</t>
  </si>
  <si>
    <t>05065</t>
  </si>
  <si>
    <t>05146</t>
  </si>
  <si>
    <t>00320</t>
  </si>
  <si>
    <t>01250</t>
  </si>
  <si>
    <t>02584</t>
  </si>
  <si>
    <t>02717</t>
  </si>
  <si>
    <t>02737</t>
  </si>
  <si>
    <t>03021</t>
  </si>
  <si>
    <t>05199</t>
  </si>
  <si>
    <t>01202</t>
  </si>
  <si>
    <t>01365</t>
  </si>
  <si>
    <t>02575</t>
  </si>
  <si>
    <t>02673</t>
  </si>
  <si>
    <t>04145</t>
  </si>
  <si>
    <t>04610</t>
  </si>
  <si>
    <t>04721</t>
  </si>
  <si>
    <t>00324</t>
  </si>
  <si>
    <t>00559</t>
  </si>
  <si>
    <t>01108</t>
  </si>
  <si>
    <t>01344</t>
  </si>
  <si>
    <t>01922</t>
  </si>
  <si>
    <t>02343</t>
  </si>
  <si>
    <t>02466</t>
  </si>
  <si>
    <t>02647</t>
  </si>
  <si>
    <t>02958</t>
  </si>
  <si>
    <t>03527</t>
  </si>
  <si>
    <t>03729</t>
  </si>
  <si>
    <t>04961</t>
  </si>
  <si>
    <t>05034</t>
  </si>
  <si>
    <t>00343</t>
  </si>
  <si>
    <t>00405</t>
  </si>
  <si>
    <t>00485</t>
  </si>
  <si>
    <t>00807</t>
  </si>
  <si>
    <t>01666</t>
  </si>
  <si>
    <t>03442</t>
  </si>
  <si>
    <t>04177</t>
  </si>
  <si>
    <t>04659</t>
  </si>
  <si>
    <t>04667</t>
  </si>
  <si>
    <t>00197</t>
  </si>
  <si>
    <t>00361</t>
  </si>
  <si>
    <t>00841</t>
  </si>
  <si>
    <t>00903</t>
  </si>
  <si>
    <t>01278</t>
  </si>
  <si>
    <t>02091</t>
  </si>
  <si>
    <t>03070</t>
  </si>
  <si>
    <t>04007</t>
  </si>
  <si>
    <t>04488</t>
  </si>
  <si>
    <t>05159</t>
  </si>
  <si>
    <t>00669</t>
  </si>
  <si>
    <t>00686</t>
  </si>
  <si>
    <t>00990</t>
  </si>
  <si>
    <t>01134</t>
  </si>
  <si>
    <t>01770</t>
  </si>
  <si>
    <t>03396</t>
  </si>
  <si>
    <t>04259</t>
  </si>
  <si>
    <t>04440</t>
  </si>
  <si>
    <t>05115</t>
  </si>
  <si>
    <t>05136</t>
  </si>
  <si>
    <t>00562</t>
  </si>
  <si>
    <t>00806</t>
  </si>
  <si>
    <t>03150</t>
  </si>
  <si>
    <t>04847</t>
  </si>
  <si>
    <t>00221</t>
  </si>
  <si>
    <t>00630</t>
  </si>
  <si>
    <t>01789</t>
  </si>
  <si>
    <t>01947</t>
  </si>
  <si>
    <t>02279</t>
  </si>
  <si>
    <t>02439</t>
  </si>
  <si>
    <t>02540</t>
  </si>
  <si>
    <t>02747</t>
  </si>
  <si>
    <t>03094</t>
  </si>
  <si>
    <t>03359</t>
  </si>
  <si>
    <t>03473</t>
  </si>
  <si>
    <t>03589</t>
  </si>
  <si>
    <t>04689</t>
  </si>
  <si>
    <t>04819</t>
  </si>
  <si>
    <t>05167</t>
  </si>
  <si>
    <t>00038</t>
  </si>
  <si>
    <t>00364</t>
  </si>
  <si>
    <t>02040</t>
  </si>
  <si>
    <t>02899</t>
  </si>
  <si>
    <t>03199</t>
  </si>
  <si>
    <t>04722</t>
  </si>
  <si>
    <t>01423</t>
  </si>
  <si>
    <t>01505</t>
  </si>
  <si>
    <t>01664</t>
  </si>
  <si>
    <t>02035</t>
  </si>
  <si>
    <t>02094</t>
  </si>
  <si>
    <t>02204</t>
  </si>
  <si>
    <t>03921</t>
  </si>
  <si>
    <t>03999</t>
  </si>
  <si>
    <t>04546</t>
  </si>
  <si>
    <t>00158</t>
  </si>
  <si>
    <t>01972</t>
  </si>
  <si>
    <t>03196</t>
  </si>
  <si>
    <t>03722</t>
  </si>
  <si>
    <t>04201</t>
  </si>
  <si>
    <t>04498</t>
  </si>
  <si>
    <t>04791</t>
  </si>
  <si>
    <t>00614</t>
  </si>
  <si>
    <t>02301</t>
  </si>
  <si>
    <t>04430</t>
  </si>
  <si>
    <t>00318</t>
  </si>
  <si>
    <t>00782</t>
  </si>
  <si>
    <t>01402</t>
  </si>
  <si>
    <t>01824</t>
  </si>
  <si>
    <t>02141</t>
  </si>
  <si>
    <t>03517</t>
  </si>
  <si>
    <t>04055</t>
  </si>
  <si>
    <t>04168</t>
  </si>
  <si>
    <t>04317</t>
  </si>
  <si>
    <t>04879</t>
  </si>
  <si>
    <t>00467</t>
  </si>
  <si>
    <t>00825</t>
  </si>
  <si>
    <t>02346</t>
  </si>
  <si>
    <t>03095</t>
  </si>
  <si>
    <t>03580</t>
  </si>
  <si>
    <t>04672</t>
  </si>
  <si>
    <t>00533</t>
  </si>
  <si>
    <t>02160</t>
  </si>
  <si>
    <t>02841</t>
  </si>
  <si>
    <t>03433</t>
  </si>
  <si>
    <t>03763</t>
  </si>
  <si>
    <t>00706</t>
  </si>
  <si>
    <t>01086</t>
  </si>
  <si>
    <t>01204</t>
  </si>
  <si>
    <t>01451</t>
  </si>
  <si>
    <t>01650</t>
  </si>
  <si>
    <t>01740</t>
  </si>
  <si>
    <t>03191</t>
  </si>
  <si>
    <t>03662</t>
  </si>
  <si>
    <t>03922</t>
  </si>
  <si>
    <t>04022</t>
  </si>
  <si>
    <t>04366</t>
  </si>
  <si>
    <t>04880</t>
  </si>
  <si>
    <t>05127</t>
  </si>
  <si>
    <t>00013</t>
  </si>
  <si>
    <t>00102</t>
  </si>
  <si>
    <t>00519</t>
  </si>
  <si>
    <t>00522</t>
  </si>
  <si>
    <t>00798</t>
  </si>
  <si>
    <t>01746</t>
  </si>
  <si>
    <t>03412</t>
  </si>
  <si>
    <t>00175</t>
  </si>
  <si>
    <t>01014</t>
  </si>
  <si>
    <t>01763</t>
  </si>
  <si>
    <t>01863</t>
  </si>
  <si>
    <t>03466</t>
  </si>
  <si>
    <t>03630</t>
  </si>
  <si>
    <t>03633</t>
  </si>
  <si>
    <t>00004</t>
  </si>
  <si>
    <t>00070</t>
  </si>
  <si>
    <t>00948</t>
  </si>
  <si>
    <t>01957</t>
  </si>
  <si>
    <t>03097</t>
  </si>
  <si>
    <t>03649</t>
  </si>
  <si>
    <t>03963</t>
  </si>
  <si>
    <t>04305</t>
  </si>
  <si>
    <t>04942</t>
  </si>
  <si>
    <t>00019</t>
  </si>
  <si>
    <t>04963</t>
  </si>
  <si>
    <t>05110</t>
  </si>
  <si>
    <t>00010</t>
  </si>
  <si>
    <t>00216</t>
  </si>
  <si>
    <t>01937</t>
  </si>
  <si>
    <t>04720</t>
  </si>
  <si>
    <t>00091</t>
  </si>
  <si>
    <t>00505</t>
  </si>
  <si>
    <t>00640</t>
  </si>
  <si>
    <t>01408</t>
  </si>
  <si>
    <t>02074</t>
  </si>
  <si>
    <t>02639</t>
  </si>
  <si>
    <t>02694</t>
  </si>
  <si>
    <t>02797</t>
  </si>
  <si>
    <t>02811</t>
  </si>
  <si>
    <t>04037</t>
  </si>
  <si>
    <t>04629</t>
  </si>
  <si>
    <t>02455</t>
  </si>
  <si>
    <t>03184</t>
  </si>
  <si>
    <t>03363</t>
  </si>
  <si>
    <t>03373</t>
  </si>
  <si>
    <t>03799</t>
  </si>
  <si>
    <t>05002</t>
  </si>
  <si>
    <t>02896</t>
  </si>
  <si>
    <t>03334</t>
  </si>
  <si>
    <t>03469</t>
  </si>
  <si>
    <t>00569</t>
  </si>
  <si>
    <t>02404</t>
  </si>
  <si>
    <t>04682</t>
  </si>
  <si>
    <t>04888</t>
  </si>
  <si>
    <t>04923</t>
  </si>
  <si>
    <t>00131</t>
  </si>
  <si>
    <t>00349</t>
  </si>
  <si>
    <t>01131</t>
  </si>
  <si>
    <t>02738</t>
  </si>
  <si>
    <t>04400</t>
  </si>
  <si>
    <t>03122</t>
  </si>
  <si>
    <t>04572</t>
  </si>
  <si>
    <t>04783</t>
  </si>
  <si>
    <t>05055</t>
  </si>
  <si>
    <t>05100</t>
  </si>
  <si>
    <t>00488</t>
  </si>
  <si>
    <t>00710</t>
  </si>
  <si>
    <t>01009</t>
  </si>
  <si>
    <t>01231</t>
  </si>
  <si>
    <t>01445</t>
  </si>
  <si>
    <t>02842</t>
  </si>
  <si>
    <t>03783</t>
  </si>
  <si>
    <t>04484</t>
  </si>
  <si>
    <t>04597</t>
  </si>
  <si>
    <t>04917</t>
  </si>
  <si>
    <t>00629</t>
  </si>
  <si>
    <t>01373</t>
  </si>
  <si>
    <t>01668</t>
  </si>
  <si>
    <t>02646</t>
  </si>
  <si>
    <t>03044</t>
  </si>
  <si>
    <t>03065</t>
  </si>
  <si>
    <t>03365</t>
  </si>
  <si>
    <t>04042</t>
  </si>
  <si>
    <t>04635</t>
  </si>
  <si>
    <t>04748</t>
  </si>
  <si>
    <t>00342</t>
  </si>
  <si>
    <t>00676</t>
  </si>
  <si>
    <t>01912</t>
  </si>
  <si>
    <t>02065</t>
  </si>
  <si>
    <t>03136</t>
  </si>
  <si>
    <t>03423</t>
  </si>
  <si>
    <t>03746</t>
  </si>
  <si>
    <t>01198</t>
  </si>
  <si>
    <t>02123</t>
  </si>
  <si>
    <t>02586</t>
  </si>
  <si>
    <t>03048</t>
  </si>
  <si>
    <t>03838</t>
  </si>
  <si>
    <t>04718</t>
  </si>
  <si>
    <t>04844</t>
  </si>
  <si>
    <t>00678</t>
  </si>
  <si>
    <t>01706</t>
  </si>
  <si>
    <t>03034</t>
  </si>
  <si>
    <t>03883</t>
  </si>
  <si>
    <t>04342</t>
  </si>
  <si>
    <t>04468</t>
  </si>
  <si>
    <t>00007</t>
  </si>
  <si>
    <t>00658</t>
  </si>
  <si>
    <t>01192</t>
  </si>
  <si>
    <t>03852</t>
  </si>
  <si>
    <t>04507</t>
  </si>
  <si>
    <t>00260</t>
  </si>
  <si>
    <t>01659</t>
  </si>
  <si>
    <t>03188</t>
  </si>
  <si>
    <t>03673</t>
  </si>
  <si>
    <t>03805</t>
  </si>
  <si>
    <t>03945</t>
  </si>
  <si>
    <t>04266</t>
  </si>
  <si>
    <t>00606</t>
  </si>
  <si>
    <t>01166</t>
  </si>
  <si>
    <t>01913</t>
  </si>
  <si>
    <t>02402</t>
  </si>
  <si>
    <t>03192</t>
  </si>
  <si>
    <t>03721</t>
  </si>
  <si>
    <t>03882</t>
  </si>
  <si>
    <t>04945</t>
  </si>
  <si>
    <t>05084</t>
  </si>
  <si>
    <t>00246</t>
  </si>
  <si>
    <t>00537</t>
  </si>
  <si>
    <t>00968</t>
  </si>
  <si>
    <t>01234</t>
  </si>
  <si>
    <t>02061</t>
  </si>
  <si>
    <t>02219</t>
  </si>
  <si>
    <t>02651</t>
  </si>
  <si>
    <t>03173</t>
  </si>
  <si>
    <t>03409</t>
  </si>
  <si>
    <t>03535</t>
  </si>
  <si>
    <t>05134</t>
  </si>
  <si>
    <t>02011</t>
  </si>
  <si>
    <t>02477</t>
  </si>
  <si>
    <t>02745</t>
  </si>
  <si>
    <t>04427</t>
  </si>
  <si>
    <t>00377</t>
  </si>
  <si>
    <t>01530</t>
  </si>
  <si>
    <t>02135</t>
  </si>
  <si>
    <t>02916</t>
  </si>
  <si>
    <t>03449</t>
  </si>
  <si>
    <t>03498</t>
  </si>
  <si>
    <t>04851</t>
  </si>
  <si>
    <t>04926</t>
  </si>
  <si>
    <t>05035</t>
  </si>
  <si>
    <t>05135</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</si>
  <si>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</si>
  <si>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</si>
  <si>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</si>
  <si>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</si>
  <si>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</si>
  <si>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</si>
  <si>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</si>
  <si>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</si>
  <si>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</si>
  <si>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</si>
  <si>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</si>
  <si>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</si>
  <si>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</si>
  <si>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</si>
  <si>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</si>
  <si>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</si>
  <si>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</si>
  <si>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</si>
  <si>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</si>
  <si>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</si>
  <si>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Sum of Revenue</t>
  </si>
  <si>
    <t>Sum of Gross Profit</t>
  </si>
  <si>
    <t>Sum of Units Sold</t>
  </si>
  <si>
    <t>Average of Revenue</t>
  </si>
  <si>
    <t>Row Labels</t>
  </si>
  <si>
    <t>Jan</t>
  </si>
  <si>
    <t>Feb</t>
  </si>
  <si>
    <t>Mar</t>
  </si>
  <si>
    <t>Apr</t>
  </si>
  <si>
    <t>May</t>
  </si>
  <si>
    <t>Jun</t>
  </si>
  <si>
    <t>Jul</t>
  </si>
  <si>
    <t>Aug</t>
  </si>
  <si>
    <t>Sep</t>
  </si>
  <si>
    <t>Oct</t>
  </si>
  <si>
    <t>Nov</t>
  </si>
  <si>
    <t>Dec</t>
  </si>
  <si>
    <t>Grand Total</t>
  </si>
  <si>
    <t xml:space="preserve">Revenue </t>
  </si>
  <si>
    <t xml:space="preserve">Gross Profit </t>
  </si>
  <si>
    <r>
      <t xml:space="preserve">Get </t>
    </r>
    <r>
      <rPr>
        <b/>
        <sz val="16"/>
        <color theme="1"/>
        <rFont val="Aptos Narrow"/>
        <family val="2"/>
        <scheme val="minor"/>
      </rPr>
      <t>10% OFF</t>
    </r>
    <r>
      <rPr>
        <sz val="16"/>
        <color theme="1"/>
        <rFont val="Aptos Narrow"/>
        <family val="2"/>
        <scheme val="minor"/>
      </rPr>
      <t xml:space="preserve"> our course using coupon code </t>
    </r>
    <r>
      <rPr>
        <b/>
        <sz val="16"/>
        <color theme="1"/>
        <rFont val="Aptos Narrow"/>
        <family val="2"/>
        <scheme val="minor"/>
      </rPr>
      <t>EMAIL10</t>
    </r>
  </si>
  <si>
    <t>Get our Excel Course</t>
  </si>
  <si>
    <t>Go to Data Here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</si>
  <si>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</si>
  <si>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</si>
  <si>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</si>
  <si>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</si>
  <si>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Interactive Excel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</si>
</sst>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k"/>
    <numFmt numFmtId="168" formatCode="\$#,##0"/>
  </numFmts>
  <fonts count="14">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b/>
      <sz val="11"/>
      <color theme="1"/>
      <name val="Aptos Narrow"/>
      <family val="2"/>
      <scheme val="minor"/>
    </font>
    <font>
      <u/>
      <sz val="11"/>
      <color theme="10"/>
      <name val="Aptos Narrow"/>
      <family val="2"/>
      <scheme val="minor"/>
    </font>
    <font>
      <b/>
      <sz val="55"/>
      <color theme="1"/>
      <name val="Aptos Narrow"/>
      <family val="2"/>
      <scheme val="minor"/>
    </font>
    <font>
      <b/>
      <sz val="60"/>
      <color theme="1"/>
      <name val="Aptos Narrow"/>
      <family val="2"/>
      <scheme val="minor"/>
    </font>
    <font>
      <sz val="16"/>
      <color theme="1"/>
      <name val="Aptos Narrow"/>
      <family val="2"/>
      <scheme val="minor"/>
    </font>
    <font>
      <b/>
      <sz val="16"/>
      <color theme="1"/>
      <name val="Aptos Narrow"/>
      <family val="2"/>
      <scheme val="minor"/>
    </font>
    <font>
      <u/>
      <sz val="11"/>
      <color theme="10"/>
      <name val="Carlito"/>
    </font>
    <font>
      <b/>
      <u/>
      <sz val="20"/>
      <color theme="10"/>
      <name val="Carlito"/>
    </font>
    <font>
      <u/>
      <sz val="12"/>
      <color theme="10"/>
      <name val="Aptos Narrow"/>
      <family val="2"/>
      <scheme val="minor"/>
    </font>
    <font>
      <i/>
      <sz val="14"/>
      <color rgb="FF0432FF"/>
      <name val="Aptos Narrow"/>
      <family val="2"/>
      <scheme val="minor"/>
    </font>
  </fonts>
  <fills count="6">
    <fill>
      <patternFill patternType="none"/>
    </fill>
    <fill>
      <patternFill patternType="gray125"/>
    </fill>
    <fill>
      <patternFill patternType="solid">
        <fgColor rgb="FF1F4E78"/>
      </patternFill>
    </fill>
    <fill>
      <patternFill patternType="solid">
        <fgColor rgb="FF073673"/>
        <bgColor indexed="64"/>
      </patternFill>
    </fill>
    <fill>
      <patternFill patternType="solid">
        <fgColor theme="0" tint="-4.9989318521683403E-2"/>
        <bgColor indexed="64"/>
      </patternFill>
    </fill>
    <fill>
      <patternFill patternType="solid">
        <fgColor theme="5" tint="0.79998168889431442"/>
        <bgColor indexed="64"/>
      </patternFill>
    </fill>
  </fills>
  <borders count="10">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5">
    <xf numFmtId="0" fontId="0" fillId="0" borderId="0"/>
    <xf numFmtId="0" fontId="5" fillId="0" borderId="0" applyNumberFormat="0" applyFill="0" applyBorder="0" applyAlignment="0" applyProtection="0"/>
    <xf numFmtId="0" fontId="1" fillId="0" borderId="0"/>
    <xf numFmtId="0" fontId="10" fillId="0" borderId="0" applyNumberFormat="0" applyFill="0" applyBorder="0" applyAlignment="0" applyProtection="0"/>
    <xf numFmtId="0" fontId="12" fillId="0" borderId="0" applyNumberFormat="0" applyFill="0" applyBorder="0" applyAlignment="0" applyProtection="0"/>
  </cellStyleXfs>
  <cellXfs count="41">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0" fillId="3" borderId="0" xfId="0" applyFill="1"/>
    <xf numFmtId="0" fontId="0" fillId="4" borderId="0" xfId="0" applyFill="1"/>
    <xf numFmtId="165" fontId="0" fillId="0" borderId="0" xfId="0" applyNumberFormat="1"/>
    <xf numFmtId="0" fontId="0" fillId="0" borderId="0" xfId="0" pivotButton="1"/>
    <xf numFmtId="1" fontId="0" fillId="0" borderId="0" xfId="0" applyNumberFormat="1"/>
    <xf numFmtId="0" fontId="0" fillId="0" borderId="0" xfId="0" applyAlignment="1">
      <alignment horizontal="left"/>
    </xf>
    <xf numFmtId="167" fontId="0" fillId="0" borderId="0" xfId="0" applyNumberFormat="1"/>
    <xf numFmtId="168" fontId="0" fillId="0" borderId="0" xfId="0" applyNumberFormat="1"/>
    <xf numFmtId="3" fontId="0" fillId="0" borderId="0" xfId="0" applyNumberFormat="1"/>
    <xf numFmtId="2" fontId="0" fillId="0" borderId="0" xfId="0" applyNumberFormat="1"/>
    <xf numFmtId="0" fontId="1" fillId="0" borderId="1" xfId="2" applyBorder="1"/>
    <xf numFmtId="0" fontId="6" fillId="0" borderId="2" xfId="2" applyFont="1" applyBorder="1" applyAlignment="1">
      <alignment horizontal="center" vertical="center"/>
    </xf>
    <xf numFmtId="0" fontId="1" fillId="0" borderId="3" xfId="2" applyBorder="1"/>
    <xf numFmtId="0" fontId="1" fillId="3" borderId="0" xfId="2" applyFill="1"/>
    <xf numFmtId="0" fontId="1" fillId="0" borderId="4" xfId="2" applyBorder="1"/>
    <xf numFmtId="0" fontId="7" fillId="0" borderId="0" xfId="2" applyFont="1" applyAlignment="1">
      <alignment horizontal="center" vertical="center"/>
    </xf>
    <xf numFmtId="0" fontId="1" fillId="0" borderId="5" xfId="2" applyBorder="1"/>
    <xf numFmtId="0" fontId="1" fillId="0" borderId="0" xfId="2"/>
    <xf numFmtId="0" fontId="8" fillId="0" borderId="0" xfId="2" applyFont="1" applyAlignment="1">
      <alignment horizontal="center"/>
    </xf>
    <xf numFmtId="0" fontId="1" fillId="0" borderId="4" xfId="2" applyBorder="1" applyAlignment="1">
      <alignment vertical="center"/>
    </xf>
    <xf numFmtId="0" fontId="11" fillId="5" borderId="6" xfId="3" applyFont="1" applyFill="1" applyBorder="1" applyAlignment="1">
      <alignment horizontal="center" vertical="center"/>
    </xf>
    <xf numFmtId="0" fontId="1" fillId="0" borderId="5" xfId="2" applyBorder="1" applyAlignment="1">
      <alignment vertical="center"/>
    </xf>
    <xf numFmtId="0" fontId="1" fillId="3" borderId="0" xfId="2" applyFill="1" applyAlignment="1">
      <alignment vertical="center"/>
    </xf>
    <xf numFmtId="0" fontId="13" fillId="0" borderId="0" xfId="4" applyFont="1" applyFill="1" applyBorder="1"/>
    <xf numFmtId="0" fontId="4" fillId="0" borderId="7" xfId="2" applyFont="1" applyBorder="1"/>
    <xf numFmtId="0" fontId="1" fillId="0" borderId="0" xfId="2" applyAlignment="1">
      <alignment vertical="top" wrapText="1"/>
    </xf>
    <xf numFmtId="0" fontId="1" fillId="0" borderId="8" xfId="2" applyBorder="1"/>
    <xf numFmtId="0" fontId="1" fillId="0" borderId="7" xfId="2" applyBorder="1"/>
    <xf numFmtId="0" fontId="1" fillId="0" borderId="9" xfId="2" applyBorder="1"/>
    <xf numFmtId="0" fontId="12" fillId="0" borderId="0" xfId="1" applyFont="1"/>
  </cellXfs>
  <cellStyles count="5">
    <cellStyle name="Hyperlink" xfId="1" builtinId="8"/>
    <cellStyle name="Hyperlink 2" xfId="3" xr:uid="{D7D297CA-FF4D-B741-8536-09007FCFE1C1}"/>
    <cellStyle name="Hyperlink 2 2" xfId="4" xr:uid="{823468DC-09EE-9A4A-8D3B-5C2A0F268F04}"/>
    <cellStyle name="Normal" xfId="0" builtinId="0"/>
    <cellStyle name="Normal 2 2" xfId="2" xr:uid="{B9E99E89-0417-9544-B962-05C5B11CEBC8}"/>
  </cellStyles>
  <dxfs count="28">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7" formatCode="\$#,##0,\k"/>
    </dxf>
    <dxf>
      <numFmt numFmtId="168"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27"/>
      <tableStyleElement type="headerRow" dxfId="26"/>
    </tableStyle>
    <tableStyle name="TimeSlicerStyleDark1 2" pivot="0" table="0" count="9" xr9:uid="{C96DA1F2-88E9-40CC-8E55-CFEE23594AD8}">
      <tableStyleElement type="wholeTable" dxfId="25"/>
      <tableStyleElement type="headerRow" dxfId="24"/>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Dashboard.xlsx]Analyze!PivotTable5</c:name>
    <c:fmtId val="4"/>
  </c:pivotSource>
  <c:chart>
    <c:autoTitleDeleted val="0"/>
    <c:pivotFmts>
      <c:pivotFmt>
        <c:idx val="0"/>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073673"/>
            </a:solidFill>
            <a:round/>
          </a:ln>
          <a:effectLst/>
        </c:spPr>
        <c:marker>
          <c:symbol val="circle"/>
          <c:size val="5"/>
          <c:spPr>
            <a:solidFill>
              <a:srgbClr val="073673"/>
            </a:solidFill>
            <a:ln w="9525">
              <a:solidFill>
                <a:srgbClr val="07367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00B050"/>
            </a:solidFill>
            <a:round/>
          </a:ln>
          <a:effectLst/>
        </c:spPr>
        <c:marker>
          <c:symbol val="circle"/>
          <c:size val="5"/>
          <c:spPr>
            <a:solidFill>
              <a:srgbClr val="00B050"/>
            </a:solidFill>
            <a:ln w="9525">
              <a:solidFill>
                <a:srgbClr val="00B05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Analyze!$C$14</c:f>
              <c:strCache>
                <c:ptCount val="1"/>
                <c:pt idx="0">
                  <c:v>Revenue </c:v>
                </c:pt>
              </c:strCache>
            </c:strRef>
          </c:tx>
          <c:spPr>
            <a:ln w="28575" cap="rnd">
              <a:solidFill>
                <a:srgbClr val="073673"/>
              </a:solidFill>
              <a:round/>
            </a:ln>
            <a:effectLst/>
          </c:spPr>
          <c:marker>
            <c:symbol val="circle"/>
            <c:size val="5"/>
            <c:spPr>
              <a:solidFill>
                <a:srgbClr val="073673"/>
              </a:solidFill>
              <a:ln w="9525">
                <a:solidFill>
                  <a:srgbClr val="07367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Analyze!$C$15:$C$27</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1"/>
          <c:extLst>
            <c:ext xmlns:c16="http://schemas.microsoft.com/office/drawing/2014/chart" uri="{C3380CC4-5D6E-409C-BE32-E72D297353CC}">
              <c16:uniqueId val="{00000000-1998-4517-B5A9-36FF13FC9576}"/>
            </c:ext>
          </c:extLst>
        </c:ser>
        <c:ser>
          <c:idx val="1"/>
          <c:order val="1"/>
          <c:tx>
            <c:strRef>
              <c:f>Analyze!$D$14</c:f>
              <c:strCache>
                <c:ptCount val="1"/>
                <c:pt idx="0">
                  <c:v>Gross Profit </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Analyze!$B$15:$B$27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Analyze!$D$15:$D$27</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1"/>
          <c:extLst>
            <c:ext xmlns:c16="http://schemas.microsoft.com/office/drawing/2014/chart" uri="{C3380CC4-5D6E-409C-BE32-E72D297353CC}">
              <c16:uniqueId val="{00000001-1998-4517-B5A9-36FF13FC9576}"/>
            </c:ext>
          </c:extLst>
        </c:ser>
        <c:dLbls>
          <c:showLegendKey val="0"/>
          <c:showVal val="0"/>
          <c:showCatName val="0"/>
          <c:showSerName val="0"/>
          <c:showPercent val="0"/>
          <c:showBubbleSize val="0"/>
        </c:dLbls>
        <c:marker val="1"/>
        <c:smooth val="0"/>
        <c:axId val="1191024559"/>
        <c:axId val="889040239"/>
      </c:lineChart>
      <c:catAx>
        <c:axId val="119102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40239"/>
        <c:crosses val="autoZero"/>
        <c:auto val="1"/>
        <c:lblAlgn val="ctr"/>
        <c:lblOffset val="100"/>
        <c:noMultiLvlLbl val="0"/>
      </c:catAx>
      <c:valAx>
        <c:axId val="889040239"/>
        <c:scaling>
          <c:orientation val="minMax"/>
        </c:scaling>
        <c:delete val="1"/>
        <c:axPos val="l"/>
        <c:numFmt formatCode="\$#,##0,\k" sourceLinked="1"/>
        <c:majorTickMark val="none"/>
        <c:minorTickMark val="none"/>
        <c:tickLblPos val="nextTo"/>
        <c:crossAx val="119102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Dashboard.xlsx]Analyze!PivotTable7</c:name>
    <c:fmtId val="6"/>
  </c:pivotSource>
  <c:chart>
    <c:autoTitleDeleted val="1"/>
    <c:pivotFmts>
      <c:pivotFmt>
        <c:idx val="0"/>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073673"/>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0736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Analyze!$C$50</c:f>
              <c:strCache>
                <c:ptCount val="1"/>
                <c:pt idx="0">
                  <c:v>Total</c:v>
                </c:pt>
              </c:strCache>
            </c:strRef>
          </c:tx>
          <c:spPr>
            <a:solidFill>
              <a:srgbClr val="0736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Analyze!$B$51:$B$56</c:f>
              <c:strCache>
                <c:ptCount val="5"/>
                <c:pt idx="0">
                  <c:v>Camping</c:v>
                </c:pt>
                <c:pt idx="1">
                  <c:v>Hiking</c:v>
                </c:pt>
                <c:pt idx="2">
                  <c:v>Travel</c:v>
                </c:pt>
                <c:pt idx="3">
                  <c:v>Cycling</c:v>
                </c:pt>
                <c:pt idx="4">
                  <c:v>Fitness</c:v>
                </c:pt>
              </c:strCache>
            </c:strRef>
          </c:cat>
          <c:val>
            <c:numRef>
              <c:f>Analyze!$C$51:$C$56</c:f>
              <c:numCache>
                <c:formatCode>\$#,##0</c:formatCode>
                <c:ptCount val="5"/>
                <c:pt idx="0">
                  <c:v>198505.1335</c:v>
                </c:pt>
                <c:pt idx="1">
                  <c:v>179959.14399999997</c:v>
                </c:pt>
                <c:pt idx="2">
                  <c:v>123724.48550000004</c:v>
                </c:pt>
                <c:pt idx="3">
                  <c:v>87481.988500000065</c:v>
                </c:pt>
                <c:pt idx="4">
                  <c:v>55552.427999999942</c:v>
                </c:pt>
              </c:numCache>
            </c:numRef>
          </c:val>
          <c:extLst>
            <c:ext xmlns:c16="http://schemas.microsoft.com/office/drawing/2014/chart" uri="{C3380CC4-5D6E-409C-BE32-E72D297353CC}">
              <c16:uniqueId val="{00000000-2EDE-4723-86F0-4950302F7949}"/>
            </c:ext>
          </c:extLst>
        </c:ser>
        <c:dLbls>
          <c:showLegendKey val="0"/>
          <c:showVal val="0"/>
          <c:showCatName val="0"/>
          <c:showSerName val="0"/>
          <c:showPercent val="0"/>
          <c:showBubbleSize val="0"/>
        </c:dLbls>
        <c:gapWidth val="92"/>
        <c:axId val="896621088"/>
        <c:axId val="889004239"/>
      </c:barChart>
      <c:catAx>
        <c:axId val="896621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004239"/>
        <c:crosses val="autoZero"/>
        <c:auto val="1"/>
        <c:lblAlgn val="ctr"/>
        <c:lblOffset val="100"/>
        <c:noMultiLvlLbl val="0"/>
      </c:catAx>
      <c:valAx>
        <c:axId val="889004239"/>
        <c:scaling>
          <c:orientation val="minMax"/>
        </c:scaling>
        <c:delete val="1"/>
        <c:axPos val="t"/>
        <c:numFmt formatCode="\$#,##0" sourceLinked="1"/>
        <c:majorTickMark val="none"/>
        <c:minorTickMark val="none"/>
        <c:tickLblPos val="nextTo"/>
        <c:crossAx val="896621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[Interactive Excel Sales Dashboard.xlsx]Analyze!PivotTable8</c:name>
    <c:fmtId val="5"/>
  </c:pivotSource>
  <c:chart>
    <c:autoTitleDeleted val="1"/>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Analyze!$C$58</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Analyze!$B$59:$B$64</c:f>
              <c:strCache>
                <c:ptCount val="5"/>
                <c:pt idx="0">
                  <c:v>Trail Boots</c:v>
                </c:pt>
                <c:pt idx="1">
                  <c:v>Summit Backpack 45L</c:v>
                </c:pt>
                <c:pt idx="2">
                  <c:v>Compact Sleeping Bag</c:v>
                </c:pt>
                <c:pt idx="3">
                  <c:v>Hiking Daypack 20L</c:v>
                </c:pt>
                <c:pt idx="4">
                  <c:v>Trail Bike Light</c:v>
                </c:pt>
              </c:strCache>
            </c:strRef>
          </c:cat>
          <c:val>
            <c:numRef>
              <c:f>Analyze!$C$59:$C$64</c:f>
              <c:numCache>
                <c:formatCode>0</c:formatCode>
                <c:ptCount val="5"/>
                <c:pt idx="0">
                  <c:v>449</c:v>
                </c:pt>
                <c:pt idx="1">
                  <c:v>447</c:v>
                </c:pt>
                <c:pt idx="2">
                  <c:v>433</c:v>
                </c:pt>
                <c:pt idx="3">
                  <c:v>396</c:v>
                </c:pt>
                <c:pt idx="4">
                  <c:v>392</c:v>
                </c:pt>
              </c:numCache>
            </c:numRef>
          </c:val>
          <c:extLst>
            <c:ext xmlns:c16="http://schemas.microsoft.com/office/drawing/2014/chart" uri="{C3380CC4-5D6E-409C-BE32-E72D297353CC}">
              <c16:uniqueId val="{00000000-C73E-4FF7-84B2-0D00BEA20940}"/>
            </c:ext>
          </c:extLst>
        </c:ser>
        <c:dLbls>
          <c:showLegendKey val="0"/>
          <c:showVal val="0"/>
          <c:showCatName val="0"/>
          <c:showSerName val="0"/>
          <c:showPercent val="0"/>
          <c:showBubbleSize val="0"/>
        </c:dLbls>
        <c:gapWidth val="92"/>
        <c:axId val="896633152"/>
        <c:axId val="888983119"/>
      </c:barChart>
      <c:catAx>
        <c:axId val="8966331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983119"/>
        <c:crosses val="autoZero"/>
        <c:auto val="1"/>
        <c:lblAlgn val="ctr"/>
        <c:lblOffset val="100"/>
        <c:noMultiLvlLbl val="0"/>
      </c:catAx>
      <c:valAx>
        <c:axId val="888983119"/>
        <c:scaling>
          <c:orientation val="minMax"/>
        </c:scaling>
        <c:delete val="1"/>
        <c:axPos val="t"/>
        <c:numFmt formatCode="0" sourceLinked="1"/>
        <c:majorTickMark val="none"/>
        <c:minorTickMark val="none"/>
        <c:tickLblPos val="nextTo"/>
        <c:crossAx val="896633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zHtZc902tvVfSfn5o4J56Op01QXJM2oebNkvLEVWOAOcSfDX3y1PbStOJ19dV6X1YgsgeICFjbXX
2jj65+Pyj8fq6aH7aakr2//jcfnlVTYMzT9+/rl/zJ7qh/6kzh8717vfhpNHV//sfvstf3z6+X33
MOc2/ZkgzH5+zB664Wl59a9/wtvSJ3fqHh+G3Nmr8anz10/9WA39f+j7btdPj260w/PwFN70y6vt
U1c/WP/qpyc75IO/9c3TL6++eebVTz+/fNPvPvWnCiY2jO9hLMcnSGOtpED6w4989VPlbPqpG6MT
qpBCAp75+PP5o88fahj+F+bzYTYP7993T33/06d/vxr4zeS/as97F35ce+ieJxrFH1b287fY/uuf
LxpgrS9avoL/JTB/1vUS/ZvmIbefAfi/Y88AXI0wEp+xVd9gH9ATzhkV7Av20P9x3z+C/6fT+T70
n4a9AP5T60vY45u/H/ZN92Afnz6v/QfgLk4EYQpp8m2wkxPGFZVCyU+xrj9/5ke8/3we3wf887gX
iH9ufgn55vrvh3w/PFQ/kGUYhDLhnCPF0Icf/E2kY3KC+TPmin+L+J9O4/uAfxr2Au9PrS/h3t/+
/XD/z9gPXf7wefE/IMTlCVcSScS+DXHMTjBDWinKv2zE15TyFybyfci/DHwB+pf2l7D/z38B7NGT
rR+68sfBzvmJJkIozMlHeMk3ca5OtMZKaE0/f+RHYvkL8/g+6l8GvkD9S/tL1KPj3x/s5qlK87H+
DMH/Pdg5OhEMM6mZ/h7q7ERwLYmAwP9uzP+F+Xwf/S8DX6D/pf0l+ua/QMOE69Nj9kOpRp9IBjqG
YfwRXgjurxUkP6FUPYsc8V30/8J8vo/+l4Ev0P/S/hL98N3fH/ub3FYP9v2Pi31BTwgTUgquPsL7
LeOQZ0ICgc8/gY8g8X7N939hPt9H/8vAF+h/aX+J/mb/96O/755+LPqcnCjBsRaEfg/9QJ5oYCVg
nz+A/y9M6Pvwfxn4Av4v7S/h3/8XUM/505A9dc870H+Owh9A/gQOABdMMvJRtX9rojhIfaGZUp96
9QtN/xfn9P1d+Gbwi534pu/lbpyf/v2H4dx188MP1Phcn2hMKRyET0z0QuOjE0mVFvqFif3zafwB
9p+m/xL2T82/Q/zi70f80v1w9iHgmyiTn8T8t9yP9QmmjJHP3PSS+/98Ot9H/vO4F8h/bn6J/OV/
Qaxfum4Y04fqx9EO1SdCEawl/9ZgPVM+dEAJgX4qIkD/1xn3r0zlj3D/vIjfIf+543fY/xeYrJv5
6f3TD6yaAc8IyUDQ8+8SPjhcMF8K3O+HigJswrf4//l0vo/+53EvsP/c/BL5m/+CfHsz58P6MeF+
xuD/nm+ZOFEIkw+Fyw+a51u5r06AbrRgYLk+/rwI/784pz/ag68W9LuN+Krv5W6Eu7+f/e9sPjy9
/+kI9wXv3Y90v/REM6oobMnHn28FUECgioxAIKFPSQJBlviakP76vL6/KS/Hv9iXl90vt2ZrfsTW
/HHN/8vlR/QwPMQfbk2+Kvv/594PC4abnBdDP8H33bP0Edn9+19ewRn5sLKPFxbPr/gG9sNT1z99
kV9fBjw99MMvr2DTEBEItJSggoB9Q+zVT/PTpy7CqWJQLKWQ/SmF7bSQ3rJfXjF9AlWO58sEjrHE
wICvfurd+KkLC/rsRKSEcYjiL9dUkLd96uwXJD79/pMd60uX26H/5dXzSpqPjz1PlIPY1go+AuKO
YJB7VED/48M1hDY8jf9fkYxl7js2mQ7BBM0auJ6YKnBN7NmMJgP1gfKtW924I4qt2vgBq8G0uEgN
muflfV/O7dulK7LOZEF5m8xj3ZlmLOybDrkqLFyl37JSy0s1JuS+x7P4bW6DB5bJ5PHrcPpmbY+u
8V2eZp9u4b78+q+zz1d7H66O/t3+fI/3798umid7M3RPT8PZQ/Pyyef4+/Lov++gnnf9y4XUiyj6
eCP4ByH2Hzv/YvwhyHxf7gJ/F3+70aYP3bcB+DziYwASMLYQK0gpTRQhUNP8HH9YnGBMoR1cFYH/
CCD4z/GnoOgMdX7FFDwgJIbXfY4/DupfYqIJxoxwqf6/4g9r/hxh/45AiSDLcCzBTUAtW0ilYBZf
R6BzRT9arduwV8G7ZNnitrrJknXY9a7iO0oqG/qhRhvVLxEiyfnEM7ST9dpGhczoRjrMw9I6FRVl
fZcQLzZyXlk8yqI2wTwjk1hHN0uxzvGIU3rWUDLsGi4eqMqLS1nI5iDWJjGDc8rwSrz1M38/yW09
Jg9dT6rYNWo8pi5ZL4mi7UFNCQ1JZ7MjyYMgbvIe5yZViz4QKtPLJXVLSAdOtmuR7IdmyQwc/kse
6HeFt5lpmvU0n5fTAC+lCcgQbDMRNHEy4mAzBQE9W0RAYxS0XWsyu7ooUYncVFVSbzPUl9eLSNES
jrpQt2nm2hgNfRm3NVKvl0klO8oLhiPa59NsOpFTEol8RLdNQOoRlhjcNormdbh0rQ0ZSac3Zb80
psqTYTa55nSnxk7BcmRamaUd0bpvpA5uR3jiGc5mmOOFZzQe0cBRbJc1saZmc3LMgwxHrUhwFmI0
5EamIo28z+c6SnvOFhNk1t3rbNpa6YI4c755t5ZLugmwT3uTFyzojZhkecPSiSUmcOvYx6OqycGj
ItVxAAstzJrkwSllujfJVNU+lGuex8kAW8dyUSIjuzSpwhGvVW4ahevQj5K8mfwy7ovM1/u2bP1u
aapH6umTq9azIV9FXDnmf6sqzU2ZBWMbuqJoz+Z1PeLmCqe7Ag91tJS8CF1bTWFWDtYk4wgcKLPR
33uc9ceFKfkQjOiIeW3WZhnCNO/pdm2ZqZVnN8/Mve8n/ti2zTYIgreLXPdEJr+6Mr0ou3VrF7Sr
cX3daQkLqAbY1dSLyxGSylOfCWY6t3aHjsPuiTRj0TKgxagKRyQtm1i005EUqtqOuNaXrB4i1aZm
4V3sk53O5XiaNrTeKhy0keXdr1TI3Wopelh0wPIQ+DtdjSY63+QTsnsGBHAuVrssphqJf+3JCK+j
qAw2mtjqtBJLF6OyverbqgnV3Khb3/b11eJHEdqJK4OnOdgNrJzOdSdrwzihccpkFlqR+WNpS2mW
dKtlR/bL7NK4IDmKq6Ja7ro2LU3Bh/x0bCoZdy1K9qKv0j1JKnU/BY6ezZMLMlOMzRSiobkrbPdW
jnowS9OLNByKNDHjJGRkkQjCthzCghX3zVw7Q7sWb3VBVVQzmYc1d3fT2rXnyKbpfiRJG5VVWoVu
IJ1ZKM9PZTs9+mpcBuM7mFdS+CwcPQKq6NGkQseSzGA410PeMaMrlIW5wygilRNndEjT67VvllPe
B2hXjdyelpkWbxVhN0FGZNi74ibP7CFoKDIpVjqk2irgjym7niuOIokbu+dcXDirty6DVZeDN0lJ
wmY4W2mWR3SR4qjGuT2rlxTO8I3rah0XTPRhl6RGsPI3vhbEkGC2UTkRtOEqdRdJi05HNIstImzZ
01XK65xibJ5p+tAA90MMsjTmZS3P2qGvTC6AZ9Mg9LaM57kJi0nthCNnGufbVtltlTtgCDHtlaVn
yQDnrZ8fCdM0ZJpv/Fy0ph7TNQnXZIqszE55c5UFbDS67+J11GWc5rUMF1WK06TjEfX4qVVzYGA5
h8l3dajtnEZTVjV3nU1bg3pxXTd1fqXtyjcVLqtDk6h1swjq3vMllaZqyvmS13mxQ5Ntbjnq4twu
UV6KPMw6GgZj/dozu5puwqbk/GCnKl4tfusxAqpQ8jhUAQuRyztDWK/3C8fIUC7y26xeqsRYi4Z9
y+vDoqzhtlAxmVETotImQygV8xGZ5N1iLbxe5UHMlIA9KIsldGOfAf72jPRzHpZllewYX0VI/fse
F/MWjU29hUO37HK6vpmmkUB24Gk0+3Z8w3UdTdRN3ExzP0MQ6+mygK8b8XRMN94NTVxMQx4PKw+7
aV4OWWJbI6vaeN3UZljJufd4N9A0uMS+95dJm5dhg+1FvaoblWTHEjuYGCoj2eeXQdK8nemSx82Q
+ViQNr/nqauAcGtYJLBPKOsmJLJODRkheGg/TBci6AeT+TZiq4tLAPscqrt062e6nukCL6+ntB12
VbXu1VyUW54VFYQHGqOMNOOBZijGFTLleOpVL0xh2wIEpmrwNvGamKztnWkgBaeF22WSE1PUzf3U
e2KCobmp+04drJeryTDkzbRbkv3c5f3WjXUCHN7NUVXYK9vbGBT7cEip3daur3ZT06PD4Fd2O+Dz
iRRzNK6TiHi1DnHGChQ7+F7EaV+8XZUNIo8SKU3hhms6BHyXeIitbgjeZH2ZRRCEeCdbpC/H0udA
D0OzhxzBdhVQSOhSojfINnkWwhLEVsxz0oZBhzrDg7SA0ZMBaVZHKx/PUA1bM3byjhb5loohblmv
TI3b2rjsQqf1+47IqO0ryBtZ8lgBFmZUw9sqbeDZYplDBIlmI9Y8uW+Dab5OFSS+pEA8FLXH21Vn
y+mAmsGgSbTvMtdNianXLoklCLE8LoBuolXlu3pNaZjNzWy0g2ha0nEDtP5mbocN+IKtz4Pj2hSn
S3mf1pAwi3s9VOeCVxet72O2uC0vCjhsGb0W2IY9fbM4f2MLfpWWv+qaGaqrTar1u7oLIlye6SSP
JN2XbrwnIyTXqY+mwV2wke7aeoqaUs0QCYuKkS+AF+lwPScLOrRWRCleOpPLbi+K9A1DwRTlSFy3
Uzbsslk7ozp66ZYUUpWLg4mieJimPs6bLZ31xonqwPJ73/LNiHS3nWv7UC7VBepJVDXkJtDzfYOy
A2fjeT+wi861lwMEzDrnsxk67aKern3cy7yLk9nNBiO+D0C2hhb7PEqmRBvwfel5laW7tSFN1Aew
R2pqwqq271TJSpPl6l1QziTuewgXNUB6mJxSpoWztpgSyXoDmcyZqeyTOKEp3xetILu5tNvSordr
29gQzOUaJkty2cog3zFhcTQGyWrahd2MFWxlifwYS5q3100H7xJtkz7mQfcuy6YiJqSCjN2V/MhH
Z7d6HJSR1oci65JN3mVntQ+eMi3POj5DcAU2om333mf6zJPW6CWL9JBtygEkWEtZTPOuD+nztGTb
3YNgg3egMG3aKFegmIIl8/cVHmAfi6m+h0CrwYY2b6pyPh+VeLQjuqnBxpwHqHoCddYcHOfknnb0
qkYDzKoiZs4yI4IbVuMrNfUQSmRKLnA/X7cZvh4Tu+2ADHrnn0Gkm5Evduvhg3YIpe7BT2lxo6t0
2efF0+hYSGq1Sfxgz9YKVE9XiXBkvX+HWFafqakkpmsafVFXZQlnpW6v4Uxdqrp6P+MidgwHxgU1
2k++XGLBZVCZiVAWdYqKU5r0sxkZ43GL0qPr+3I1FZM3Q6AyZHjp/Z3KG/krXAirMHNzeZq0RRal
KST41ssSdkoNUTZZIHPXjhGeF2q4pJUBPWWNLvM8dEJcIL/6OClTkBhptp8caU6dK8k5OKUxHlz5
dkySa6FE/jbpslMJmX5oJh1nDahwkVXtscZ9s4GM3IWshDliR7PQzSN7oK4hu3oWgZEJCfZOBUC9
mGKgw3SCxmJujyn4hoAwyPvwhY76SHQ1HXNXFjGWrgYHxceDm5vuZsnW/mJKcmHgO1D1beBxGQnZ
1oNJa4DDylTvIVu2R9TpdJNLiQ32gY7p85dTYl3qd6rJ082QEhf2wOnbdWYunOqiD4EnJ5POzkWl
duOhqfLKtIw84GbW7z2cj8mUaXFtqxbFRVsU4SIHZGaUvc1USTeBSPEeCtT2ULtxxSaVY7fvuhTf
LVis0cisgyDV3SNJpnZT9v5om7SrjC2xvutGyMOTDkTI0CAPdCVZ5FTtY6VWb2Q9+XCEWb0OGOcu
nFsuL5YMKInMWO5K2bPdKObaTA1Ogh1cYCThPPg3s19wlMqGVYBqNV4UuvG7tFzeZit8HzpqtSoG
Y1vfnnEvkouuLEncVdJvPTBlPDTBelaOvY7w2rRb36/0nZ4d2YximA+4ADEQKgZMXLUEhbpLcxOU
LiSTmKNhtdNmtH176LUODnoCV0z69U7iEr2ZJ4JD3o/z6xXk9uvFpzic17EzwO71Fitb72Rqx9Bl
eXWNFj6txqctOibt2EfY2iXuZNKfVT4po2Us8EWriX+Oo+63iQ5z2OqSnHV02ObYXi/6TWWzgJih
fi2lcw84q5O4lG0AmTwhOxJU1qy2fdS2Z9vZp7oxiU9m06RZs5VooaeF50koeswu85y/bXXA79yE
u3BZbWUGOGdvPGnA2HBhT5O0XrZJ1nQmFQE/K7P2tug4VMxmxvdQp6shWuu3Qw3xlXRL5LuiP4hq
rAzpQcr7DqkjeT6RS6lfl7gpr0aKlg1qSxw1LL+kaf+bXQaQdrS2p07y5Qzc+XLZTljHw2jvJ94n
24ml2WkzlUNkybwCHaXzUSLI28WcFFNclzzJjVuLO+T8el75AkGeBa3fB828hQyyZnoJ1UTY+Yy7
5F6Nrt1NfBBxPiV8ox2kHDRLuZNgDEMpM2xmoQ18V2U4BBjWkkxiOEyM8n0yleKKptrvWjnVW+dB
7Ua2Xfk9abW/crgg1yDU+K9UdcP5gsZ8BBFI54sWOB2YKGPvA9uFgtbTPqVNG7dJUl/V4jFrd2ne
XLYDfkxnHdXtnrTXmRtCJXZ0sL96yOmHeh2zULum3mnZtxstWw2ycy6CU93y4Koijpu0LKfXlEGq
DdrUPkJELlBI6IJdrab0NBjziAXFel3UNL0H4IvjQmX5xBK2hD7o+FaVurqtuAdiLYgzLVpvyWDB
LlTJ8jqrsb638wC+ZSZQ+pxyu/cJLd51bFQgpRIMtDN1SxcGsnY7P+KodDI109hW750uIBAGzlAP
tITXMuxGP6I4yJzsTKLomr2taSEME+lwHDKaklioAOHt0PWsDNnCgusFRC34uqlL7xlLgxL0fzW+
TZe2tiZDi7u2wrrLEta4rRzIxpCnvjz1lM0y5rbFFw1Iv31O67YyXrV1BuY8w2dkaegbkRf1+VKR
BdQDZoE2VcWyLrRzMt+Mi53XiMJHZrFrxTnKcfU6aDDb1zhYr+u+B2eKZdXsO6qcjpasTW6zGb5n
YObWyUu2lvwpGbMlqkASQxJTrgjnvhS9mXghj5LxfOvI6JuwbTMVgRElv/JKEoOWJNiUbQoWuiVN
zNuARh6vEsyCA8tU6M7M0g0H1IwyN1DRaMujKGcXhGDh9a+pXi/rpCV3rgRvUdu2P5IugZINWCsD
aU7LKIFamAgzJboobz24alyt/ZYk6oFnbj+N2oVodAjY3tYhg0LAIRvRFNLKNWdpUyx7Pk6HpQDD
VARHm9HbrsMha4k3fdpuBrAjY9onV2Mimx0D7RW21vXh2Hfg3NcFptx1kVfrtmNnTY3KMK8gQybk
ClaxJ3y4Z0Ka3LO4GFUWjaLdq85Ccf05DO7beQoLibe1nsMxEaHKlRnm8xSk67VXso84DwwvoHif
8zIsIa27lhYhzytIMfBHMSRCma3jbipCtLwuK3HV+DUi9bzJvbplqI7zNpnCednN1VPZQ0Kb2GxE
Lq752rtbcIbTFi3qNySpNQyBuZ0UH5gZaQ6lkaldjyIT4qDHUoR5UWwUSh/nNHui2PtTlpc77vkc
Uixc6ImfTM6q11C9KE0DhUVTJCwzWvktX3K75UofLVLgFTN+VJQ/qv5Z0015FlmmNCh4FFbP1pNB
Trgqs5WGhUVPnoD4li6vryEDx7LxS4gLKATKWZmAN1DvIFCxzBjZgIi6qJ8Jj1dFGSa68JGymBkh
QOchrh5oU0Z5QTZQ3Ytr3WVGraVZuqoyjrTh0iTRWILRTvk1t1NUQAmlnrMwyfv3ZJEXq8JnGmz8
2Og7m6xFGBQsu+7AAm4gQB9cx6h5jkeHcQ8f589d6sGbqBSA9RAVtghzCn+gdBUQv2Fzk4J+QaB6
1RJX1MVaoBvGXayyArIPPy46fSfVrs3HcG3hMkfq2zV4ro2pI54To0cSlTUoWdkcVzUVEc/UXdLw
6zbAqem6HCRHcAH3ldvRLQ8oK8/SAlY8kAWsgIiZX96JvDagGzZLJSG51+dFctpl2WL6PDnMVXcN
SvW8ZFAkdpUoYpuot23O52j1z5yeXk92bI3KNTVNQvbeu8w4lUT5zIeQsDWq2mBrC9qbssPaaLAw
xnUt20PWf10kTZhA5TGalv60QM31skZpRfYYfD94xMgh7gwYPB3mcMNh+LJCiZtRiMY6Tid5gFIN
M6yTQD+du3SBLXdDOhyEdpDPUMJBLbmQBgXw9RR65XaztKcC1TtPL6HyCLJ/XjaNg2ySzJnxs7XG
AjRQAxsOVQn+VvSNGXopwmq2y67zjfENggrWInkIxb/LWVWbvhzgrHEZDpOeDNQgDBTK9lPKUqi2
X68UbUUbRKl4mGcFRq9LIJnr99JVW1qUg6nKp6ZLoGDP1uEMWYKuut5PkcwaoNZ2KsOlUOlrXRMW
OUbyXZOMFmKZNQZ80ENFRjg2GUS3C85EDYRXLYVR0xR1aZysUGIb7SFr28hr9rbrXmOVhpPWF/D3
OGGb641sWRNOY7lZq6jDraHsJslPda4iN3W5mVkSieagZxzN7ZsGP6kcP4A4n02P2y4OenVZWprs
U74cXdXCgW/H9bhMLJIJuqyH9qzgUHIFkv/VouUCHMi+nuc3/dKdIv9Gk/7athpy5epkPPcgCXpa
vinyYpuBTRENbEqT9WGVdId8HCDhLsFdQM7yoIE7jSXs0HhENTeqXqO1qEKChojXp760+yBXO9ut
6bGD5+ZxT/ESlpBDUr9x0zboThnUqUAEsYPSdptUd1B3MGVy187nkwBGkesNJiNU+odNrrcT1EWb
QYIEFeAZoUiNZJjU6gyuVEw2Hov2DVCRAc1hoAZhErhJld11Dop0YXPkhQ/JSi8Fv1NjH2Lylvtf
y/4OrlvA7IEdhHzQA++6dTl2Q2hls+nVfY+CcGhwiKHegZ7FwmDPhwBqbmNpSgucBn7yzRL0OFSu
Oq5olKbJ9XLbM0+jMXVlTOC2JqyIup0yzTZ2IddMjv6s7TvwISRx4To8sUUe6tLFjIwXFVi8jc67
8sAauGsA/RIFmcJHl8y3TdOft0Ww79r8OaotbFmmazCNQx9m0q2nLOmilaY0Kka5yxDYUJIA/Xl1
VaxMxCLwcwNrAH/nRXokeHxnOc1TqJeN8ozWwy2aWbpTA/enUM5i1RWthidIQVD9kKBkWDaeCqBG
U5TPTD54dZEUw7Kde92EawmFD6BfuNG4T9J0asDN91czupOBPS9xaaqZwlnOqLjIVy32cDMNJdzx
hpVQHRZga9oWUsey4mhN0vthYP5UznwD2hru66b7pvEG7kTlpnfulJDLtYNMS7ZlXvpdPy96oyie
Y7zI22yFVKPpERXoomlez90EFe76tgyk6achIkOljEX4MBdsM9dww2bXD0VT4tNDPqfzjlcq2UAp
vNjVummgBLg2ZwwtYl8OzVmOOBRzmyhD2XUDhVwos6ST0VZf1WtVgJfhC4wFKRZAxR3RZieTGmpK
ek5DBxbJoBLuOfoelJbXRXWWJseC8HFXTT4FH5K0Oz267gpreV/kab7v+7aIcJfrCyuT5JDLMswA
hZDLRp7ptt7XubvIsk1La7gtxepXB8MMJxXaBlOZhF5yuhjAGO8s1Fa3WM/CBFZ3OydyEEAQhDJ3
Zk39YKgI3nLQhqUOsh2IhyEOpO8N3B9U4aKnZdMqEEfzECMQFmoczlMQzbdeWAmpugAdKuvrpdAP
9cy2mEyns1D5dmX2ja+Ccygl3JW83P0vdWe2ZLeNdekngoMgCA63HM6Uc6ZSUuYNQ7IkAiA4gQQI
8ul7Hau6f8tRdnXddUdURJVdOfCQBLD3Wt/aSbg/0TF92lUTlUtgoVhlDuo+v+wifWIo6+wMr1Zb
louFyaqbltduApcBwLBg+xJB/JVL0bXTekfnJax4tLoqdP6HQAmd7yo1p31ov4qtRoXIcV65FnWV
DeQXlX5J9ukp4bKF5IDlFGx3soleU3SKBPL7UTJUTU0U0QN6+fOkJ37ufJgVaoxEYcbppV7JIOFH
7PoyL213zGbxu05h5QloBRQnYRO87Kk49zts+KFDJRxseNvU0Oepx9tdD2XQtLckYRu2mBUeQkd6
cYmdukBiqw/r4Lajm+q4zPSsiyZix2HfCxEbfM02FHFs17McJlLseg9emy6luV/jexcEqG7iMSuu
HYoTNc3n3kPUhNdaSHAmm5mecNLKXIyhLDI7xcepX7+PFhKFjdVQ1C2jh31uVGFaOlXNxs19q9mD
VOtyxqWJ3Cxpd17M2F2aiWG/Gb0ta2tszmaWnGK6vNdiHw8QLMJyNbUoydwdPKEvWHyPRkKqgY4l
UF2FtJr2Bd7uDiWsDlr/OdYoH826rejUzHSz6kB9i000nNNJmMs+NCjsnY2g4G3hQVJJSt4GvJK7
lQcTi/U8eT6fSZwqLMSuLYbWXMs7RfNQKVuQPVtK5v1c9ANoh0BCfLWynyrTBN9aLz+RDjWdUepI
HZiDkK26iA2R5ZKOnxtYRo8h2o0yhRj1nPqoryAbqSKcNCnX1JI7tkfwKwYXlJ3yJJ8z9bJZ82FL
6jdtA3KIzJ7dojQcc+AMuDCz2yKbezQnQXw3oAGWqTE3pCHmTFmsXofdpbezHfnZWOjZNE6gMG/B
Y3j1kvdRPwxx2B9ltgzfliSyJx+a4Dacmuzrts7k09D2/rMM+v0YDXaD7tlA/e+md0r6GK3Ofj/G
4mET4TNx4VWUxQWkAJNe/MRWiJ9wLBRDvecnUyKG/a0dWSky11dJaKYCMjSKH9lmQBRQMnSoxfd8
UJE+RzoFNRCu8XMjo7DskvE1zlDPqDAFXRDVrpp9up+aPts+LN7IU9p282tI5ruOBvIdJoo5+aY3
OTX+rotxDwemjk7K8ZzImhfKqDvbg2SpE+lyNnYHiFAVfDhWdUvfncWy0dKwVZ4HoQ5D3bVX1etu
qLV5WFf7peazroA+YEeb93AuVoGywY7zXGajuWTB7dYEXxaoB4LQA5lFubD+qk1h9Yho92FuLWM5
LNiXOZjtcdB6OIWjZL/EC//v6Kt/5Kr+jFX9Paf1/yB9FVIQSX9PX/0S3b8ydX98/U/2KvoNuwJM
+xRgXUKDjAHo/Bf7R9PfaIL4bhBx0CoUX/Y/8BX7LUlYRIMkS8AA0gj/1/wT/guT3+IgCpBr5zEN
GKfxfwP/IbqHC/gTfIUTl0UQ5aMIQFeYpGCxfoWvxi2YZavdD8tp6p5EEsGDmrN1CYCXZDApwFlR
tJfbtleUsP22lnw/pmsYfa+zUDdvdV9bdoxNx6DtQtduPzXJhFpoDvtOlO0GhYs6xuwXi8inzWFZ
xdC82AbZho+JgVSguY0PVO6heRkJjDGsSTY8kqSh7Og7GbvK+ojPx93VMNz9PgFKDOMp0EW/dzGg
AE0SXqkYhqCEfT0Vko7TIwlFhi0khJlQBvCOHZQxBYYDTJaNyqkeyauINzBQTSdrc1xS3v9gPaq8
JY9DNd1jt55AabQxvVn8lkH+NdiH47XPujxZNMhGV6tRYHFhN6/knIS6HAcShBV+CPCFJgor3a/b
M3CArs6ZH7c3Eg7o/vzsLHnZJxTZB8VdFl82v65bpVslP0gaj1UTa7keRd9sDM2wwX00pO1R5i9+
8u/4biKxAXi3fhDZEJOnbPKjPZiaB7IIxBBA2Jwov3Oy6bYDW+a1Ld2eEfQKcz29LUDCcba4uUf3
sTnzDQJgnbyIvofjFnA+7kDAAucLtfr1jfdS64NIN9oUo2/E/mgZndpDOsGczPlEmybfJc1kES0U
jujqsC3bPkkgP7GJPaNwcXA8lcSnWFQ4vg12Etm5XaFtrTSF8TEA87yMy743VeSc8IctA49aTI3z
0z0UUBw/9Yq+pEwb1I0V4y6YzjqOB7A8QbdfEvAILO8CoEF2RrKsdKDHdMm4FZ8Eik9QINHYRhWv
1x6HbTP7NXeq76a3VXbqxzAK3eRDHzX028CNf0wWAVnGAjBC5RP20Rc6gaC8pOHV5aznpUuLJd3k
BmPWqqk0WFOiCgbeiNeRt+vXcFA2hBYELqmYUe3swE3qcSl4XdvwYYeMEV8aD/XlEMlh3mhuNrC4
1QTfFYTehA+Gu+v2uL4Z/DQHxRStKT0AkPSPfTYFYOyS1ZEXHS1pdE4JxWJbaLpDO+g6/FCLqleg
8vb+0YdBu0XFz6W4LAYiWa6Uw48YeT/7dz/UPDoJsu1KASRgfgA6xSDifItapiGWLJn1xMABkoA0
85GLLPvoxRD7qJTxHx1P5se3FBJG+KDbztWHn6/rHk41/2ypxUPvSIut4edLZ1bRoeEZXYDKed77
/la0K8PqiPUV0ZpR54L942UkyYSX3jWwFEw6xOc+WgEwNRsKipGr+Qn3hMlcii16I0vd3kIkXh5i
upIp10pEXz1ZI1S29fBNtTo4hSxUN6KpTeXmkMNLhPQa9+OiyyYN3anp+h+N9WhB+zBu4GR37X2i
w0TB9AykOKgBIn3u6gUy1B7wtepVHXzyjlqIhLDX1K62Nz+myf2QBP0rjLEWvlfTDO+oCLMbvUnJ
YCz0AvJsa8PC9nWHumvQH4N6zIAPrcMdt9u25h2k5Ee2LqMtNpWyUwNkG5jclohX7flLKryB/iUk
Wt8ocMvylIartWWGnwBpoUkUqDA+JygTeytpEXNwDyEI7Kac61DuRZs1Msw3DkVnpMn23A6GiBKa
K3+MaTfc0nTEM2DEfrD+CuTWM79siVdFamAYQcRYedlwI5+3UbQe9zDdHnYoeLewWNsq5XTDdry8
tsmi7iHl/gjUaj6ldBh4tfMaSlqMfZacXTfUn3yrXuxumvMyWXOLT69LOIr2zWcrWDMn63ObraCS
tB2OY4tX1y0jm8tEqv6yR1jQEjDHCm4gpcUwZiMrMBsJK1dBcV6rvRUau5kWP+ywdS/YsUEnjTUE
xFyN83QMsqbFv0g68bBmMBerdZrMgTdzB8sjivepEDgTwkJNnbrdM5hvRSpm+3sqtASEmsiRlNnk
6i/DnrET7frwHeA71MuIJNNXKUkcVHUdbC/Tip4lkM1Ecs3DDAbBtixpkUUqrIYmju93rdszeo0U
IB6zt93aJgVsy+aCuTfTSffJ/u62HjSpDW13mMQYs7wJ1PAVRyOYqHZa5EkNajl1w2jKZhcUBmba
R+EFWidPTrpTBB2VxRPL/dK6b2Tw0fdYuB91sJu7Rg8N+tkke92irH5LgzZ5J6lfoWrO49elX/sx
V5usIZfVaQcH3NFS4r3ArwLVf6PUqLKbQLvpOYq2ukwpGsbSZOv4fQOZ/CNV8/SIHX6Cyou1d8+B
L/1O6ZK8WOFsaVYKMAJodXJr+2gfS6NDXcDDTZ/GcEu+dGabnhSJ5TM2zK6aZbN/aunKb5ZUUOw2
Y32X6nb/fQ52+snuTXsI4UI9caQeinFbMggm21B28di4t6WW8PDGJDPzfReK/cPejbBBQBFhY1hm
M7pTyzjP3gZUZPAUNVGigmLUtzmVJjV5oNx2J4Y6foMSicUe7i7Ld8b7tSLgZU2RNVb/SJc1inK1
jvPH1MQ4+7EdpLqQct9xntT7ALRnCQ+96JwtwgXaGU5avEQ5XDuWHFapPBQLSdpPbby4+LC0u7uJ
4CUk5Rhk+jgvcyoKWK+8B8k2LMHTNqTzaVk6/r1TzQA9Apt7jriJh/BMY70fBSImotjDTXZVhmIs
srnHM0hfXQb8L0+RHwkUzAG0XXmjeAojFxdd+IArXnbcx9GpDqNGozV2Yq5QBLVQk7G4Skr7MSuH
uiffw8SK4LCmjayhwm+ZKzgJp9Jlfjmsvm4gB4xOZjjuRuzdlCSQuwMbdgHKkszejnyAL9vWZrbl
PIUxeYbAQ2cIyVA5qxTn5px3IB7o+yAj+m5ZsvlHm21B0W1RNB65RCmEMyBwIEZWN4nK7G60jzEq
JXlLaw8lb6y3ELAft5nHk1hYe5upbP4MX218womcOlBfkDIgwbJR5URLnFwbKJ9vdlu4PgZDkkG5
85EdDolnOD40YtQnptauOQK4DK6yZgJBfE9hWa0rBx0zswBVa1SrmD7pKdIUgK5zj3xFZwvWnI5H
y9rsphttBnYUBd5c2n4NTgCMgwybiYxvIAjxoJCtVydWA1YJrce5Go0R/4Hi6D7uFJT3aQ6n5ELZ
7Gs4MyA18mzMZo9XUpLuQGqvbtZ2YDfdnI4R4FLEfgrdzG10M3Qe7z8BfdbmGQElidRBNr0lYwNb
IdrX6R5wKkhB54cnsM6dKgNAcQKdbICiwzvml7ImKMXynkA9LtJ2w2LX6HuqrgEine8oA74A2F1e
NNRclOCzae8MtfH3hibzYSNiK2qOaqvyKiZQb7rxPaMNlEYlNL6/nmxM8ywaAcPIxUGwa7feohtG
SCjMwSfGWy5mxOZOfT9Yl69OMtDZ3dq3hy7Yp+kYJk3IIIdychuA0Z3K3XJCL2h8lrgYmZUfM6dm
XjRArz+vnWlKyaMNnjIgvI8TCwREnxl7T7HE2XhWTrBLOKbpWGRdguVr4h6XKdgQfkxH1d9mvcf9
3yCagIy1KrmNHc9M1QQ2emVLO7xFenTHdsnUeyQZinmqB/8tXOj0lE5DC7p7EnV0tiRm5z5k83oO
dADZhVsbvNdzo+d8/aMJEJr6EIZF+1E1DO6QyfZpP7h9HdLTAiYfbT+JBEGrUq88X2n9g/FV3gQy
8Gec/ylkm3S5haQDH34i2o5lJ9gOAyAjQX+t/iCX7SHbPwlq9o+WbjaqaGz3l8TBNaug4bMbzVv5
LWT1gFCY9yk8Lbxhea8jWgTXzYJTw0JQ8m4+mbAxLyi/XU6w/PN0W69+1LUhFEOjctx4IJ9hOpxn
QUw1AkI5i1F84/Ey5sEu/RmLbqWFTiFctybo8JAXEp+gh7QHko7iKZJcfTfAl35Yx8lzBzviHRxi
9tJsdVNdk0hlmJCOFLzfobkFpk8eYyzf7/XqYaeMaFk+I3zej3Ayd8HKXq56Ok5mS96oGZgr4znY
cmQ3ZJ6uNMY/D+m0PbgwE0UIUOWQtkl/DQEMJtfegcxgPXMnQDf9ZVukP+KwXPMNPWWqk2QpgG0S
+BqBfwxQeRyBMXwC3da8UhLGIBQibBYBC09750+o3raHiEzhZz6u45530ypu6AB+q0JxYo7xFvaP
IWEGoHqC0uboI2/PftPzQWzUvXpNkyNAuuzjFLDD0HH3ABHairyeWXa76+Tb4AFxwMQSAZZotnc3
aQ9ufnE71kgN30gVmQzTixx8eMbp812sTfMtJpM7bYKyKsWm2pfZQOLbQCWGlZikIocCwmFGi0Uv
4hm7pL7rUttVK7wmbBEj3k6c9VmPYAkSsYd1U/HnQWYNuAgg0GykKG0DlhYdGr9iUs48dlL2lWCr
QzhHw+HBd7ltgbMUM30TKRKeHAAIiQMtqiZKuu+pGlklQQo9ZHqOd1R4g+EHsPKOH0XbL/cR6Mun
vq7bYzJScjGkaXQ1Z4DFiE1EgmRAE3CIyEBjc53t7KAJUke2nrUoFACWS7DU7gmk15e9Gf0F5cVy
arfY3GqbBFeEO3oIu1l/dJ1wU+VTI3E246D/tCq/HQWvwTnQcFkKk2ZyPTANIjzE+3muRyPZCchN
9jXqJaCeOVjw8Fnt8tEIvcDA1zXJVwnEvFpC5X5oM6FxoahqsE9mLaRvCJ7HlcTb12SN9MMMU8he
eMzd45wQLCIR7tjuya7Mt8ALcIsBzGgUswv7ZBb0hJGxFDhxkvivddtDs1eoOrB6EWUicADQoOA1
3lGTm6gB4+MlXLG0I2cU47MqRADEjo3NsOJEhOw9sl5E1Wwjd5jq8C2aJnrTK/gSXU+XA59WFUN3
J+8B/NEjYhM9EA3lb0RNmrNH/4HgC3JyqFFwthq1gI9vaX2+wjqgTJZ+O5mE0Ve/JFIX2Bd4W8XL
1WdAzvbTmF4DGYsHA0dd1j42fpjeedPHGt05GJbN1x/M3CwP2seAxldDsHCSNrLqg+kdTOIkQ+Ct
gOWwPsrIkfph4wj/OOOyj32gTZXGwQqcsmkRP2nWKEa3Emzl5JV+Rj24H+jKAEUnFMmrlvfmi20b
A8UM2SK/Lq0pLdsr4PP66DodHVF5khRJnDW6eDeN1dw5co8DcPpqKWkfBW8mZHuuon+8r+FdiNZ/
OJLNIOWg9Xoe0CQ9dc4dkkSne5k0m/66I3+wFTh6szPImJuWpWC1YHec4Ntio7C7OAEqwPGHYt0i
o2XT72YNthmOHZq2ckk2ixogJmY5+iDen5Ld2c8T37bTYMN5edxMC3NcLO84jrsXlYLohFCuH7tN
nC0+7dESxFjzNG7t92iNV/hmatmDS5Ok81pNnSfvu+HT57Rb7kcVdtUA8RP4ViI/y6YPno1RXcF3
BBH8HMi3rJ3HE2ks9MKEvAxA93I4aN12Qs2cbZAxCKpt9MkD/My4u3V2b89oJ/sjM3X8TjoJKq9h
4k7hKS2Di1W5xLXzudh5f4bWs5TrHG5nK8DbzciZnlHzcCwF9kwTay8Q/ZpC4Jg6GEKiuzpatttB
JvCJwn1B1iaDt9TmgH02lADcynugy/Sttqjs1nlAsMK2ZLjJBhhdpRv790Qw1HB6+0E7vx6mUMuP
oO9hVBFEIJaMq4vPhLlrmz2+DxP9uhNU/73rAYKkwQc+z1hBczf3Dzpb82j188cl6oW8JWm/fJwj
ThCKQCAkBdYi0Rq0Q/ioUEd4+OhpAxE2sYEul9oqe01VANZKV9nQ/Upg4TNC6uunR7kjK1ImGicP
XORp/pB0MSpAZtC+wBSGElRHMpgAXzgIlxMDvI0EwBCQXGoSvG4ToAkEMEadN8JFN6QP8AVo7ONH
JM072N/CuEPcS9RSAwKBHMRQA3nAoRnpSjqaabxZlgEG3SBQVCEM1K6y4p768RaVSabKaTHYZnyU
oOnCMwUY0YmudT+nFvzM9v/L5/hzYv7fKeYcSPZ1DgOk/mto+s9x5QmBvxUDHL4jy7xdUkSW+Al5
IdEW29AsBawrmKVhbbb7pCXj5z85C//mdyN1/Re1PkaKm8U8wwi+JIX6/8vvTmM3I/Oxf0mHub8D
NGWPzUZVuUN0LSWd7Glg2j6Tuo26QlkSHP75119T37/+/hjzAfm19UCYFZnyv7gFcA1NIyaJqJt2
iPn3DVn3EziJmBWIq8VHNOBQLLN1o2BYHIHT6mO3W0gF27XHtvC0cuWB8OIOXUviSKNFqGwHI7GS
HO5DMWATG0FuIeVSZgDn0uf/9iOkmJqAm3ids5FGGDb26y1EVkwQJKyhWgdUiKoL+gQaaCbl9nvd
RdwhHx3RAIdXhrfIkyD4qpSK5oNJINBWq7GQmNC2gG7YuPTtubZk0zd2aOoQIbawI2XUzqC3hx3j
Q5FTUIz8nKr0ty8gxcCIX58CSicMioKrlHH8V/SXp0BETKHHIwCATEAbH4URkPJJD/ircA4CY7W0
lGpUey2ekehT3NxG0+utJ379GM1t1x13Q7wr6R9PgUwk1o//4T7/m4tMaRZwFG5YJrjOX+8zYzgv
khqEcTwa5Y41I/Fw07kG14Xa42kRq/yetQvsJtXuuMl/vBXZkOE9gSUcxpVQjYRilRixQQHloFf/
+QrZ9Qr+Z+4Ax2jXEPcO+bQ45EGEKa+/XuGo+K4zAeosjDTeAdYCeXjXzTS6CmEWBh5kwl0rVyIi
cI9h2CDDOYRC3SOVPYgbxG0ajgDjWMPQChFrOMALm0Hx8znac24Edk91tYUgCQgOkHILP3JexybP
kCUaIYepNjpMKKB92XXoOVBUT+mRpEM34Ad25AdaJ/XMAgbRVU4wTxBOSMmXUazp+rQiEf4hA92s
Yc6DU/xP79h1Gfx6cxiP0Gxx3KUIsxmuj/dPY0FgXIixngBeLFZn7vnnpjqHs8J8hhEa5D3OBT4f
Ygk/pkwGs8Xnxs+7vs964T1CNsgDQv3wLcpDPfVYS7NnWEb15Ol200l49g0g5SVO7/75sYa/jpO4
PtYowQLAaGQMNUmQrPr1ynd4K10CXyp3uBJxD5QP3ZlFyr8uJMq+oer5ELG72SzoCY2U4XYDrAtA
Nwc+ud1E6DsfYGDM8pj1sGgR2eMRaKg4adVNEG9pdOjiAEA1nN1wLqfWwn1KuwbfCip2kCjy+iBb
y9RYcDtj3AFahHCkPsOjCLYP//xhf92PkzCIQwiqcXR9jTG19Tpa5s9PSawgqKO2VpgwsPbXJqAp
Wun1uQs6DLWQBpJGMAAgXCIAR4hMdfN/WEThr8scV4CbHGNQSMCymIOcuJ6Wf3pPduH51qsZkrjA
uKAD8lIR6uA9hSzy05XCbU6icwaI+7Mkw4JxAsJcd1bahL9zwREH1COXUQkWpK6LUENuPXRsBeGn
cI6jga7rMyKr9VRhTFV05LbVYzmhXwf/xnfSObAcNQFNBa31+M93N/zr7YXDDvQspZTHLEljFv76
4bjAqI06Xr6huZruIBb1gEStxtVD5Mju0AjbOpc0YZc6acWXMeihiCaJaesK01hqVq1Zv9B8wJ9k
eABtxkq3KfUSer9ssMUof8nspm5i22PZADcG2g0DqjdlEKz0TnpwY1C1ofynG1Dfcux7O0KO5Ffs
fDTPUY1+rvjnT3yFDv607JMQn/g6AyhMIvxvDmzh10+MuT+J5oP+trCrNchg3KANGuar/AcqoS9S
qGfugHdsuNOu8fLIB0jHaCvQmS0TE/7nLLW/Pev+widcLwjjPjllIQgFjGZN/lLxdFEkUQdt170C
x/l5sCN5USrrk7yxFMMaPIu3V4eoFMzoRdeyWvmW1rdZ1iNnw0H92nyF165y2vDsRy+QjqtUF8T3
CbuSY3Zsux9GcritfJy6O+t6TJ8J1tSjRbx6tNhoxrdwnPkHjuQFzbcggAD5x78ljo/wGwJHkmJr
nHRlQ9IWRHdN8IoMC+ZlBG5GB8rnoUU8c+xQ727XRCXI7LluinpnUiJ37oFlTq6H4KjRVwj8yDXa
ig67yPI56wf8MP2HiRp2EWtOfWKnE/7UBD2kIBfQC/Pa1tWQoimHU1sPvmJKTwMmLHRZdO43daUF
SIgAkB7p65xtELX5gPYNBKhJwBx32Z0OxpgWfUg1UpWYteNQ4OkYhh/uLsk3auGY/fGm/Wt41+PP
o+TnIKrf/25Y04ehw3/+On/p/19OCNvH32NCmCT+xdj5fw9s+wMUwjf85IRY+FtyrUJShuoeWtf1
uP3JCYUMmBDGfGGXRcENWAcb7L9mNHGMb7qu0gQEKVKG2H7/DyaEPwUTYpwC/hQM6OGA4wD/bzCh
MMXX/7IvQKyHc4LfEoI5As7E/7LNO8+aVtYhR8UYXq1Xo7MD9VNy1HZPTs08pvkeJ0jnIO1mLEnP
XDcPbr2SGZggoG8mLZNjH/XvyNKhKs522FEDIh5qg1q0e+yrY2jKayWS2zl46hu7Iaw36JeE0KTS
UFBy4cxlaq+8viI2nwOTVJ6oOdezBVeJEUKXtIcO2u3+tU4JxK0dkzrqeC7xVTF6EhmjwUU2KYML
gWkFcgQ+uFyV1AQ+PtoCzK7ZAVG7bnwbo/mpqRG4dnZuy7qZH3q9fwTcgfg29NFbGgLHnAgibNgp
AH8kUH6ncTzGbBQMQZAZha6eijFDXHnAE8qbCWnNTm7fVpTj1ZD0Hxrts6LT610Y9POjcmQ6Rk2T
HHoIzZe+6dmZCcsOPRINpzjrBmSdwgawyQS/CwDnqa1neQoHSYo+QIbAtxbh7zYBUZ1GPSg/8DXQ
/9hOikyECGyZSX2kaT1BSF/3D9gfYgxswtCrVli0q1nqz47tHQKigPG5tD8WCwshk/tz38AVixf4
4di5cpPSW4WoZ+GH8JbFdLuorm6vARoYbs2aLJVr0+/TGHYIQSco7u2AaQWZ6P3r1EbfEEw3N0uC
QgF5t/iCqVvjqd6zL5zsD/3cIE8XtZhz0kMVJ3s7PYjeIBvpEeNZOUSGeB9YtVDz6Jlr70gyvKMK
PEHplngNmM7OG/zQUkCvKXydZCfspmema5vXBL6QG+QKdaNFPnTAzCL45jfS0He0ABjiBWp2iDAy
gu4ZAAnMrNqJIB+2Ri2PKs3MOw30jvpx0hgfMdU3zcThEOpaQM5PkX5b4i+KRmVkJXZLcot2q4w0
Rgm1SOh5PEc+zrerQOqPxrdi4Jem7z7FBJOhxjc8C5O7aD8pA/Vy7iG7cpEDysLGOxkgIdHJRREG
DfRyK6ih+6lGcrMC29A/9JBcwYhZw7EsMOYNyzOC9OM15i9lyRBcAJJNN9IT8+rsUmhgDZDyN3hP
UV/g7t8YyGplstNi2ieFeUrh0WE2ipgRHUmnKD3NvUwfZiQzflcEM68IQJpibjCXK8J8mkMUrGCV
BWr9YgjJckuRrL7MfIoggJkpqQYK67YL0N8gwc1BFrR51Ct6iWasiZk5eadqFj/hj22tcE1E/G1t
t/usWyqrMKpFMhximoBWAqRTwovGUKVaY1ZXvHev0YB5Fd3QYJLE2KjHbhwBGIR8u6ztKIvaIbO6
MuuP7Y45cKD04ArvfPGPeLlvkzm0L3vThNfY0zBX2aw+I28yFzMoikXZi0YMo6TDVh+jiQx1MaUO
56TV/GJrOiAJtOZMr0D0Ggx30wFkH8zLWC4s+ZLEU3Lj3BScEtnKItzABBsMAsA7laTIS0VjX1pq
4LTGO3mSIcoTOJrYiUTYFwI2OTqS+BUDst72GcMsWJges7ZDQsolFRR4i6Bf9hwPFIHPOiEwRnhf
et4lhy2FaN4r39zK/8XReS1HqixR9IuIwBXmtYH2Tm400gshjXTwFB6Kr7+r7+s5ETM93VCVuXPv
lb2WR3ga/CO5apz6lOTiKptYe6ZJ1YI0F/Ed09vVNTkchC6JizJ1zVP/v2ZSPJBJFkxZ8SkYqVxW
FFEc185Fd2ex79308fdOAlkxxtKkVTy5+lKLjT2N422qHHnORQ1hhaRmMLWEAYcJm4zft9fUE+Wb
4aKZa4ZHWx+Th1qIph872uOo7SzIK1ZvnFeicDvch1azWcGgRFM1kE0abZJOaWlHdm75QzApt6f8
l8wc7W4qt2Xcf/VVRQy8AjVk3Cq/+lBqPKTr+lpwTySde1waCA8YyQ1/iuzR5QpTQe5jLIcdUi0p
Wj7Zl9Hpv5HANip2+dgZyf+Ov9u8lgw2Ez87CpFt2gmqQSWf4hyS2mDijxPAMPFTJSA9JkE7Pn5U
mXYbpvfZTl9E6Qdlrp7ssRv+kQMoNwQvxCbmH7j45T1x5QZ6R2BrdTBzOIGrs3/0nCmz8T3l3kWh
J29EOpARRnhLnxCK9ZsvpXVu1rIP9FISr7DMcQjVUs2Bv8jyoJzZf20S74fRfhUOuiDSucw70foT
H3amZapnc9lhA5tOkzElm3yak2jQ0/94wrw9ajMqu2ib7KpphH/NZc438WArBlfDor3bORnXvOhA
q5STvUl6Pnm/iE1lMdDBqXQx0xiPEtyVZA/FLruYrSpRWTxAEKlCPHbn1ntupJd8aU5h/CFtw13V
5u6ws7sqg9dYudllsYzi6NdxC+RMN/4OObOwQVnfqauSIOlz57srLBJJI0QHy5+pGaxFcyOGmmKv
YfrIYeTM/qHpNDgF8D1eiWf6V+XqzQ2iDqdFWhDL8x2HAVdTYQibHv/NMWHIdg+jAUmvbvQxjeE0
cu5FjhVR69WhYq5E5m46pnTFmFl7cpX0QcxAU17Oshufuq5ZI0YUIeOq9d+6LtTYngm9bEnH6pwa
ffYJNsXeSstjbqGIBnvDd4w9AmJFiselxABgTqtxSLympflCJtUcp/rGG+tfeLA+pdBjkmwmBDRo
m/qhxaGbbTrhPafV6F5LwJ0BYA9nP+nZNfYACsTmcFia9aMW1b5cBuTAbgQP0SlkKVXor4wi9cNA
AHE/qrre1mKR70yUBNFJZDcxpO1FmydcO/Qn8WEdZ++8IJBGWsOVhotbIyg+DxueoCRq6mE9J7KC
moQRiTeqAVHy4NSQUw44JmbCf37Cu0emLBdNtx8qWb47D/Ki8HmGaixm6gsohfyomd9v7cZbjjEZ
oTL0eqYpfYqbkUBwsh99UUam5T0Vg5tuu74qdqPo04iyC7BiWWe70ZirPxWRrkAM3F7TXHm4BrsY
gxFwNWQ4oFBHSrzu0idYR4kojiFMj4s2KASNIX1DAQ9dU7y0svps0+mlBDCZ6e52GKZ72SfRkjrx
PTHi7MCPKDaGbT8sUZUepUg95ITE+7gIDEqZ2mEKyP+BZHQwVBGq7et0usveuzmKWWpeCPxWVTZ8
52s8X9feID8z60YZCSaXAZio+9BNxbsLK+bNqqRxc+DebTzDIvbTMLAHlitfS77Fs5+YA/YVvd1I
WJrhCDiPKPhsYh/xJ8rLVAuHKV5+itjTTy0ZMFJAxmZIy0fSvvqXkLobzCndCL9hADpfO98MfUxF
jjMHZubsJTZIetnmmcjjwS7UXwk30RmtlGqA6a7jMX23j2bu/c2W5X0Wza4T+nV2iVBb8B51Z7J4
M+ElwsRMaeJ9wDRy2ldx+id3RKRo1jdTOz7N40rdVvVHkflHQ+mhF89xiLdn2q3rCGDEiQpBsz1r
UVv/I8Aa9qkOVlKVcAfS7pPx9Oco4wO0QH55D8qjV/3nkcPCipVuat7Wevau+LzmYO21Sz0tO8ww
R8c3QZMmQADlC50z1wVTyAb0j4zN52ROqt9pLp1QLu5ybMdRnJsCfMeaOvmpB+Jx7WdS3qVnh3kW
N/jMAdFoCWG+1E37i5Y4uKt05+Ym+ofWc/8ulWkGts1oWHLW8ZGyci8T+73OupaQNKfY6ivu0kwe
QfLtgN7ibhPqXi7t5iH0uU0W1XrtU8cjPRe5Ki/uwFx+ajLj3jwMHASCi/uyptsxma/aLM6QW4wP
A4DmJxiSa7Lgcsfpb+7iCoNol9XzrjSs5Bkzuf41q67crkUOTlIff61UayG+krTq0wQ2SjeaXAzu
fFOFryI/J03hr8K6VZV9tbzxaSlJy8kmN74YyTdbCqj0F/wJiKhFz7/rtb/ik+L8cnl1pukdaxbm
aaPZzjb8uzrdQdUMSsmHqh7RUGyfgVs0yxV19wcOQBNZFnyZeuUmtXRGBXUxEa0Vzm9qSOqtR+5f
b8R2bi33ohhtNxu7aYGZmbF1zGoJiaR34RAo8+JbyVtvdqcshhuVjT0jHzUcqxH+mUHcF+ZQcTGB
in4B3SXzMcx9vmJpIgkdE2GISuVUX2xS6U+C1Pt28taosDI8yJBng6ko09vSY+xkXKptuPbgB3T2
vhfy4rjr/KJU9+R4TEXdun2SIn0B1fXXLYeL06GWxkn2LdKi3SQJ2pbm77VcHrne0o0GWOfYcQMD
I6Ne4DjKTvBiSGz2gxPqaFwb3AdnSGNi77ePVN1kcPxhK3+HUkTmz5bOV91awwdGoxBfGglsLcyx
W9LBDwBeFIZN8aeqBhNE4bDHcr8vBfjWsfP3HffPrhS81LMPO3z05MmeE4Q4EEyLp54YYH87UB8i
XFrFzpmar0kaIHPFryeKr2Gee9IklvuaFQ8cqaCM7huOotjHsgaZCMNttZx1p3A2bVHeAQXcMFO7
G3PAa619TdXDfjJtBUaLfWY2x6XS7gIzx9ewTBjhzbw8ePZMNfsAQSWJcDZinYo9VAnrVbg8wPgw
vK1jDaeuH3i43HYI2oaxHxrwvzHrDhb4sRMjo/xqr+US+W6BS7cevdNsdi9+QVuDccffSLf59ObY
33sTjKLCr0taHXL8bW5wtkKdsbTqTRi1G002EWzlTgwMyiPAvT+jjfOl06Zuj7ohyVTS1J3WxKG1
osavSezYbWDwem58JuyYQfSKYrl6pH6N8s3tjZ7yC/IaZNb+nQFWTTpXEEfpJ3czuNXwNIyqbQAv
rTG5mpQQV0ZEPywNQZwU+/M9a4jutEYmwzml5BhwGJ8l1/yvr6p8rwY9x5mWqXMlnLfWrZsHibv6
jqXREUl3TLKwWc2KY8uBCqVqDLF2ESozroLKegz+47EKLXyBnDlWAVGxLv62Ze5/ACEev0wXLBup
8t/cHPVD4ZUDcpDbbrW8QVPxkE3SytM2U6rLfY8/Zecu3DpyTpuj7im5jUuriNZqXb+LtNF2zC+X
QKgGokkMM/CZn2YK+5JwfxJjp9KVs0zBOGLB17FRv+DqaTe5Y6dPcy6t5wGPSUfEaqlwuy20UnCO
+GVUF2ADGO8WBpw73bh3lrU+b3R/cE+4BVVQqqIMCiILZDUWA/djTwEi5Qr3oEmieu3UtsQDd/Ay
TX+dPCO7xKUZh5XmFhdgxw8pGG0/BhaWxwmW7o5hxl904Ok8LL462LrUD0oXLxkexGzkaUmmYdp6
idPw7swcrfViz6exNm9m53JhA3q1o8HN0ad1pm9h067zt+1Cm6aEAU1i6Fh8OiN/HtP1L37dSzKP
cI/LxossWfBkJi5IBDkYPy2YEaCVOde/I2yGyOBsmUMgVJcvS7l8N4W24n1tk5eytwjRKNc3Qj+J
PzAuEhTSYjQEk9760dO3uybVqqiqpUIj7JFglnh2r8qWmDGL5MPMvJhy253MkAbn4msu2D+BkXFD
5sjEMlP2+wRTDydUw/dmZx92BUMji/XvWCi5Mfl6gLMDsVL2mn0NzQMeT9Zu7s5+HEMxE7hH2skE
/+Goo1Zba6j35IimcYIFkbbJelSV5+4nN9ffvUKzcF0vBoChTgOL3M5l4jPuIecdM48Ojd4gwadQ
LoZJ98Afj+W7NRrpvs4qqIS5sZ46Hu5TPKTZrUjs5TnLU+vdK/Ub/hWYLn0TczC36/I4p3UkyaTO
IghE4C4A4JxnPNUPz6W6CrcQ9HR1+iRlWx31lZwU5C1rm/omd6Lwc5sXYvhFpYnD1VjWow1Qeo8d
oQtzbT45GA92emsaN1W5V48yFAfQ1rKKZSMX3G5NLf+TlGlk4akTiCAQau/8VOy61cyjUSXaBlFx
plbrsVcaNL7/V6c3Tm+1gakldbD0MUsifLCvYgHWMcsM8qjI5iDDe3x+GDrjDk4DymCQW/ybdfdh
tiuJ9vlWxmvQLC8lILMzlnX4g1qcHFaznLcNfciHk/dROVjrHsx+d6pmRRlli7ujG9cidctXUk70
S02GfNLM3gHELIXn4sKddlrrZNox1yc+seMwqOWSlZm6SewaPk2ouTMbYO65mSB+2t1+1FaoZbN0
t4KAdmhU05duuj+xQplLMyrcWidc2H4YpaXtG9/hbVoemYXUQJcgIOXg/AcYX4LNAn+Tfi6mANz1
qhmkHtcjuahwEobdcxevxhMI3AMW/3UrCwhKwGv8HQNI+cDhPPnZA6I73Fqnvuhr84glJYybSEVC
keGKwDfQaibnVjNGTjX+4ZGmd0wFRj9t2MS+/pfG7IhlMOpdQQ6HQll6mfwPDSPsfe2lrtyEurVN
fuKH69ErHTIoNgGWtYOcyhH+ToD5OEz2s47LdFODDU9TKj809/pPBRIUAlXdhs5qTJi7lm+DFNw2
novnOk4mEJPx/O50ZnEdzEc2Ny97l9FSEjpG+tEgp8yN/YwbbWNVR6kxSdf4Iv3S/6815RZtJNCK
1Qz00WEFCTB917E62vpmujqDAX9Zd6sj3uZg9cTZSzu58bE3Be2oXtRqDJFK1F+7E9jJ9Po/o+u3
stTjHQRVQPVkBFJt9nYzcvSe8Fh7Wppai6YmJdqmxovqq3lvjSlnCtbvE6GmD9eZ4x8TlXOO1zcD
bfv1Ecl93KCWcZqr/pvW3CBpiE7QQ5185KOMLV7IQFL/gpuZMvvexT7/G39B2oQWbj0FGUEvOsTb
vPlHG0wmy3KH7KZnK0dOp4huXAaly20/dWrclG4BnR43D1AL1Uxp9e14ddED58gJmY1yxFSvrASL
Ua5W9yFIM44NiM2tWG2ERlcwx9hvV+j8P87g21eZAz05xh5giSiGEPdBLLsnWoug+Q/6nO+Frdll
30NeL0ezT/DsasbDeTOa9PQYpf8ooSDfrcsnwEQMt7r/rhMYMjY0GenR06xnIdcNdVJ65shAa9Nt
+6zTmrzUbktccbH0XaEVOu/q4ENg6asXAhrpaa0AQsBSESkQxFgPp5hYlKXZTG/qImdCK5V794l2
RmDj0pPeDPmucXLn4FsGuDLoVhsts5/GVcORY39itSlRVNbjqvs+80t3p9yfweZVWgyJFqZ+RwiH
7yOS8g3EKr4pjWLcIrG8bQbQuY6q252vTMY+q+YH+KMR1dIGjCfs0J3ez5+zL54GY8oPa1NJgCNz
8uxrTKCYcG0ELI9Aq9fiLY5zihGoTzhecDNTgXG6zvluZXxPSODYFXZ5nAo6PQNf0Yi5HWiFpSIj
LvPdYjLnKCsU7nyIvVDk7bPROmhu6ZOx6P6/aeqXr15p+ZXYPETbfMWVTYpXRk7NK2fOw+phf4nH
p2pU90qQnc2tR7FSOFc1dHNky5m3eJblTC1n7qxsTQ9Y7t/ob954SM2gI0QoLf0jNWGAe8nr6K2H
DlYQGVbrP0Svlp9MsOVAb3mD0rooo1GreCxi0b16anEP7EP6SWa45+XkIXfPVr6XhF2iMtZNTF3N
NV/Er71yG7faaN06Rjw2REE0UB0BOl51igLFEz16Yv1Eda9BJNWKZ7sYQ0k1sulNgNPOmDKyKQyx
HzsZSofAE8wLQM345TttOMR9zKyI1PSG4x5X/FRNUbPgQq9WN99hXgRe10rPuQ/VPAZVXI1bZ0qS
D1TwIvCWrtiCuHL++pp0OGP0+D/cJ1gH+0r7q3cKWIHJdY6P2s3q56Idy7+M3epwpaClRa4v/ZL9
tzZdwMDun9EQgrXIVHzoZf6JND/uGln/eDzdXOsAX7TN2jqH0syYnrDOpt3Hkj56WFt/R+v/yjby
EbWb0kdm3g/XXwnrMA4qY43APtWX3BLqhPoOSFfvuxfbgZf7+AUHl+iq6Cx7M7SQd3UdN0C72puZ
3KVHgoBYtVbKQMserJ94vVV5U++gi+Dqn5wsWpPp0Ds5aNmq+DfZ7puz1McZbxuWhH3ysJ+VKbhD
2FTltq26Px7Toajgy6Zkztut5cfMZlvt7tqyIqzV2NXNXCo40HG2F1VP3tC21GbtvPmzn3X3xbAG
/c+cQ0BNhtYNTRqEZ9A4PsVIAZXYY7Zhm2l6ZtSYPrcq7wKDEdUT0Z7x3A8ScOLk71spfZBlIIjL
TCfYUwOfee0pFMOqjeGSVr528IhfvQzEU7c8dyMQqRwmJGs51LZ6eE8596xQn53ilDjtEFLY/uO2
NHdtPnO/E7SwN16D/OHLeDe02Yvlac7JqsRWc7ri3JD12MxNSj1b9n+S9aG+PSjvTvtrGsMBtih3
fZU1b13qXQa9t0JPUr/gOjfJFcu422D4+hodx4q6xQPPkxhXGE3yXy1GsRlhVBIHLks8HvSCQ6NL
CLR+fQXkLU6x4sJv2CNgV8lzzAc/Jr0fqOIxw+r7Etgns2Pay9o++SX+ETjZ5Kfz96GteVt1Yhe2
NWBu0uxj67TzvpEq1JahfqUthGw7m6/agKWEvOa9NnpQkxnjgcQnPufSTW1GxbQqXdkO0QFysqwY
bRfYOC0SBIvWJGczass/ZzQzAvr1ED85EnZegxscOrv8KBztRxuTin9aLplsArMG9u5f8EW1Kzq6
SWLIbpeL3TLHddT8ZxjHX3yEBQgHevS+pCWQ8i+mdkKB8NcjbPT9PV2XYOnSI7Eekr5xNPUG5nAk
YxIY5mubVkE95KcWNBBhPOzsT8maO1cufRnBJQEhqgNOK+Zz+1j1lAEF3pBTzcFPs5OGvWah6/CU
FQPziE5D5das/jBMuILr8cmfnOKINe6cTe01aZ3skrksTsKhV9SbpkX1mGdgVpVrv00MS/bJrOXs
ZmG7hNuBDsLS06GK1pZ3hEPyuvq0R0umPipGFmSxnQPf0M2bSdu5Xo2yq1tBZpJh9x+jP5shzX7u
Y7BmaT7+qHygnV6S4bnw14aadRIqyiVuzZE0LGhgXEGkBPNlk63up0AQPBk92y+qwdn25NoWHhmE
bTZAsFYKcGBnv3gwi5heLyDLBhAEc1LXJw97/rXNDOCUeV8Eq4ZBrFKAO/UW7Xcw1mTfVMa9BeZ2
GhX3VSoWXLJZufIj9roXurU9fAujsPd+7nzMj6OuiIF0OC4RlNlh3kjcvjrYktwNXJvkFLvd0Vhr
SKEpAmXhffTwRPhU+LVG2NhDEY/wNThlC6WxO2gtOf/TfZJ2P73p8o1gkFzaXT6Uz65DzGjCk9fA
jlGvVssrnjHuBcsSxs1fgx8oI1jyIOAJr4S2YPwtwVJtvPZFE6goRIkpXoh0CdTfwVkfZOrtbKKu
tuZuYGeKMxnXYfHmrZwmuOr+/M7repz1Af7a2G5UYx6K3kFQm1hqMYUV/Kqc96hui6gxid6wzozX
n2FwmUb1QOSmqEAhV9xjfcMpvUJpaCvz0Ph1kGnGt5sbgcmbknsMBxNAsR17UyxDEI5DMF355ETz
4eVntJVTUHvWgXYAeUE7khl3mT9XaPsMCONyB+R1PawsNiDPNg48M5XM3qTLErNRY9cMWClCykZx
n2iWd0SGl2s6xKzDacZ9LpgOISvxHer62zqz8kwu9T3RAOIZgLnBoHvpzRxxrRFaBm/AhpTQHEZ9
78RoUQWy4sWYzU8X7AJ7wYziwLthF2cAN+3dwswQDNlj11o7UvlLbjO9778X6Bc7jkYAFZkZagxF
ubftt8FjcMLalZIVFC4mAdBqAZ2Mj42ePYc9M8GmTcsIRxzBqV7/9Wpb3TK3MYNsAZ8FOUuFtjES
T5lc532tRl7gkrkeWnqrgLXKBiKbSwtufVi0KPKxOYNVUib9BbSMo2bNTTi2LnN1ZUJHy5dIsCcm
dlmU4zh8HV72Q9/C0iu5g7bnQ0Tvj0bjtqSpHnjbbISc38eYwR0rLuAKpf1fXxkHKzOZTM9hThqL
3BGhfPyZkd0Vd5k9zsX8V7X+Fid7ME9OylELDWTVrYs7Y+qMKYj6Pn3BhSJ2ZmuyEEnLpguY2K0A
0OdL89k1NOOpp6uju/GeC4Jiml3MQUlWD1mXCsNgXJMLStYu8+/8EtqtoVH4sIyeRnuIO2/HtgQc
N3afmdcZvecxhWEoP4Yujq/mP4u2jhFitXj7adL7QMPZfChyPRhFivK/+Jl8DIDfmISf+oQhvmlw
reXEDKKURPDZ18oXH0bEaYxFG2ATp1caS3oz9sVRxaTIF+UpocOXeRzouXN3luzmZu3zqmV/Gm3a
LX2yA9hAvM99NrPK2qyIfmSY+yxMDCLEZsu4CiBDZORsXyKtsp5qu8XnpPN7sWgt1f9zDS+fHmiD
7t0AoxPpRmr5AStA87fa4C7bTWma5FsG0aN/rTxU77W1rjqDPkRq90n2eEJVvwUGgCBjcOv5Oj/i
TFCBJTXS8fNNKnREaLeVMHuJN6Q7b+KNDPGrr8QBIAkRjurTwyO0+rZkS56H9PkCQgOJKdoTGXvP
IGt403Wn2YphlU8F3vUjlSTWM996aFg659JkGMkvGzqx6wEBUN0aygGwMk0pkJbWhqD9EDYNPAYE
diiINHu6ip61db1u3EgDcIg2vKq1pockOl6K5uFBh5gQAGhKDm6adJcUt2PkZmT1lj5/xxuXhqUz
vGMfoyWwxvXAFrPkSYFBrz2mDrlbR5i7fvWe9P4MrNvWPBVZPeDcaoVv5/hTQwgz1wKzb/RdZYhX
WNJ3nWNoGeannAcuSAEBN6W86ot5cwv59tA/t71ryINNlCWwZr3cwnF7YLEHZlwkkd/UAhbIXbRr
V7AIkq8S+DqTPAbo3SMWyDhzjUicMuYqk62drDevSAIoqoyGJ4L00rCeDU1FyKKgT/XyFYxXswNL
/SLZw8OU2PUjVxPxxrRaJC5a9o47HMGsanvt2vRDutNSf9Qe6yUJ3Un1XWlLHjau8oNWEEG0wNLS
JLbnyaVeZQkDS9SAmG1mV8ln6knnRLJv5PaptbNR8XaX5v9fqSnZNnZrbmVNZIDk9gs+YQZbpPcy
b1ki8MttAKAFY5+JUt9oCTPwCaaKHIEql8YITN3KmrBcLXOrsuVIXdKeGgBou66Qw5lvBFy9VVYf
yZia7GhsvDOGbBABDZuTHGve57beBFoMMlVP2CUHCGjdMa3zrlnf/k4MEzZsUpmjacmyuwa1aSM4
n2Gk6RHZ7H9VPVLTpUlI4qbfa5M/b6tHYNi2qcoQaDCA6/Mng9d+j6eT69NlYYBmTX7IwrZkP68O
2vw6J/cRPTYkoS7CYmTeEktbv2KmYzuF2UBDpmphXcD4llmZCNdUabcCDjjXad3G91Wzu0jknA8d
4YWt407FK5U+OySQjjcwm/17l2bdUwtykYudUojuw/5OOn0+Cd1kDRpAtTVwWK0Z+V4sDjaYGiTG
sdzlxjgy+q9yQMbCPIHbni8NLk0Lgo/JNIuukf2OTtthPFfqqYLA9TNXoqF/zmPvVUzmnTJy9cJ6
mMAbL9nAkFRPmI38VWm3DFGBsQ18iSr1UGMozLiCGWiIS3wJp07kwCu6GjSambafrNRTWlBiCv7P
nFrBoYaVa5PiIzdoAmycvGm6GKfe6iX1UdNfuiGdsu2gHq4P4H6Jt8mkldwLU65PjQnIbEMuj2KM
9VskcxKIRv2m9h3ctJaZUciQM2XrEUc03tWuJTbeuFveZzLS/vqvEWrYiTWFcFm5eDZg6pbPdpr3
ewFxely9O9spt6lLv5KNq/80OjBkML7qJ7tjPhbZWT2xUcyeDThPHn4QDX0v9IvlFFvmayP98pbO
lENqKs6z7TdPxmSO27wcv2RrA2Cgw8ltpsSVZ7awryttv8SMqStgQGgMyGapzZ/sICIOJAAvxpAd
Eg1UXewZd4vE/34igWTV7o1YXhi709+Umjb2x8jyl20/TCedXyfL2y/pJ+95xwg7TYHgVPY5dlg/
OJaRbqLrURtGbJ1who0BZmI7cjtCDnes5Ngm4xS4i8hochTr2Fg/EeZDau+ogrwIYq3FzjzB34mD
9zEzmj7NXkGx19kLts7u1kjZMcV+0TLymQEep4VFBhD7sG5K8LxfvZuP+BqaePqz5pp7mes4/xqK
nP4I3JIDyDQuo87Sif9Q3IIyyLr4bJTN8JcC7MnyWvDz+EA8sts9DBQ6l01esW0VEHr+61RZESFw
P0uLPDeCxo0NNr8SDBdTvgP4JdAScstDeiWkF/QzodHOPmuye4lr8e0x66KmsOkbO9+ygRayNGTJ
tebNMZkNwyRZrzAW+8BsCdzbY5Xv8goswbRwaWOyd8xw9JbS+yo7l8GANVhd0LEi9avTuupjGajs
QNLaFvPlyabJKw/WXAvWpNWkPWvjNhIOnYGypuLszEjP7N/xEtYyPZ5SloH+KWYBX2OpywOKCdmK
zKIe5k505+HGnivzrSrYdlqkGWafdkxPLuB1hgtGvLU0zfxAZn3WmQUd3ZLXgwZB+6lGoeF8zqT/
VkG6Z8+Mqh5kmny/iNqHMW+tf9MMCFPFzPgXB4W82JXKXzPssowlNA28TMv30RhfkzD/NT7Vr5fV
+c2M64+xHO0L7Yp6100z3mOh7p4U5p9dj4vl26FHOIxN2950vbHvuOvNk+nk+bnny71xKjO7YCcG
Cja/ZNHV88HNi+Kb5Xg4gnFm+Au5ZXtE5bNUN55rc02vlaZYzFCxCMVJ8qjrDH8vB19/zxf3O0+n
4TTN6M0AreAV8IVfc6H8UCz2UzUkxbwv2tL6TGBfwYiT6QvvK6HLCiZJ5ugH3NHnopr/q8V8WNny
cFL6BBdfTLliLWvTTSTIlt+5xgGWlapGZIJmACY6FKP60dxpgD3WyCd/bLD0F0PGjWWUT+6k0BZ1
+IyxLH0U61Y5L7nkD54xHQSlLnuIM8U7Vk3xObBCTYVNnwPy9MYflwOu3awYkGmleb0Q+RGp+tVo
dplrmtdmpnA1rPxbJhqDhNn2jk7a//aPVc17BKhqKyGUvNCBmUB5kmkLdxJgTNZ8gnikFdcyXhsS
XmFTqTcJuxWzYybYCSgOJiHTK3qQfbLofLAW8O6rfP1wUwyZDI99mGBm/cJiL66CvnQUpHrnMx19
/1w9xhzeUtdvVenY8NcJDawTP2pdYD0BXsP5nU2/0rFUMJnVH6RTROC11k1IpDpWrFHhHLHiIQtr
GA3buddx3Vdp6e4HKZBfFoulnLjFqr01wWgZpcF0yl3dD3oPJsaDA7RoPA2tic+qiaFIO2BGTkbR
2jt30IpDRiOL+gEZRFU2HE9jBDfi5ydBzOZqysFDn2iqoJjdHdu53KDRkXVEwXIXJ0+9O3vHoW8P
rrbjjVgZQa3xq1lSctSePxy9FFsl5UK5XwEIgaDHdK1TcH3hAcQJaaL1uqjq1H2GOhOHI5fYAY8q
E+MdLk2ys0wfN++Mysi5rSefaCYURk7HakOG90GiJT5bQ5z+uez9I6Q2GdTZcpFu+i9bYUIyjMwB
BFL8GXAzI9h7Bfigmn7Hcjtn72XTGjXYIgKwEv9EOf9hN/n3MkLF6+d2PPTCX/aDZo/Rsgroeb16
JUir/iypdsOBjSANBXDMTBCJUv+YfFB1MbUBuO+Hebj1D05dXyE7vfi+0eNn6uuQG7AH4TuuaOsC
braV7Oo61qOplc8m1zQ55aLfVZodRwYA3v0jBQ4VBysUe2fK+e1/7J3LbtzKtmV/pXD73GCQQQYJ
1L2NZGbqLUuyZNnuELIs8/1m8PX1NSjvqmulVBLcLVTr4OAci8lMMiLWWnOOaZX1NWoDKNl0EFHN
rhPYmW6sScjJJrKzS0YIoBlzeds8Pxxl6dzYqDY2SQeRuIo5qVkWHSgCnZmP954HYX7uxq3ZmoFh
Ur4mLUx6YHEbIdakXk4m0EAblh138b7gxJLsZQ3tvMpojpsxAczokmaGvB0fiUGmq9Omznnc80x6
EfYCFLc90CTV2uUj+hl1nGTyW1R0lExVdmEaiXmptSGCuJEh34s1HxXsPXsfI2dQOZxokIVQlvea
9QYJ7mQ3GchGbFV6oMYFL7WJU1FfjVZjfyK6cFXrzYzujX7SX5CNj8ftQJg0Ry8CGSfjcRnitTck
oK7F9ae6gx4HcYDkKH89a0XE1kEsGs9dIkQvn81rf+Xf+38T9+3iif2/2/i2T2Xx0GZ/2vjWf/Db
xiecf4Tj4LNxyblwMKDjPf9t4/P+AdcBM0BiSBIKm/QfNj71j3Is/jfLUtj8+I//tvHJf/hzFr5m
JF++FFL8jY3vJe/A9SkPuDJXwksLP0IcePjoj1M70swMxqq1ERP4KBR64vfmpKmO//hO/jV3/slI
eWkXfL6Uhy2eq5hC2LZ3YJzOEhUuUjONs2wa41yO+IO5y84nNcD8NaP6aGyL/C6taQvVcFxP3r+8
/dKV/vv6ynZsy13dinzrL23MFKlzWERLHyQyi+IrYcUeNgam3vvUxuFLd6vAueDDjkqDSODZoYaJ
xGdlD+oxSlV4ZUlC64GRzmANEWc3yCREi0AtzIxC7K0lLcojxaTgF3hXlW6JtKdoR/FHLWjkBe2K
obLIJm6b8tcUVkxDCouENiL/mviW54cYpVY24Q+k7sM925x1h8qmvPCH2ejBa+bx3ftfiFiR9X8Y
u//9RnBx2tJZfxF3fTj+8OnPtYkYhwFAMCY+bWANvOChHBzS8ubawTqDR1Lem7klHsCk0UrAdE2W
cV0xjmWptJufS0EbGyIjYZEGxGx3Cw+xfuyg76gNvRes+mv8ObBt5JbkDhbafgRO6IijyMn627C3
VmpQmuc/HB03+d5gLDyR2FNXXyftsdElbjjfOIwQ0ft68QSh1DVSxgJkSD6meqYYz1RX7AzuYrxk
j4gvhwlO6GknOXB/ikOdZnuT0V13YjZIGbkhiCIbnPLuCqGxMD1kI0UmrgcZt9u4SCYV+OgaHmAr
ErlQujN9oE5byr1YOI8Z266zve+haLzsmA14rHcYUMWyT9pJKXx2fqK25aL7zyjkoujKxntlBSFp
TA+qVZaLN9NykNMhFhoCF1qixfCtXJpd1q/WHwzlXb8FakjTIW4TgtZTJ/E4T9GBXeVhg9QElNAn
lME8TCZGo2XM7HPAYzB3uzDs6FVIN79JmFiZOxpURDtbKLxJ2vQoX44TMfnWIzfsOvBDfZd+DRaq
5BrVvxovwsjww/2SEJu7T6gwcFDxVHAogoCRn4S2zWiRlM8Okgxdh/JTKtJ1NlOkWAuceMxt0tNF
+8lyy6Xa2rka/WB0OmKdnHDowh8aHFKyl+gqSQub2KgBzzBKpG/n449Qmc/E1yxBVlB3p22NHQvZ
F9b1Kdmb+NiG7fsP/1uLEcd7DxAD+jDTWZkHfzz6HWVCNpjYHyP4rUdujAqWZLbmU4YxZNnosZ92
y2BU+wHb1cbLdfjr/eu/BJI8v3q+VOARTN99dnG/vD4clChhPD4EdRoB6WgreYbvL4HvXIijSvjp
R+yWNxZ6kAnec8nKzuEc8IFctGkVqZya4Qa9rx73btBOJfL2tvIedDMhQrIWQowcWolzgwI/b2r7
BynTFTF+syAdhXnPHlqqfUb6XaQ+YIaIdfX/b7bM+oVAzvKkj2oLNpC0DyATIH/9qWnQ/DZGSO6e
P3PMt1O5G82MGTVuKsFxcEJTORQKjfVkicAmywtqpdEf4fY2P9itXu8W7NUkG0iHXBhlmwcbY2l0
xGrZ9DSZDzUo9tMRzadaz1HvPwhvLMIO5wPJfuQr6TnOwSJM9K8zol+GLlWNw1XMeDTdsZzZ8Ftk
p56Maa2VptQhqcxs45ZUqDlhq5ZuzORQ6JGpWNbOI9i9ZWVXuG1jbrEE5RywScHcarCe3Qef+fXD
C2aPczDtY74ZDiEvH17PUY4awvUjD0v9Q9hVd0SgfLFPVBl/TmiBfsBcEeuP/98PhzJN6XiWa9HF
Itucd+bgbUUcXenIWFFWRi6/0DAlrYdDPPIcL6KjjiIBZ0ghwAukPuDbcWzpgMPTMPbv/1gvHwrO
LZxcTFus+BcHQMt6lPtz1YgXpxY1GaGB9IzxOvc8UmiH7COAzwHL6/dlhE/RbXqup3g1Xl5GjOgi
0yEhdYuFv9wI2MufiQ1zbxKdz49a1uG+79qF/k4+YEctsQtNGGVATacEku4x0zI9RNX5EGnmnB+8
qS9XzvXDSZ+IGltalgfzwT9YSGgkWUjkYliTIx7kxvGMHRzZ+Ainzd1KhN15eEqIEkTGR0Oy+/z+
L/DW1YXHQ+C4ronr9uAQmbTIECX+QcYHvcCfmlfjpsoSILVzHHXbZSKzMhssvPqCMeKuxUzz/f1P
8PLQ9Pv+LQvmBdJmV4E3evnjeMqMOeTxDAxYkxYCFUMwM3260t1qGophmlNNzt2we/+yBwvkel3H
BHUB+IZVUvKGvbyuDZ3BamvGItidq2QXYkS5A0zG0WiAw3HBWU3tjA4XoEPelBOUE87xfUI8HJ0H
JyfMjJ4IKcvvfyppvtxXnj+WAIXEM+EK1ze9g4+F6JRWse+SC1GPV1GD8zIxYNfA2M/1hhMZkzIa
vUw++tVifelA+sW8jnzROPLibMoC+oPZWUUfniR1qgb4HHbLimcvqLaBYPfuY0GHJsHjSaN9i6/f
JuE5E/FXN0bvvqOJNh2BjMiP+C4WZHP+fRqZ0bliFSH+3fAYfGkzUaysTo41nL38F5kl8VdpTChp
SjT5C9yEmjFrAT8EoyupPI+oTmFX9KNnnYzaKabtUmAD2YYZXo22dB2ecg8xuGxG8xNJfR7Zd7GL
vKtndIbhELcXslhfgOeHBJx8soyRSRoABQvsF2oG5BxWjU3BtxAgeFntfB4r5tSBHjEJbVoZWlFQ
zvOAN0W5a1rZVCB9LpHPdKfzDDufoEQodJyovF9L5JkLwXm9f+cKDemz4Sw/bcG4I8B3+qZ9ssJY
FYHtFM6yrXMjOYXNxQErQpOKIED3t5NjV1/hJHVPXmQ3C5qzonS2TtemT7HgVHjCmiy9jd2RCUIH
dyLPxpNJS5+yK29NSUth7y7oxo7t3MYUkZphFu1TDwTXRlRi/lTqXDzRRp9+eOAVL6mXBptUo97/
QuBQxqkw6eQFHZKSSgmY3sporQAEt5Nl4xwyGGRgNS/wwVuT2UPwVTR6AXPzWG/AXvPJWCxIFM7J
EPhKB9JHJ0KEAWR2wolR3NCxhQllxf4ROBpsDVWNEmIS5UwSqHDAqbc5GicE1ozkcKFnP2edLV9k
yCuGPdgJV3W+QHQ1YqAJspp4JOashs/vl3fpF6+a9UM6IKcmc9w0v1kcVX5yspwboA7F8svFGPY1
zuKegFATMOnJnM8OBBxcJ7etkTX4xTGqV5bwr42cafMWMVV6yvgjqpF88p2vgiB/opxcpktcILSG
jdqe1Qn3pR7XuRvCrkIR+2uBsDt1ILWGiEOtVddT2RpyYu1Ew1kkByoGw+0wO3QTQGssiSAroaFm
brhFZQYTFTdERS2STdNJSu/I2eRIo7gN7ZnJqe1mLSHXqM95NsNG4s4K49WO5lbNA0Q7YlthO9Zj
QJHI3GtieiQCGlPNL5lPMXRSm0Yoccsa2XSC8BC1GxyYTYR+lOZqrpnkZuhEvdO5dWUeNFlGJgwR
3UZAagvW656l/0eIBnzaKESx9Sl3jvFTz04kjrJ4Zi/WtulQoNcTVJCebi9xmYtNOYcamGPVkayh
4W44jBEHnvWuJFUBoS7hgx3PySYzugiQt4W3Hpt3ZX2lhhsJuUlC+zLjYZ02LUSX4thyBzKB256R
FGnIZmhtJRKpW18zcNiA1/QvyR/svC2llclQjJe75hdM+nOoIVlHaDOzRryA0uMPQgj8GiUeREU6
mRj7Fyd1v4zoMaHI95ruQc4k7askUH7eKMPTxgl+ePW9rnpjnVBX4pFpX31tDA3NRpijyj0yEgM4
gDWH5RlZxehNqMjVTeW2ALCxWvAqYaHxv0GF935BSg+/FnDFb6si1+v3Oq2vne13t2S7WXxuZvSr
yBol/saB/UtgrfKMb8JZ/WZEZeBqxGxi43ZnPrtv0tjp6aQK66KPsOjvXPJSPUbWpICP9dBQV9Y4
SXDoT8TOtl6HgoQzf7yx8BR9rme2F/zpopt3ck5phFqW0/KALENxniTCwSzs9THBM35lntlms1wh
BIDLZo7lvKlzZoyoLVuHyh5rfIVMsEdJphEBTzvPqQ1md+UQB93kisu6Su1p1fRGx2JZn/yyS6Of
WHIiwmGzyTxNeCL8bZG3Ql4IbGn5xu8LXwcqHAxj7/Uue2+XQ1uFbbtcG6NVPmHGSu/5C/JXZ4TM
/NKpKb95RTsyU16yJCEghxxL9rikhvjmSUQOoAQZfMbmGlvV0cQGMxDbRF2bDB2xSZafPKvuQ+So
mCcDs/Xdmyls5i+4MQYVUOlN9wMhEfXp3PGwHMuOMcoOtzEGXMADwtt29Zznx5NYXEp0BtR6w9Fy
+cXKKS79lJCFTdN5IDf1wAyTuGu7h2xSm+hHx0lpuEINcvONWTFcYyZTZdDunajOLKaaUo/ncex2
V3mM3QmvWeUyfGUcUwRtO4ENqsu6+F4uixp54nKYtcE8LUa6HUQr56OkiQr7QiD3XA1yFYkyDFGV
sbMt6DLBHDseumsGyoSHmXqAoFwLaCyziPFFSqCM28J3h+uscvQe+aX7hcmPcbNUYulPlrzAmD11
7ISxRbAxcjCt9RHoqF0+Vsb5qMM6OZZh1qyIwpuEAXmJSi5iZNUQ3+mX3VMBwPVeNONVO3D85kxz
Stscr+X7Z6fXR1mHXqTLiMlxLPWq4tWVgbw1rPogE4R5RmQkcYxc2LVqZZzRGih3pDub+PdT89Il
Q/6DWuZlEfd8cLM5v5orK3glHx+c4wXUGfwURhe0yDYulzisV1i8xD6h0a24UALev93X52YHUiPY
OlPZ8OfUQYFfw6kds45XkjDW6KtXI4othZ72Hi/5nd+mI6tpmF+/f9G3vmOPxibSGVDs8pCNTXet
HVIgPkHnJ/V57kOqSTtzOF0S+BgT4+sTI9bhXTbUZDTKWfz9Pa8qMXgjdPd8aR4UygYuBCazxM13
FSK0Ds30zh/HAXYXA1MVizowZ9xP79+z/cZN00+wGA+sOGh12NvK5KCwfg9dYOfd8LPkEZAEHLS+
vx0TSCz73kCbgbmjxaZQuhOghdCP54e4B4JAokaf4FaBvFciYluifYPNE2VIrjU5LEgmAku17OQE
EI79PquF8c20O/YSCzvFMteMruJUMgnP5l1W+faF7+DyR3OE+gZBe7tmfHYDeUp26U31hnlsDlfD
KqMtqRztFHTNTGJ0RAO2O2JO3NHNNI1pM5oJHKyqV6H9QT37uqZ3lG2Z4E1dDxOnPCi20wJDOVsw
MXxtGd7PaULKdJ6XgI3e/1nWv/NnD4P6TVGzQvSir2RSPr6s3wyu3ANJ0jhhBXN3dgD2XuGKHfbw
61COVR2w9RG9YbXjR/f4xrvOq7eOmHgkpOUfvHuU8iZHc0NzZMuRtcioJ7qA6aHM5XIGFs27/+t7
hauGGPx51GIfjlrsabEWg6AMfDi2v82Yme4yzmAbo/X6z0WtvB1S2Bl9hO9+UCa/8WtyZZth1jrk
sdRBpwj9RZl7GTRTDiOk0TlhtgsVKMn370+8UfWunHjqHp/vFVPbyx8Tu5+bO007BHkdF8cRL/mF
3doZ5lNR3upctWtL8ofuODHJojM2cUKCj99H5gWLjH/aFVV2krayfHAGx/ugRXIA5F9XdricrLOQ
1m1h0wt7+eHI7mOS0ebQ9awMy16JSCkKoLbUVYCKMXskEEm7gZWmy6fUAoyN9W4tOOuYIDToGJbu
gnkuYbzqeNTwh1Wsv7d1jiKvbwxZbh2f1HFUvbwrqwkg1x80Fd5oddDrWz86AyVzzSJ+eQPNJOqC
zBWwnI3ZbWD24+6cC9YvXYv+p6maz4Q6YWqIRdae0L82UQDK6TaxJwZTgwn066Pf+znE4OXbS8OT
BRxdtrTWr/jlR+pjHvcyQzTvEwdmnw4mOqbjaazsB9dzGfL4pBchfbXQjSvTw61Yt1njBYLkvi+F
aaPdHj0xXEPupVgfI5PRDAdE19vQ/n2mKYr4ybHcuNiSlQmRzY+9lsyv1BpIz/TBANPTNeKfY+/i
XYEwCarR0hbnrMiu8x9Ni7jldCGiDaO9o4xjbfJ7bQZh4AIfhjn8rAvi4BnyztFtyDHqoTPDyQY0
oO1fDITMb/kSyWST+Y0unsEO2CWwl0/beJF9HMjQ8zN0Hzxxx+gBRXLmRoV7lycTKv84tNtvKBzl
Z+hsBWSrciBtvYQEcoQG36Jv0PdYFSRzPOPMJl592TqRRvbmuqRt5tOc/Uq6tHFX8RtKo5E6lbRX
W6Ki7+Ai4Bem5PGGdnlAl5UiJEQEXm1U55vG1pJ9xISJnkGBJlSlM+fXlrYANXW1d0qgQ/j0q3CX
R7q5134LqIEEAmJBC0IvTSI1/fx7hLWMBgOEayTZziCOPNVlvwDVhBIV2CD3Pc0IjrgwhYAvcu06
SNIMmyUaqP6Tv6z+EzrQ+TmlEQaDxqxr+LIZov4NS3F9Qd/DEaiIjYxgJj+uPsoseL24u2tshato
k3uu+2rJi3zUvxMURteKxZHvTOMukqkX1P5qLUnBzr+/+L1xPYk2QdL+JSBBHk5GzKGtFph8JJVF
/nLJ89egximn8FPPcY7gJuYVxgd75+tVnSEZNGPXZjzkus9M9j+mdUqDt1M1eViji/4yJsm0IavR
xmX//q29PjmxpoMRIGd91UI8r6x/XEfoqutayZFczV1yxYEuhZBFBRyJ1viqC1o+DpXJCZvCsLML
I716//KvdxV6Cmya9HhZNSiUXy4yphnCJyZbjQFp7+21RiwudD1B/Tarr+9f6o0fEaaRz5CBEoQN
82CPMLHk5py5uVO1zJ9jHVnQyeFO7lC0wYOMs+7L318Qp+z64zHJQcHy8t7y3jCNtlrhNugH9x7D
g2MAfsVto1xUce6YfnA9a12RD1ZsVDcWIxtGKByuDs5bVTm7nWuuGWoFVWaQNaXN7kaoxraBnX0k
OoDTR9mo59saUxiK2caXXwxoafj0VIM90c3SuN6HzqAvu8ln+K/SSLaB50z6Ju0Nh8zLGtrPZq78
2tyOUSc+6vm/8TiSX8CjzzFQcZo5+M4KHXditum0RbTET1s9ZWDUEhojjYOVVzlRdDqNhr2DD2xj
EkfA98H78Lpm48QqUYg462mOE+zLHy2it6hLuCmB6kJYRF5hk/M117+I13bpp0QTNCgkC+8/KW+8
7ByTLVJi0Js41uGBvPYBcHQtRNcJifFmYbpzasfp8kEkyFtXQY3EIJN3fT3IHdxapXqBhrMPXAyu
1y3lL4p7VZ+9fy/rXzl4CF0pXSATa+wNh++XV2mp6rXZhQNGY6/ai2e3Y2rT/ykR0dZl637wg72x
gihqP4cMKjRjPDUvr4fbw3TG1qMVY5XOmY8n+x4eULEXwB2iD64l1g7Bwc0p31aEYFBio+c6WK5Y
MxQdNDyk9Kq+MzdozxAbMvHgAHCS1D0CVFxvVzT7mY70Da7iJLYuh7LAn2q6yKGjIW/Njz7UG6+9
J1xWNo5Z6Joc6+U3MCyt3xCLi9UgIpAP7nl97M1p9aUX9awD1xzdnVeHhbnBGZt+4wEnt8oC1/X+
7/7WEZYCgXEdRSV6GnVQVZY9OXKQJTgv6kYqmCPSuiNjyfrcAKVXFEKd8U1lYK42JuSlJ68loO4K
nIx4pOkD+bbKPC/avf+h3nibPUbKYh0gWnxFB19NR+5EoewOCYgRPpQymk/szrVPzWFadmRdlUcj
mocPvojXVe+qNWEuSLOWmuwwlsrLDS+fohiZcrmkJ1FIXrSQkBsYBDSBYp/bLSjTz2PoJY9/fbe+
YHOzbXpOfIKDVy+a2G9SHwMzKfTmVcx09ZNhzYSVj250PDtt/yMnaPLh/Ytar79jD6e14E69dQ8/
XFaqpIjWhijLilu1YF8cbfWXnNnwxXWcHXAQZr0m9brxmc6FNDU0UBz0/ecYbPt7ZPvpwHxKxmUw
m7EF6TaScEOlp3O8L1k5pvSua3GJ7Gy+1pknn+LeYWm2RUilFDmTs1+wYkKJp1VDCtiYWKC9om6+
KJaw++AM8XqxQeDAgcVECMOrflgTGTn4zMqjUQxIH0SYBPjCobFDaJ9UJ+9/r68u9dwnVZw7fYXi
dVXK/im8IM0IkEzlLUFh9bdLY0xH4OQcSlZCtN6/0qsHlhMK9d3aEmFGRibcyyslXgGCb6T2ZHyT
bEfRhCe408rANAQAkE6EGFHr7sa2ym7//pVfyz54WD2xqsEccrb4DC8vHSJXd8I1E913c/MzVF5i
vGaGH63nVsfLvLhXeYkC0FiY2zI1sy+7tKuuBbLyje4jhTG66S67al0+3v9kr/ZKl0/GoIR3eBUe
uwd7Jal3Npg/sQSYy8KL2NPumRNl9un7V7Geu7EvNhSqF+TQqx5ZMew5jOFzMpLfm8oCy1Gh+dsn
wjfioFd1bu0Us/ivvcqrr+aESD7onAlSc1imI3NxuwKzPlOHw2xjJp0DZ2JP3uA5XKOeM+9HBdBC
7OJyLL0LizZzuRsz0/xskLP2qQCN2uAJMNOI8Ju5WbahhVuHWt7E0ifASMYncmws8FtkOcIkQ8bM
eJFyMN5NXdG0ezFo7wLSbUh8gmKkQWJuTJU/E3xJJsnY0lXNyDfHgZTpb50QyD6tokXNJFWh2w0D
5OVJNxrQURXn8IrbGA7oadSsLPKx1R1p53QUu5MxcwGZumSVzLAcjJD5LGu9sa0JNeiONTNwdVN4
ZCVul4gH4pfdjM6d30zDT8erlvI4LooUY4+ya3SGgL5jXOpTbe/puDIdbdEk490YBsDjEIC+MzYE
ZjoYUcGxWU8MYfDfNECR8O3DBilCxM6E9j05JMmu3SBYGszhG/mYNNKqNnPf6G8ZGay/UBdYZ8tk
oRY12qz2dy5Y4xL6R15eMO0TKaGvGbZQF+0VCh476j8z5cVUbVLB0qean4E06Fv0xnTn3EYm2lH5
qcR1je002lh8O1m3n0sHFy38JITHW2fokbGOfbl8KevSvKt6Sba3P63KEpBYcPYY4WGuRmXahFvd
jfUnuIzjIw6nycT32s7f+yVc8QlNXdwZuoFCHWe9R1SCm9mwmChXC3iLlhkighthI4wofEFpLiID
ZmNF5bGJAKk9pusNBClrarhYMjVBZCmDYgKsZYz6pMnmiVw/r7d+4VltuyCkB60p/1jigBsZHl5e
U5CpWTokN/ujVV0gyoPkglWW6XZRZCOJs0Ql08MrKqM+afoazCgCtnFGJ6S13IZxaYIFCCNlH8Hz
nn7UjPbtcxhe/t4k2kDu9Nw2KZRXF0hsmsj2a8sqd1W5sVcBGW/0BYKj8j6NgeJopBjVrsunUG81
tjAsbVbr3/igY29TfyI5gaSN8IfJ7PhHtwwjZjN0xl8LzmouwSViQTiPuJRGcIJhCWR+46xUwjVn
HXCksW0FvRiUpoZ1ZzvM19t2aR4pbvRJkdk2OJMCC+42xnT2yFEa4FA3wEEs5VIi8wBKyvPa4YrB
GKe8Zr9GefMTz0aVwzZgcL7xPeTQIOR4JTdx0fg/ncptvuYLPSho57ZEtmSJ+kzgWn2axyFiLXDj
gRe6c+MMXgJO1c2QlPgdOfQDZbJptQPY8ZzB3INKc5KznMPnJaVNCH7dqBDmURRE1gd71Fs7hSLl
CesGgYJIRg/ONh3DkYGxtRng4VXlPrJKdVe6Hh2zlD7vGRPNFOyeO003vGThTcPc/ARaTHI9llGm
z1ZBl0uPTLT39OFIGnl/IX9js6ZYNRXTJ3rQ7Gkv9zHOW3mJAQI0fJHaP3o0B3Cxy+5bVcUfHLde
b0xrK5aMLN9FggZQ9uWVkh6/WDJS7khQh2QrSJwjRr18tDG/PhModj90rhzoaJkc7kt9yKCCWT3S
CD0iFmh5b77nAv47MeTeKS9Vd2Xl3nBWy3o+yuOq+YbChpcHvjh2z3XsAovjeJqRiVmIzo7QT3wD
i2DcVTyP7Qff/iuxLNWPyYEX3TLU53US8PJLQTJT5UAUcJ0z2ycdB9E+p04vfaLj437Sk98ckZfu
BbRwo4s4maqzYZT6bwtfPgTtcqaPHGUEs4iXH8KpcWtj0RuDorCMo3EGKec10zfb6eXlQBv/g9Lm
VZ29Xo66lym64Ic6vOdpYHzmKYZ4QzzYl5FZFD8mSbo3ZgSsTX4SfvBIrC/Yy5OKMimy1wxUV+H7
ORgHZOwyBogXvEwGYHIvK+p2YxTlfEHwVrQL/VAdgwn1bjraw7sWhF72wa/8qs7ghiluOSlZFgzI
w8kyOSnzuEyYqcxKVdtEFwoU6qIenDR9GtJi/ArQ0Ln/2/eaa3Iso7cgLaRUBzdtGnlcWB358mGS
pbS1k/pkQgOEFDVSH6xwa0zd4RcsYNV4jPEo4Cy1rjF/dGJDfyZhl0lIQDeD0MYEpdK00a0E/TX6
SuODH7pv9B3y6EimDh1osOTJ+RKGbO2sdvKGFBJ9nxip9bmHS9xvcJwsGv9uLe5cg5BI+BfO5coi
vjYZf8FqcQr8S3bV0hAwltr8gclfJoGLoPQop414V9Z+/ACoMkKKR518Ng6lf7EkJIrvLTmsrM0+
La5Ad8/DxiWyS21r0SxHk+PnyTbNwbLumjYtH2Yl4mRXGHb9wwHBCzllGiUFm0QO1RvYdzcJiDqL
pA8D8DJ5wsMv+upw660Om2jQj34bXeCunZrroYi9IqADp3wUG0PCjoqZ8KO2wVs/BU+ZS1lr8WMc
liXMzHvXsRsqoikHMeda51PB3ZG/iu4OOU/5waP9xvVYM2jaUuihnniWN/zx0xOHmBCQU3GA8SFl
8MWEBio8hT+bLI18y4NtfrCNvB7nUne4aGA8bpB849W8+fJpSxxD8D4xzl2Wy4l1fBPVdnWJLKp7
qPo428dVR8y9K+Y9LbGW8TVic5W5X2vfnI8RKXq7ISUXJgV42n6wtr3eTvlw7G+C6pfvxTvY7I1m
BP0vqYoaMSX3dswkLu0HRQfLdZcP6uw3lpU165UDCrsp69rB3tFr0tUNW3EtH/5F0jTNea0X8wxJ
MdkiEKaOQgb3H9zgQTozWzhfP5W2jViF7VV5BwuLrtI4MRzucIh9LFHwEoheLTM3lvtaWsAGNcmo
yV6NuXVPMB/2SUiG5kb0qF63MWgBOMolRgx4BTS0Nm0ElrQmazdHwZI29+jx+s/gq+UStFBqp/1S
NN4n/qZUO/pyejcQbgWSvk6rX+jAEbdoY+i9D5a01y1BCnvLIgVWcTi0+SlfPmQDL+5E8gAheq5u
vyR0pPY0pwneqkXp76KQNChUYgZEf2SKcW7TIc6MXmKtcbvztvHb4/eX8zcOT3weTwmfmts0D80s
rahDH6U8It2yzhJOscyeNozFog/qegzJh2v56ujiPMhEC6/z4YCSzDiYOd04BmY0J8damBVwblTR
17MqR9gdJYpdJntp/LDQAYKr6k4j1ENdRA9kKMiKSEU7PoEZ45DWUrnFjcnZQp02kuM3RXknwFKp
ebqmczTdJ7lhggRPRog1sotJ62E6vObqMkA9y6JskbCY3eonla94yqxJUYybTnmDhTc9V7MfX5Hp
jHbaNWCC7j3SPgSH6rC5F0uNmCJTiBYDZvvur5wge0JDSQvg1bBS56Oh53P//MUhAwknY1b2eBr6
Eqf4ywcm6pUHqK4GLRv7cKpdA1+ssYT2yJx6GZCZKnFPc866AQLgo/DMhrY4RTxe3JID6N5kgyyj
a44endyDWKz0uRFOxUM544Qm8lLRqPD59HqnusavPiuVks7Ijpq0v72Hf4UFuEgeW0CJv/p3k33f
hQes13v8Izb43+tvH/qH/3r+q6Swrf8FxGXS0/18auebp07n/X/9T/7lX/6P/+Pp+a/czvXTf/7H
Y6XLfv1rEcDjP13+dAr/eOfWi//77y4fCv7dRVX2T+VT1Fav/tFvNoBl/gOz17dNE2UWA+61nfyb
DSC8f5Bk0qR3mB8waF/fzn8jfqUNAIB9iuaCiXQTScr/YQNI8Q8dfmACjEBIxhY0vf/3zV/9frJ+
py/zZfz73/807PP/f/nmslgRJsmyJSyJEYJZ4Msn0HAQRJAhmwW5TW4c9Dsk8IEeetlt4HtNHKL6
evou+T2snUasjxwlHcg8gGfUk/MnrNTd1fPU7YaituirgKY/77q+W5gFkba7XfDS30o6Q/Qy8EP/
zGwP2zCpjX5+7lj9uB1zfOgMbAnOlb1sn5ScCCmUhg/9a+7pHaiw5e0P43zZEKc7fJKgnghRxOlP
5Q+d9A6tOeGBSbOEIK6bBTiilh6g1aVb0DDW9l1BaFADsF6D1DCXBerUPLXfZ0rkC5K1PUYxneru
4AtTxkq+AQMRuKT5Iqng0iAv8PFjLy7oyyJRx8QdYUUlZsO+pgKST26TV0YgJAG+0NUSZJcxM4Lt
AnbgWw8+qtz4dl8R1QCKsd6WoyHp+eFQIKzczE49tCT6Mp97Ij8Vu++x3eYF4T8LPsljOVvRLbA9
SI2mxhXR5aAYScOyi8vMXVx0Enzd34y8d+6xrSPtmvVcnaHxJ9GzRnQ4BdCuQT1AeNoBUq1nNHNz
3QO/IbOT78YarkyvbpxNJZvhjj5oTmgCZDkGd0440UwJEc0DnvW4iVqi4sm0Iy8mhyk1pg77h1Nq
Wx8Vhef09Dg1HLAKCUV7MUeFOLWSwUr5ebU49jFughbwp+sKjKgmJGcqTlCurRjqMSYeK2FadlVW
E8gejV68ieLs3DNkct+I2v+Cjd90djg57FOlNfghbOsG94LiAAyk49+ozMi/8IDnEA4GN8QNYGAp
3hlh6UNtZ1Pxt32bte0lGK72aunb5cyqF2+CEVUNeOd5+LwTQ9XiS2HlgsffwXhI0qsb7SKnaVK2
bg4NK6fngbGmTrdGN4o76RrDQ2L6qJ26qQf4mzcRzF4W5d4N8KwoZ1PPvgHjrFbtN9Nccoz+vZ4u
IowoEPBKyrlNBlXqJov68AKbL2zEyAdVF5RezNCVnOf8pECQ2wYJ2Ch/E+uF/houkeyq80l4Czw1
lUCbzLqSgbfERN72VivZaqPKaDEgYSElnIClBBCF6156paHSncDZ8wn3aUX+8TSCwWsmM3mKQXFV
J4tZD4TxdNEpA09xrCxgDMTl9mWxrbKZzQcDUn3SVaqgoc5+SvRbGdllAD40dcAQ2xdzONI7923r
OkUhDnA+DVtsgolcdWNxZ14jbzDLk9o2pvPCprkf0L50yMxtqBZu+0IhTmEVpQ3+vC7//y3qPzBq
v7tFPeQ91dLv3W7Nn3/+//9LroE0gyiaLYYZn0Ut9r+YO4/lyJF0S7/L7NEGLRazQUQgJMmgZnID
o8iEVg7hDjz9fMi+dqcq50733N2YlbV1t1UVkxGA+y/O+Q4V5H/cTvY/uBqwxpurut1A3v6ft5Pl
/oNlL65waku2EtY6k+ubcUj/5/+wnH9wmbFDwmJl/g4G+m/dTv4fdSUbOmzIFnM/rkdE7MHazPyl
UdQJXtR4W4BnrQYan+KFLPYREGLtjvc1MMBs/hgs62qUH0t69cfnsdkP3FHunN7rgHcJXdko2FlY
Cvv+UUJObvqD0F/oCQ5WQahnZeySjvk8yJF4OfjG/WKy2HXelvYGf8Rm/dGyfeJCGoxiM5219qsh
5AxA23xInl11r5d7T+CtYqsCTEbVx4FSEdBHwzIpZsXUsNbryj3xQcghmLWLU8P/BcpvuyaEcfEJ
MwGQDm1c/CyrfCuImdX7KzkUABx+2s3Vrcif6cQjVuRt0f5a5Crlf5uhvBtV92nE892gz0eNFHi7
gP+aHIRj3RQ6Tn0OAFW9+cUnVfsma5IN65RQAxNN3gYgk00jg52A6q4XX2bbXhrnEafbPp0+lNW8
OEgTCOyKnHlBnisbgjpfgqmOYP9GVZOSO5PuGFxEhjKOWjPxIRJWZACjS0hqJ1S98NoDUtStoX4p
WQFADlvvfs7e7e44pYoa/8eYnAn+QoiFA7ZgCSJuK+zwFki5GDWSBPZqhtWaPWweSv2nsXz5y5MW
fBguug9BQCPCi3T+dBYzHBKEfHH6NPopGSsHB9KWYEWj46tU3htBO8dZo4JoKaqZwozOcAOuZFMa
a6O7gwTUK1LMaqIVlmI/JeMdiQXhCmgxexUVFtdBau3nqdu0Lm7zdtp5qr218Hn15tYwm51eyl2a
9pD3TDDe3S7tPuoy2Wg5j05mb9YxUnrKWCjkCy4RLo9pzs4t45+leWTPpPLv2va5mPFcenJrE9nr
26EQ77rKtua61wA/VuZsJQGtyAR5Fqxbgq92NZgVl+gBGHsbK+mPbr/XGn2rgnpP73RxSdvwEgKd
YntD0td+8SFzOxsY8gmEH4Avp8R9maYf7dISPnxT9niTifWteRPWn5g478BoN4CCUfv+KGaDj4kn
1Trm2ZeH/rQV83ayFIVbTiKGBc+VjTWStQWfJaPgjWNrUd9ZGH+XQw0EvcKsJRMgyYbaZgMDNuur
gqpfV4iWSHjZljWDLwwDKMNDVyq8leam9K6u4BfXL5Px2Bbqroq3fzkJ/4v61zP/KH9/HzBYh8Bj
rdPsP4eQCEugaQ/kiZnlLzLqQA09F5LvEtSFK+FrXzGshwFh9ESVXOwuP85etTMm0oYXFWmx3Ddl
HCmg2hNkjgmhcmJfybSNXKoYMu0ICvis1QMFJFDegTs232T8M7SzBkNIe8YK3ESSK1YgmDGnc5M+
LF0EhmjDvm0z+9Sgsgg9652lJi5HbvqVrLgzeZtdRgjAlEJKdH+5uPZ3umr1a+3s9ueuarZlf6Td
JmOqZws8FaTeUElCBka/jK4ldN27Pn2oSEHHXP+vP9Q/VWP/PLX/8qGu47+/nNp06lVB6s8YLuUz
bu6r3eTblITHhdCAqn6fW4Nl3Zvr8aHsjVns5q76N9/rbx3tXxrr338EhgMokwBIMLz/o62p8XD6
MAgBkhtMgFwq/nQD5DhZ3YxbQsQXK4RgSMUEqXGn+0wQHmz3WGtvnXfEhVQ0MH9D3XzRswtvvTYf
lXNO/H2J1YUsX909gJ7gML3715/cH3PR9U/NHIVFFF4ywBvmH7M5xBAeigioCiL4JGthO+oueoPL
XCz/5vNZ/0V/fDz8IJpPoHDUxX/6R0ZSZEZd0tHwlpkkbAMqS8B7QgE/wA3+178U6uo/fxoWjxUe
QTvrIsc07b8/D9LXlQahYAw77eLX7oMXG8eslwccl4fJnbZsd7d1QLhYbr3JtuT+tVigHYtm56Di
K+RNCcSeRX9NkEf+7ENLxGkUJXkdwol/1RNtm3DP/xNiStL5GuFMkoy0XlJeXpkN3xpON87/TVB2
x4ydqr6e5vCM2+RW9l+Gne0HwpUXY4tX9ka54qTubP2+o1OxTJgVM+JRI/SghQfuL5z9G/zTm4QX
E2pN6IOhnICS6gt027h9nyrr2OjqQgoy7SlHiYSrLsqDmbysYYVQ0AinT7ZaqmEq2uXLLzJssRif
BH1rDy0ek3seK3Dwt0R1meCdk8rcZgaIVy5EH/T3ED/p5RGIV4gV26tpQmdOdeKTM5zvXh8KHBbe
jykRkWxfNedlvYY9Ueyd+RXNTGh1M4Tg5RCkYjPZj603b7KMWAr9RrJWV/O3oV8Kfw38w12rPeEA
otH6ZrF50qsd2JHTPE64SH75xrfHR2DpO63D+lJ/jEW2Sb07z3jIq7tpwKBypLWZuDlceFud9poU
01bvft8AVfM6jMG282nISUwctRY560WSR5wXRED0IVKHsPTHEKLffrHmrZu2G5e31aZoG/xTwYqG
NRWn5xxqJJTb/aWzibanRxrok7vFOg5L9UTA7J4WmfsTjrtNTEbp2QdlZ5B4803eHGZ+eQt+RMDV
towjj9SXuabFlsZ5MXZQ/DdBdkjFPiHyBTP13pu/EEkQtoE3gPekMTnvuftGqAfJhcTQbWOnO5va
jB9XpzhBhX3MJ4IFxEvhLSfpnsweLdO+T52wJs0zdl+QbewmrN2eex1GwqUW77BeqcBOw2pF/lPI
aLU46Bpx8KWLbuzWyb7jMb5X2N5KsufzYc+jF+lFVJlvvgGOHNl6OyYHS9lA+PzN5Jwnn+JxTk9O
HhwdEP0SrcbK+E3JtBGEqtX9w0LcfWk9s+W6sWwSxzz3BJE4Tp79FH80BHrQCQBadrlfbgtyGKr4
AXTF3teu4MFJc7nvxi+pLKovNrRkCNswxGdKgjhDNxNJvz8B8KeGybdm9WuULvUIMl0SRmpo+mUr
jwYoQbP91RD+Mjy0YiK6bit5t2J489I2wqLwwyB5yyZ0YHq+LQNI8o15TIMr5Z/0fy5uBQ2Vui4A
HMQVabysGwCHsMDlYFFxVeQGLlXARa09OdnrqJ5Ykhw19Jrwyh8LJh/LlOBmxE1g3sW6tvNaUkL7
L9Dv+95+kyD5YMpsZylPDJsf15JSklY6BjUhKkzV0ylK26+6fwXOezCpNefiznb1aBh/6Fn6bCuC
tnuSprsEfBKglYMW3/QsBfyXyeOmFOkmS36ZLaUmxmFoNhtwsr7fkOcXzRSkQNlZYNJbVChwSCtO
8mtZ8L4onpX5YaEc9cdXz7xBiItk5nV1/sNv2QA82MBQ29muyVBBkdT81uinns7f4Z1n9kHPX4NN
jLUhssyrcShS5iH2zkxfOi0lQowztileAjkRilmypHN2aysxGuUd0Oed282RRcZ4B0rSqYedheBq
QpIE2HmrlUDNSpB/cX/XGf4mcRUMZajI7tES1C0uejCX11i8J0QmEyt85NuCcvMy5s9G/aumVoJC
F2LD3LKxPsYztVP+0nv6DgrANn8s1bdD29M140FVpMLPD5rm7od5OaXViiTEeZ2Ke61/6IrlGIPl
rElLdoW9cdcwJ8kOggy8EaYKbIllJUjUj1wNJISBzyifCGtIBU9peZz8c6d9GBIVOX8UJnmkwl0L
yUCLfiVJ5p0r+JM2q22kD23nS6Ja9Q1eW11sLZ7WQYeL0O5YAoAAITVoBFFPVZsYNYOmbkNkfOgL
6ACOE5reqzM/VhgwfSSOS9Gccv/bINOKI48wxDMN+T4hkDR1yC/ceJ/kXRJ7J21nUzg36F3JH34u
9MMoy3ASbG4Pk/5DQt4vQJMA82m9+ujYd5qzx85YyHuhAXs5JCjq4pM9XCz1iEiqiw8lVYFvXDCB
b82h2iC8PvQg53rtZ6/eYnovah8QH9u+MDkLzvgbiafdy+59qUFP83Oq8rYS+bvGDn5yuncm45t4
rDf5SwcY3SdxmOo+6tWT8JJLNtNI8NAGugL/bIZ1QvaPuiuceSuhv3kYW+fWu9XovwcJP4UMQjE1
735GPhT5Tqo7M3rbsaax6WGJQdHVE0TPxr2dih+T944D5NkQ7sY2fjFtIi0zYge4nUFGlYrndInS
FAeKTmOSmtvlXUH+KZYInScZkgSeHS0Y11q88xE9Q4WP7Wo76xCSmO3VBScRZPPgHgbKNl9QEhje
Vtnc2jyqauzDhda1JadlAkXEJQNgG6ppBHEDWTzxZ8ZJcJg67b4i3n4ynpfAvjdJi1SEgidusS/E
FCk/CBGCvnYc9bKZ2EUVjBMfVX8ZRwSSMM/LuCVo4bHnVh40UFMy3QXeG839reUzJ+meY/VT0+bb
3qqOms1Q0bRDmLy/9MwJ0RLSsKF+3jGV4Iv5oVkkKwfBrl6VniXjYx06bUWiqeIgLsatE9POP0nS
C6rKYbww7nqLfoXHunVRTTFfX39/f6Y/SpPQsAlWZZ3QdMl+rMkfQEgzN+slV5wWtL3BIMNqikk6
0xB3hFptbtkhb4hhr/h8dBLsBQ97TnCX4tO1+A0BjXK51zem2e7cNN2VXDHE2YXaxH3eYgoloqnW
kcHmp4HZIySnLcEKu7mkkkMEVa9CYjKbbYoTCaOIiaSuSKovtylzlSH+1alq25vlIa3Jr/SuKji1
LvJdqwgzYvtcTKX2sk9sjGKMfArT2VfQGtdkGOjrF4uOX4sR5+jOZpr8EMnQXlhE5PVlRLTJbbpW
KVZ/l2fq2cJPltkH7EIRIDmYXTw9entjJ8SZxoTgxA3JNC8QFzfjCoskPn7JUeoCQszVbQm1HkHS
TUuAREH5UYmdWrtWVX+YeXc7CuIJRREDLBu2xUQhMX5DjdtObnkaJ+OYuEnk25J2VWxUdwU2ueur
PMqRGgQUoikCYhSmnlt9W14aTRz7XW0wdHnvlYpM1TOz7gg+csgx4XaoMN6ZVJ98Rr5TgW+MOIyH
Fd+zbBVYB9LeIjQ9lf84DsRnJFx/9RtPM6B0g+A0vPNoHUhw1kDDJ4RBxe8riYsMR7YftMrNspXN
izCXqEaNXTbPCxEE+OPaPtIXJ7LLhTMsEu1HUnr7esIEob0lojiNtnHu8rfEf1upYpqcUKjdWKoh
xK8v7zQpbiVpjQspeJkp9wzhnDWYl9KpqrOH3w3Qf2vyzAiQv/7lZvT/bX+6/9msm8f+z3/V/4er
03WY/H8nqkfio/76+de59Pr3/3MsHfwDh9vqEmD+jDU9WPWl/xxLa6DWfw9lkJCwgXBhWv/nXNox
mEvrq34N3KpBc8uw5z/m0mxNLYfGFC3fb+gA/ob/xtb07/0sdhgb7ZKOnMgFlshs+o82veicWMRo
zkPw36qAvpQvLzbYrlMtqv4CQkD/dx6r/+MnIntkCI8n28OtiYDm7x20Xmnt0DeUmWUtatK/HK8J
FykNfdMoIYh0M7Pl/i/fxn8xGvtDgczvhXUSr4qzmg35y/tDm9B0oOJinRGKcpdKcIvNXAS9wsPC
xbZ4G4V9AFCfG3P7ZmXyhqOB/KsZOpZih/kpWxMcAeMz9RoMlvSjf/3HW3/j/z3BWP90gYHhEmWw
bcPp/L05+MuMyWpGN8aBJziM1hH1VPfuzAi/d+8co0E2vpSSYZcDue/fjDP+mG7xk5GRAa7AP8ST
hmP9j2lGNroe4BFy3EElIgFuMCnSIFoLdU+T0vRm8Kz6MAPleTeiNOIYysaA1FW7p6IXSUd7PmMF
KR+IOh3+naLE+LuU7PefDv4LFiPUJKhGrXXg+ZfPxVZ2U0mX5Kk2hqAcapbhXoXdYxEThCCFoqsy
76AJOHFbxxWzuze9tPnV+DbPErFW/Tvz8ey+GkkNuElhvWuk8mhBG/7rb8/gPf7bF4j5F4EUsy6g
NYiYLYi/f/+DVn7mBsrhw8gdMtAyxFE7fpv8TISofvB08d2U+bIzAPK/pIm0Pzu4m4Qbl95wJ/y6
vMx54vxw0YES3QsJ6V5THoG9c1kACfQFkdoAv5w3K9M6pDBosuZtz1r3YxTBPGxyOWEhKuYi3XdJ
wEhQ+dqwXHEslOreDjLjc4kb1z60Jq12yS5d1MV1yWEYEVnfWNY9jcxi7iwxWBnMowZibmhmgB/g
gyZCTVFpGEt+TV2ZKfJ66zoP46QARzhwuCVkiA6uNzx6Aq0qX5TyPz1thAspsk7rj2NJMzbNEDr3
w9QyEIkHjXoTTQgjLKiqpHZDLwSLMra9eTcT+D4fFyQeq9F0WG3uAsL3xvUmTezqQaqPxEtptmCH
8DKsHPTsQunDeMcCjMc9r/NvXNoZXNakT+giiRA270U/J9tyKLjSc6/PbmyEW+KmznpyXEwd91ao
qRKkjFasqvmkWZN0dGHzURKAFnd73I/AEpvFbIj5mbJc7WdN1z8T12EiEJgLf2PisMOBw8Z62JFJ
d2rjxADFsdQEImHy6M9+Ly2AGkWaz3ejvqrljKYrXwzPBr4YJIH/Tf3nydARFlFsxqjgKKDG/tRn
0Zehhw0Gep9dqqtrD5zTS6w7Z2R/ih5Ug/YS6n7PkYbBUf/yRQpWGTNpfOMnvh25c4sKokomy95p
Tg1orwlIToUaP+3UnIxHe9ESnkETo5ocFO6gOB/T+wWKx3fWSInal22bWFY6fl8Zxj2L1kGc4rwg
EtfISeR5Gu2pSUJhNWkQofI1WP3X3dVJkCgg8h3qV42TZTogjHMfW9T26uiQnoC9pkrkvV/Y2RyS
0oauxhABbTkYtAZWcwvjrRiMk0WgGboXpCQuUMqPZbCJMm/dWES9XuRkQjsME/D3cFQJa8Y654x1
t8tIPTxjQzxLkpS/DYbEYTcO/Z6Y2enLacz8Rhe5/uQNOmlD6GxpnadFDYdBCut2iJ2K4nLsXx0x
WltrwABeZgbKAWUjd+wHeC3DxO8/K3Pmi2fFSIZSB42GDWIUFFTtYe3YPLt2OxiRwoYGUdfPOcdl
b3xBwQWdNWSx+WrU5FEwBK6ltWmmXLD0dEYWrtwTEVy6ny4RtE9abge/Oq1jnDLwzyM66kuKtBYs
EcAhLzsZQmlrQLoH3tNqd87St4+5rc3MFID8vhYN8QwZTnuiWDuTxAwidkwTSUeR6Ds9CYij7nvO
r0UycgBo4DzaS+58Zmqu7+DaKkY9XcyEofaOXTY0l6bBzRbi3m/OrWNyqjSda2EFhtQ2RG5eOyIi
eq2NMFFpPxsfGU3nYdsejRbtZN3E6Unaa9+K0Kb41fR0RAgFobzNKUGYTMm14qpE4gd75TUOMR1i
edCJY90YuW8ji+zpSfNeS2/mAdwuLiatABlXMmQeB+UyftXFjuwxwnVrnZsLucpdwT6CW20YCO+0
PB5WsqysG7NPgYSOXXL1ayPbE++mMwmPByRgzmDeF8kybPlkrIPX+/bGBuzy0gUtbMVszmCTpg3x
X4EwJybaptlEY5f7hzxNEDbBnMwYL3fzXqffHS5NUtpHq9bnPc5gE+cWiaDIZuvxkZu//CT23roh
kGKKqkrF8T0R48geLaJD1ibR7B6gMiGp1Zjs3s+WmzL3BwV5dqbAL87TUKe7CWDlVauZoTm6zMiZ
Z5e7SVJSNniKl3e2qoxC68Z2I4JO19snaWz/vgC4r93jJRjbYyaDJThwIWvxceJVYO3QqzTqeGJ5
twv7tvfMYhNIl0xTUwcZ6kK7NYt8RELk9CdVOleCs4/o1p8I6TUvxTTPkSTvwCQurfOMr6pcHlo9
+Nkb7YPR4KwszM85Se7EIiN7ya4Z+uGjI8i1sC2xzq56puYWCx4IL8Yj44ebwdCzqM9onlUpT6rq
+G8oyDadV5MxAPGJeU61PMcQiKPOdNwIG0R+mGbU8HjArCM3HVaAJMt/xiA6d7aWdHueQSILXTl8
TnanzhM/wuP2aVycMHyOtm91L00uYpRAunZIZ3wskY7JuUTIMdTZSTgo1TaiDNrzmBsT2S962W4E
qolVxwBsuVuQFtR6dgN2GNKqoaV65GVSlD0rqyJOPjQYLWQDxL722Gagjjmf0+SY5a5FqWVVpXPA
Z637NxIYjb8LnLR/anQOVTNvUfjLotrJpRvjh7qzlq2dWLEk5AaNF9LLOCH8FQcvoi7nMnXxEnlD
pvo9pQYrJIYcmPERH98WEvJS6AejFBdrbtWO1dLCmsIisXIbdFPXE5pqTwfDF84tQSiU76BeWo9w
8Mplu6u8mcAHbMYPecxnzjHooDaw08r50ZE2HOzMKk1BluoL+uQyMaeIqAb3mXe2u6AVm+Wm1hCA
MQ6r3W2OW/KKttEh6kgjyHCC/vPtJwMRYWS/7GaB82NrtbNjMzHN8ieP2p5liax6omYYKpt7H2Xi
vadlUK+IWPjVGon23I1tNhI6n9XHPk3o3RcbrUbhef0mSArzWbmW/5aSaDKeOhg5jPiGzG6OQ2bF
3BwTDXyqN3Br66neqokFSY2W5a4B0ZMeuE3KO18L1I/RrNoHPD7iNDMnwfNS1TeWY7yytuhPXmGb
Nw0uoBdzlhXAOnMw3h3awDMudnLS49L4lfeWRzKB6CGHxeMXn6zzY4CXcOaL44nh14vFFj+2RjJU
6YhXtyNMHgvPYu1mbSxhtYhPZTYEwtDLMZEd20NvFtDZinYFwxMeYu9Kmwz3w5iUxntLECSjvCI4
GV3jER4z8eckma+uI8ic2EKLBp94g85ltpQ6uewH9mMni61s2RzFss1ec8SG4dK6Plu1pDMYcyq+
yTGw5siGKEFxRdTfZXKtc4be9lRhYwrjBUtnrEvvc0bbtIHM4CKKHAnuybFI+cvs7Di75C17q7Oc
y+ZhLB25EBVsTUepVLLrtNa/SmcwnorUqc/VYHS3s9fOV+RE9kDLVAdRIZt6x/aA/lJXRw0z7jut
KVDlQKp79qcw/XWfgajHJOwutbBd6W0Okd6x6IjoGbvv2rTjCyw64yyEhqyWXv2QzzaxucGQ3piy
Sa6dXpBG2995+PQvQFugIdMAnBKPZNJcFG9u3MgPJx6bZxwCcs/i614vWNKqgnUCPh3kwTqyB28q
L2J0+lXPilyZgX5kdMZ4s2iVx9rHzLnQiBhqysqJSnBDcDgQRRVd1T5Zkh698a1yDwYRCrafovnJ
CoMpUXshzsDYBckw3gZo6DcSDdbZ9FBhDp3vh4al+jurKOKjdMkEtEY5n+e+HU7tJLUnSi4DFRc6
DJStC45uvm6+d3xh2y5NvS38XfNlTtCE+Va7nGVdy209Op8plEnqkLHbyaCCnF5kxOTG1s8OXXEQ
QasH840omVUEg0DkRkFYA3O806q5eYKZXN9UZLsjrEoyb6dSi2p6Zvi2jIWMfC8l97T13I3S5vlQ
kDy+bbVxPrNo6J/SpfgVsJ/7rmQA2XVSINBSk/Rmj8FYmI0y3pPIUK4OOY1yP62DrVs3lyqtvmcU
bhG1d322XUIjPXNAtWZ11nthxfMmWX3qVOL9LbHELOuwcfBMuSyJLdZ6bk3lES906pOb8xVnBVu2
Yrkfcco/eSQ7H1TH6qskOY0SpO6CmzHvl7AexQKEmvh33RI5se1z+xVQGf5kxU6oE7CBSIfqfyQL
XLvB7Fvs5972nwN7xdYPQynPWtmOZHqVL/5C3E/hsEqJSyIDpsAUrwbbHW2ImR43AQHo0nJprQwG
pWHZ6cyhA5lcNMHAmapY32WdWi5x6xqRHJJHvhMVplZmYciP+4ichhfSvaG8zKo8qlm/9rax7CyN
S9oAXRaVlbdP56zeWdlQtZuu5RGZXJb1CDU5XvDBRzVsyQ2LT1KAuFuesiyzDlhEUA5SX9DQIaIq
XbR+1SgfrKFFtgVkKH3VM+1aJtkSaab/k0wQ88S3bbB2TKsjFKB90I7zTnTD7Ywx8cxZQOsmteqR
em05FPZQblLT5C5V2cUcnXkO68rGhQg8a9wFXTnvic1CEh9wvSe83gdGX3FEcfyj8mS6xwVhvVa5
F9x0M8Nnp0nZxhGZhrkLlGRfBJ994D+aEyqgNkbX1rYGFFmjbCLXnA8aL1BYS9u6QPVAGleW8lVW
Ph+BSggt8KVg37nU1zIvq2ojvcJ7jOcW/RXZ82PoVqBBqXzig7Msb5mTLlFvs9Og3x3RtCVJtesm
FCYLsMXx6AMghR45jgOq7WHiK8Q90LCcomuyO1qE0E8oPvSy/oyH5rVUyv/u8ICe+QerO68fU/cY
dyOrt6RFjMJWz35LxsY+udCPb7XSmT8KzRBXabRMzWM5dwfdcT7sVl/pQb5obybXtT9KW2+vbq7n
+J00+0aYtXW1+wrpYEN7IY1Mv6ehdE6xX9T7th7bEyYsRAaJlhprssV40mp0K0Mm0NenpbjtsoD/
WRECRiip9ThUSmO0Yct3YU/GZyWHaqtrwyj2Ti0LLyz6Yj6QiYd+tGfidXRcr+c/6ARY7shdR1n3
3HqL/r1GM+yC0Z+/LZ7wvXR8FQmvkUbYp0Z5hhdCQIQ2tnsF8rPeBQDYORVs2yDyDh9Myq2msi4U
fWU9e6Ylx13cOBSdyxC8EpZoZBuv0p2fk9aT2jbGXXfft2X+YiF69bd5O433safNJyU8BqFFIb7i
TgWHwjCsN/id8FRq51vLyvpkE2W80bC7PlG2P7Igyi5dTkfLBme5l3B1X1OXUjZt1XjQdT39LGy/
+Nm2Leeb6VJmiQFhn96fpmoJLoOoqZGGon3yp86/1z3URDkPDfkDOlTAHEaGaoE61eNg7sGvag+m
rO/VTAiA7Yz3I8EfXyXqyY1VNZLoIvkDVw+Qk9TQ16W+0tpPFtyTvudEEpumgEHDWl5zfsNb4kOF
OuZNCadjEVJo58TNCQLhA2/DUU9uKqP3tm6pgcvM8tw9WTW8FDZzFYMcqlh8YT5x3AvIjGQTWLZ/
GGYxxw9tORfFYbKCQYsWocjXMWf3pyfdZdcZMr8hQOCxsgiL/0oHVnrsk02nNu6TysNa0jDWuJuK
0ol30umksVFCN07GKDqq83Ehb16sjmeYmoVCR8D0SYaGi+HaIJYRJnQpx3fc32MRTaIL9vEwajyF
3mKeXQbS91MhGC/5M1mN+9nGCcSevoU7SfbGnKMZtVgbpxETPKpjEDOuf3a6KWazKYrZPwR1HAzH
emHgcmnNhFFao8WTGRqdgx1FGIa2zQefLsuQOMu5+ZBWsi0drxyndfHRDTJbEV6ov8P1oXXekCD1
4LgwlLi/mMAVcACI7xxm+td84PAMCSwbCWuvKLnDwhWtge4DPyMHy9SzVqNq+Z4Mq3oyaQhgOpTj
A2I5FZ89W5YvQyVKVIZeR86GXtnviyjccZ/VvrPc6qSJZvvMadOd40j7duQtoz3PTcg5nVqBuDNd
603S4L86AgY0ZiYXcX8VECHqk2eOQxc2tZltQTpXl7psscsEfrqWm02pWIb6KSJNbUruUycmuJ4j
oSD4G2BEu6nrtvwVjMxctytLxHkmQm8o900GbZ8n1yxRLJgtk0P8A0O3w/spCWLWbCzVho45jO9T
oJRcGEwWB6tz2SAIE5QCScgL32tPCoMeLj2ZWtMy8Xq7iWtPD6TWD+ad6nv+drSLMNIKRnlPccvj
CYRJJ1OylfCWdgXZYMTTJKk9YdYSjPHSSVBMwLRe2JMaCG+QojMdyU1N3bh57y0oLrzxlYWHPEzk
zTgPLvEMrM8dlDxQudjz0iTSMzu15d9Qlac3ScICgr2zqtJtk7F62vQ8EPomo/r0NnlSSMxYow2I
xfDhQYWlzJmiT0FVIykwimXclmrIiFGhAtsGTSa9+8XKwLmEBE2jgpkynAJ1a5Gq5SRrRnQNPKhy
l6ImMmuA9kbIKqoR7hb1lKdoJrbZAq0gdKeZC2SyM+Uel1rGAzyrijNDNe13aguDpTEN9w+wVOm1
t6z6G6rWiItKBszA2/7O7nWEiWbjodBxFhUjG66UJIwxduyD48ZGf0xLV/nHRgjmtCm8XLnGJPWX
vitBolBWXRFUz85mnOryxaJ+f51hk94GJG1Wm7ZrA4sLtXGeHX3Wy40IyBoJKZa9j6WTQaQxKeeW
VjUyNL/1puo1G8gboubpvezXFEyM7I3UG4tDL21KfubPNbH3NlfSJeG+3QfEqwNR8OOZiBfOu49p
CrCgWVrs88STcbQblcfTZxWmPAnEA2/m0ognoq+GW0MUyZ45A4+MjjESWTb1Y3IYBmcpzgtZDRI6
H4k928ZKqpIlfcWrnC+VZe4rgIPXUtMM8+p0XmWdQe+UAs6UQ3yqZmY1nLyp87i440TFaATwp21S
owrOuLQY1ftwipAvFmh7MPw5pzEbLGSVLlXijl6Nh1vm1PtbF/zZe+asZWemV/IRPndtER7Jop+0
sAadnD9W2hHhAEe9LD1KChIVGAxm7O5bWnB31xPcQrmKbqM6LKIqbnt/CMw7QjB1k4GEQWlFGk9F
YJBn8ysI3kro0q1GG2j+ft4hnKc/VZGb7s6mzbslcpl44HZiy+n3sBEQuIjmvXfYooeddA0y4/sB
GUra+R9ZNxTvs9mlap+3Fs48is6Wl7WwXhadWUA4guBiuO4RwNsOarrzef0wNdSeejXmghz3PmC4
ctQz+b/YO5MluZEsy/5QoQRQQDFsbZ58HkjnBkJ3kpgnVQwKfH0fi0zpjiCzSal9bXKRER4wgwGq
+t6799yawlpbfMKgEoW/hQ5BlkWeAAtED5/Yt56q5Xs80niGP8oLOiQ9P13qGDvdBxO5RKts5NjN
FaMKmJMX13S6Z7fdFSFeiSTvrOrCDHNuN5Hnebde1F3VbaVt76deWcw3Y8vf2jhd3E3WtbDqKDHi
/mgLoad97TSu2dtyKdkxVMp0ZaxHwi6aqZw1GpZ2arYlX2dasXCVwXaoRHcHapA1j0142NDnMPGO
AqeqL0M+TRftLSg1u6APls9wA5qPGZCgBkbiifksqY/Mg05rwthWpDJ361kv87RRYdO9TDD0mnVX
Ncw5ZisPx8e/plioM6rqeM0bxgjCEOy90QiDxjxEcaeNCGuqd5EwtY3a5KnIRyEO18UTfpuHPJ/g
lOi18OYAmEkR9o8ReAjnGKqpbrZZlHzXkUCW0ySc6ZrMi44p2B+W/D7sX6WMF7NRgyIHowEZT5+7
Y6sjtN6bLjEMk3bX6jraY06kyd/T5a8PoxbsDKlfJs0qqetL7Ig6PhdhVPnfhkCn830e9V1yq/ye
l1dWZukvthk73kAaJeKsiyBfDs0Ive5aP7vlEc98vGw6ZbWaH6hSP1RjJT3jM6t4bd3Ons+TIe/v
TSz+Qta3MHEJMNVRpEOTzby8ivh6OggdWGNbvPdRsA3pUZBNAAIGFZ5TbFunJzPKb8LU29AByshw
0/R9xrhjz2CIkqVHXN7gbcapHQpkUwE7xbu3pABQ0DqqarinK5/rh6rLxMsyLE2wxatPdJXd6AQh
YScHeTdYFgr9mgSncCR7sHbE45DUxU7RGvwUlMXykWR2fCMRRlL+SnlWWbJ88uQ1RBLe+WOQLM2h
nUMivhJsQm7vh4eC49JdJzK1EZDrMCbHOA04zHElgbkBqZcMnjzX7z+K6i8fEcnXeztNu3vm2OV3
B4nuD72Q2stbNcMjLMfuMcvbPDpPQxWe/bbz1cYqpilbWxAnsaTGMywDkx10jkBIRJjDi3QJvhgv
it+0HUQvFkffTdDzKATFVWZtJfJ7lVXIZWEUi5txzvsjSfL2Xeq5MjiAP6K0nQg7KGFEtGqTNXl/
YDGQB8oq1QL5yZv3Nm0BhuTDZJndbBME5ZO69tVdvPxglYYOAH50cGqeOUnUG2j4rOg0p3DWElME
t2lEbBAhALBCyBWPi41ncDYxCEENXpXp8pRmlm8zx7oi+BJwlDfh4plDSYfwq+hx+UJaKu54g0DJ
BWnJoTJINUppNyK8AUyLw9B7zC/9lRGxLmijdIylM7gNCZXuboy6qNhitk3vFvqtySoDv7zvJDhG
vAXtmMAJj6unRZbpD2bZLHbOSMWWVjAt1rSU0aarKgXRN6ZI7Wav8Laca+vT1Leu3kCLS1ddiWXS
5lEmuz6Lj3OEdjQPw+HNJ2hlA7NSXcSyJEenKRmOOfEnGdLcOs4yxhofOA16xQUT76d5cn6EmQe8
dhhfiFOZ2QqRY850tC7MT+c706aFWVueyh6bfvorHY58D7qe+VrFWp56qGX0zq3hOZ298OtMktfF
QWJxTzP1Gl02dfXOlgqDG45skvGSTKBdR/ey5qNFCecrER9LTF7umgS3aRf4rd9sosru0vfK1daJ
wRuBYwr2i5Vnap8uk0avxwU3XjjleOuojvEIYYM0YXVBSdKsmFiHwYr11EPR3bdMqyn0771hnqdV
K6fmZonb6EiBXL4ycag2PXhTmmx1ypw+DjN37U1RdM7roflispFdbJrT5mVqw+A2W/L5jUBAsQVA
NsBMVM6n2rEmOro9W2rWKBoWWFSzdDdMNLJIEizP0mInn2uBgC+xhdpMVvvDCsR4kHWLXegqEVr/
Vzo5Mz91nK8WK6IvOnigG7jteB1kpjizJTG64oymlBaYDstwqv9A+/mnNgdpB0wJ3D7gnQIBU+Ln
5AHFemnXbcqam3es1Dh85XmJh/FjkoJ5m10Fd/kkOFn+XlTyT5HUX5eV6EmQftkOJzd5/ed/k77U
Q2bkMvcMtLG5h5ga4UptSnreLKlVSHFAYlb4h2s6f2HY/p8QiauCQPSJISJTAsIO2O1/XlVpn9xA
orPYhLxrNzNvbOZQNovXCgVRr3apmYZnE/cMcR3O1IghwvzA0J+Kb4Ti0G/T2bff51Ij5sU6a1O8
Btq0n6BjSOvoW3TMiUmJ8ka+M27mDE0STv6jKkjMZPgdolKRds35YM6d/iOISNrbDWQaE54OhLU6
yLKpH3LaGhY+nsW9HZ12eAmpcgH34ZEBYqEAjeyFPbT9IR2qcdj2+TQT7TXFQbdxesl4Lqcw6t6j
2bsqSKz2qoXlpaNVFtnOcwRYA9Bp3ltHO56JQOmnqSO+GdvPUbr4vYybw3wqqBXeJzOx16UGaxVk
RX/nWhwu113iud4mT6yFY6FVxejokaX4G5Xa+MDCzB4xXuh6PkJNpmYzUtL9QOTTnpzC75ibUF9/
gvbS1ZtWNtb3qg6RodfGBMGeiVX25pc1Yt0sJ15yC9lj/ihDk9lrSxlU1MVotL3NR4MwoEsXf9O3
dKIpNBtoDhbdMWttAyjtjmXVtwXVTEHjOAqUOkdLwTYTLjg4URApBC/ka8zFpm0jRT1mAVxPKo1g
roFhXm1zv0fD3EwkwO9yp4hYvpHNoCYnGvUEvcKOsL/Oy7GNZvvfpsz/FaH+gd9zTa7//4tQ99/V
FYf0dxXq9Q/+DUeQ/02GG5ZMRDvMvcPrOvYvFSqUA2htgmAw3nm4OddF4d/oHskfoUqF3egCrxNX
Ps//FaEG/w3lMIC+DDGTnomQ/xMR6k+L7BWKeu2GcRGWOhR0fIS/r3YLRMPW7VGBxDPkXzAnfo2V
uvdizFEZpxR14xMU9MEUXf+BIPeTefR6Ze6KQIArpc/J6KcVL8BXy+qWZghqKpb3IEXX1fl9jLPc
ZZi3Qe1AB45BTvFdVwNBTn/7hf6TMPUnZBHXZ3uBiYS+KIAh7v6kHARN1OrWz5t1FATU00tesueH
vm72DSkuL3Tmyu8UTLgJrGJxCONrHagQ2vb2v/8gP+0318+BAJiAJ89HnuuLn+4DQe3TQq+aCU0V
e+Mz3YgQQlecWze9K67FIM3t+99f8p/qzuB6SaDABAfBBHZ5In9SHo92U3Yd55E1yW7ybLsFIecM
IE9Dath7fn+tXx8wroW8FkggxFV81P98wLSZTD/YyA97tLTZqtVGFkd4nVi4egLg94oVtL0NMLW9
//7C/+lLEqzBl2Wbijgc/HTh2g9mahJU+zVj71vf5AzkXHPtAlhknv/PvybvMe8PskEuJ3+6pe3Q
u+F81cMUxscpmeOrTNCzbMok/4a7I4K5z63+/Te83rq/nRmuPyOnI+Eg0uW+gl755zc0iz34pdvR
KrOl/f4vwXLOevGHy/z6onroIEDkhSHvCRqif14GzgRU90KV66Is5Zlk7G+5N/TDbjFkEo9OsbNm
VMt5yRD6D0vErz8hLAXWTnmN8mJedOW6/P0o5mq4dy2hjJNkeWAT5TAY18PyDXEnXYDf381fsYtk
NF4T0JCqs/Yyvvnn1QK8YXWHlmw95l7+Sj/RT5CD2sPecbJBb03re8WmZ1zAQWZAHbOa+mtBNwf4
jrqG9FScMvX0p6SxX+8BSB1WSQHUng3kZ6hqEdpJ08czqd1p585nknjndd3T2LrJ6NP9YS36TxfD
2YDDnh0hQP/9z1uwzLaXmqRkTWwneaYVlu0l+TToJ72pffv9/f716b1ubg6xcKwMVNrscH//cX1W
u5wHiaxBhO0gdiaWnophf7v+/XV+fXyx1EP/QejPr2r/TNMk3h27Tp1A55kw9uSzVe7xPMhNiXCr
WfkySj7Ija2eq/hq//r9tX9d2wOHx9cjYZSFlkbCP79jX+ukNyDU1ikVwDty/QU67+JncDdELoqb
oRVsPb+/5n+4r4CmPUGIK4HRv7w0eGRJjo+xMYPiMvfWUpavf7kYfn+VX5Z1DCRAWNm1WBtgTl7/
+d9ezYEeWc4UAf8iKP770Mvjm7gLvVORDTHuvbB9cnh5/wC2+Mk0wcbFAhTg17kyDa9X/ak2g6mH
eW0ksyksozQ6x2D3DnDuWobP6RLSiVnmZD+idJi2dTPwQDHXS77R9q8Pmry86AhMrHAPBWrB5Q8/
9U9GFz4bP/Q1epCIRaaIv5xn3KaI+nmkVb+gst6Dvc/Hfe7LBJ2GwMYX1EF+RuKd3sdVEq3nfEEM
l48Jr/FSfM8ClH5rUnk6gvUIAf3Te/3LS0BwApMlglmua5zv/XTjRpPREnZRW/foeD+pfqy+LBFA
N5pSZfawAHyxbwCi8mByTuQY6DDNFdt5EQGqjdb9JIOpPoghGAMU86M4YROYJtoBQ5BsdKnMvGmX
liW5gERutiofICUiXfEQbnCzMIy3dfGtUTxM61EUIzRUQ/G4m+pKtGvmBRwAvXbWemUTx3QzMTX6
PlZObQ6aln6+Mwj2p10rQv49MRP9sxV2AXpojoZsl1zfLUUqC0FpqeFDREP/aJST3dtuXO9ElRGJ
YU+m/AicElP8NDGwCJnGJSRfuPwXM2s0902xWMMqNW54ppXdYUBvR05f1LZh8ZZf/ZKZ7ZJC9fvX
6OffhVWdczwk49B2wPCHP+05pmS0XY3o/KzbEgEypiyikTYNCSa/v851t+CN/NtpAX8T/31xRcJE
qGlC76e1PWfS0kcqDVfCy/z0qyWsSK0cM9PsEXY2otRTGsQPYuztYiNzYL7t3seZQq9tQ7paaXhZ
F98kkoz5pK03iQ8CFzjmrixSTN/ColFBUOtqmkj1Zk+LH5eiWrqNy4uHSKIirXKpq3IvJggkQRwv
kEX67MsiRsta0RSF3TExcmoQ220ZHdtfJz0fGoP70mbWhn02LqanzBsxz3DUAt7O3UTHjT9spWds
MhuE8g/XJTHbdZhfEe4G7T0C7nC8IMnL123Y+GrPQBQ+fB+mrP3JEIOCLFxCVsBHGIT/Qb2s0ZBN
NvLKMHiYWiVvijJFam3Z/m5Ir2b8OLK6qzuiJTUrZXKIx0w1K2dwlk9ukh1BgrvLV350NLiaaRd6
PVPC1CJK1Ftpdh61s8pqfGY9iVCuDcC8QOyinp/zB2dsIXH1fIp563S+5R+iJaTlWC3NJpelfojJ
VHzsvKB4EiKtvnt60BUJwB1BcU4pNeaPFotMPCR3A01Bd69K5EErW+voB4IC1fCqWfJzPNZmXjfO
EtIKdk2wplWIukkFZrhH2949OHIsj/jXskvdxfJk9e7OV1G4U65xz9x8+7aeCbhsPSuH9TNodw3S
tFfbhLlMf6DZ8j2N5y9WnmJ+6Ycp+qx4oh5TCyxzg+EcfF6GqqicHPettzvnMEUhmrwyfkVJJO5R
geDEW8Q3J0+QyGRhiDx6Abu+buYRxAN6bxtDTiBu5srPz1jI5WMbOUi6liHxsR/lmIi5mPph5qAJ
19BX0SUDDHWKW2zuHwhJnrJchzjxxYQKjY48CvalBK8Vus4r2ow6AVkiBB7/1n4QObPy3JYG9Xrr
rhDEfagJT+IgaXvqEZ16i9T3EbVnz5iOzIwYqXuxoZZq9iCriM/gQexBZkQawMLAHcwhTGw1icsn
Jwr7alvHRRyDz1HBs4PjhMSdPjlRtJTHQtlkQOIl1ntmXTLfLv1cfkJRvnAnC4khvE4SthHLK9em
bIZ7fMv2HtWMvRkcD03H4JsTZbbPy529jWgsV+jpnwCe9ytUjOgP3R0JVK8ql685VeqVqEAcllUf
ZwP/lI5xi3IMCJlI0Z/69I13ZTc4NOuZlH8TecSgoWp6WvwaxdBd22gwNQvsVzKJ3GydIBzeZiVs
saUwajuSUfcwGse6EyqlhO9J0hSJC1omfalpxh2DKHlqu757GOYu+5aOfnWsm/KS95ruoEw2fgUP
UcmvrVm+IgwpUZnUxfiF0863yGNzM9b4rkznfc4xdPE8e96RgHmIi2P1aKLkzpqb+mwjj/uUx8ud
NMG0LpLszVm+qTp7CZPoG11vs16IQ54RRbFIIRYaQPXhXeoWpwPc1NVbo703NB1Euktx51g6W/ey
3eX18uIGtGdhAaCuMjc1mnJ20+YlsRx3L8HeDjOK2VC8RbJ9t9PsJZKTBF7S+OtqIAJcJ+YrTtEB
mns7f3C+o+O5PId2Ye8sTf9DOBaJsy3y+KauOpqpyaXlGSshT4zKeeziJFynbLyXpgJt77TM4Ecs
OarJoUT4zl3pzfxCy2jWaZ5cOH6iFSphqmWtLxCFzdZt1XvTCrI/QlG8F1zBlieD42UjQiQCVQV0
Ia1pACfIc2onYgrVYXjo3RYWEPAJC7fnqnbz52SCoIKbjQOC7LaG9wSjKsIWpsPC5R0K6+aumO01
5IaKk3D2Hd20d+T0hoJHdQJodO7Ib4APELbklWW+9fh4PsveqU8IjNqL12CQ8JhcOm3GRzdWhJ51
vCu0Y0EOEObJs1S/dqr6xZ7H80KPdauia5GRZMNa4FgzLe1REd4spCOtyEL/rhdC+8opQqAvKowo
+nNdxCetynifmZqgD49+tkeziM5KtJaSSPQEqsS2HUN9WwblSwARvFp7DoLyvAqeu2WxGLgPLzkW
NEsmD0DziBXDxrxCTf9Q5OFH4s/jmjUWKXAn+y2qgA8tGFGNghWxrgMEK+QTYM7QAMNEkdzkbfsh
QH92aRGeMEMz9irrH6GFepxrZz8oDwlgL2N7G85N+o2ZdX1WzJOgNETlE7z88gVLJT8KlHhON9ay
tdtrHNbgwE1Iit1S2HtOzft2EnCfffGd/DA4UA6V/6Dn7AZXX3hU7fyYOiAnpvGpqttLP7SPtTb5
ZyDfD1kCC8NKGRGJNvxw5jLZoiR1j8uoBM2lGQRFBjzV6RTQKVggIBNvF1bnR9WNjwzWrsllZu/7
JHo05sbtupTn3XtpCoqLkD53iFssL9JTZ8kLdOoHkcKTGYbxVnjFLazQ53i5SoXplxyKafzR4G9d
wYm/pInDuoEWYESIDD/yqs617B8IgVqkbITDnDO3JrJbIGNuNIFXFXlcopwuoU6AEl2x1WIMjrE2
D27N079zuJEMi/nBq/4tSEYiPsBkIYLxcEPWKcFeCSYTbDYrQYLdC6OdDyqbdOUpjaezEM2wUXTh
eBYXpnZJMN92ej71KkLZPURvLOBEVmbLl3jMMnBsCZs49EHOKbhFnUzYN55h8CtKiflgGR6mioeS
1kW1ImZ6XqVZ3KzqEciJWnoLEegMwSXOmQNnWzwT+xQyDNN2/p0+eyxExE4uJ3ut2urrBDAdck39
DfE3ngwPU2kI3Ih03HRVeWjo9eje1Zyj1wj1nv26u/hlTlNGMOasIvAZk3PGoAN4B87LQSYeiCVX
dxtrtj6NrZ/dlNUcrIc2vsW9FGMZy/ZlVRxtxHlBckDbvJnHdut1zjmz05sgzbd2qNiNa0RRU2zh
BkIMvOmhB41l9y0b0w8/yI4I7NBR+MuztAmZmRcvOE5SFWv0f/xFRa9KAeRGJ9CGWPr8fZtmgCwZ
n0gl7kOU9NJ+6qQHgrPTe4bHrzFV25SjJxfePSeNnR0tsLmKdkNH45sox5POmvNiW3tlk6GJBBU+
JvSapJh3YxDe01V+sav4W157eFXlls7R1hsy8DjB0ySru0VLUJ5V8RYodCXu9NKE+BkGdljdOFtv
9PAvo6vYuWF5T/+03JlhhEVWudO6c6HmxzXiUmfg54ggkwFX1bd5jiuw9zV+DtZ3fGiHiJjGVQZc
LZWIbZNJPXUoR5VltbuQftpKjtcDj9W82j1z4cDYFwIxHklouvVwg6x9Y53xMUBlsIv+5M8wslAl
AbkvkzNI9XrfyIUb1FsEMlp+9CWj27ONgXtftwIJPxY/0Jyfl7C+FL4ZiXNuPoJZAsWfckIEQ07k
nKY/hSRFBsyO74bFTw8AKHhrQrbuCj6TsFDpzrH1klGVPONJfccrSbsoOI529xj6ENhI/Ok1DULj
ez+yIASBs6DNGIPgix1hD8l8BO5T0DmrwV1uMkIb1+i9sP8G4xu97q8DmspVrAIwQHX47E8O4HpH
7Jq6JI9pMfkprNznIgmf0hQKq/G6B+Y3DwF89luQEqSHNMsXb7JOqm+RRyBN3JRu8GhKJBUEocfb
KmnvrSIr1zo2CCL84MghbY9rWu+ImJQMPeBf0TS/y2LAz7rxO5Cv8qHp8vdCDSQhWuld05act3rE
8KtQdz8Y8D1USOeAGf2FEG1ftS2wYc7tt8adHpw28o5tOLsvltOjbpuA9ZZxMsNa0+Y0TstdH5Cc
Yolk3MkkRzrXzVWwQs77Na+Giyjbm4wN7NQtVrxxqXo27FcZckMWjhueu+WMBOGtr4EIks/NOsdx
ZGEJvQRA8OELOX59iNPmw+oLc+p7YtODNLtDT3xX6+w0jUy4W8JFSd+80nrmwIKmjP7VUS3i7hCR
SVPA7bHFora5C7AIHxcI3Lx67RZ9CELDcsbKAus62M6VVV9KiW6WvsdmGeoXDLXfF9mF9zaO8Bs7
7OZTE3RiV8H8XpnGsbalPyU37tgBOoyP6ST2DIast7Hmwqjf91EF+RIXRLyvS+s+D+tdqOfXZOxf
myjT62lOjkGg9qxmG7vHhayNe2l6/dAM4qp36i4utKlIgoYo5hqZFDgExjrp4xAFz01uvLVc1H1n
y89zHd1Fg3sYKts5qpDbZIVw9cph2uaJfgEL8OJknX3uwganQfLYOc1jNaAiK5bszR67PS5BWAzS
u4wl+QyNFphhoxNxWNuwa2+MDbG/pYJhq94hvWeNaoKdN6g9Dr4tfYxjifKZjUXXtyGGfOCaYT1f
hJIjzpbomFXxA9itZD0GpqBjEh+jtkKbPiFQqcIN7sWtcShqMddQKTs/CPe4vruYEVOkFdugDDCi
lg6Dtau4xqZmbUYXz1spimbT5dPk72AnqQHg3BS9UDD2T5FNNse6s62iAseGjW1FxFmM8tJ17OVW
omstHv1MsU2TuVnqA0K69KbTVvFgkqb7oZuRxc9SmiNjh3vqVpQKDaaT9Z51ig09H+gSUnyjkyNf
rbEyB8tOp9ve9ZN+76AfesVF1N616LPjNTBRq9xh9hH3cWsRYaqcMfaP2EfLbS9FEcKXSoCb2hrz
STs4zw3oOecC8yR49ts+vRd0lTdDMt8tIn6OwvkB26z9bgysOIStrHctjJF3ghvupkC5kNlFfvIT
xBsrJ83zcoebpH8DyQOE0WjI0XFzRUKn44MUFQ4o+lmWpljI05vYSp4NXMul5nMbUz4iu16Vy3Av
kuiBRjDGMQX/rorknUlLWh9zk98IYxXxmjSK+F2meXGXIqVrcqzzqE7W8QIqYe5ApSgkL5WIp2PJ
kJi1vZk8/mgBtmrx7K6lYpdRU3JacI5ua980d02tzuMwfioAfKx0Zw+w+cRbHbavQYBKDAsUrfA2
Dd5zvHzUHKSjMCBbzlnUc9IP0k9pITu6j8oeDxVryarU8rWcw/KpapPPArkqz1wLKK3gO3kwNTdB
2QMSGnF6A8qv+5DGAQagBLC8u0HLP20qEnYDPcK2R1g4uHf90mRo3EV8Zrz+3hR5AwtxNk9pa1Xj
ZTBD/ZW6LAEUo8L7si26ncnC8jHBOkBYlAE/0FuSWcL0SINyMyfhKcXucm9GDVBFJTORmT7rWe5Q
SeVpfrHrRD7xgn/VytxnnOaR7qq8wfCNrg1JPtmeZU/HNWaw8zSTKXJkW0RKzcb63FbUeCV27Psg
GOZTsESfQHRap9AJIIrnnzC1DGcSU5ttGkTLq+VXPAgc2jQxBaH9UjZU9ENapNsp7asXwmCuB/BK
PjkJmlD0OkAQGfcdTd9F6OH86b5dovSD8DX/Q45yfEVNDuCw9147xw7POEXKO9Q1nMOlyW/KMB45
SjBFx8Fir/LOkDczi3OoxmFtWimBCGJdTx2G+Np8gH/BCdExQZvUV8bMYGpk+zB1WHTblO4Tbwwi
fMR7ovDSM+OReosypzqOdT8cQ8y3h2yM20PTyvHFJbYHvV/kfxYOqrSOQ/Sao5Sz86LKQUpAUlsR
VUBpYBBmtIaw4c0kNRB8ux7N7I9rUk03iKmfiEJM141wAQnaGixiyVw4kyioAslBRoX68zRPP3IX
eGroxtuSs+K6HITYZjChN2Uz6/zK9Pebp0RB19oQj6JuejJhoOK4o/3iSQAdUAYzYgKj/I0mCYjn
ybfNGjGAc0aobO+vdIQ1aEWCCPrhHsIEnTHpAwwtYhKDCXECJHJlAY12qw9zK4FDVhNRz60orWMz
+/mtqvz2lCUe3EYy95odMiFol2GSPAV2IW/qnECvSlQb35XlW4mY+K3WOeBWRxMWWbWB/VWkhdpF
NI6/h0ixGBK4Bnl9kqmvUYRl5JITgbdljk4yTq6AqLTXTjP1UpfDGSRLh0jTMfHWRqQ5D+RM3i/0
/mLmuIh/zXd37TKgXN6EQX8VoRnPCh4aO6sRqA4eD+RhVopOhUXXmvd7ksM66fPoKzFzM+lE7ZJG
nLjDBL4oiZiqOY4xVga61PR2T07vZN534CIjby/Woxj35lKrL0gh1fQZcgd7AYQsN3mHM5OZi730
ZGZM1aCTLVCB8lVX/V9TCZ/VbtC8XqtchC2qrpHT2xoJJI0UZ7CdPRwWVx7ZK/yGEshPsiecVv47
4bj+PYFRS3II/honqK7Q+ZHj6exxoKj1YSAANnwoEcaOJy8aA3cX97qYDk1f9Z8av+ShIsOQ/8Mg
HoP+OBv0BTRCAis/pcLMZNvMgwucSAuDwHhSc1ndup1n7st5yNUO54x7SMfRj9ZKpjH1FX1H+tmq
mu33qqvsdQUQofneC0t7kJ7wBGxzWXmSUZm0kw15WKialWmG7kBbvhrXJgXntGV4SVA2OxfhQ8HY
RsXJzeI+3OZ0VTfKEoDSxr2zWA+zhxGDDfG9QinnAkKMpvbRTMX0uclpP0fOhzURANHoO1XgsVUa
E17fstxETncAjSEfFtqt0GpT58yv/Zb67SsugO9hby9kcUzLmyYa1QvpRs4amHGx0Luj4qLfgHeN
yqc3k7+Zcxou1yI+3XlNG1BqflHpRBKq7VuMjRLt7KjiSXAdIVatE/Uti0J8CtMXJ+n928YfgcQD
L0nGpLvjT7wnWubFsxsN8tV22vwwSPMe9h5bN3rzQ8dpe0sJBXO2hOtzavisq7wIQn5i2pRbrdya
fh1y/6jce3bf+A8TsKIAzfHIamCUP2NVH4kNqwk+4xXxu8q9DEhe3xMPjtUaztronTo9VcR7ADHL
F7yGIp8Ouc4o6D1ZKJBGaU9d0AQu5Ql14zDQ3SkjeJfh7F0yYrqabdeGMlqnqr16xKeOcMM6swBb
YenDDsUDE+qdO44GzEWlLXmHwjbwD4RG4VvxLCQGMS7I4gb7uu0DdLLd5sjPSx6Hg8+D3HPT87mD
oEM2hlqFKSxqjgRcQteL4oETs0me+3Iu3UthbJYCf7T4XzLdmETZdkMcodtqG3B6HV8UGv5+Z+pI
p7tUesBNodnAEAA617jAIJbZfSrcCRhe1EtdHuysXKZDWMmi7Vb/WiaAfQzVFwzRXXbvaSIOb4qO
sc7GngbdArluE+z/EQZv6ybyWwH+t3ERisYqLc8O+ex0M1V3l3iKCksExXySTcWW6BUa2me+9Ds1
ur21dREqgJiOYN66ymBXIZ9XH+ArEjdS0t64L2y43+jIpuvM57XrtRNCRNPRRpFKvE04d94uSZ0d
mcX9iILlE1sqRRYH8HOn3PmOxbs/Z55/RmtcHqo0giHdDVflx0Qvx5X9vhLNsgUN0ay1BY3a6SLO
RrU3HVNNVLC6Dt9nw1xrLf3B/TaEubVjZh5/jmuhnWtbLf1c6Syddhq4RU2Vr1R+oAXN2XJU/Xwh
azPlUJfxLEgM3OcycGkEYeiLbiszm4PIQk3RFeVQa2Ud4xAhVWHDs8zJvdIQIa5jFfAFbNIGxgmP
uRvWH+Ci5u2g5CWJi+LdJM78YBH48DDqbMr2UwgWJrDwCSy2/TQIvJ2WBDuEPMOnkVNipRfXhJm5
i/TOSgZxylgiuhNACmuPGe97mVgg6qO4exJKUNXQkPP4JvMyUf6pL9iTJgALpv+COeLqyI9A6dUe
TPxA4ki0G4t7OmcAJ+qZ9taibO+waDc71U5s7gMq1XuMVCD/hPvJqxdsS0xqxXtJF4HBWdALEEDe
/FIwaH1NC7d5IDbkMwZ10B1OFW4rM8YPcTzA+CnC+b4CbMTKQDZPIOr2JlQqoFnfhwCzwGXQyuN3
siERMp3UxXiEPALtwwd8MBFluQcTgrMBZ9stkBwSOOhQUn1LcpnS62rXpa+OHbvnoB3eVSHKLbLC
Y5DF5jKbjpxcGw9j1AfuCXlRy4QJ9G2QFVm8cTqBaFvV1x5p7o7Njmmiuy1lF2ewjF3vfbAIzF5b
UOacrS4qnrBi8uevXVDkwI9iS1D2/x/2zmNHciXN0q8ymHWzQCNpFIvehNN1aJERmRsiIwW1NAoj
n34+RlV3p5oMdK8bBVxcIOumR7jTzX5xzncyopRY3L0kzty/TCTe71Hb3xn8TVe2WMiWt9kMUWBU
y8lkcxyEMyuz64lSZKeMavzqyFbdVUuibo1uOGXCY24k3Mk7MFBgagWpj0ER/DuAcHm92B8hLvgX
/Uxskl3P1bVyYvPQeegALnyUjng7hizfl5lZbF2EOgQQmUvyKYlcf0fKoonjmL02K9im4Vz1odWV
jWZODCMIzZl1Bhbu7kk/ITiDXHNi4htpMt2fYsFXxfdD8oq9B6KcaAdQbxJkKAOWeskag1VY9Oye
UZgEfVTLbnHM9io2xu4VD7p9neXjt8GsgpZeaTnS05CuVUc4muzSMI8VNrxj61KIyjyQZ5Eyy4oW
U+6ddkqRxy+Rc6ctb/rYqMYKwmhs5ysLqu19BehyH3RNsV2Wyr9mgANFuo4OIxkG9G9gvMwBy6Sp
79GEkM3hVv1dx1aM8jWtdzz/yCMCM9u1RWo/KyHXzi2S9jGWPIkXWtfePWmz0OXrrDgGsEIOTTZE
hwFYx6ubBmHmmzWEMPeYV8nyETUdU+14xVhlbndnOJEKE8p+OlqV5Q+DPYmXSVrxtQRWw91sJcxx
XOvG0rgG3XW+ivkw2w+ShA+zRluAHC/B3gSju4yVdcjTxd5HSY71vhkKyowi4vlPgm/2FIGjyatv
RVZNm64dhs9jZnnXLTGV6qIZUKB6auB12Omx7NaAMlAF+ZOVUNhkxWn21M5fyXYst3dOaxx0VI0Q
LeKFaak8WdaE4xtL1iao54+YYLItQhJSQvMvkjwkDhPC1ebGgVpiEosWtA7lAnrByDKoieC3wqHE
b70zyrW+wZoXVnNFzhxzusucbhwyi07uGYVXZ20W9yOVM9xGQtdqRTthDKwjSUcPTrU2eVjlTMtM
zN2cnFXXprtgHOMzOo+eD4IzMZgCLuCSGVYxLg+LOQEG5xDdjjzEm2JSSKlMUiQG59Ezs9cS6u0O
qm8cshDcUnuJJ4LrDozaM/BL86dGCQXLvhDfjJr7KLXXhDLXnp8Wv5lAkaYTksESWykRJmDoT8ZS
Bs9RGZVkHnkzaLBUZJyVI6aG0F/JRsMb5KhdeUfFSj6qVwaSXmlI1spFgurKlZbg5A6YpjGEB52k
3iBKK06JNXFy9lfEUoJQ89pfsUsOY2f8X+aemSJNyApnqlZM0xIQzoCdqHlM3yBOK86pWsFOmG1X
Eh6wp3nFPjXMXq5iAQqqXqFQVSrUBkRGcO6rjltQxvLejLz5cpmH9kmunKmSSeWL4eJpm40TvGBg
VJh46kum2BsT6nk6yPJ2GCQuwaxMT9bKs8JSqp4iH8Z415o+oMK2/crw2DyDm43PAiAtuSUrWyHO
zBsUXmuCwMrO6laK1sRkYyP7rMSSiYgw8NeasSaKRWsbx9xK4bIsQxIflMv+dnAr49pPWVvENP6P
DX6m2wjF6bYQzMKseNHLZlxpX6bVfPZtVV0q8mjrnZpHggZXRljq4BTq9dy/Bj1b/mJlidHccTyX
EDc0rdfVzJj7Pp4SNsPLG49sZNR7gpXKCJeSkQ3QCi5rRR5Gpqf3zEzEiax24yKJ+A2qDgFW9k/+
WaHUydUaYnA3z/6JdFM8UdRkn2ZOGn3gWx08dHVOQF62stUST6mZTaZBGM/KXivTguRw5GqH0pvJ
E6mwoNPYd91z1FFiMvsAjBnCqc0Bfg3CPOvOcE4xMxVC8IbWe3Jiy/ye+HNw6DtqsnFOHPOpka66
mxzHeCIE2LrqKq87Lf3ynLV+eaVpse7sTHanMnLre4haRC42MTFOrteS+YBYYIE0xHIstFeOXW/q
+YrRfrGVNIbmxcgYvz4WbsUp746xYH4dd6MTGpCAN67bm6Toyab6MttVAj/JWqKnBIP8dzuPiKpZ
oXva99k09IQtoIgKRrKsKiDSWPlXUJ/1xuxDFQe/LwWwRg0s1LlXKt9zoFGzFXJBA0bfOCH59cRO
9SsTl0X7AxoGzTx7qG+NhG7hsZw4/TCz8utEhu3ftAz0SOpZRCc+OGgqKJ4yNz75VUUWYD+49sGq
GDSYTZn2FzqpWXk4epTwwcYGg6dwhvib2WfEQVkeMi0MnifLrsSrrab2BFaB80Hami2GvVwSYkGn
WYzVVT0Z0TOe0lfiMglek2sym+Qcm9IUdrqnr21NmJHXGFPDanDtkp36KxbNY2820UUbZFe1N3xM
eciZJup0zbZMcFWlYB5bjXErhBYCGgrVVXVDXkQVbxGhcepRbR9EZMDJsVImS4OdEd9iRfVexJiv
L9y5rPmdXFA0iYHleHS9L4zx0l3XVnsFf2WbDJW6KjISQroiN1lfYVFAku1emAJ1S9bJYJcQkXu0
aBo2tva/AB9C5ICYcl+2on/ODBEfgzqKFWDltjswjmr5AiGEoNkFGNzq+Jb3Gx0RerxzrjON9nQN
/Vgw4uzyZGZ4vPAhGUnfhDCTUuMcmKRcjTW9Z+iWky/4w+pqAXhw62P+ZSoPjWg5ca6yo/XYHlNB
MfRiP+qwDAIiYDj+Vqd9dlRxRY3On5lbxSHNArlsTSZmSFRoSOIDBnu7C6VJDlCMsGTH+M8YNnC6
7ifWjADINPshz0GEpeWn0ZYA3wRVENEQGLXpsPqXpUqng7CbgsIBfBmZU2CN7EGyUG1qx3vppIFW
0Ovm8gqQcHaeTM3PQdEXsfOiX44HcwyNUd0lNiNNVczMQIeqXo4pA9h3RZe/SS5R6biru9f26X39
X+TfdT30ztjV/5LTL+ASyFQu3TdIRYWox6FE4Mxau87ewzU9+f1nlvUei+BedRhkArrgwxRFkCFa
XSFw5TTUtzgHfaqxTFdgg3t7sAj+6BP8iv3Mcmblyk7/1A//r+3vHdufZRFX8P/3/T2Q+rd864rP
1dcfvX9v/9W/zH/mP7DW4QhaVeG4dVbh9X+Y/whDWIMpEMWioEcF/Z/mP8cj/lhScFkBbhScYYjr
Fc8KycgOnkELmbnvSzzRAJ6s/475jwHuz08ognqb55Ofgi8VNf2v+Hw7VWBDASgjCl6Sl9wJ2PZh
53YRgAFLpkxFYhvkC0WWhS11TFYr72R4t2VbsD8FKrttEtSYDpvE60D1zUNia8rDAXhrNIibUtfB
mVT1+DKYMV/EPvPf0FJZDQKeKnjlEF2NQbeV0rOOTRy4yEBHNZ5WufrRhza9xSZMDJw1iol9jTHs
h8jNT1nX9zuh6uWj9jIBElb66lhThp9jDo2zyPRDBSiJDEaj2dts2MBcrpCbWMXdC8cCjN2qVzur
ae4KKcleApbOJmkc/Y2BLHzvMVTcFooRf45sg1jVmZO+S1K5by3E+ReUF/oObahzgXEpgLheEx/s
tM7edrLm5DGM3hfksu9Ky8OtXmj0J7bzrVOpxcgZw3AdYDW08oClH3oYIn+pVgy7G6+EiploF20O
0EkIVCyjRVDslPiMDIUNcwQpcfJigqd6taD3h2z784sR3/iG7gikHbi//sIT2vi4cNO/lrRkIIls
EhuQFgQfY9Hnpy6dG3Ke7DicIbKBS8mL7zq24kNeERQVEcqkkmE+IEqvjkmNijoEELnvO7Ni0tY0
T1OnFrIKZXwV24t3JoSQaoL52IgbXTFcs2DjnmuvJvG4YZuFJNa4tlMzDRjM1/ugxljKDpJSL7VR
r0IXgHDfFmi/6rlRISf5d+pg9zx2w3RBfMJyt4yOvLMAkF2g5oAmNdjB3m+Nbh8ESp3HhQSqwc7d
kwtbbVeMmn0fqEdGrFX3xI5kCiOu2B0mW1DYlaLDiqHjSKCaSG8M8YhDqaAZwUePUwAqllyA+Wtv
P3cJacX2Ul1PJDCpPvdeJw+8mQWsgreO7G1Pe8+BRYT91Ls1OGPmiGbWeieH/vuqUhGLUnNlaXtp
GXpRQYFTSu9Y+kt5TMq2PzQBWQTuFOzLcTQ/4MvyHx3iSHYTViZjsy7E0SsU/pYaaoRZlDkvNVfp
gdUg6eAytqpzFFQJagnF8qhECVZvHJWJlwSiCCKTcfwSjw4xnbFNhUBfa4WqIWjbVxKimwnIh8CR
LuIfyA8nLu6ttdh0malHMnowr6t3K7e3Qz3wrzOfJeBp1xLbddjOnL3Qnyx03RvVJ/q1shL5OC7T
pxxS5aYQBUuXbjwX8YjAUwqxtw0pbgKni2gnGdYBwx2R+oPjrkreIsg74qptCf5C1tAcXB3QtfGg
saRSEt4tuHzQY+2EUx6tmYnoQA40W/3yZI3Ey0UjOVSqLndc9vWBHasILaMjJVHkL7WPK39yvOiZ
r+pwmZHmsJIDPnhwSBnpGza9//o0Ek5j32gnuyeFhmiVXjN2TPP8lvVWFDp5DxIsJ9r0mjkrWlD4
CChHq7rNP7iW1gfbn4ab3h69bxD1xHn2yXlkf40yPrN66EboZIG4aLO/LB1ibLdTbFhX1tCXlE/x
hEBOu0EFHbDNzgnkbqBiebevnYi8tGF5RSsxXyVod7+2IPfSC6dkedA0cGG04+qd8tn8iaUIvomo
MOj1obswZ+1PdLbT2cp7By3GvGuK/Ck3HNmEKYmYrO8MpL4nf0jH4CatZ3vZGO2QP7d81a+pBWG/
ZEa13NXUgn7cOaHtx9aRq4xijpkJ4uZJkXxeeE71qEk5aY6mGVd75DmqCTMLIcqqyktL42R58RTq
meq/lxx3BezUNW6LoaSfGh+KoXfPWEXoUQZ3R8C3f4lYzaCGq62wX4vbvE6yvUYMBCiYqnc0gvho
O8lwGY8oLOPGcfZW0zthkI9f7LVqBjhYErk3Bzux1tR65glK8B0z5wVHKgumRGmXIQhzs3E7puW+
Xiv0wKm+uHn3sVAlSvTxxSuKa8dMHlzjLXAgzoadW7mIrjDfDESQ6eYAzfPzGNnzFcry+FKK9SGh
wl0XE2R62iijN+w/xKFZOCkJbr/GsGS/GJEgs6JwylPiV9aFraPmMQes8iltmRJns6s3bT5QdkN+
pH1f6o9W0b4E4wwrPrjxGfxddGP3te/aDp3gsLoYmy2nxbRj/6RR1DroNPhYj1hCzr23RoCTN2AX
It5ZxvRarZ1Tr+CK2nmVhgxh4Q/ZQbVRcILDFBI9h1kykJWZcTfS4QX3MTr9m8KHrjHgrrsritS/
UEN+OeRx0WJbW7s5HkLC1tLAfGhGL/+MZyXLCN+N0c2lIIHGqWr3KiUmHDZI8cx6WBNcKBZG2nO7
MRVTIQjz9cvQ1BUQDzFALPRq9yisxn6NSK/YIS1j8EXB653lrORXpMXWTVCU5h2rCjpQY21GHTSY
RD+rk+Vn82ny4uhDPWoaAZpexJRR9EVMU3GCFbTA29J3tLr2g2FbHsqopd7FqofK7DUeGXYEufu9
TD62YH+Di7ZBKJZjATlWMtLV1qzk0Wu5XTiXofxlkm2qEZik+kp9lpZ2V4U7cH20Us1drBfvc2UV
tyNIyXFHWbUglWJNcsVHjJS49+bqdmKY9AFWz7Oq+UZptMcbaD+1zxwQAwrI+F3dsZoQ5WA/WRGj
jrjFOcE2yLfhnjJZBlFGEXFBj0weJJkNL6iZuAcbuztHZhtduaj7rpMuG++7WOmjUHmLopjxOG0D
A7LaRkpnBdr4ws9YOBcAOH3ulRHMUNwSGxonvrEL4hlsrNMjXe5ILorL6HJJXESmhQH3BBxPrtmi
lhDu1sSDYEj2hmoqcGrl1eRnAp4nlKXT6HioZUa4LCCLFlKEBwe1Ro+zuh6JHNxO0eB8Yhvn56yf
AZBXcE7IEnU9sPCdPvhkEF3XUZPsYXYvkHxF9wiUZeAKEbN1MQqfPgsp/u0Iq74niNRFkMqXXR6S
t2SHtIjEJ9/yIeDGYNk2llH6MEnJf/DWJIg80aukPiJnpZ9YRS9d1n7sACkgkUUb+A3P/SAekqhi
7pqANAYNT/ID6iDvU5euqlqhU8fawZsyQH3S90s385+cWn3vbON73bv2wxREfuiXSNYSrn1Sb3vE
14Hd9CZbqazdM7ILrjvHG6hASv8DYDmGuPypcQLssA41CyqSpH5wHNXtPVqGXTvmy73MeFRaH08S
eohNNsANIsUo86m14n6VtQOHl7rf9XzgN9Jwnx1qyZ2WZrSDo5gQXKCzb/6a1IHAwz4Oa3qH54L4
NYek2fJJtGgUluWpApq3xUPawibCy1cBMDX5bNggXVYBlRgxk5Sqci/Kj16VswFhKOPIBZUM/qym
N8bPWS9Zf/TdrSry+Eidctc57a5wm+uuS75ZRJT4c3XfElmCFvc+1c4XKJx7wJfeYSIO6lJSLE1M
c4rCu43Wia+eBWYfZrVe1eTsU5CvO4C1u9jl7gH6veUghLojqelxRxVOsrfmYnmFCpFwbE4zJVrQ
YzWNElfdsyMTwSFK66k5ZvTTxl3t9dK7Q8v7BVhIdmcZdv/oiRUKnvT085CT4juwEi1vBOEvtWcV
4aLt8iFa42KXQC/h0BK/C7STHKAFGW4AEZ3oP9YnlLlroIy/uPi08HzEoYyN6W4yERDugoJVU0I2
8H088H/BbhN0Yr4yp8Y4QHNKD36z0C3AhIP5ivTraMQoV4muRutES7lcO+hOvplOF9NyMYlgCFpf
kzw9rqsLeetYeGO8JgWWrsUCO5p+cT9Q5WgYikWh2EJ4haEYWrWMM8ehS7a2g/VgKZsEj0XE4jiC
+MaAPL2UKecPdy/L4qxnTYYRXV9hKdqAF34BBckbodC7HauZcYZVuvsuGjTj1tIjuAXs1G0zc7ki
vrlHnFqF1fBSlfGGy2R4KNPF3MKELg+uTfbUGmiNhM07VWVPjrZt9/upK8a7pLUuC6e9ddth2SIy
aZ8Z8tv3bT7jRrYyEJizlVy54Nm3DiC4jQf9fd9lXnyUlhHtGZay/qUEv/GQil8lQlu7tnSdvSwG
Imczr73LSh7vxZomNG0lS+VZX4EFv/PkKC6dfjKOU7MUV9FMHJXJYg+9XTJjmutTHGhouL8OWY3d
cSDCZxaGhZbVjlfe3oCSWfK1m8Cf4hJME52CNifjqsZodi/mKX8e8Apb2z5CZ7WdJlM9ohqGA+iW
gbP+BaV3GcMEvozzNL4j3KrSaOKrhuSEYAFkyolgLMIllahETeRULzHcoWthODxtIwtJ4HrrPj9u
jJeOGLptWa7muqgw0RrWy2kZFxrWAue831S37dh5tJFZfLtMUbDlhCvvpUQbkUCS3LQu2TQlctDX
bhQLpgSDx242m/YrA9X6GT8ExkNo4NT2b0acmsErgI/I/qBbX+zrzM0fWGWCRPeYV/Yk/B61t+TI
0p1HHgaKH7yy5mkxVFtuu8YpCa802mM/ROnWM2eCyGXG54spFmUOB8v6uzDyjLS+Kefef+iQcg50
qWrNdJ3bs2Lqxryjaa4G24PTzIjt0cfDv/EGbbxGyzxvkDOk30Xv+i+IurJjbhI6/W+1LFfkvG+x
WGBaz7drdSNH9kEGsMyxQ3wGjzud/+2/UAngXMaD2QZYVLDIXDeZe52tuATPxZuYz+kdbWd2LbSY
b9+mUv87vntnfIfA/G/ju+u6mz7PP07u3v6Df07ubPEPiFzoWm3bc0wLd/Z/TO6cf7ioYsHhrFgj
NIa29Z+TO4//yLPtlVPhep739h/9a3InvX8Q8MPMzyS/G1KQ5/93Jnf8Hj+Y+fGAMLMTDBQtkygF
+o1feA4Ry5t6IiIxtHRufnENQfRDLT3QRlZDCYCwsLxsUR+9A7n4mS2yvqyLDJJ4UIAFToCznR/r
B+rHYpM1RdPvhg5RAezDIP4l1rtksLdM2P9CFfzzZWAoeUBbXNpp5xc0TFANRlslMWOWqByeBXPy
BzkbJD6lBcleWIGtR7untscuACV4k3DJPOAmVuTEt4qWuk7MPmVbIn3yA5WLi1FMdY35abCAvby9
Q24HOxuwuu6tjUrZxADGTdkAVGYprlIqgz6M5w45UElUpSZ0ZEwe866dWXQxa282MD1EvCHbr15A
kFO+bryAyQH6hVhE18B4Byx0aZmGcBcHFRKCKz6jG8weKYktB8MGeQ/nSVXokbpkbLdtkpofej+t
aZLJdSHwwq1J58HylVsYh2Q5niJiSh7sImPDLiJMVHzKZlDe0rlziy0Agb0DOxvT3QRJTii8IvKK
zY1WxbYcc7p7QbzucW6btN6KZuqujTlGKZ4VEgVSGffod/8NuL8sAza7VKGtc0vphuilbKf6nC8a
3z4R27xTYClpFE07TXX4w/cPR/cc19X/qQZ+qHXA+u//d31sf/ng18KSrwfEKjtwfkVNcXzbeC9s
JnM1k6fIEMzjOhobzL4bZoje8e+v56wEqV9ekC+QLyWjdr6uv36PEr+Oci9ng1IsTdWHVVYX3qWH
3JqsBLvJbhS61HbbL45xH4w9W794BHe757Ihem2wHaQxbapjJ6xQv71IOSSv9hLTjJruME2HFQPx
nTiJnmFSOxc7AnObkU3oaN2Pyu/WjyqGsJIrTB6LnjoKYVRh9C4Rm21C4GuyVAqjDXZ4UxKwtOvG
0fcWvGR20Dbgt0RtfFAjYz32ZEEwhC3Tm1NethnSAMIko9WuB2OjqgmW+ftb94ePKgBPgOyJf7pg
un4+CoJZ1AgvPRGW04gQsXDiPVNxY2eZZX9YRfdXf389608fFSDQde3hOT5bkZ9fUOTeIAszFmEc
2d5rCdUhTKRNGwmr6lp1qVutXpJ8y0ArfqTaxMI5FmXLjCloPhDiUIVeLrunRXYTqA/hYrIg/20i
koqB+4sNtxpVUVmbuwlP4jZwZPXOw239fnqi0QBGJaTDPsNaM8d/PD3ZjfoMWyIbuR01VqhilZ5L
oolYAuqRQb7q5+i2SMvR3crUXCrUXui3timaF7UtHYXQAXdnyXQtErncUH3ACGfJGMOMbhJSQitq
HoW2cxzObsyuG5d3hAYusDvrhhgUxnG9rwYsQZlRuO+QbNaj/+dvkscwTXLrQfD3yE7/+ZdzlVMJ
B7t52PCrs3s1q21OGOyBGArznTfyF5TNej/4HnfvqqsTgDXfYLo/XEPrNrgbNA57yzABL0OEpipc
cq/ONlKplm8mLoKvMrGbT+2SpmffhaDMZK7KxTsX4u/3sA8oLjB9C7LMukD7+beux8Wn6TFiimDR
wu+mHV5aYz0zfdzYI/G6m74pqnde9e0C/PnNDnzeA35ui9hrNhQ/v2xfxcTPMS/BKzxjz+9L3NxE
xDQNYlBjJb5kU56HksArWtHcVxuiSgIA9zmGwaJFCr4ZrMHIUeoBPgDYUUAb6IIaD2puxfKGcE1m
BhUUYwQOUB0imnfb6vAfRE4alrkdP48tPCvcfkRt2ym55Suep1xbTjHeDH6Ow7KAflOeutpOn2XC
McR+Hg37WqK7ACW8lJYqDgzkHJq54gdPAIU4OoZBrnOxeGZ6l81DehBQ4uCQAMw+xrFgPVNmWXlT
NnQRTKvnZa+CCge9OwQaNkUzLM07j/Vvx5wwhUMdwwdsOjT0v3zAfbLEEdSkYmuVY/At7dvsAAkk
PessiTCROvX/6PWk4GPl44UP9PMniySKstMtQSCphnFU58/ETbUBXAvZOzCeEeK+8zD99sUFxGoC
AxUMvMBPr6TZH08lUpRjV8R1QWOvSfnIE0HYXTJj8s6nx7+f4eK3M3x9Lde2cBw4DN1+rR9LUSj8
vWmxFRCcL0m1sfcE30AiyIehf24Q5w1hakh9mVVR88Bg0VcXfTIlBvkbg/X9nZ/mt/OYn0ZwelCt
I9Owgt8+WzdqrFUmy3cVl1oRWDMaZPYr2GDzyyYmZqjO8uUrY1ASP2WnnljN+3ixXRS6s4gva5LW
90TOFO98JOJnLBgHHD+ZBQCKRw5SlnwrW3444BCcRlOby3xra4AZe5XX4s4nOBoRG4kvpMDnM2aG
duJ+2ExtGi2bRmB3WYwOMIDRBIu78nxFt7WkgaaqHcf0FuJM4x88Wccl+1ZWzucC+3W3//ub+oen
iY/XBfeKlGftn35+miLdLhly0CDMjdk9NF7anvkOm/emAbfh7y/1+zWAPhF9hEC6YDuUi7+8FhoZ
1zJ1bISFpdQTtsnqAKup/DzHqbj2nT7+BBPCPTblsOxIBfFfU0KYL//+Q/zhfFj7Qx4iPi5qyF++
PYuHlC12V6M6N26606ZTPw4uemW0gpg/1vl08k7lJda/86fTfz14HYsSmWMCatwvZ0Rm2m1uNCVU
+jRp5L5XJTv1wlyhdRDLy6fKLvsb6EMFyVEs+TaBatp2M7h8ais6SFsXEy40N4wHTEwhKTPtbsbA
Xm0aO/WeMuJDaByQXTyNFc7C3d/fsF8Yjm/PtkMjTNktXbjPb3/+w7Ndp/28njheCNYUP3K61Mjs
SNZl3T8B+xs2S9cwCON+ccbQIagdGYoJZ5YGrXS/IO03yp1nTjYOyGAizfjvP563vnm/vLkUZxxP
/KW2yfz65wfYaeI57ZgzhdyPS4TZrsPsnzfRdDOhLcRewdN4K52KNepI3CUxJT7wrXaxWdjqzM8g
SEAyzS7mJFCXOiO77UKObYnqjXSaIiS305iASXfNNek+K1Mgr7pv5PQir2kMu9asPBdZogiUYtya
gSpWan9TDU923GkN7SZJHl0TEzU7ukCNH6c41ckVShqahFRm+XXkFtPjoHrri1P6hK81ZoJ3hjp+
oBSBN3QxNKVt7cDEE3WqGkba1M0St5AIlocIZNS3yuYHu4JcSV8zekbP8zJmWLRKInrciwZjG+eN
nXa3rMWjj0vmjfcqaxOIEIscyWUh2BXlRlx+JK7E/ZojBPwmsAgRd28mkOq8ZSg+J6poGH8S3gMR
JLaR90ZEU/AwE6rnXtgGxoS9FyX6JU5z597F2fYesfkP31yXew/34TriQWj18weN2Fc6TEuIc5Km
ukoj29hIo2IXRQzucXYn639wXHG7UiVjD+LGNe2fX7BvxqxKgVaEYyS7h44ozZCgI6amc2CRnoh9
7yKeMYfSgqovsvcG6A2tfOdq+cPZ4XJgUlusJwdVzc8/BNWMkxluR3rhBBqiaMBldtUoj5YmdUjM
wVf29Mm9UJIQQJUk77wHv5XLjB/Wi5YLjsvNFr+8536FESC3/AgXXJluMuHXIVFay5dewsoT8Xy0
jXR654Tmm8Hv9MtXGsY9WR42/+NffjkvJcybgFODPUqMdB3mFvtp+H0VZMawWwpaJlqrwUeKU0zk
rGeli4WNlcnjmJUrG0VHnrufK9MgRSpjXN/XlGhh6fra2a6hWI8kXOUZqFBtAhQoMMNXxqzUASXR
qmEC+oTxMMnMZEOEGum+uCrdA28uouNIBiCY2iyGMZkFK1ut9BVBRcXqOmAjQBRFa2F3JVFCqEch
GTgBStT+DQIS9VS3PtbnvC/v+qLLbhX+rdWHmxF12We6EPuGIPO7oh7ZlGKrW75KTs8CsfSUXzv4
uF6HwgbKteZr2uEgMirpCT8pSOYos5oLPbDLEJPJveaneQs6jY0sUqkFUPIFVs8lACiTTJ867FkG
8eiO+QlsZmaGKZoThjZJPb2yd0Ywh4fZv5/nSiPGUBkb0t5thvsFXVa70Xbd3td52mM1blX6CVgS
2rE5a6YKXRfIKE9PPpuyLMcHy6pK3tRqaLMNusalC2NtiTW9rhoYls2D9tBnGUa6aXvEPxftGDnG
BgNkcemTQrjyRjzjJY3S5GsryY3bwDx0r2G1NC9yJHuShqbuv5kgIZ0L0InNAYue/C5ynwhJkt3K
25lt3xNA5+C2c4b2QRne9GEO7LK5cPpowo2Q5BWaJcTaPsvwN9dzY8TPs7AIO8kQCAClkui3LgpG
XYwrCeh5TozOVbu0F67cIHc3UH2n0IgyVijoe7OGBGo5IE8TC1UX4v3a3K8InfzkurNpHrK6zG5y
T0LUdJJKHB2/rmGZ5eusMp6mePj89xvyD+fm2pnAdmaITarFL9/hcixyEsFyvsMYkD/Axsiv/ckA
PdqBpWGIFbxT7vzh27u22MDn16E71fDPJ5YY7cGrJc7ZugncjV921Qno5Rpk5hrvXP5/qii5DCis
LGb7Af/4+bWsNCY8TGYBhDGWk/D1AvAJ2metl5F87QGTeVocwgP2FcE3Z0o//CD5ALHk72/xH45J
H+oTNRKbBBqzX24Ku2ZX7mRjEPqWxoKiiEJatjBoEXwNCeabreiHyt6W6PLH/8FLEyVgM2azXZsf
4ed3wO/wAwFNiMJkzssTYvVhpxiQHdcY9dNSkj2dQP15p2n4Q7vjO8g3fGky2vutaYDaM8laFzxS
2rKnPTCKltthycgDClrJiRk0nXuDbijYCALf3rkg/vBA8zzzu/ID8EO8XR8/FKRW7ULGzWsjjD3P
+ZJ2/UQ31cMYZxU5IWJV75HvKdJ/v5FY35i022vKFSkwP7/Llkkqcb60UVjHbp7uBDrKz3E+KJgx
3dIhvg3gY4euREUcBtqPxE4kRMHcjZ2d9GRM1ky38rn2NrM11J8X+hJ2jyAboPWZ6ylXEQAFe2Be
AEgWk7WiWDH53BJxm71Ww0gx3TFHvCpsznIUX338klIS1+gkY3jP9aS9blcHrftietai0eBoroPJ
zFY9I5XkVUkpy/p2qfNnHPzTEOJfCaCYJH2GnLlxJPyPrIzPo8fYYguPkVlkADviJFp7JmQGMRPH
15SZpEyKWiMnmBhmpcxEvlQKtguiPGv6NAFsYckUFf1m4tfv+YUSLgUk9fVnzyNuaedagwAXpQoJ
680euAN0nOeYJRpf1YQB+9PTksykZSYJS+eAqNds40B/gLkI//qxCPImBmmq8fAgyI2YtsN4/swx
CziyYXNP8AEAWQd5AknBOGY7F99vnvTf6mmU950tsu9Ue2l9MbWkwkMVxscUTknUfCfxERBHoYph
hhNjTw9un+bGVusGtdukhNOSFgEN+KLskwTUKuYoY5OpqQPqOpnmXRkFzRDCnlKHiUEa/TzzNHqm
jny+/TJ66luQCvxGJvbPZ5xz64wPszWKAa7gU9QS54F810YKMy6RxWKrtZv2WRft9IWTJ0O5nhcK
dVeim6PdcLHTfcxAwwTXcYe+s3a+cuoMPEsOUeB7E1xjcQNgFDojizY3DqO+4W8p06j7f5ydx47j
SBZFv4hABBl0W0mUlLZ8V2ZviLL0ngyar5/DWpWkhISe7lk0UIOiERl88d6956pHhiSLvINd3Dnb
PkQsiPK9WsaNgnHUBAIHW811Kg9cpZlwzXbU6H+hsBdYotAMIV+ZBvdlIgORCMbEwA+tqVPROCsL
xKUUJdhgYFnT0QFU8j2J2nDaeYacfghUnT8in7dpUwND+k0FgyrEw3pfrWBqNznms7Cb+4ReiEHY
mFf9tmCkdezWi/QRV0YMdL9dy+G2DIknLxc1v2qzmx5qG4H0U5xYJr67WKVfe69UP+B+1j7+UYOV
KHFQZLA+Ve1wNJPG7mEEzWrZucYwy41V20uEKEmTDWK3s7VDywsbVncjKn5mgtUqlJCQpOwoHLsd
AckazGtWlp85k7zamUlM4Lo0EBHdSdGr5KEFDAeSmrbGrar8rdXIYpBNA5Cmk7LO+igR9IPJw+KF
KopASUpVF1GXVtOh6kGoIdxuaG870wdRoDfcqIqu8vXv3RufeAwycKTXfhxf+rMTcHuBSoSAtF2Z
2OW9rSv5hE9dbRI//vf6kS6/rOxAcGPxbWPvQ7jg6cLb130XgWr1dkgU1ypZl00gkzH6aUDmO9i1
be31HNk3PqqX1ydNJX1LMq2QayLI6VGrpoPENbjubvTC5Y4lemafO1UfFuDON27l5aeUQ60ljPI9
pAbnMyZIMrloNN0VcxHVU+ZE084saU3gAsneuQV3dJXFDS9dmr9ev7WXn1GO7OAjUutshgX/9CK9
hImn9EsXgiv6Gzom2IOHan62Y8XI0ycu4vrx3rqpHp8VSX+eYfF5PGQRVyrpVq/2UNQOnyVrIU57
sT50EgfC9UO98dSY/HC2SWPIE8pfT+WvCmFO/RZ0j+Hs4A/SZGt6ORO6xLSeKAKBIKiLqvgAOfhW
PfrGJVqUf7DAcBG6zp92+l/HJV80kmkreFpBkz6LCjrZEivkoDyjN3bmZ/El645csjn+k4ZG/Ut3
7vQa7RK+z6B6H8MxqqnXek5AK+secqgf5/0vt01VckjgXi3A73JkzxAlxoDz7uOtt9RGu4WtAxYf
p7Tq7rK4bG/sO964GfQ8TbADazQny8XpCboV/lzbc8PdCGjkyZTZcgTS2e8I2741X3vj91ZEpXgK
lQ2l8PkqEafY6vVC7KfbJuPGNMhizCpk9k0zGs9lb0KEbwldv7FKXC7D6EVpJZuC2DKybc5WCchv
xNcYCn84867oUECrPab5DA4hMQ3wFBGw3jvGvZIPiNmLD24LV+zGk/7WTWZnx4yJp8G/qIUZFhRy
qkW4w8hU/C5pprwKgAYUKwwKP/znt4pBONJ6cHCoCM5HBS1tP+VkoMQAVDfdPgb+B7ua1yzdSzXl
XHUs/rH7sLlR77/x69JeZvknBoe32lOnD1Id2aqZZszALWmoQe+IFFK4ikq6QESGA0PrD0mfLP99
H8sKIlir1vE4QrOz9RH/iuE0zE+pBzCK4DHksaWMBN5IzFJ/Qy3xxmeAK6TZRjVOzOFFiK1wkd3z
ogQpjfXAKwXhHYYif1xDGf05z726A8HjqlWAbCTB9R/2jYfIhVAnBV87bvL5UNzNdCwRYMRBBITw
E4bO4Y7uvngyCKe9cag3fks6EJQOgJzYSJ2PZzPPy9A/odaRy1zJR0vVBmh5jy1yQSO5DAqRQTED
X/if3xOTy7PpHqNAEHxuT58hSCU5nnLGtLKz3N+uaKqvwvPSO0lu+PH63Vwfx9Pu5emhzp4ba2wI
0sVUGSQRbYttXqQG7R3EVzdei8vvN+Fyplo7OnTFqcROL4k25WCKdF6hpHH5SLrOSir17Uc8YIjb
EJntr1+XvPztTKILkfQIT1nYmc8OSLx7mkI5zwNfNxohC9pq/D0NH5o6cBdVPxM+NH5qCPqa9h5a
9g8ZXcOvDNfaQ8jgJ8LAJo10X1IbxAjGUoDLxRhWO7yC6Z0No6G68aObb52xZzIZwriNMNE+WznY
zaX0MQzSjHSblMhLo/xLPNZx/w76HbkdCew8klSlgiozUhP8Htyid3dGW5TpRvt5mR0iM3ZfBAKe
ftdXKaZAs6mwjeS4iw5W1oWfdGHF/wqzaz4QoEH6dpuVxbhHJARaaPGUuysK5eFBUzYxSjqBuLqp
zZ4eyfVf5/IdpvuF2FPy8K3kgrMHXLqFxTYvTgI1YbzNzMJ7nrzsWxgq8/P1I71ReSDk4aPDTJAP
PBkYpw9eOsxu4RpZFFg0jPdjAacxs7T3vodO9Uwve3lfiWb8OFB0PqsKGUtmJ2HH1rWet24myyBO
MQpsSI5lmHP93N74wRXSDwS9yLbogJzdhaXWuV+TsxjEsi0PbVxgaaoXoNY6Xd5JEjbuEnuJbzxm
f0SHZ2880IBVIuFT/iGGPL0hXqLndMLFtZN6VpBaEP4/JYK8wl1djmACs1I2igSHTFqEb82m+9mO
ou6nKYbGfyKqCx4+hCC6Q+E8Yg5Azua+eNLC51gMTnQrM/KybKEsZulY+7MCwYp5drYuNOEBmnvQ
uTRuFAwKDPPNlEc7ocPEu7ct0C6yHKwuUDgintn2+r+u/0xvLJGcAi1TtNj8788T9ledzCfey6BV
odmEZLNvS0P/wh+0fL1+lDcWSIKaUaX6607Ass7Wqwb0qMJ7GQdVtOQgOUd48guy/R1w5t6gcKCR
cf2Il6/GKnGD/0SXEG2OWEOl/954FDP5kE2b2IEYMJjSFKjzz/biNk8opMO9UcXyfYw6iHShur3z
6SUSkxbZgpEx8UifxjgSj2Q7Z4dEMse6fm4XP7vJyyrZKgiGmcpZQRl/n1qTAlJpWscOvKWjKzZQ
+wNnmVuoup3V4OPAzYHxtFfR7wlwYrjD8YN+5fpJXLyfnARSYRC0lFU+/YPTk5ij3iiKSntBNYF4
64tiuUNOjVinh4FY6Dm7j1KdBtcPar1x6RZTRN5Mi2YF09TTo/ZmNBowlUJwwYrIvE6ppdlTt5bY
Jy2dVYFfOqm1jyAWfTSzMP6F2rL74cTF+H3sQnDCteU1v+dpaVjeLcMngdDz6OUtGKO+mZVY4cPE
lBBTREbXb3dEIs96n7fePkpD/WHUqv1AEbv6qdN5jHdlgbJ567BGH7xkSmE5Tdb0HdNhBYanj+R7
kGK5u4X6Fi13WqWuuVXRbG9IvbdJHOQ84/dUytq+z93Qcm7UL2/8Rr6l0ATxFq4l6flvpAyNdxab
WeKmNQ6son2HAzLaKyWAvfXxniaFf+vBuFgRKGRoq0trhQusX5fTn2gmZXpuqroLGgmXtaIhPm5w
16Aruf4sXE6M1oqJUE32ivzLN+z0QAP+0LqWpFUkZMc9DXxUt8ZkRweVtipovLKB99vNRz9uMRTY
+N1oWcp/rp/EW3eYApjRBW8Ai+DZxSIRsxrPVYRckadDDy2ZA9aDcTvNnRVkjmqOSIpBfF0/6sUW
gzcPJBX6V+6vxWjk9MolOiFEmxPByGVn3ZVEoeyg6iZ3Thzm8OidCoJG960tO3F//cCXl7vqyhBs
0G0CH3v+ecSxbJZDBoEQ+bf/ajIoI1ZvbqzNTE4I3C5QjNtWkol347t8sf5zwesDxYLMPyBzTi+4
XchFsUM4loVss+fJ9/2Dxq59p/tCPoxFOny/fp2Xasn1gNQf3F4YQVQgZwdURtgXS9IFiZ+Jedem
hb0LizRsVtGE95vIMUIv07YgwFFaDWhHt5+fm3FiOp+YrbiVIXppy1nPx6GpKGidWkQLn55PZbjx
xDelC4yZIL1k14atBXOwKYZoZ6VGmm/ipUVB0+Mi8aHWpKseuywUoS5FE2KNpTP0INpK5/deYwEp
xKPSjfC+0H1RUhPAsmHllPWhzUem2RBu4l9Ljp7oHrF3+m6kUvzXwPC8ltimQe8pJ96pjejD7ZpJ
UA5nVaKWx25Y0ldjQImxIStIaxCTyAMzc5zdTQpvNwVIljjv4iEPP/PYWC+WNWX9xh5h5hI/MtWk
TixaMvmQlQ0tRjR3XYXE8FCTKvGC48J+XsZinneSyRwJnYK4SadBrwlqu4QzZkOzmX6GLW3XYETK
ezAZu5QJyVOSgWYKdzP53PpdcnDzpJFA+sa4wmtszc0d1XG0l0k3ga9ge/ClHCWjDUxAi3XEVYA4
SFt9Yx4yPbhHZtUCnChIjd+z37YNsVkJ8rnrD+H6jJ3UovzmDlsAFnB6g2h2Tn/zOmJQNiZ1RXDU
rEn7IL1LqHQ5ApC+lYVLb+DyYHT4aLGy/WTWJ84+rA0EtxSuTRFk7Bn7F22o8jX3ICExN1m1cgbo
qe9sUYn/GqZkeqU6ssxPIODyeU9pJH4QrDRp9I45OSYkHba/pdmHxs4TxjI/DGHUfyFdqHVhKaNN
vCfvajIfia0vEJO3aV3hAnL1Z79vK7lrndmBQyEA7m7AJpWf0pwszm3doFACscm2FONsO33xOyKF
sGKp2Xvf1kjeA5I0rGIXIvhpd42wsOkMLu4dDYAcbIjAgAUxNibrhbklAig1wjx6tNu4bY5seP13
YN2an3lSLiv3bsjITUTu+EFiFyd8OTejaDv2K8XF9gfjU8VKgDUaJ+0jI1yirdgDdM292yxFT5gw
7aXtxHNnk8VZVNB5elRmAFcqfERFPDhbe3Tco1/BndoT0em8Y82xI8raWOpticpQbVtGydiVc5r/
0AHZF0KELvi4LUvj0hwux/KYFE5kbjH+yJ+JGzfFi4rgcO0meAXtlnayuHO0MyDqAcSBd9xhzrXJ
jNj4STlTm4E9R9GThqL9dezpVPF3EunwTMR5ZW3h29QAUJU9hx/mqKlhTEBikuAn/P4V/b3SdN+t
5FdnZo33acrCfjoQNNg5SHnGsN/kQ6vwVjHis+9riMD+No84o30bdyQRDlE/5p95tLvsXav78UMO
DyQPZljKEDqJN2X+OdVq36XJqLFsd8b45Mso+2ciRUwdUGHU9g7b/rxzxxYSNjVgN25FCPUPvhfd
OSKPHPrmvm3A1oAHQl5IFxY63ob1HFI68o8NzpUhwsGvM+hGVOpDtisS1f5mnJp6e2yYTbut4JR9
S7LJn+h8S6a3YWwtz1HoLh+7RoiXFn1KRwJABOprNP3kxTbW2E976rrPmZwwF8ls4KTI8SARF8/b
/IxyJ/ru4J6A2z+EBQ2YTkc/I1enPtM/5FebCiuVv1GO7KsPHaio/IM1OIu5sVONlrpvM2uX5uP8
MsC2/Xx92XnjG08Hw0cq6K7dPWstPv7a0c1mPwluZhEsZRnT/YmX7aoDOJaNidKon8yXPLWWGxXN
G8sPm0das+h/+MabZwe1G4pz3UxVYHhr7kVV20GGrHDv0QP5J25G+/CfL5LjUZyusfGMBs3TixwG
RdpQxNpaltFyqEEbbBJnHgIr7fo7N9QOHa/iltbmrarCsplFrr0d6phzxbohBaHCRKkGRm/0bkDB
M/6ewZ/Z+ONGEisAlWf3M8QidNeWJjTUc+OyOaLzcl66TI3t/3HXKZ89dhjoUtnpnt6FThROCfgB
DIXhx2vMGwoPJLG7PumWoK2mW4/WG1+0ta+CeZohKXOks/0IoLrSSF0YXmZdpR+BjtV3iG38RxQ2
yY0f+I0HarVpYdJCt8ZO8ewHtpqWesbswIUBr/8I8yW+m8Pyp4dt9AOdsFsT0Tcq8rUhvQ4pmQFT
Mp7eychuQGvE1kCgNHmxG2Z1dCRgI2R00bIh4Klv9riW87sS3eW768/yZTeXydw6IGXYQNmNdfv0
4AkIptEa0jFg+2odEVzkdzX/311IGR9ouyAcu0mMPdkAknlEROxhLhFQdva4ZUeaWeSROPO+cUw4
jY3rgUAFgrsXZk8Uzo1TXe/DWU2zKp8RTJkuc5g//oq/FpfBEfQ7BwVTr+vyf/DRRe/w6M2fFakm
7sYYo/G1wUIexIZlf/IZgh6zIexvPBuXLg5uGPfpjwyaGdj5c4+F33cg5mhEV3mWHVTvRMXnImKg
HORoPLvdii35FMtucHY6SaXAtZ0VXwiylF8jPpurSbqon0cE2z/SOoGIkarRRemf05yqAP5+RREd
flKhXP774oyEnZ0AUnYaQOeNMEBJSel0EIAqf3IfBpSsQa8T/bDGCYMv6xAKwnO70XVZt5NnPxqt
YXZD7LNthkpny4QRofz0eoZZrgfIxbTL9p+qjkj7++8PB58bk00erT6L3f3pc4wUhZhOd1WtAZqc
9+nkla8twczPXjcqdLbu3B6Lpu73eayaer8W6I+hDMv/4x4zDUaixefBY5x2ehrkRg2Z7dVD0Pio
RdQoYMQvMZRSS6SPZbf8lHy5b9T6l8sVmzvG67S26J7Q3Ts9JroX349yjpmUBDuAmpy/J9iVvS27
PUB/MXEiN272+jee/qjsa/nCYBumiyi8s0UjzR2HBMyFBXJKCOhVxA4e4nghHplbGr+XsYeYb8lM
1IdVD19oM6lYkpXshv8a2SB/3Tidy4UBgwZbbj7+q4v5fGGgi1CEzazHwIviGBsZS4Q19sXRGD20
Zx2YgLIU+inNxGquJf8zYW78ev0kLn3uOE1ZxAWFD+M1/1ws5Pu67WYDUPggrU4G9YLAf2sWpf8w
+4SEYY8yOBEPnzOMRNW2HxoQNQX0VE+RTGuT3Q2qF0C/aNv2NXSmJg9SWRvTbqJv8Toba7axo7P2
LkuGfDzCW0sy9rqx2d1dv5LLOQZrLGM9n147gwEcVafPk6YRkUS6GQMMRwVTfhJc4Y4BFipdi3s3
y4kltoWnQ9cyqIxEQug10OJv8EvR6wSiCCssqe7cri7uk1gAOdRWfbx+luv7fPYIonVYJ5DrsqLO
xxd1P8HzKIYpsKndGfHACurLCtUeiuCPOAWm97ocxB3hMX1g6rS98Z6/eXhag8J06d9J5+ydo0+W
TqjsZkBRup82OiVOajO7gxs+Fm5leNuuZbSNfJcUl02pJoSuKGtD48bn+8+w9fw2oOhn701lZMnz
27DYXk6zD2ULX6Hae+rKJY0fEzkAcUZoiw0pYjr2PqSZ+0pSfWw8k7OmSeJOCv/eL/uSdJDYskAy
VOMwQyP0gELkcgHA0kCkhwkv2dWSkkX45XZixGreWSECBNyHsdXg+06MbyWc4h4AS0PxPZWEUOMH
rGhsA5zGdF1k0PRzHfMrTAMC5pnksodozAl0z8gEZCsSNdHRXMhd3oO/Bwvj+lF61+ZlSnM2FqG/
qbJ46e41KdnfvH6q/2nhxn6MnDjLvoyhyu4aCqtm48zsADwzV/Vh9nz16Gqn9MmQE+KGFvGyEEVf
gx9JULQhkjivmPTc08HSBKwMzpw8loqtW151PORmVe6vP+R/Ks2zn5ein0HJKurho7J+Xf8qeQDn
+kKLVbDlmw2xjEKyFd3VSLaGTZgqsw1iuhsFRLCoYQMewdnB9Ai18ockToYsImfo4s88iowsrp/a
Gx8dZoYYsygbaV2ft5FRfA5N15l9MCyJ8Up8YbnDcNF8H3X3FVDMsrt+uDfqVJehmlolbjStAbCc
3gnSBsXQl2uPKbLwJG/wT/LAhqNwybKMdE68bi4q6z7sQTLuiBKbCQopqlzup7HTReDjftFQMTUi
X0KMsKYTOY5VLGs7/V6HU/heI2ZXN0778llxccvxrWQUSL9dnbXhCNceHfyaGWOGkHlR2g96P7Tj
+FB3xFj994NxKBYlE1WGRwFyeos6vi3RbC5ggiQ0a3+Z28BzC5JjGKvdONQb8xM+chTB6wJI2885
K+uAGdIHIO09qOxYPy5S1l+JfCPJNXeiGi5qUcF7RADCRzPC8ZrEXxBLejeewctuA816xFLryJ1N
obf++V9vByhoYpXBRAU21fUPRCTu58mvwHi04D0DAho8ja7drtwb354/r/jJa2nR6URqgwoOOzdm
kNMDx9COdNhAxWhhFPf3QyTEM3j1LHuyi0nUAPUILTzEtGNe01hbrwTHpJ9tmeFAAjPp/WLAG7+v
M0q5vZ0xGOYbjx4TWGzdTJu8Tbpho915RokfspAb2LsxJjddROIZfGjSNBdY09uhUgjvnXCwfyij
916qdo4GaKNhs9wnhZg+tlNCZK3nDDX6HM7sl0PnXm+mkKznDc3JKLvrOjf+cv1VvfhVuDncF6bf
+LBdkPinNwfhY6zMKFmCtRsHGbYq6ru272QVkJQmXRCnRrT3tAFO5PqB12fu/FdBwGxiAEb1weN3
dmAAv/QGlAgmskTL+yk0W74meHGwCQx29qUmT4ZodBpXxPzG0/xy/fAX7zrXjbIMQSRjU5td9enh
swg3eJxBLWcnx3eOZEi8gKncLx5b9+uHeuNKabHxivEMIqO+cMaCfzRR6i5BBKdZb+KWEfQmciZS
atrRIUGLzcDs44shOTI6XD/2H1vB2W1G7Qq9DhQS3ajz0UKSCPZREehWgEX4ObGbVPTE/bx5JBe8
9HYTU9tyZwDqP+bwM42tGkt6pnBn0vjI+m7Tvy2EmIgDjjDjkec871YmdBrEkwr1BsSb+mRw+sSZ
Q17rgc6kcG5dWYldLypiDr1qNOvt0lc1Qe2z/W9SxvjjM9lEv+tQZ/624b4gu2iL7saz/Wd2d37x
CnGHWKWvJi3O0x/ZHmVtDaEtA98bxvpeGFL+nCw3bp+HOFqjVIuqivah7S7fdekvEJXwq49bX7hT
HbTN7B6KrlXRalJbjhNlYbhtS7KK/uvKyKuHtEKg4/ZdD5H46WniTy/D2Vp79F2MRx/T/7KiaTxv
eqKb5IyHCFNevPGIo0puvIWXNQvHdmzANNwfVznCPD32OLkliyP53qRcGkCq58T7onU//x6IY2Y2
ktB69hQ9c5Q57jPtYrIdbO1krwpf1RaXbXLjbbn8WHFG6CPpsAEm5Ik9Wxg8K6pST/DEWszwPlal
nu8WFmhz55apf2S/Vt33fKh3CwjiD75ezN3SUVzd+E0uVUHoTfHpIENc25j2ubhX4rvlZswiILGj
M+5rAe1wi3JJ1zsG2OGPGup5vgYEL0ddtnZ2jHuEnxuBlbEChBr3cNBNQAxWg2V72zKWVTdO8aKo
s9hSAbu0LDwF7kUn0hycxCsqVwUSROYzYcTRltdWfhyapfyS53X+/fpa8sbxIBu6FBIUR9R1Z28T
vvcBMaW2Aq9RYbmNVBc+pIaRvbqRjmeQ0DSVblzi5dKJWpY+0fo7WAgdzLOnsyIWM5oyFbSDDLdd
5yfZRhQZVDlrxiORphClwxQGuoeVYLnRqXnjSeTLBAaGrjlOG+d8FI/VesI77hEpGdO6biPfXLGM
NcnIXRonYWAVc3kUHk4YOar6HsysiB8UWtUb36o3bjybZm7BOn1m67jepb8qJ2IKattLbBXUAy7Q
HhP8t449NHkhSy7IEU+IFLnxFl5+HjHC01RgOOTiNboo4Bd/tFQT2cHE0OueVt5Q7qq8NR5aJ1HZ
/j8/WLQ47ZUMucoe/hh5/7q+rDIZzE8FB/MG+tJdZQAVzKOnOSl+Igipb8j2z2+ny81c+298jdeY
J+/sdpL0NskhaaJ9StjRRzjC4T2OkLnbyTG072NUbbce4/Mi688RQdfhSVhrDai0Jz9gWUUs4zZh
73w7nEeM/z0kgqb6ICC+4Lg3iZf2hluSUTrt/LV/f/7WwzoM+JmJgHJEcH56WG2WoTulEVl7yWQ+
U8X69T6fmulFDisdvPZ766cSoQG7qq5ozkD4k/c+Y2DCB8LQX80wUryH94EFSxOzIhhqV9ldaabx
B4C8E9t4UrLr7dzN0ccmtspPDvoAsJwiG36OMBDHfVhFqzu2jLtvfSKGr8XUQ84V9uK4GxZxsnhB
bIgcCWOCIaSiC/m8eFXzaylyt9xEQ+zuRzQm4r5Lp+HeLBsXSIVOyBVOEBQwPK01oYdd5RIQCwH9
R1oZLTUMsQ4pWRk1aTrNQkIY/93pbxGC/nYdmEd6t5Y9/FXI3n/xlMCHLhaKa/IJGb3PFT4+AN59
9SuLW1Qr4Ov7ZtOG85QGWZxy4W1rhGqHTsl47zP4jUl+dtPH2dbRsh3Bst75gt86SDNy6reOYaU/
2CDAyih50MLN5DvtF9J0u4qgThNYqbRnSSYffPV0M5Kz9GSIBGsHluYYf3Ju4jNOugI1YSfbyITo
Y3TLM/SflJAos9HsEpRltJuIVuVjy599CIsIkqxvaiPaTmW5lp1F0sxssBrrwzIiTtjrqta/nM6j
KpxS1b1UTLJ+9QQUpvjjRw89Wx9VL2bRziBQRxjeGFXDfIdWZYTiksr4NyunLHfp5BDIPgyTPyMp
D4HJzYVaasgkITSkFCHBV3cQMjqmpUiPoemOsDElKrYN5Q4pkUUrVvScgu26tauqL7eUG9O8YRQd
3zMZiSyOxnR0A9bFsP+ZmYgj9tDMZrAxTyWo4shnjJqaQ09izSCdCPKWQfSOX+rJ3cLanX8uIsRy
P2LVV5uSYLGnAak2CLFh+Z2Gof3TQySSb7FQ0HKDFTDtWBl1/EgXN/s3tTPeXFmQv70d2Bw7YPVr
50c1gw8NZlO7j03lp9+5cViqbSNhXb6+PJ6vxbzGUHPXmcw6xmJ6e/oaqw77iwlzbC+sqj54HR1M
bzZmRMdier1+qLXpcLZirGhRBjLrhALa5umhiEUg7TUWyEWb1qAxrGz9aNRO83z9MG+sh4w/oHli
6lmbAmeVhEdTenHyPtpbDIZlYERZ+I4hsttsnRw5gp6b5F0rnVtT+TfWQ9zXFE1U2ciKz+tsECDE
p4gk3vc6IlsmWuQRmo31zM6zezbDmHjLG9e57p7P7icIb9ezkfIx7zj3srhWM5eRskJkdKbbfR+W
qX9ll1+3AYmgqf/gNVF8LKwS7heJANUL2BHsp0ICPdj2DZGU/7idg3CqoEn8TByv2R9tkBHNFuSO
b+/MiGDObddL+UX6hUmoHHOLHwmD3Wpf1hOD6ZlRJ5CcBM/1JkygjG7mMrMejLAQegMnd35HG0q1
Gz8kDXbvzbZ4jLNar2SJXBHMjifEQF9VlHtqjCXdFEVIgG3uopThNReEHVhpbn0ZDJMtAhbW4auT
zRNE5MZwjR0zi5rBhNB9z7ghIlohB+PcbNO5rj8N9rwMBxJN/WWPY1qCHZlr+b2uXHKop9xkNU6J
g0DKRDxzt4O8R4hMmpYuS04E9qLN0Mxssi6GSVxXZvlM4NOkd6JkiLUS+JY0oMU6zgdeTP8nicSQ
FBabbut2ifzsxyzy8imvfTEcr//oFwYmmJt/HP6sfmw+qc1PXyK3sSdCn3W2X6zYtLdzOQIk9xwD
/rcN2YE0YnPbgt3eD3El77plIIZuyMJxSwzRmlXXjmLhBib9LzIBZzyM9Qj0mo1W0SfzJytU7oNP
yil7b3IOd9O8eMSVRNYWYE+5bR01PYOaK+cdkGtcAdVwo1q7mDhxfQxxPFYi7FkU5+si8le5Nqzz
1HT0iz1YFMJ55Ox0yOpjTRcn0WbtMxQLaW7Qiqt/Q46cSHqnTv+B/yxyd6obi/dJk8BXmOvKO9b1
qpSPPYJZNrMuTePWK3jxBiKhpTW3NpnWleZs8bSzrkgsUob36BHktmqwDCQo1L8NOUnZsXrhIsXn
6w/AH5Pp6VtPVQl+DvYMLXAaP6c3qPIAwwx1W++FM4CosqqwOk5ZI6qgTjt6hmQeOuXWnEt0jMoo
NbJYo5jmXWn25JJ0s9m0mzhy889I34guc8aetBSn0c5hDCeqNV7vFHmym3tfEiwLxc6ZZFPTf3EQ
NHgoY98nGFb6J2v2F8aqU9XuOjBTy8ehiq3knRlbM4ZD5SJejxMcf4UxAYQUYQZoSkW/oiGyv9oo
BRPcwf4032dEWn1bmI5DgY56Boau1zNnEjpmnOylUfmcGFP/vVgIOdnT52TuKFLZf8aXovJDyS3+
6ORr+9SXWdHdhV3pfmXvMer7NZ4H+g9qkNdh1DT03XRMnghbcbknXVH+buNYMNfi+wiQO5rLXdfw
fjO1DY1DgY7RQK66xAwV3JxAtbxBa7jmg+gXMhincRdb2dDeydYhIishL3HL5MXPv/QLLKLDiKaV
VDDJWri7/gT8EWdcPAG099G4MH1iy3b6BLTFYnm99tM9Wefw/bLItCj2heo2odOgY9RT48LjIRnU
nnmdNnJy7C/g/JfyYMbOZG0b9Pf/9jl5C4/aas3ieVpvB1oxKm42R7qyn7BnZu2WtZmywyKx2NyY
WYGLkSVNU9mKsKze+Trqn0gqmElZq6103hYTeHQ+fYb7q2/JMCr81vlpOQWYyOu34PJbC+AThg91
BC0U77yvNOGwdEs1Z3t7qsr7eYGylkZ0lUvh+Ad6fdGNDev6Tp3dcRpGyDgwD+BXOG/16TFvta6b
bG8WcSxhJ0kCwP08X240VC+LMSIM2Bbj92awSNfu9Je1ZTSCi7fTvYbR9JSSnwjks+3eza0533iK
3jgUg2JrFW8wtMG3eXooVKa07Owp33co0Q5wDhGfd473nt6MccPtcdEmZk3HAbE2d5gDMJs+q8hI
HsQf6iXJPiTysX4oBye+jxjE+8+jnhiBOJQd1Pg90ncvHRw2VHlSw1IS9oxVcnHSo0+ZmD+Hqbfg
SbR7iwBtAp22ekCVtuNJaeP7vm9agABrtLpytP1bm/6Al04OkIbo7ZA9aqvVY1oQ5IgWWtX9Vthd
+2WuOsvBb0Uz9DHsnJsBFZfPqsOL82c+ikaUWdzpjW6MCtFg3Rd7QPdTudWjP/ifQtcwHoy8ZTNs
eHq0b/y4F/RpGnbr6O8Pjwfhxrn2KClyKbpxLPepkfn+putt89Clnf1QDIa4x6VsH4ukKgmncoZf
yohISGq9pN36VmkffWhxGxvA5lNbLgQt0ZFl3+UXOSJlKYZyY3ZWdKOuuSzaHaRSgsEf6BuIDmd3
iYWKSgY13KrGEvtFgmOsOmSHdr9GvsGvPOSTam+81m8dFP4F5hxQ5syvz163mPAPZ9FevueBIT2y
t6BhEVtWN4TW125bPPRu3O+vL12X750PHGINj5Drv+clQ1h7WcE3pd3jw2hJ18xs+0vp5ijCavp9
14+11oKnyxaGSkxHKME8vhTn3EWFZxASU1ftl6X2A3Z6hN7me0z7Nrugwn+uIjFvsWKI1+vHvbhG
5sBcGZEKtmTPc450mB2Wynoam307e1/oL6SMF1Sm9rO2mo/XD3XxdnEopr2260ArZ3U/W1oMb8Im
Nsl6DyQu+2UVnTrQTCq+M/unO+NGyy2927nADFkXxDwGXia0Cp9K7PR1VnwHvLar6n0P/ZMEyaJb
VdcYAuuuGQ+FLVfaTtzz53yl7pl9lnu4cN6NJfWie8xp2BScf6Ll0V2ci46KXNeQCeJ2H6eJ8SOV
5J6juXCC2cbgRY9sVA+KiG4LB6GXbwaBHGr2yvrGOnN59xk58t4g/fMYZ5zLw2amTmKxl2EvSCd+
GtagOm6edyfzaBScBXDmzfXf++KR5nFms76SG/gM83Cf3n6pccWESdLtQ2KbjrlJYxOzTHooyGd9
sv2CfJUBtjWzwvwGXOPyoYZaxEQXqQ9FN+rj0yPrwVLtAnxsnzhDJnHImcN9ZVPNUnWl4Y3LvFiZ
uMyVD8+7wy9NW/f0YLyzxox/uNt7nWV9Q14gj10nql2jzHHn48i8m7BG3zjom1eIkBOKHwIbysvT
g7baYlZPNtbeY8e0EyZu/Kb2zWP+P87OqzdupAvTv4gAc7htsrslWZZsy/mGcPjMHIqZ/PX7lHeB
dbOJJjQYeOZiMFPNYvHUCW+os24n8m4txZXoMbShvQhO93KpMkPWMtK99mSosX3o++EHqoLDF7N1
one3D8zGEeVoor6FgiYZ41oTBQB/XtSjTuYaK87DPE7de3jvP+M0djtQelQat9e7PqBgk+TNS8Q1
kDRbBST4wQoczo75jTLmv5wwi30MD1374FrMoA/6VBgNzLQGHfnZcl9uL379sBB5Ib6pZFpSCnCV
1MVp63UgDsmLtdw9x3z2n9GjLx4UIsU7KJH/YTm+eg0qrQR+rbEvNCiw2dKK/LS0i/nWXNr5MAmG
aFbkZN9GtAWOtx/v+qugTcdrBAT3N09enRqZRg5xbfN4LZQiu7enB7XE2130fX3QWk15U07GHpRK
vrCLSxStQVRtJYoFRAKkjMujWpDyTMAOuTf72T5FxVQc5lGBNNuI2qf8teivMKttzSp/tOsh2nnm
6y+F5TlMjCmlitzaT612Zs+tzTYHHaRnz0rtognCAQs8hig70XxrexEtobK06Z0Brbt80qhx9JFC
OT+NkzY8lhlFX5gXSMXGhfsTtaQRIOWuNvQVRgAAH6gE0i8Gvwzm18gt0EDOoixWfrKjsXofSc3s
81IwBQEMpd9bi4GfAnqsDDBQFHub5Gl/qAvP+ulic+QvaJX/uH3Irj9gsGx0V6R4HBwCaQ35bwMK
OFdU9iibnrxCrd6VM+TT3qAO0cwCMSq3jY9OayiBVzXuq1+1bO6hhghngSPurY53rJSlO2MFclLr
LPs8tLRQLL3q75PE3XMMuqKQIUjGSwadBKjg77m6fEqrw6OPKtbBcsrx7iwEfJ6YHS3vpCDjXT5Y
RnNIq949jakBScQKYXRlWv45L9U9HM1VzOKXcAY8KZFCUrO+0ZH/cerCGhzQ4oCCKn36yLg9eT+3
Ef5VhWntXONXr9eDqycZXWBhyBfXAJA8LY0xMuwJj7hJfAAq8jgPmvk1G7PiDlWC8J1Z9c3P3tGV
u9vn6vo5wRejj61TBDKlteQP+6exyWbjk5Qu6kn0lcWMn+rLRKn62cmiH1mp76Fkt5bTgFKQshC+
+MQul0tQstWrtNZOHSpyhwrW8Rl7DsZSI13Voa+VX7cf7zojZcoAgZibAKV3wGCrOJl4pTrbOBSf
VLo+70xvTJ/7yE7OVUw+fJjzQRxCz6Y4T7Pi6xwXk9+qJmp9t3/GFfdC2kCZYBkAksgCZB2uo1qx
CnwZ1VOL12D5qUXc2n5S61T7Ci0ELJw3WvEYUHF1JhrTpXvCmWmuHxkEduTJubF81h0++qMIDQ3H
ZaGOlo9rjABwPUO4wf9a2J1fojtcIGkdYjVVRlC1cFpIkbW//TDXZ5XBjWQysalUGmu9TDRgutxq
R+1UgS+fgU85zqcZrNlzptjhnaHk6TFBWCvI7WkPniIzhX9vPZxFYJ2TYzOmAySzplh2IAZ63KoW
PxsN3Y8q135I66HaAUusbxy5ihSP440Bh7p6WRg/6WYT4zhdavryK3WS7+Vk509d4ilvGQIxrI2b
Pe2fqwvn/y7KeAEuFDyxtTT/6JpQEAZz8SPyeMF8EFRuFboimMxI/6g1KKblNQxIH3Ra8lJ1YJUX
by6fzLJqzk0yiJ3AsLkJJE9k3ty5qERdfqnmZGcxHiIqOImSOOv89cNlv2ZwEi6yEsVgnAUglp0v
5Yq9yD7QFkfBnmyVWvavlMM/AckqwqYqw27xFXwlD6FReGelybyPpVlFv1MBZCOtETdoB3U6Q2ou
6biL6D7XqS8RHZqfwJ6JkxeCHDadsrhDNxGIWNHlX6cIA40od+Od+/HKd0r+4r9Gb4Rlrue1W1ha
tRMC9gAHG7NzHm2DYXiEOh9aaUoEycRuHPgXuaciyxCPp8bM7AA7V+fo6KnyERQnCU2X7nU3r+gI
8ldJcCNQPsIOAfDy/WlKRdMo0iVesRu/63k74MEyD97ncanchyoJFTVAelWLgljp6V+aKLsoh6JW
+/uJZiujTgp17JZURX1WEBj8XNuJ8Y5+ZDIcSgu4x+l2VFlnlPL38mlT5VE+k7uvAvUA1KfshmwG
z5e07xAzTx563FGC3rb3kterS+HvWjCy4FBLMsLaKWzMbbK0HGgIunvdR11xyo+KAvgqyof+p4hU
8wA0K+V418lxVpz2tPT2niDu+iaUv4FCU8KUZIqxJs7YUUvg6lDfrYzlt6IlDOIbvJH9BhDyN6vM
1L1jKnsQq9gpsypaX/IOghNweSAaKmcoz8ROY+mZp7Vz7Cu0Fe7AI+DUhU0RvhBV5tzzyennAuTv
IZumWRxqIxzf337XG88udc4kKQ6w3VUWMHhITVaRWPyCaQ9P3C1BlJrlg6q2M6KWi7FTQvwlma2f
HQF4UgENLgQ0zMtnVxARC1lv8TtEju71EXD3k1VNLQM2iKD9wW1DUIa50pLg92Wf2n4Ehv5Hb0Ej
PJi4GiF3ZaQNQiOhMv8cUgU9lLKPERd1jEU5T4Qb5YwgSPMdA2zzfZRPBYcmqrt7y+6scSc0b20f
uEEOL41MYvMqiYrm1rNQApoZZZbKoR3t7Gl2nfYwAsb3lyw0Xwld4ajSBQe5ApeRDGqdI4oeyXVE
32dfONmP3hvVE66WFpNHUSC+lxMkcrHc3z4iV+GA/gvpqA2agOwbraDLNyaWCFwYMj14CZrum2Ep
YAC6WYSijL7nxHp108mlZFPYYhREvbdKgUW0jEuouCylt8ojliQjcuTlDHHNshFZq+zjUrXdzp5u
Ph/FlFRflN5l8t//c82FmEebRuaVAZNj8QPISBy0jYo8rpQ6v72VV0kTz4dQnkSbArbnNV4u1aQc
/wl1rMCp7Opris6sbyeA4vZu7s11TA6K7PJI1c7LdWpMixDPhbtZhOHyQDOEvovHxgbZkoQfjTAr
ffQj6u/2UAzPsTaDXMMezS/tAmWJsHOsX50YzFOGpsXODlx9MJiww4cCUk3/gKt6lcs0uhj1EF15
uoeG90LRNx3h3MxQPWek1lA62mnHb7xcgMSujdeRyTBzTTAa8JWyk4rJvagcB0UgDeAH9kJ+tHh7
L3fr0Ti0fx+PT3Qd1bMknUEp8J3gxw0qPgWz2UZx7XdVm5/rWVN2tnLr0ajPpc4JVHZQ9pcvWQ/V
LLcgUAQ9s9CXuMC1rnRq8aZ33L3G77rFxdVgoSfDMwH2Z/C8aqq7oAJUE7WYAD4UYqgjwvGojk/G
Tz4W47HFYOYJFatBOQnFSo9q1nXB7Q9nXejIH8BjEvIgEYKmWQWGqlNDJyyxRbcdMb0Fb6U8l00h
7qRp59MyT8nDiKxbzAxyKk63l75O3+TapMCyDcXntJZcoZatOs2GszqmXVUdbbNPhzPEEcyyybzD
O6FSez3QiWCaHKPz5JxDsxixWQZ+a/7JllKcHA3V/bdiyc1PYqY1e2gXJf4eIbmIjincn51baSOM
Xvzi1euKilKJGmr7AL+c9sWx5+EeklsK69UEoYPE9Mtgkprf3qetRRk08aFRMnAo5efxTxi1Hay8
qIWrYPDC5M/cNGhvaRnSQkU7PoOz608RMInj7UWveDLyYHAsmWUTVOHrrOIJag60ApWiCmKhefG3
xEOQ1VfbLkzfWCWaoIC/AFkGdTOY93ncZt/bxeqSIyT3aXo3opePsGQnxtQ35hKcuQtL7eX2T9w6
uuwHqY6spmAZXO5LlaegTWPym2EsnBPOfdPRRSHuXmPm/mfogcarwixObp3v2fBuBSTQGFLFUaou
WatbQEsT1cznvMb0zOjQL1RRmeFFWJ9dOuF4wYofr35SaaDO+3dRVrkCpwg8yvIYMHTQZkIPWtdM
8YmpQh/7TfVYTPHvSjXSr6gx7jkEbDwoEw1UfmhDSJ2RVSREYydJLZqxQRFhH6iZXXHf51kf6Ipi
niPN3BNO37hebW5ymS5ADOKvy1c6OqYIqzBiY0n49FPvWmV8j97KrnaKfEMXyTLMTdJzCnBGVIAe
VgvVyMOE7shUNjQktGyZU/s89GH7ODbtiG7NpJyFUmd+GDNQPYxl3721px7ufxkV9oFORXwYNT19
f/s9b3zpACJkicg/ONKr8iWdPST1eg1ZQ8D/T73eZb4CbOOubML2A8A647FJq0+319zacrIBqGRy
zMJ1t9ryJcv1Ei8UPG3bMsij3H7rKLHY6addHSRQk1SiCBXIgEIFfLlKWpvaWCBV6vdRmj5pWpCi
FZVKDKA+aP1OYNhYDPkZtP3AKfOK/3bg/wmYSUpbUGGyw2stEx8cJvayYQUndurVhx5M1M4durUe
EUjK/ePJQFft8uGcWm91dXBcv8KoHXz34J2Zi9pvVbcUvkjGXSTy1ekFzSUpghxgwK+ArC4XXBhQ
OPqks6CuQOdR8tj5BdBkio4tZrJYEY9NFQfWUqPerEfIg8WwMHRfA9jrHelH01+q9MY4KhjTAs0n
lp2spI/LE66u8Z8JqLWHzVokjsJA1PpQJ3X2OCZJPZxxR229gxI59Z7KxtXZ55kohBAFgQuhmevp
gIEIf1nWheu7lgL5TQcji1wPlMdjOdf6WUPW8mRYuzKCV7key5L80KFg5ESAXEW43OhtV+nBcGiz
0QK7nGzMqLrSAE6hj95OwXf1rcnFUA+0yD/A8a/DWzGrCIhbLGZKM7g7N3XwsGjLKdpT1t5aCDkQ
Goy4tHGPry7vWqF4F0rh+UMJ/tzs7PFDVVnF59uhY+vcM8mR5tDEUbbx8hiOdmWo+TwD8Ned7oM2
Ym1X9XnlLwiq3XcC7avb6228K8iSMPzoHhOr1vVyE/cD7LMCTleZ0W/sy7Z67JA+1g6VXjU/by+2
cR6JH+zd3zPprXU8RhhASYpNF9KZWvtWM+Y/izGmB7PO+nuvzIvHnCO7k15ubKhUQsfyFFgPhdwq
Fs8IpFHcWJ5fuQOEuQnD+AyEra9gQvpzGfRdyL+8UC6uQeadIBaY/zLukKzQyzc4WRmGHAA4/AUF
KVDoRYHtBcW56AsSvAwJ/CjHsaVrGAhMjSOgCC/e2R6b4Q7Vxz1R9M3HJ5mTP4fAvUbBIGAUVr0e
hxK20Z+LoYI0Jxu7Rex8JZdPTrff8FX+yMPLHI7GD8UHjabLh3dw/MiXmCiqlKGlP5BnO0+ZNw6P
KZzhn4u5qHeiNVxcSrTe2Fl763RBsDTxzZXpzjp3NRFM6QYHbkwa4v5sob/8KBJYeGXRtC99kY4f
8Eie9pjlf0dw6/cNY5QTBnKbSfsq2rVMEHBGy0O/bCJrfoMkTdZ/A6uPwHZfKVNb+XBnZwQLXC9/
77Zg3f1x0LpfytJiKtyaijNBKoSieXYdhLd8fQrdD2Goj42fUP2U5yRmvH3wuqgTPiYsXhGwt3D8
RDjF+s+lUOOP6dCVtNeBkAy+OdjI7ZqoAh1ru0IJGECHV77JlKnJD+kCsfDU6W6bvEf0bLgrE7Ua
D01bFJ/s0EL9ezbcMN8ZjF0PqSQGQA5mgH7gx/iXA/BP9jCrYdJW6YRqVTPbiHeg1vjHDqviQYAf
Dlp9Kb6jb4OmV+/V99qStoe09saXXGE0c8ijud4zC9n4LMAMwNcmvUDa5Arr07tz2reT7idh2X9Z
xGjLKzEd3qQIG0uJ5Sja6e1cdSXobv0/5DSpKMzmyy9DlLWoRi/V/W5qTb9f7MkHpa6d5wKo5WFQ
OrrMaS3gaJKENPT3Eni1tz/OjYem5CALJjvH1XptiJkhLd0MkdD9gl25q41oZsk2V70jktT9U1/M
0N1uL3l9vYDHx4yFz47pJNCIy6eu8F9huFwbfpVWy+NoiuKA/0UOZ7Tf6/xePx1ofFrNLILX25Ub
gh7rPZUNg848Hamr1HI+OX36M3XT5Khr6WsFsAio0O+JdfiomuSoqzBvK6NqJPzxgY0i8zAN8bl2
8+rzrNHwfv0mytyU80rPAm/Cy02cB72JqtrWfUx0vOwwVUn/s+9L2zkxpoI1dHu164NKkYjCCgNA
rgsm2qvVnDmhrogNksaMDnqV5j/t3sPCIUs19bwksdcGXabAEdayuvqp56Oyd2ldp1oSO49iOgME
Dyna1Z3tNabTR+YI3Ldu1DdLvhgvHJp+50G3Dow0AwR2DGvE0uW//ycojRZupnUOGTCdKnSp7Dk0
gsyAv1zSdfq0eATd2zt7BVOSZ0YKKhhyTgnxZrWi2gj0spICylLtudVJm/T+2PUtllSIv78DvgBH
K7ezwhfFIL6EDDooO8rwW5QL/d3t37L1YUJJRK2FWR3l3Or4tnM3iGmE5dXZMVaMVRHfJZ2tnqXl
ws4+byylIR5FQwByNhu+KuWm2TAUBx6MH6Za/mym7guVePjYRtPH2890pWHE/vIk9D6pG6F/r8U/
cHPDXCltTN+ZmvIDrbb6Y0j+U5MRzAk6SkCh3wFOMOdjJqJ2OkxJ4+C83sKVOsR2i0VT7JT9MepF
ZR8sG86trwlY+q//nqWxKlkiDXGd4eLlwXN1RW3zATQ7g1WB1ToQhRPaE8WIcoReBTubIj+Wy/xE
HjfKBfAY2AJdNUAsNFG6tjf8AkcSAx2IWusXDJ60Jf7gZrMJZyKNmm9T7jEDQExo/F/hMpBcTP47
XzXHKtr7DOQLX/8iDoKUm4bPyHu6fH7mV41aNKmKY16cHxFQMH73mGycsEZSfnVwolsIFgW2EKAh
ErwuSvU0L127szHy6ln9CgD9hG7SdSAPa9mWuFykBmWEL8c4QBCeKCPv0UlKxSHylCQm7Rjyb0xl
i50J3tYplZkQqD0AolDKV5lAgrKnEjqF6odlPj6oZpe+yVO1+WR10fxAFxQvrWKq/FgspIC5Eunf
B1Wt7vIpGc5l0+YvIH2q72Ol5g9WZaX/u31eNmIvFgCcTtodlIVrAKNrIoBaVJnq2zUmUgYy5GiQ
NHa8o+96jaWQqp+gVKh1YX3y5V0egtkNKzFHOIvVQrdR8RtBSjQdrI5DNNUCwqo5fayp3HSpL6E+
pws8QiRgo53UdOMSYCCFC5jUIpX94MufMdrm4DhJo5KMFfFHPUvEF1NPks+wo+03E3jVncO/deq4
b1Cg4trhml3drpr0U65drEcsRAyeS9eJjv2YFw+6N9b3ndGA22LOeX/7nW4eOWhzfHRgNVEOkr/q
36uOp6kXKibf5sr7IedgD/WYzx+BYpfn0l3yBG5wGP6x7bn5WjAXMAH1S/MW6nP1yYwmez50kVqA
EnC792NRYbB0+yduvQcQbHBEmN2DUZDH8p9fWC2Mm7g7MDlS1OjUz7X3Dloe4n8wusV7x1yanXO+
tSCHj8kXCHFi4yrHSDKvH3Ey1fxBryL8ZMWcvM+gCRpIVtqJ8PVhQIPm9kNufVsgECVVxKbu+Du8
++chldZRa1PMmq/O5vKC1dxnPDPHb7cX2bhuSYH//yKr8JKVsVtPzL38uZEO8RDaFkT9vKgsUMbs
pv+yjQBksXpj0kq38fK9hUvDrV9iToXyrFEcKQL78cj5nxFHFIzX2nhPd/+6xSD7ONDWYA/A1VqT
iZTF1JSyTsiGE724r3s8FaestU49Xjz3mBv9puVRP5Tgu+9ev7HwNaAv0eAAEyE3/p+353Xpkjkt
yggggmGdGjihdlkzPEGga3cOyuYz8h1wLUkzybXgZwpIQrGJ/H7rRVPzTSu0cHycUgylGSyXBjpY
yEidIgNDKl/Xpui1btIkUuQLsBeAmAHzXnch0yrJx9ilWNVRuzpFM4ILjbqU7wRyK8fbu3o9FGUt
GClYuCHrhQ/6KiLWzMoqLJp0f7HtaXpjD+k4PaPYNkY+sgtsMh7lgJlLNWuUt9lkon3etCVFbD7r
Cgh/Q/kZmrPWnZ0u7j/HamPuCT9uhQoEgZnYMk+ncl+FCkBMCebJIR5PEXSyWkvwClni9hHDot/Q
3ZadBGHripDULmR/VJkfrT6prgdyYk20sBC9hudYGJ8HXNzuwj7Pz+4onADeebdztrdKE3qEjD14
EdSZ3uoZS8dKjEEjNJVL05df3GyKH8zGE9MRYGoN7jNFOX0eFqU/9EmpGA9jm43lQYmBKR6olOPq
P5wLClFAllT0VL9r9hfAA63i9Kl+rEyVclYjS+tOwJtF9hVAs+OdGuG0+bGrjWU8x1ECAY6sPmV7
htz8mmqFPlCbg48+qBN2RsDetWjv8G4EdOIAtwj+LNB91rzVTlcKquVWpY0ncItIQh1jbHc+3f5E
ZGBZZar839E6RUoBd/e1sy1j1X7Axh0jT4qJ+6larM9F379XU6GcX7sSgZUTIKf/uF2tb2HPC5um
i2obsYKxOCeRi+YHjfIfqRjKl9tLXZ9ylmImxWuUK67vwhgAg9Eare0XDhe+myjqicOEFYMC/WBW
tPE0WfO0s5Obi4IMlHM+AHRr6QaxmA4kSVzmuJY6Ghg2jXh6AO7JQ8H6MSnM6d4T6p4+6nX8IHGh
jwGSjFuSEHd5ceTY0xi6cPC2S+CfcgejvjKp1hlpn+LsVDji3d7ajdwaIiqTfgkQ1ORk53JBtKrG
PqO/4zfzvHyKi5ohO2Cv/AW+cXsEQRy+1VD2O6aNbrwNJ2f+2Fbz3nV5xV2R2EH64dKSRzYB13VO
jHfkiBadTYZVa06GspbUqYrSaUCUAGa3OGh6ZzxEvTN976pYf84XqeVlhfCIDnpqiz9qZbvfrTKt
u7dWMYovyDUgqBlb01wd2kGZfgvhCu/k5ab7kJhWYzxAMVE+3d5NuVmXXx+PQceU7QQ0ezWJ1uLZ
7AyUtnxHE6N6tgstcfH/0yt68jF+eyC9p+nUE8KyY9YbSeVX9CjM+9u/4jrS0C6g/UdrA4VmlGIu
X2mj260aGnAE9bSBOGmlyfsWjZGdvOM60sh6GE67BM/RnlitsmAxWSuLa/rqNGrVBzHUuRKY0ry5
Xiijdy6dzdXoglF1SSkaa3VMcS/ts8j2TN/Dq7R5YHI0pm8XHeEj37Fb9Ahvb+HWcjShEDtArlXK
zF1uIQqAktSFc8jSJe53203LYx/GyddK3/WQ2HhbSIhLF2ao2sTRVcurwzRPGlo4FNFN/EtDuO9z
HSU7ecJGWJE65STdHAzm7KuwAvjYBVXJIotaKwbuC1V2oqkXQ/CZmsW+L1CT+H57C7ciy8WaMnH9
NwfWAYK4Q+ngyAGHClRDfEQRaTp1kO0/0NmMXpZZc1McJ8fpnE6x+mZop/HL7V+x8SIvfsTq3Fhh
s5jDzBc5I0p5zHCZxVq9btDJivY04beWQnmf+SlwBirT1VJgB9uCnqLrw19pdORulvBBWQQBSpmW
vd6A/J+tIg34Z+B3ZDyyRlxtbs3QsPbyGtyEMuTGuY5z451ptYtx9rRCZIGX6CjI2l22jHe6PUKo
BVYbFq8e2dCZ04AhUxeDpzBXx0oNI7NhLs3ZzVr7N0TP4gdF+zQcUkMf9yrirTPMB0L5DWaXvshq
sYGxfQmVgsVyRHGGxSiftJGsN87U1tfdud/hy269Txz2WIuylGtptcVmlCTpoKUO0BRH0QJUDdzx
oCVqEgIBHKoftw/q3ybW+o06TBlpcFGvgh65/FwQMQSc3/OJUq7zd3Mc+84XXdKD0cpz/SVZktk8
EK+w2oFNU56HxqD1UgLAzLshfq+E4xDc/k1bO4C5JXkkxAV4XvKN/PMFL6gjRjE6v5B4zP5TETWD
XzNMh5ZtaefbS21FQeSI2GpOs+mt6VIuLgFJTg/UT9Kx+Z7SVX+okW2Ld+K63MTVJtP2l+NVqkhw
tatNDp0Zi84SZExsWXhuY5ms/kbRF6GlTjGMQ6MU6vcUv++du3LjawWAB2yBEk321FbXiVkZc0Ea
4PpjbbolohGxOMXkleYJN7wlOsyzjYuMrtbRx66Zcky8x87Rdn7EVpJFuPBg7MHFlkTsy9cplqnq
0fry/DpMHcS5B0VbgsYBNnyo+0X5ECtFkfiT7UTYNoNMidDbt5YxsJIu+aiOy/K/Oc+rb2Bs2cDe
1vCCNnvHiQ448hqt76otBDNnTut7RcQjsBWjxo43bYB4vv7TtEhYpQSPtMJcT0WUJDHaQUjln8nw
Asb/mE7k6vLbToW203y+/gYwMWElIBuMOMmnLjetHY2pGsIuDpgMdI9OggoNWok5V0lc7hzO6wDH
Ui6RDbK8A0FxdTi1zsnqOWpADg69OGe2FGt2jfKczbgXg9TYA8Fcf3N0UWWyTbcUWOgagKNQU+GP
lCp+6aGiGmFWf3D7dA/kdL2B0mtTevVSJiLjIX/FP0FELEmZtx0kEQW1ZVrFGTc+Laono+68Vx8L
lqILAA9fllBrgJo3DS42aBOD0QpES1P3PSAWqVDiGtXpdrzafCq5ENsHVmMNzw8HAwNxb4bmFNrh
KS8q4aPQpx71Gmmz20tdHwtk9P7WvbCemIMYlxuY9tAq0zhTfF3PkfFLPWs+Jko4g1hyngvV/HN7
uSsdWspOFaAwySL9dahFqzChInCMehkwvyUjnBwYqyBN2oX4seIhgComGu9qJ8eCMfRfyGuN1x+6
zlK/uSivYrPiGHN38NrGEpCf0n58GnEL1s/ooGHLc1gqgffNzk++nhIyBaDwYjAvZ4XrBn1IItkz
EFH8KazsF7uZppesSqaD6DEk5KcNQeQ51Z2dGg86IslvowSF0tu/4TrES4oAGkTcX5Sxa0RZPFuj
SXcJNeLRxpiykgj1WOintCkq2mC1fu8Qdo/Ib6ePeQuZ6vbyG2Mb1qe1xPOTH4FMvjwlToyZPTBQ
RPozV0LAYOf4KbL4v3VDwfIBkdb2UERp9S2eteZDbC7Jibbu8BtPgQaUu9GfrVjzTlU+DOEx9TDS
u/0Dr29efh9gGxTkqBuvJpl/W3Kp6ijM8Dz3aGZhRl2gxbgUxf0ZsYk50Nqi2VlUpmiX1z2zMw2p
cF4Ln9B6YpcnbYMvOprIVFnWl7CuKu6nZgj02umCWbWX+z5JZj9VhngHcL8VH6R2BeqKDKpIWS9f
h4AMDF4zR6NW01A2SHUn8IrQfTCscq95srGUHEyTqKK7JU/f5VJKrCflbLKzkJzJ1ZwxA6o1VeMU
jFVT7J2zjU+NxcjQYGFiruOtzhkOzQl/uDQi3Zndb0lddQFjyj5Q+1lNj7meR39QzfHC02iiTQUj
3PIO8VTuSTZtPbUUIoTNwNMT7S+f2tOWDIs1eKbY0CWR72mThhtkHDpvWtcqzrcP79ZiHF5GSYjY
UKWvFqtaRwv7vogCL+8drPxUDHsOA/6qoPEQnN9DPWwtJ0MZ37LEp65HKkOlq6JqYGsIbwQKo+TV
10IFkotIRffl9U9GzCC5p+1GjrMqcmjh9pEH8MVXTGrW3HSKu7RNsOCYUCT9D0sx/pNaVxJhrF++
sbAdaxSujNCPptTDamIxIr9Nh+J/Smrv3ZlbO8j8xYbHi6QV0l6Xa0Fq7wpMYUPfNKOhD0oI5c0Z
LWdsEQu36F5fKNGpBcmMQBsgNM7J5XKZIXhhoxL6Og5ub2N7zPwqR2SczNiIdrZx637WAaJKvB4t
KlhDl4slOqI8fZuEfmrSyXjDfdh9Di1beTFqrfyzhJloUewR5hOlqkOnHGFbnOQ0t0bRZpl+9fgY
hETAaEIxnWQCkxjbyJ57lOZ/337hm79UcpNdhLaI+ubqs8HXbY5RIJGfTVGjY5C7cLGVsO6OqXDM
D2RwvXaIlrh+roUaz8GMCuNR6bXhkIRt/2QlKFsmmD4TofFPPOL9uNw5tDH2AAUbdzefNX8Bm0P2
Z01YilpUzsrZIpmLHOXYepnzCP/BQyxjNI60P80ALUH8ncXQWoe8hTRye6M2Mjz4twiv8cGzU2sa
QJQUo2emAPrKtuhPTa8MIN+5FsNpeoI28lo9LhI80KhcS3D94Bau64zGmunbeoROLIofdLSifEzB
SZHafDxr0+tFQeRyciH8Olh3fQkXi6q3o4oFYtp1yamhf3aE8xDfexMOBcLI6hKvA6v/uAx5/SVy
vPI+bgf7vhkWZ6c+kJ/hKh0AVAkqlvY4iL8rXDXaAT2i14pvDPryIP1uUag127vbb3PjNFHkE7dJ
nflQ1xoF5D6KF4V6HPT4N95lSxy9U9LRQ4qyqP0CoOCp40cf5g7FsETrX+vMwNtFhpOMR95VjMhX
4aE0lN41ZkA3OB9qpwJTDiylNRTlmtgMLGGpBxfJkZ20YCPewt1i3v0XpsZjX8akTpukqg+lq9BC
5wg6NAswynOO4bgf/zYyEMQI6HyCUeRrWbeKGoK4x5cYB9rSLIkP9sP+bIpxemhMNT7qXjY9mlOy
HJAppi0wZtAauijZ03vYeGIqfpvS2SWxpAV6+cRJ6wkU++woSJZRO3cVCSWNk/xnT6K2F/Flhbc6
t6ZU1QDCwqxfXatZJ1hAOUz0YzhxeXVfM0f+2NhKdy6TLL8bilZ8zbPOkxdriTU5BN57s6lhiuRW
+KMXUKKnDrrJTsGzEbTg7Emcg/xJNNMuN6AB5GAaKQAKxUv+GC3oEiOK3aNdDOm58tppJ0Zu7Tf1
DZUpLVlYIauEehEmCMhax5hlKhn9jniPEJ8FJJiY0eh/eDZaniCv6PsynFktRk+1RbG+Z7GqValc
J+/Ry1P3virh1/qN0S07C26Vb3RHQJhbzLiITavjBKxGKSwUPYLRiLXz0BnO2YHVGoRWeMZ86BkM
rC1dPPL7iATkUOM4+tw2gxa0yLI9pAZalUNUI943mt9uh7OtjaeOgbTETJOUdHWJpziozm5mJEGl
Vu4pXewvDZpsQduH0c4rls+4PuboFZOtYS0DgF1+Bv90iugqqotjEUToST/bcVf87HD4paFQdY9e
qdnvLQe2v+co+btXPyIDDDpg0Hx46+tvOVRsMwzDMgqUElm8aVqwB2gTWPfG8B8yRVD0gFQYzkpy
9Go3gR15fVeLKKiGcjlbmLO/sWOIS1lb7okHbNx29KcMPs2/Y791934OUeMv5FO5kRa+NeLIeFtV
S/z60gi9bimZSPsFYOzqgWAHxbmw5igokyHClKrpPXFMR+zn20TdmxJsxBw+S14/O8iUYJ36GkMH
Sichc6FzbT16xcCNNpdTckiENzRBqJjdzunfWpGcQTrVSub8mjKclVOhlwZhfhZVeHbqRQTQGf/E
thG9ATe0R/vYWo6iD1UNaW+DbfHlJ9BE6jIIx4qCVggl6IRmHolD3SFeYvdT1rrJf3h7sopA9QA6
FKSHy/UWxHzCtjKjwB7JcrOQDow941iP5dd/KGpBYWJ6qpIIUrKvDkop8DAcTGnXJeolSMKq8Z0i
sd6HXE6vz0Y4I389dQlZUHovn8pZOihXpZEjX6wvhyjslTs1wv8hxi/o9X0e2kssJq1rwFqslhJJ
4jnlYubBPIr22dAL+wFX2/ExXZRx547YCMSMBWyKWugA3E2rK6IQbgG2PskCPa7RDcg6JJhM0ZTi
kA3DtLOF8nevYrFkXEh7XPgHV0hLY+jdxWEwFmSWKj6DahFv2mhX30Teo1eroF9FVxthlSseHqAm
BlJJkwUtBM/znLrYZQjkrMbFxQELVvnBaTSUWLOpeIkb57XGhaTKkP8khU2efW3tlyh4nbWXjlkw
2/F4BrX6vg+T4iMCoN19NaXhzlm5VvFEfYCuuumwHAXfGgA9MYvIDU2kQVY0JBd2F5r0hu1wDKbQ
K9529BPvlK50jr2ZiGcwhOVLCwDvMSpNM/GrQhg/TGtMft2+/TZeNd08zKQAStDQW99+Wql7jVFU
abAkgwomUYFeEmd7VJaNy51jxHQbGD0iE+uRXTiTRPVYlvCqZ+ChQPexw9QpStC3WDL7PI2O/cYe
yWjcyRF7jeCNb4c+GsGA0ohu8Dq1gBEyA5HI8iDP5/R/paNEj9Eo7IfELXcaalvPycgc1BWNBCRJ
VmFO752h5EWDwCgb+4G6JLsnF1CP9OyN44he/2NodemZJMC8u/0eN+4O7l/mNhrtFgBocg/+SZ/6
NlZrK+UZmWMmfzrLao/jbPwfzs6rR24jXcO/iABzuCU7zWhmpJEsK9wQa8tmzsX4689Tc27UbKKJ
MXYXXkCwqqtY4QtvGPAYtpru0hfjHgJsa6pUnCnvMAPI9PLPfxtQxIsN7wiEc9arw4m+7+B3aQI9
Ls5xOk0b9zUcltrX0bp+/Q9ThaOmEZUCZ1pj3kl2EpR4WGQTkQgfGevxa+fOP2d1ms5u6TkP94fb
2j2UDegCk1tLLsFqojOQHzOdkAcYrPL71FpRQLkZP65Y6P/eH2rrI0q3bkINGeGsVUTrErnAclHz
gz6WNhyzUvtfKfLi06DRQTXs3NtBad0efqpslGcgVlHQ5wG7nlrSLm03ZApeh8mSBTjrVC/dsOyp
e94u4PUoqzAD+7ysrHLUCFo9174OZUltTSvFp2mkZfDeBeSKAeXGi8KHIl2+npCmtHMX54uEjcbO
F5RafypLZV88UOsf8nLYw+vevmCyW0/jhewNkPC6dGiOltZkalQeXGmUUZGkdn4GSe1FnZYW5Rd8
i31rlLnbhP8jz1mWtDtxwe2W4Sd41Abo4wOsfMPh/XYM6xDLHxVBoAMIN7c76KVZ/2FNXf8YGp5y
zlGoebdAIxY5UjRD9l6gfKyj1KE06bO4jKjSTTtmdaKdFzf2aECZe1IIWzuHwTBNpvENBENO/rfJ
dWbdUt9pygPiM4I+M/2KZ5h3be/noeXtYD22DgNqBzKZwU+LxOl6MJBgwo28EUFEE8Ir/aDSx2c1
2QsD5BNwHfXIGck4jtuLtt3qNGRIKaLdg9pX0nQmtSl78HN7sGlPL/ohNSbvNM96fqx1MZ/dOKTb
H+rhP/ePye3dzStAHw8AA4XKG90l1clit3L14jBUg+cbI5lUCRTkAVP6NAjNaX5g088HdS6GnSLs
1naVitgEVyQdQHiuFxnf+MUJa+4Ckbnzi5XO/+aWPhQ+MqN2gPHJeLw/U5kyrVcbHQQpscPjD7ju
erw0B6McqYynOsuvUVvM3q/KsXyaYuEECDHXfh+LeIcqurW8EoPyZnYHbXk1aIU4SZOLpDx4Jl2h
LiScQhIBwZXCyp77XsvOWeIlf2pKH72//usgGiB1hlGFkuXY6/mWSS1oESEMq9R9HBhK2b3MMd5A
AqWoQ15aVWDb6byTJm9wgniM6bTTDWFLUQ+9HlUp3doePEQyKc6imFR6Sm4GSW4bP7kiInGMAJCU
DwrKocJvnRArIZyyW/DIgxRb7UZ9D9wkt9HqswMHwShNMpQB/K2XgSCwT1W0/Bar1fwmc5ZHZPXR
rtJF+O/9HbY5ec+k94dQA8ybNYTbqqPOMvE1OeSZPR7qtMhqP0a4oPaJZHlQrWR4qsZ4+QbinCiM
hHF4na2oPzdm6gU7P2bjdpG9HV4+j+4DRqfXX2LOREEZDS3rwokRUBRL8WOQv2LSwuTi4iBN1O0W
DxYKJIfK07NTa5t7rJKNi1RmOMCTKXLJuOn6N2giRLJc4TeAFhgxRBhwSe+qy/tnin8SA70ZxyJd
dz0Kt2WhhBlpfkTwpz43sTU+m+7soVvQZqwzcXJc+RaBaPuk2En8Z5in7Yj0ikmeef+3bIQBtJql
nwcLDxditehTqswYuEfZYdG6+rEfdfeSacX4WFZAxBQjNB4rMeQBSg/91wmu8s51c7vZQSbSEKYh
QghAOed6JebExKh6QM5qmQuw0FgCBpOhxP7QK+3h/kxvr9M3UgmdFxyiUJ6Tf/77g5z39ZRgqxuA
5PNg8mr1n0OdzYewmYoHBdeWb+Zkq/n7dzX1HBQwIEKTsvN/r4cVVatNmDZ4+KUI/dLB7TlkENKf
IW+NBwxdudoWW/8Cv+Iyj271QZu6Yuc33HxjFtaWbTVeTsAgb+Jev81cybsuF4Y2BrOWACvLEkCh
6AFUOXypQXF8zV2sz3E1J4JCfTuVR8qv+cM7V5/fQJua1iVpCAnt6kOPCvAKHWwPEgRW9JjNojo7
ZpMe41RxXsc+93xv3jVTvXmx3walL4v4gZQZXKU/ndaJaKhrhAyVqkbrJO4vYW32x24uvilROJzv
z/G2TCLHk0o70ApBVaxDeBjag4G084iwZuH9WeV2/dh6cfdYL8t8MFCDugjPHh8JGJxPbZ+Gr/ig
WpdeeP1TNanGzyYSs7Xz8W8edFlPBFhHi17GLWtQJNdJhtpiOwItVdxTWdU6VvKlCMw2n3zLy8Yg
cxAl0wdsWO8vx83ZliMj//BWnyFYX+18C9dPrwchEIjci45N27QH6PNpMDvtHoZxc5KyQCs9eeSY
14esoENsYq43BI7dKi/IL6o+ZF7t0hZpfRo9Tzm1etP6Kt3enZh4c2SGlPk8Uf5aeMazl1Lxaibp
WgO0vXZqtOcS1Nhfs75U50pz21dMLNsQc3fV2In6txZYflswCvRzeUuuZ613tWjtirGJX4Y2qBLD
+LufU7rXlelle52+m/uTpJQHAqcwSDuAE1cnGGmFqewmmBRuURfnZYgBYiYY634Zx248V0bRvDpz
j0nm/V20OSyxCZkHbfobOU005A2vnbIBCm2xnENjtC96OWHmmi7J0XszaimSdmfrbnxVhB3RAQaN
AAxrfWOCvyaRtBEx7LI2xW657Q9Y1xt+Ay0LVsEQ/jKcMXoQSzqc7k9345tCI0HP9k2pBV749Tel
Ra4NMAjQsS3V8gHGf/bRNcb8H63W9J2tu3E7UsvlPYS9IjtEq0OTzY0hiHaHgBAQbZoB2yVsNuru
Ke8N87msovbr/bltfUrkcin8Et9KYOv13HQ9Qg+nawbcMGPzGKVz/pAbHnoaatkekzZEMXBKyvcy
vdi2b2gHSmDcEOs7mfvY1YDxDyCx4ukUIjP3ONZd9AHGd/wfvh2dWFg6aMzSvFlVcFSW0+YgDkGL
DOo5SVv12R3bIkjcPvxxfynf1uoqS5DTgk5mU6mlVbquSovOwtzBiYZASbX+Y69kKahZ3hQrgNTq
xT7Cikl7mk2tt/1G8cIfXjRkn3PTC0c/jdIeBlqTQUMJDX0+ILKZfzIUXbGCclRj51HkneMdlDw0
v3uE5M9pmUc/GzT/cQAUdBn8mTLwu8Fk1GMJQjlx8D15qFbXmZZ1tRoPHldpn5pPvSG6c+cN2bHT
vO4DsPC9rv2bRcVqDaWkstwU8qSvsZa2NkeL0RBytqApXKxB8I7/h6JZbvlpHo7R4yLG7IfDSi6X
oSyK4jVt5nw8UDxFVLN3wuSTO4SF51t6ibQHJVgxf5vyaULHwkLK2F/6ZfiSD9q4EzVvnFxwJJJD
yfnlJl6tFG3Y3I5DZQpI2OCc40QX/Wp7q8GZMvHiyEfLI3F2EoWbzIivw76mRk+uSMwuf9NvQaSG
31g7dhqWafVcv0ae95fQK31nW28NgpUrFXmpIECt5XqQolsSTXQ6IUOc935cmjZkmDI73j88G/cQ
VU/wbSAZADWtgWZLXbuJKhRiUW1YLnzS4cFchFQPiObLUqBhnsWet/OkbFzsBg0cyoHSrZd04Hpq
qTkLr1iIw7K2Lf8d5iVeTqHiGPQbUIDbCfq2ZgiIDm0b9gnR76qKow5LZ6QREX9dJ9imFbNZvwqE
5761SD+ie5G2J7eN7Nf767rxalJPBtNOQxnF0DXaK+1GbaygkwRTpQoRRKWdvKYz8o8D5rxInOVW
9qSaWfKci1HZ+aZbywuKD/gihF4qfKvtCVov0UqPy0N2BY99O6vRmZ5Ht0hCoDLuPCpb+5QNKln2
4Phv6Bml6k1gluIpcMrS/sE313VfTe29iuPWpKTzLMwY4L2ws6/3zOJ5TWvRjw9ww5sxW667D8NU
G4+IbSDpeP/jbY0lZd8derzUNtdN+onXWZ17YM49Na6DFU+EO52mtk9p1nb/4SxIdXkeLmIdZy3d
USIZCa4RA4JWQz08ZHsEM53ex1nV0p2TsPGlSMe4tOneSuzl6tj14zKiQ8pJMFQEyLvaDD9kZVvv
7IeNC5kCIo4g8Okk7E7+it8uR8MshVHMI7uvielkjLXm0D20ROFbQ1w1j3Nu2zvB/23tDqc+8MBE
qCgYUgtfPQKUThqeJHdAZ61OlCOnW/0HypT5jI7T/C9efuArtLSrQVl4U6EesiQqzmqjdDpsuAqx
qXfvH5n9QjSRNyuB5fUSxEUE0KpMubopo/jpNDtgA/rqPKKHsjP1ja0KcouXj6SLwvialJyOk55S
5xiw9K3ss9UJ+2vfpAZUuSzfGWrjSrOo0pl0NjnsQC6uZ2VTduvbHksiIPzmyeuLX0KzxhfF0aeP
1pKpF7fBtwCNXePTu5eTDrUUDMFSUMp5XA+cCJYxNJijZc3xS5TXBuFEMta5rxbGvCOysbWg5DNS
UZ5HA2XC68F6B1pyPyO1UDpd9jVLIT+rimE9AdNNH+7Pa+OkSF07glbKMuDTVkOZjWXXKoYEcDSV
8WXuNP30hh7t2OEHox33cGkbLyHjObJhhTAsaNDrqWWe3nm1ZqFxW/bDKaJC5itD89XWYuPi5N70
UKq7vlvy5K3iSq41vh3hEqaJa+CpragImCZDH8yWmRV+RI+w883Zs18iND1qvzKG4lvOv2v7Ud1U
f+huVu35Nm58UqptQEc4KZA6Hbmxf7uRei/UoO6xzpGVFX/HppJ9nlVvfrZdkewF7ltrTNGLHie9
VeSfVmtst5abRGZMXoeB+UNvTNYRitTwnOLKfZBicwC68z298K1F/n3Q1UYSWqotkU0CVNsljmGL
Mz/kSwTLOM4cXMvT5INil78Kkl+p9vYfXjAaofRb6VwjTHOTymaq1cVydMR9zEM1avUJur2CU2zZ
ne6fmK0vCeuDrgRZM0/L6ku2ZhRRS2J1p3iYL1pJ3pXDQjmI1NZ2hnoj0Kx3rlTTomcNR+Am4MDz
p2wF6oOBM9jdcWnr9MOi6OmHVouzn5WDdoHvpU3zuen1wEr7S18XduMXZpvAYcitswzeiaAX+xdO
CEtKzt1b/4t7NFXvr4n8uOvfCRVPMo4kn9NevX3utOg2MG607+ZS+eVM8aT7uAI3n7sa+jfaI9qX
+wNufATYElxZfAiWZh1GgBkvRZZynGCmYVXp5t1zQU355LTR8u0/DAW3SUKTaMmsDQyMkXpfO6g9
itWt8tkoM3BQ2VxwbzWDsZNIbjxvPC4g91lFAqR1yk27oClKa+6DxkV/WjFoOHac8z/6MlVQxCzr
Sw2Y0m8nDPruz3IjLmNkojKpwkP9chWX6XNHwdua+iA3bOWC/akdeBAIdvbJrZQToAhqChLu4UnW
r7y6frsGm5pMYzHZ0EqhF492m31ynGY8jm6kHM1ICT+Pg5f6kwrfKapNpB6dcs+7aXPrSI8qqa4p
K6jXP8GbDbNjIXgNVE6tGbnmQXFJccENzof7i7o5lKzxI6kBgXtthdVFKjSp1GWXerN7wU0gQ8Mz
007cKu8GJ8iFpU0Pi0gKaK+RNK4a5fFCUzDwaic8JgPlIhHr0TmKRR8I8mekxas9Ks0tL/NtVIDR
iBtKh8nVrlliWy3i0uiDAS3101I42RHZweXFRY3uQvPYmU91ZTanzE0N7BWrvAKMGw5PoZqPJ0NP
x/OgjCjzOVEfH3NwHIcSdMGesOzGeygDc9lx4h8crOsv3rRulEa5xqnqouFjn8wpz0TlPcILTL8g
xOgdbDqNl/vffuM9pMtHQkUEx3lao0VMdBKAUrHN2n4aHuCbtD+ydJmf1WVJz0NfZJavh334lLbI
CChxr+/5iG/NmlMmUesGdc71OzWlgrJOTNRjKJN7zjt3+tBG5HiRmfSHRsFrY9GVfAeTs3WNyH2A
UgE1Kfbi9VInQu/0ivJ8MFiV+xzhV+L30bjnFrJ1rui5Uy2SNwn1yetRJlOvEQ7nsjKbpjtqdVn+
3RTdP2HaiJ1E8lZMS6K4yDboeEiFljUAoQ/ZMxDz+qDuQtdHXFL5WJfiu22L8kVXopLepakf1EiZ
0XotweyrVYcrfGM+lVkR/7i/pzbnLTGCslBG/2UVelTDGA+ZLp8HKxQnQyh/oTo7/EEDpNrpRWxs
Hp4gC6UNKq2AkFdHpuwyndg8FEHmVWrkd2WvPJR62pk+GubLx6StjFdMLvbAZBsTlCh6aoB43CCG
s5rgknr9UC1NH0yU535qYeP6kyXsj1Mx7bLft6aIpjyIVerNiBasYpYYWf+Qe5jMp1fNU13H01fE
TChM6KPdS5Krc3Casgv9UXQC4yuUD09Z4jQP4M/Ls2dW8+S7ZZqax8HsvQcvoQN1iJRKOY5WM/2H
LQ+8DtqcxNaTucvZ/PZw1rnW1snoYYYcU4TNvTg55GmYPtlDu8eN2voIJvcFVa63Jr3889+GmpS5
6pWmZmEaSHPJVId/xX2dfLCdytnZZhvXhcxxZUTApr6R32qTRCkihqNrwop5nV0ctVDof9w/NhvR
KVAHqTAMmB34nvzz3ybUzCPOmD1G0kLVZ8R+x8J7yoHN/6gn4b6kStb+e3/ArRUk+ZIMM4ImmMXX
A5qz1Y5zZXB60IW7mKb4Q1MUvG6Sbk+KbXNqVAjh82DvTJFlNVKc100zMhL6agSHkNeCJArRK8rV
6aFPy3jnVduqcsnoUMbBVAxwdrgecI7NSHca1pIOSwjgUY2/TShYPhrmgHNDC7TmiLOD+l3tLeMp
60PlReH1vQxZ06vvr3AR+xOsSnoR6djqs3bN2A54OqJtOLbNxzwsjEODk33s232652e89UVdsNnE
5nAyEOS/njageYOUlnWuiyguArQHrMeuQjjRN5Rs+nx/+2zdTNQIqNkDWgHvvipyTUqbKwvNq6BC
COpHkvXZ9wZQymsFZ0scRnuZS1+nC7fzumwdRk9DAV6WDWBgrj6t6XT8zZYpgmIK8ZEVWXhS+ko9
3Z/cRlwkTdmAvjA9ugOrs2EkvWMnLaOknhgP4ZiqPnQ+iMhzYQUQTLOnUOTJ01jhTh1aw14dZnt4
GhNk77QZ19G/Ek1KiLQXd0EBM7qcrBrS22wcjUWIh8URy6OwDHH2Jk+hT2uGO+fn9tMC6uTUEKgD
srsRMmnHqUmFCZwg05blxzTk7jFErS89VJNHZbgInVHxh8pRd67A2/1LtsN/KQcTlYHnvd6/pWtX
VRnHY4DJDiWauVA/dXb7sbU4qve/71tEdF0LoGHIqSTBAklIpe96qFnJJyPtqI9gWdtaxxEVi09a
gt2qH89t9kNtbf0c6o7yc1rS8iNtTP3RS9L4g6yBf6+1QXlC+tb9UqrhntTe1uLTekB+lHRM1seu
fxkYktLInLCnVBLC9ulUDJda7J4rHKi6GINI1/KTbtlDfN1uOQ4zpVUJteMGWRvQCsytHRPPr8Dz
sqLxq8WdAal3dvcDzKFmB8gspGdjqIef8YJW5ikzFsyo7n+V23eC34DcFAUybsubBtlSdLUDG24I
4mpozp2aDy9JJOo/dRrXf9CnebeMhyxy8u9BzwN3BwX/eqkXJ650N6HMOxaUnTA4yg5xi7MZyBZ7
50htbG1mBL4D1Be7bY3Q6VFLdtqcvzvnOQ6aeIjAs7g2Uk3lHkFmcyjE0eDdk9tRob+elZKK0m5M
SkGqF79UrnRUKjyt/GDr/a4d4eZYXFPggdAjJnS5HksfnDwqa1JrKiVa+2Gyxtq7VBmm9qpXzn++
e3vAzJWMUkDQ9GtXJyOOvUQdPAarGzwQwth8SY0lTA7x6BQHbR6zPQry7VuDmh7lLIJMfDp5DK5n
xyuQGJgRU9gEwPECyxGEd81NcH9aGwdebnipJ0BXE3DG9ShmmymWmEgnZkSBp0Psonvh13GTXebJ
8f5I7FY/pnVY7bX7N2dng2kgPiFmvyn2R7o9Y2TNRRMq7hh4SZWcwXCoezDLrT3CFUvJjksNvKP8
Hb8FtmoPHYfKMQUeowVF2wHiLZD9CBJKb4f7S7k5lPzb0PSU8d9qqKzOw3SkKxUYtRoFREnaYzEM
f5t96e7UQDdqhGjV0SUh4eakEbBfz0pBH0IWEbks3K4JWrOrflXl4h7yxsweqkWxn0xhfo6GUfsr
TZLlG85Ie2S8rQ9IkMKZQPWC+3k1W1SxLeGh1BfEsKiCyF6WE0rd6c6abjwMtPjoIDhor9GYWh1x
HNGKqs0LEJxzvPAMjOHDYM3F0ajc/lk0XodZn6AOi2r3uTG8PYehrU8KcpTWMBh0ytureM+oWyO2
Bpo1/ZKkp0nJmgO6ALRW7Ukc3797AG4CmpexB0/Q9Sft4klxi7LChLpMraBr5vQwWNj9TWbzbkoh
fzvRB30gaOjcZ6tPFwk6z40K6A/V9e4vdejqr16cFg8x0LCdnbqxgOwOSG8mti7QlVbXSzELs1SW
mj4bWcjBLOLmqEzO6Bdj573//UZlzSY4R32UO221VUY1HJBHoZqoLrwAiS4G9LWl/q1LvS0K6gwT
mfufbKPyJWk/qJUguAawcY1naAsrH1T5rpYptmZ+kS+V9alXxlE7Vt3U/G0LMxGAx/vSgvaXOq9N
4WjQK7vQ+Thl2IYcI7vU+v/t/KyNowlYFQaeJ3nxNCuut1I6WZFiu9wOeTk1J2W0s+bUixFXNi6N
+h/bAk4SQECM9T+7eLSfMyyZ+iDN4/LFTHE4eJqs2KE5mBfqF2FMWb0Tjmwcalk3QRSeHgfxyOpU
IZQzWWqSUj0BDH2wKRAF6MKbR6/JPiYNLos8U9plmJueArhh7jRYtrakrptYNlH5NYDYXq9O5Vhk
5DYTrmO8Z8GhKx+SSPtL7W1tp9K7NZIhkS7AraAUeKtzlnp5pDQkaew97OKrirInqJs4sJZp3Lkn
N55xmSyyrJK7CyDielIG0VaM0BPBZNzMH+o2mgljWxfoRWJE50afcd5uqKLf32nyb13lMbjvmDyu
PHjkDKuYyKGo2kFwG1AjS8Zg1Kf8h21V5Q6gZWO7MIojMYFcjBA0rueGPZGWDiaAFg2D3EOxCP1D
3GXG/7w0dU6KMOMTolX2IfEi3a/Uzvx8f5JvGMD1LDWPmwU0hqzDrTZMMnhmDql+CMSAA/ZFDyHk
BMYchjNEOy0Og7CBGHN0+loxj2FcicnHdaL7J4XZC9+2V382ZdycKzyITkMYxg8jyq9fOyVL7GOU
jWZ3MsZYV/wkjzvqQyPX6DGpOrs+zVTD4BFa+Zg/OpZSHnMj8qqd+d1mo4QQEuMuyw2UU9blhgy3
L2ETGWFj5v2Z1MPZC23ZwJXpqKd4dKYKTKLmGTpSARJLk1cdevnfi8R+LQX6d5Z4vb/kN7tZ7ihU
1d54/gRTq1cjtYYsoWVIKSmarQ8CNajMVxtX/RBRdzo5woVKTcC3p7EhP+TVh34blhYY0QzF9bU0
aO3gQ5bzcATR7Hnk5l53MjuArks4OwBCs27n/bi5H94ODmASxgImsT60BWWrGi1zCtaN453rZhgv
edgXgXD1aSfM3xoKupoUEHGJudfgD5LbFGA6zQpp3XwQltmSTPQz3tPaHupa3t7rVQQKQF+PBFCC
QK+Pa1/qVpcUA3Qttw0rqFrC/F+RaeE3SJndAa9MVBXTdHrp58XciTY2h0b9VEJcgCKsW+eGNVap
ao58wMWO0b3VTd+t0+HsTmP0NEnp6qJpc7+b6nf7EfEpIdjzP6q+zHt1R2VKh8lJB4I4hTjni1xf
0Aa3x2OYt3vSzlu7VAcZCj8TBSG459frmxmtlVreLHC97HKfQuJ8mDwkOAvLyg/LYOs7/b3N8Sjp
2oxGEL7uqFGJ5CPTBghUVVGPRQq2vTFNjHBcrDZp8u3R+TfHIyNkLeGIcB9dz4+IK53GJZEW79n4
WfSNd4AVWT20dgTApJ33nEBuO/R8O8MBlQMyh3xmvaC6UjWUwwsiIIG6xklVMKU5xQqcpsDoHetj
kdqFezA8p+fd8ZToY6WaYvykxv3C+qfxOPplZ5Su72a9iwVCCVWTP9S/wL+33p2RyB+L2P2bqS/5
8Gp1yD0nDZ0K+iY890dvctOXMCFrJrHNv9+/hW+zTMYCOESCjro3iebqJEdjUhZLrdA5UVTlO2e2
/p6Zi3lx+ln7S7QlDFitaOl6cQl8NhV3+UdT297dide29gNJNbuB8guiOatcN5zhIaTIpgdqHi6H
LE7mZ1Po9jc1TJLvtavmf96f9tZ4+LOATpYeQqhoXe8/pBtzyGwt5e/e6D9OYSbQul+GDtebMM0O
Iqn3YAg3YRTrzIUFWdCg4kqp83rEJspqzWkbbsyuUv6ABqm9xnG4E0VtTQtlUzCefFHZtL4eBL+W
ZRmdWgSjN9uPXVN8STsgaFamkABMg365v4pbD87vw8mf81vdRdPAk6puJQKU+4tDnOheECPreui6
1D7eH2pzZhQ8JFrJoHu5ihbcvhicggZ0oLjt/ERNUn2tCMe/18Rzla/MXMH++0ekGiAVKLgQgctc
T04NPTskjxeB6zbjxXNF51OjsP0ysuyjDqxw5wjcUufYIYgrEvmBGSHDXU0RPptlTQZvajxMRny0
RGe86tR07BNd7vaLMtYixTqtmZIjpsxzciTCiRzfakvxFdO62fHRndDyIKYBbz1wfcCYL3V9iP0q
r23DT9Rc+5TGHUAoK9ezhxSvN9MfjCL9NZp4CPsD0pX6znfb2iLUybjD0POXYuzXq9jxYezKYhU9
Z8E2mnLuSRiZevZoN+8kKltbhJotpRwVlUWqEddDOW5ZO6VFS6ucsvnYDoX1FwWyLBhtS0EFWN/L
cLemJok9dLa5R8gAr8eL1cVItHBhPJ3iZqn0RiCQCTmbZri3F7eGQngF8BwKeHCcV0NpUW5SdKTF
6+Rhgj7z2Dyl8wwRpiuTnXx2I7yiqEAuCakZUOm6kz5Yij2Yc9wHPQbn/4So2Vd+bc5DYKtK8wj2
sjiOtVodRqtvop0jtzFNcnYA8QbdEs7e6o5sOzdLqrqkZqAXtW83lrhkwCR9Rxuz0/3TvTmURAmC
C6cZtfZ4cbS5NZqSYCNJon8HURknve4H2lFjujOS/DarUBkWM641dL6QxVyXF+ssho6t8sBGpVId
U8n8N616zxRgaz4W9wZlVF6zmzSD+9eDmc18hIV2qR837fi9Efo4kGvW+V/vXzyeMfq2oM4AR62+
0+x1qoVlXB+gcZcESj92jzn+CC+Ie2tf7w8l/6qb1ZPsRO4Q+AhrmvSEZaKd5pRXNA+bSF2vvLOx
DP0py0YrQH9aozQ9vrvKKKWJKTESj1CRIJW6PtlI+LZL3TMo2JbwqecZQPh21E9zCM90AHi2k7ht
TZKUjVyGvS/zmuvx9BiSi4PMVNDbojmOZj9+xg3cvLCdnBIeVVs9JOjv7iRSG/elVOfmTuGBk83J
61GXyewsCnG8N03rHPNydB88hGeweEZRDyDqcLz/Kbe2KJ0TmlA835QFV7smS5OoQla6C6p+KY+Z
06uXShn/Bsi911DYWE8Y2zRccTGiBrgmvMsug+gcpeOdA9Uch7X+LTNzxN8rVYUq4KitguWn0M2f
92e4cXdK7VvJH2J0Wm3XK8plGjatjPGm1pgObqpYvjbl1XNVmIs0DzD8tLJiGjhFs5O/3Uq8oHZK
WiqfIUo8N44GLeY4XttjcGq3ovqcQYFuqDgM40cxUIHGBcUInFQtTmkvqoO+tOK180bE7tGP/rue
1fYYKWn1H2otXEn8LDQB5HOyWo/amIzeqkiYgb+MR8Vq9IfIMEK/9MT8YEeWer6//reoLLkKHv8h
iIKksI4SjdaNqTlTG9AUyvRBp1QESJleJO5FGfrlszaXnXnqUy96pD5baYdRyYY0MOu5/XdwB2KH
+z9oY8vzezjVqNfKEEH++e8BcpO4ka7ye+KpJ3ysSwvnV/0HpYr/EB9LzQBa5NJcFszB9UgGaG5q
LSkFA0Qr4vPSkF36s2MIIJ1WEb+knpHvwd43LhC6khQNIMYTH6+b145WWDUkuS6AKNuchh7voVlq
Lxc8VJ+XHGG0+6u5OR5vqGzE8GyvSY8Ib9rR7Opd4EyV/VOIqQ6Ekus0PCJ6ClPxbiV+dpMUOaQc
jTjIDQrXFXHT58LqkHgxQ98cOzUwqPWcdaH8l6G4zD18WCRzYf3MKYuTx1ajdTCTDFqgaZM8T7P3
y/TG6PP7F5HwGMF4Hjnq3HKRf9uSerjkY4s9OiIDdnyxOoQbcaP+rtgdrlKCXOD+cFsngItQctIB
ZoLjuB4uQbdx7sgrgimyeh92jReYVSJ8e9wtz20EWnwqiXAgAEIOaHUE+taz4DPHFJRds8PuOdEu
qLu3Ozft1iaUYEsQXaCneGGuJ1QvCZ54Gh0/vdSNj42CfYkOoMx36kr16eqWO/H45p1G/AgWHIy/
5KZeD+glVpfmLqcMMkvJHUJRMKmEd1RaLTks2difZuEqByhvpdRYsf1eL7pz1Drmzi/ZmrmkZCHZ
RlMZ3N71DxFuC1tC5/3W3DILmgVvcr12Wn+iK3VoGtSx72+dre+J/QVHj4XG9Wz1PRMavSJJ+J5N
HmmnLHKsoPU8+9P9UbY2qISjYQqIJgVB3/WsEnILzRWZCFr8z4+Uw37VbtR8rkF57KzfVnQgm6FY
iUrLwzWulLJiOxoG8ZaN/nSQYG7/Ixzb6olyR0HxKVk+eBliMsQO0Zf7c9xcSQ49V6dEba17sfaU
IS4sqNPEQ6F9K6ukBssBD+b+KPJ7rEJ1UmFJ8SH/QGpjFU+KAZSTXVOigU2gXOj9Jz8So6yRhxyn
ozF2KAIg+HRRi0ENtKlPdoKvzQ8psXb/P/xaJ76tx8QuPCZZGLVN53uyPiHe0AbQ3JLL/Zlufkmb
VguhOkJVbwI+v92hmh4ruqawM1tyh0OlReqZPYpWpZsS3ISLEdBta0/CXfZ4OJtnkDkSR0s74XXa
qqRJvzB/vMGVKAWgNqsHM1atICbCC+YGGv5/mKkcDTyhvL9XmUlqNZKXxXhVEecvXlyE53mQ1E+3
yKfsGHam8jldevF50dxq5+l4gzCsNxSBHIBNCvbAoOQX/22ZbSEALbgR5UVaLfPD2BiDhl7dkv0J
8kHVH8hAHQTXdCX+NKZ9bPNO59kxH+IQKQk8gexApI3qQXQADOmHmddV/jRN6uh3jaMrx9ns1G9u
OowtvuyDYe6s3daGtKlBStwiIuJrEo8y60aXYjAaoN7fH4nItdif1AVhsxpd/HezVQhWfh9tdVvO
VaqVqS73JPJbpynPVNrMSZE8Jotj7tWjtrYh6T/KE1gsYi21egRHcG/d6FFt0EWzBGRhxUVFHzVw
87k6eV0d71zSW1cLXxRmDI87j+FqJ0RLkRazQtMWgLTywUAjUvVNe55V2JzzUAcNKnjjodf6+M80
t9y/p9mE03r/KGxdolDsZPUZyDws++vdmCVxrNhZS2Esj9UPS91aX2y72OOv3gIR+I6kcRLACxkL
zvv1MDpfLw07F9JDFS/ZOcH/9FfUjqjgK+x8ZH/t8I+ixCcJ7eW8OCRaHv/jhG6T0CzC6JIKYUQb
ZZym4lkpjVAc0M8dZn9UjKX33bZYftZ9LYrANYra8dNOCVEVs60p9nVFK+qXpNM1mOR5U+aH0RXN
u5E57A16qNQ6KB2hk74KCJ2mztpCMiOnvrA/Dm5YQ9VVs5MQ6s57u3H+eNYlT4ymLZQn+UF/uz6a
pcFvp6aqkjWW6SNoYV0IsUJfT0FF398btwIFEumJ+yffjJrYDZkaNVECGZfM3wvTtAycuoa9uyCP
8jNJdeWV5mrq+P/H2XU12Ylz21+kKjLiFTipo7vdji8qe2yTUUBIQr/+LuZpOpS7vjvzapuDQGLv
tVdoetivXqAXWtOPWvAM73Da2Kns0gyhBn7rw1sKEEyVfSDW7kYtyj4sG5byKBokQr/Tm74BkuwV
AUjO+9gNOoXny+PBCt6WHkBvAs7AsdtScaAkmqvMR8uvjbeiK8XEs/SdU/GtehbOCEDz9hn+Tv94
fl2Rj5nsWrTaKh6TO7LYtMZ8o51KDlgEMmGYQkPZb81Q0QGSeLORoswU5Qds8ffCQd54RdBMRoBq
ALzt8dDPfwv47drnvpAVbCHin11rokMoKfiui9mG976lbyw41OEg7OHbDeHiS4oRJYAcQmrwLWVy
vqGDjiuzmOaIlg82l2M0fUeW+frOU37jDnFRYNw4T1ABvhysIuIJ3i7Kg0JrJezJ1zW6JGsQIN5b
/z9GPXuCMpAAfK4B3u8fjf/uN7i7RQtVS7UkZjpQgRGqGV10gDfqe7jKW0u572pQkkFAeUVu9ZS6
dBrR5ZkIhhDgvYzVAtHSKROgCAt4DV7nSfte7fXWUu5LiG4B/TMkjc/vz1uaNRFCyeADKcMq6Xt9
THQOLkC36HcKzDcvhQIP/+Fr8EoPOtqgS003L1U7Re2pKeb4pAth63md36P3vUUAwFQV+hTIYSBE
eEkz77qAY/IP6GHusNMGyIQrzH/ag4s2hNiM8JVMV46A6U64uigwIQ/ssLzTOvxrafmi1APqAfrd
v2Zl4Is+X9skF4EwMGGtdr91eeR4rE8AKppPXokcBv8DxTkpBjI2Z7oYaBtdIIQoJ61HihMrb67z
0GHWB6gvu9hZoSxX8Pr69Pdj/o2yB4nkKET/neUDZX3+K00rOWxBIlVROCljntP6Q7zGnxYVjles
SJt3APo33gKo5BBoAmQPNcFLaikPNpBWMuBPYOeMSPRmHCpL1twI4YP3PmD7Ar94ALssDkYguwwc
kfLPbw3FnmGxA8ogpGPZId7ytcaQO4bRl5Hz2c2IYy9DxhBoHW/k1CMPeSozkpLj/7zEkM3tNQJU
DwjdePEiCOA3eecArwRmQyAxEu7rNuq2Q1qs6prPsvn89+u9ucbgy+0SnABjiReHlgjQIDiPpjwu
1gyUMkQAAubQVwaQwP9cj6CXKWKcW3BswPnxomjmbgsjncUIMWrG4oxQEeR8hW1wnKR+L+D49V3t
l8JFdn9BYDUvXtQF4fCIbs5UtQazO6ZQB5eBYetxZO9qwV7vCUDtIIFg6ogvKahqz1+cTeZDwniz
44keTuaJaS8YgrcHn0WyxFhAXv7+wP6FQp+/qVjA3UQURdM+5Nnv/T+fGZiv5hwTMtwbwPy4mg1N
+dEQtOKlwR657+cE9GvE2w4oYFKdXPMhKZAdkNBmgcW8ResQWyRolCyfp+EAp6j4qp+Y+dXTKToy
1umhVs6FN1g7JBkK+DF/aODg0R7+fiNvHLxAKfHxAq8ao330189vhHGyZcFAVDUkif0NAH+6cPjc
XeYJmrMyJ1ofBkeKk0SM76WgLPgCuF017+z8t57fniqya53xqrxUj3fwdBpkO+CQIVl0IE1OjsGy
pifDogh59u8GLrxR/8FmArgeSI0Q/KDoen7bhWrjmOynGnLE09vZWaAJse7JWYwIqxz7Y5sl9mbA
yVfpxuW1xnsbpu/aH70uIfAzYLwXgW6Oe3+pn0g2pKeuGp/YuEkswmXy9eTG1sCsekHlDuTxPCT9
ezD/G4uNahNUbACAmJu8tIURaIzcuKSqKhSF6ifn2w2Lu+XOFsOwQvpt4C7897fsNVQFs0bwKyGh
xZZ5VbTYPJg525PT5EjABZDBVo02gq25xNyrIyRFTp0N6txE8unvV95r5xf7dPemQagJZichysLn
zxlwoBNWAIDbWpdUYub9LfXvGzG8eRloqvA/2gqYwjy/jFyXwTNXqCpIJGwlWLbxC122rdQsGpZS
wxitPRBYGx6aDbBr35H+yU5dWAfF0D5oakZ+VKxtj76N6Ttn1VuPG3rcHS4H6RTjnee/jSzwqYw6
7C3f8+gpTiB/UTYfjnkDlksdMmB89d8X/a23end4gjgEjkvIVnx+RcmyACgZrkgCPR+mNkmqVtP8
XhcD/OcIPt8p0LF3LvrWbf73oi9a+lRyP2VBi3H7OmQYTvSyLggqhyRj0b1h7n92h8OK7mUYRp17
+OjLxj4IbG+bAckS2VZsF5DLVCmZIgeEFPlyzZ09ALRMToh+fi8B/NWdYg4B+Q1QIGChqM1f3Kno
8i3DgB9aGNLlyzlJVAMTjD0CA+Z+YzCcZu+a9+Jb9jf42UZCX4qCCE0cVJKgf73A1Zlv+3HD9Kxa
oa6eTtEaLzepYuH1nIXsPVe4V9tpvxgkMLu7B7DXfwv1/3xdt2XQIuIcHXDjo/tpddGxkHP+9PfX
9NWphKtADA8Dnx1Bfz3aCaBgQkEHgo017UMnMCAA1VIAwc59iToCAkkgmPXCt/ckya+JErg0zkEg
eGhRU5jRPd8hu5Ek5wQQ2aZo+GONePsbVW22wQgV1ACUYvEeOB13vxDd7T/D86gpysaJ4o71Kt0O
YkRYJqjgTD3+fUle7dz9d+GLAHARtCWs/fPfldMpdETD00r1uogrKVh4zK3p6sagZlOLSAGFhEhJ
+Ptl33je8EbGLBMaArSBL6upfGc+FzvVPJvY8GWeaRsCK0zepT+/cXvAPfahM5BTkNT2nfWf9wrV
p1R4GXAdF/SnMWnpUIbUdXFl5UY/ATdGU0fIan7+/f7eeNP2iXAE/Q3yzCApfH7dAYaDkKngur7B
kHZelD7Sjiclb0N/KHxYIOuKJiUwyfco5q9XFqa9aNuAUuwV+MtBsXSgQOHbA6fbPl9vQ0a2j7LT
yzv4zusTCcUjKn3wa1BQvKqG17bfcOPo3pe+Kap+MckZ6Xg/vNfm3DrgvH9fztePEWwxvCwgccHn
Gmz958uJhNBijROM8zvomMcKwTrLcYh0c+7jlD2y1EZXivTif22Ed44a0JB/owDxnr74jk7CoDNN
wefy8GM7NnxyNZ/iruoGJ97ZD68PW1wKJ9LOWUIf/JLaqBOT9h0Fj2aFzffPljv2y/VjeN8D/v3y
/1jLXX3xLwSJWun5WpKwtVhqDCxTmGjnn6aoadpD1nRoVuZgsDmIf2N3Qh7P/F6k4Zs3iQJ0n6XA
ff7lVG8jsVSAf7EZA8lOIkuGazpN+SkGOPvOC/N6/6ExBN8Pex4MQxT8z28SrmkpIRGAHaj66Ukk
EP2dCuXNKY4l/Z03AafltqX5bTK32TsT4dcdFt4biNT2FzXACOAlKQqVCDLuCfZco1Q0lBMN9IC5
0Srh8N8I/6VLMjsdG2/UU0pn/6cAWQUGwuPqwo9/f9ZvHAYARXfYELXDftQ+XwbC2sE6hjnqMC0T
YnEgLK3CcabxO8v91nXgJwL5395lvIplb0IwScHLxjuVTOq6iYg8blH3nvXzW4fOf6+y/4r/HOZA
8Hsj4JsDItY6QLGLhFu6MNDBuRb6CI9v8/vvy/dahL8z38Fc+BdYxlQnfn5FDgCQzDDVrDCCjp6Q
gZm0NRuj/G7GkP2bwRl8BcAmhGUutfEFtiP6Zizi7nFi83SVtzFEdH//RW8uAdwOkNyA1gYn4osf
BCOHbtjJHHwYl88Z4ePVNuThN0mnvKaIjH4P8n5rz6IG2qEq8JvgPPL8gumqJ6U9gDE2kO5sMc2u
mdiGw26r9E7b8ualdtARJBWcTq8mQzr3NqOgiEnowo4+n8cLiAa67kObnv++jG8dDxh2QnYIXAwY
9It9kU1k7XVDFwBV+ZjXKe3X37plq4ardLLbxSItOVBdcITYoj/9/dpv3Oa/Sk6cEWjSwNl9vqJ+
V1DM8PioDNwqb9dNBg+NzaEchXDm+PdLwVv3jZ0J3AqlAIpPtGcvgc1kQSaGVODM54hsUtfEDRRB
yRIzWyTBxPxRtQS32WRt5E8qXNcnSOAdUGyqiC6TNh+6Ywgq7UcyZOTHtjn2kSvGshLeBFNYbwGT
tl6oDIsSaZrbdtrCtDF1N+ZdcBJrKn5JFSfiqNSq/8nm2blSeZW15WK65WELIE6rukwkv6h0w69Q
u56fkQWUjKVchPuAWJmVl0DS9iK9j8d/UNOHn2eqVIYZgaBf7ZKb5bR53n/dc3Q52MbJkkG5yobH
LolRt6oIuVSImV/avoRcOLhdelOIMyBXiKpQcoKF0Qde/TJGZePdmAGIApsU3TmqViR7FQi5ZrUb
O5WdkMsJ95QYSbXHtvC0O7OCFejt6ZybGt6Wc1ttfFvGA+Yos68JDzt3hEHIeC7EaAGrCULjcpo2
2Two0/CvoMs2P2Y1r1+RxZlykDUmsUD2Cfe9OjE+vUUULeIzofY1d8CGQlITtq6uIkXkwmvWTyIp
cUj0/8ypbsktzdvwEXwyifCtLmcfQyVQaK6wWIIjZTuCfL4Ec94/GoTA9AdqQOcrx3TevkAG0HZl
FOl1wx+R/WfvvInREcGZNYXvCJAy0y63sydI9/DhjN+0piFzu7qq+13MeYPoNGj3mypxg1vuhYYc
EA5gcNA6NjDOAtZIuuiOIPulu4LD23zX5TnDnbbFcNWkZEqPE8XrX+EDlXzlpm9/WAhhv4KAWCDF
HM7+AeYB/Xaa8EGND12YYjYwuh4ucixp0AWPc485wYw4wtskSDZ7aHguYQ7ZhW4um1YhYxWk2m06
aREjrWtu2Bcz+TAF1QDmOLWyYZ8c85UXI4Q5sxhuYUsQgvQwmfZKhgGIa7iL8NjotE2uSOIAcYMg
lAzlEk+tKKmBDcs5NXlAar0uEXJVgQVdkZbR37BIQsqVaIEWYUF1YS+QlfQIxWmC/EdiC5keMwb5
TzkiNYmWUQhr7MfVzcN26orR0cu8pWFfw62Sp6eYMfxjhLjtyiZdSmAY0fMHGkl+j0xkocsxUMtN
z9r40dougL/6OtnvWYZRfxVZMIFPSOMaBxDydJZehZSxGNQktJiIpgeN/+gX6kOE9KQLWGwdxW2O
uXHjJchgp3qNWnuOyxwJIo8paQj8IoNG8+O4KQmzk1Wyf9Ys34ZzIpn+h7No/uJSRDWA7W4TAGPI
G+bHrdnCP22f9Tdb4DocRVkrTZm4XEFPnzdJXs5SFR+XhuB15ZsEloY1Hs4O7yIEl9k6PrBGwNLa
oSW4cnAMzk9IDEYnOfNo/rP0mG+ADm40/AcQODuUZJXLJc/HOC0VCu/5OAKOAl7TjtN6tmPO6gL0
/OQwtJRFF3AT+LBvCvMPYOJ4LS3wuscC0Rq0Nmqylyal9pMyBKzbLRnYt8zhValnJLmqi2lc+xvt
9vYtTWQmazPFFl/KLXWw9MeTDmpBCzJVI12LR50ZOx+iph2aC2m9dbDEJPAximYhm0NMbRDWcboG
vgQfIwnOQ4wh90GrgcmSc8iiK7vBevugwpkgidMHHunBTDS0XgI+B6Wa2x7s+ICv/V3brvB6X7p1
M/U2zJM5d6x37LqYuVVXXQC1f9nmyEWsGu2MuXBKRqRD6QWI3ubgWHEmmxOyzNuAuO9t17jxCR1u
8iuktkXIiGgVvwWDIQKUPniu/MOCn2MPNN4AiMF33k03oYxzd0KKeUOvsfgwqM82MM9JVcix1/cb
dXF3zTwx7CBhFMd/ZbHJpq9NO844E7dNkgY52BmF58MpS1WR/8y6ZqE/m3DTUQfY1agNbp6wx82/
REMKa83Spn4lH2WS9sXvDeWiqOmwzYqcgpa5kJTpxjAALV0YLVBZEUEHsUFnq+wWVDwYsuEEC/2l
/QGL5GAsdeyp/0VCY2SKYJNMyDNrUvh0XzNa4Myqwq7QwZN2a+g+g5bIYB0W8tDewTex07+GNWqj
LyTpl/Ga4KsSV/BibNgfFSNRfj0KujN4TuiPtv4BzNnI3jrXbolEX1CAaF0uU0h4Xysgjvx3V/ho
nuGHrvn6EU7nHb8enJU5RnvUI79bTbr5Cte2NBB4fYK1ueutFAnC/RrHbxog9iDYrFO6xE80gt8t
gPhkNSCR2lj0j2TMlqE58GiIe3yvpGZUwJcB9NOPWLcgrkFHipZ7ivllQ0q/wN0SdjU+aZKtQnuZ
cvNljCF8OvTBTDdROQDSriu3hlp21tmg2zs9FUb8njq/u0TaGK/+XSLtlh5D7A0QcQL438LxJgBi
0//GyGRpVG1iRHJfWnTQTR2xbLozkdP6rBCvxzGqT4y4phwOs01ZTPDriatMCs7uYQUoYDEY5n5L
aDkLW8DKp2+TFXO6hI/6NvGbKG7bMc+bcpvWhYH4E28wjCqRVlpkT9PS4aGAm0bsMJTaFas4uaHo
3XmY1iQ6c5ouyWXgLoVCPOBFfxQZ6HFlMu7FLCfxOFd+WtegQdBA0bS/aO5NcyfAcYxKn05woGuk
2ZIyWFe4Ri2kxXwxirftftltOGrPRhSmYow5wqEiK5BiAYfa6bg6HieVtHC8kggx1V1RI05wwnx8
6MIACusZ+R4zkp32r6RnbY3oMZjJp+E63oMBDpNmv4b951aD+V1xo1NyisFovC/mrInLiJNirY2J
9JfAh9qUI7SAyOoIGnvBjA520rPKHWZWHZJn6m7I4vttdMtXTPOtr9aEhKpEL8Tc1SyKbKshaVnB
8+hk1B3geQFroyzXI/hnLMKfD+zY/JxSWKxUojDNfN5SP94ganTq69gJfq1JGLS3DBqA7eANa+8N
zj0sHCi1n9KdWteWPhoyig8W5n+VnuWIaUSOv1tN/YriIO9zsMxMC0y16hUM+WAAhBiKcg6WJfgu
hmXCOE4XSpQoFaksC5aL+IgkPVOcKAww0tIus6B1rjlOZiUkfKhluC4IHgjWTT+JSVt56rrJ258o
HaOkxIRv7H+3xPZgjCAqwZ7YAjmYu2tsGw9H33jrSWmL2cqvdB51kB894rMjeL2xVB3kktnxIMOm
ID9Do4JvQkG/H8H0Xm6XwCpLywz8a+yrru/yQ4CkelJukPNMmPvQSF/PS9qfA5Z285VBbhstQ7ij
rQ9hYIMA9Xe6iboJ2OwPGTo6db1pt7mTczLSKGzzdcKr3uukRk4eAnTDqQA4m03OQ0QTGguz5JT6
C/KdWl8XfE7Dg+kU6rIS3bRq7nAYh8NdZLN2eOj0HM73G4c/0KGPueLQT1H3EYZ9bDyDqZdfOjm2
ohKsE/6UdADZbgo8x1My+hTvRoKq9wAzUTc88GyL40MrJL1aeuJ/5wI0Ryf3unQeu/luSCf1ZUQ0
11LmMkCJIh0GDiDq2ikradyBjJr7ePyJXaN/ptBgBGUkvchuhNdiPfBgyv5kdG2WQ5xZOV3FA8//
GJMsbd3g8LzhChZvdZMNoG1PKHCnKkz52NVOFtNHi2PiMVmkhsAR1EF8p6duZnfIK4hVuawDnF7g
ARy1NdxNokcnup6XKI/5Bz/h63ZZ2ghfWjH3nl3hO6zgZNjOqGK1anb3sXzDj6BpK91tgYCx20Hs
JlJKETOUOFIlr1oiZ4RfdNPynYppeMBZTj2G3PP02Q0DQD3shPYjEyn+0TWDJLNyYPSiMjNkUwfb
d7AIMw1iBg+Z3nD5BY7JZ0gObF5itAyt3TAU81yrhaAdgzdbUS0yHSGFdix4aLs+7VFWhcis03Th
140zwfQF8NzygzHJwTo0oVBX2JP5iaygHn3L2rFpMe+e+r5Edgj7bExvZAmSnV/qohlVUKLA677r
TOojkcUsysiA8f7kMzr5myURpKuAAmt9NbpV/DRx4fGDIRoE6TVuqT3rBKfA1PNiPcpcmfEq63J/
GRSe1iNntL0JDU7Gw6YiH15ha7L5ArSDT2UikSlyY1cvlxNNMEI4DnJG1AMpukyicNAmPugcSfdf
l8gO89fQBtlcwopt7j/biWRFRTxP+nLoZwmLkjkuGChOUv9oyAh+Bzqfvkuqya4ir1yB+g74dYQC
F2YSkT+afrT0qlXxMFSTaAP1FaaaGy2bvGNfI5yt8NwYG/Mp6XX7LRi8/UJ9Ij/LLZ/vtkn4Hxhv
9eOF4uhwZWfwJtfRlJrpxHg7f8pbzQCBdli8GX4/+gdZ89iWsQLF22aSfpZtVphzo5fiJ2XaL6e0
YSZ5LFSfpAe5Rck/jIQuq4t+TukFxziO1LRDpar8MIY3ac75TZuhqCrxoaBguUoRPJoJDfsZ9jdh
fNdapZezRfw5Dpmc8fl2XPw6nG0i+vDT5FehPgwh6t0bYTp36ifXCxAGDLnCk3T/JF4acUoIt/OH
CYVpfJOsyfqnBTVT1WqEJLhM6O5FNlC+8GrlPTLwdAriy23bjRCdh7BLDO9ZRMkAh7mU/goCVzyN
yJXTF4AZXVTafpyD2xXBURfbDZTVKUmoOZklZijFdDqepni2zbnjQfeBmMm662yOtD0vNGTHFpCM
vpltn14yE/K0amzkg+sJq4O48d1tD9b34XzB8DXrL80cx09xI0cUF7EewKhXNP4SBh6BapoDuC2J
BpK4q35GYARLHA24OoioJVTZaCo4Ak2/rpbJHsE0eEd7EbDoIKNQPII3Gs8VvpnkWiqp+trmMUIT
EokLl7DzUL+jiTBUbUx3CfjQY7eitNXJt9S5YbpESsCriGUqvoLEo88rg943/uCWlR5VlFN2Sv0U
jaVSvtcHg5BFW5oJL1ONExSHG+o/90+YtN1cc2lIUNKGdr95r7bmsGaZu+osfNxcOYZNDOwYka3u
ZuSMqzJZNaCiuOtSfFB4P/NjsIFScUKTp+E8SYlvLS/DGYlDiN+h/C5KyeDOyE0BkhbA7h2HCWRZ
as9WHq8j36fXWz/lQRkAqw4fer5IfwToFaVHg9H6l9gV0VbJHradxwBIQXMV9bP2Nbi3MCJhUdf/
nhks8UsYBpLwhG0dhSeDGmU6uwROsJek8Vt33W9uT6yBHispRw2zZPSApKUVxTOSZxm3+WndYggo
ceqEkFbAOSk9NmxtZQUWf+hvYa5p9GEueLR+1gR14sHj5xxQs0K/3oBDwSsj4qEF/oZGB3u0aFKY
mQXAThZcWpYdyfOPTcjmvOzaZmrLhq9AWmjbSMiNhpmRKoIN/n1HkGFfDpBrq/uk3fLzEIy9qoFb
hR9wiI9fQXJokzJyyfyzJcl0RdcIJFwydcFwERZ1IswaU5vV/eCTxx6aqe/4tXuaxIB8+lMPjOIb
LEDipwm7z5zGSMrxAF+c9MtcbJ0s49iqW53g4/TH6iD5BIPrcDmAid/frY2hHh1JBuwHENr2HUKf
BImhxkVtZfso6G6IwmKVreH2Ini8cFhjRuHD2g8BObcKEWw3KaYBaw2H5+x6hvpkqPncFeIIPlv8
SCeiCvCOo16VWUaYQtP377P1tiC/gNIJ8dHTUCz3eYJky4Nck8YekmShY72qcPmY4pD47Q0q1Qqm
YlN6icfFfAoUXM4PAsz34kDxuQlx+lNz46BNxJuPfXIaXDGST3we1p8+yi2v9djG8hgmdtzlWom/
11Is48VA6ahLfD/jz1OY+qam09qyc7wl7MFH3GE7BQQ1siWBrLlpYaIEl1CodNqlhaog1q5x5eq1
jPFYGzy2lfn8HoxmYId4fXRUjhJElnoDvfJsDcxqykiALn9wcxCoOhkgWkE1ts5wbxj49sOAcCuq
no12KLucd4ANJ90+wpieDTDhQgF9hgMxcJwhXYYHLSBqOwKtVU8qHUAtAxlRqwo6Jsw3u1bRX+ht
3CUn6B9LYAniNHURsIdCj3z9qYtILke+BLG4ntNGkR8emYF/CtVpVi1jm9wwNYpfFMDwcOg3m3xa
V9ZdfMSa8YCSIe3K1LbImaWAEP/EA8CzQ7sqmF8ruVi4U8wM0/gST39YHxWPnD9qCJhM7XFSXBIU
0+MBysLkqWDcYWDXkuVzEc/u0WX49IwbcKJKNip84ltrkqvJifHBbZYFjxmKgvVIAovh5gatgDph
4rncj1AnjCWO1vmeeDSPh0Sq+UIxBIwq51FD3qZu8icLE0D0CT4cp0PU9vpLBO7zcoE963gnxoXN
Zd6k2pxCsoxn6njUXU07gQRNTjpxgF0jR+mEbwSU0cxOvzaA6RsgZzVFldExynnLLORWU+Y1q7eI
ui8UYa1jOdA8/kCyrkU/6GhwKxFDqQ95VLgfqE3Hvgo0Wrc6R40/VrA0cl9FwdIPcDbsp1Mz5Mkn
RROAdSbLeo/sh60ADMxp/2M13f6oI58eMuLmb/vYo62En/sEasHVP8zJhBYOHhaw3vUBa025+EZ+
gMQVqaWTzVdsBDHlR2oTZu9MJosGVAqvD75fs+VupQQVU0PlcIuyZuvqpesiU7s8s2FZADp/4g3C
zD4PcpiwTIhFWj4GaMC+wfiV+krESF++E1u33iQwhEmxGyAu73HkiSQuB+Rl/Bk5xmynbVPiDoqx
zGMagFiN+7jL8MIBbBZlH/V7Md1YyU/NvCwHlHKg20XxhODbCM7dHzUYZfN12nTsvOCL8pH7Obrh
0R5fFtGVgyE8Fcw/kKKNIMlBrFPpgGfCeCggIrptVpL+BDiYigv6+PTWS541Z+slZJZQf8XfQZMf
fjKcWECxoXG72cKx4yUKruXzGHcjwQyH2NvMcoKtj2AOOA1vMomrZKLdUlPWBD2UFRP2J7ZqYQ85
wb0AeHX5zUabPDmEMBsHuRm5yfdhmgKf2Ip1lOApLDQogTglpIxa6p+ESlFZyG0Dj4CRGPOYhVgG
c/vEh1UTCtGUQD2wedBpAQNFzQnT3zxGHAvKBwwyLmm/iQAYqo/6M0Bq8xHfaBLWwwa66iFrvelu
snDBd8ehbpN3QCi3/sbwAu0PfIcjcZnCpo3rtI+2e9b76Xsvc0hlTIoY1ZgiCvEuWXosG7zpOlIN
Qo/+1k3x9MWkqMA+j1Omf4ymS9PHMY4XhArqdA1vKBJhrzaXdOZgkRSDHcXiLgGWOme/xqFowhJD
M97etiKwt3pZMEdZVLF+jZou74FAwkwPKfA+LxUEJtciA1xbT1Pr7jjrzfpRGd3RAwwk1FwmcSMw
uUEczVXjhnb8VGxFtO6PNYNfv7X8W5zLqb0YdMLkEMPB/0k6Z/DGIt6n+BkrgHHIVwqaz9aO9AvE
qPjR3QTfwBKego7VK3crrzMXM3GWk8vd9UiH+WHDC7pdxUKwTxQ5d8nTzKdcVi1G0O5bJnp1BddB
EGB8EE+kmlTkgM8ZVSBbEme+Rr2EW8GJMsKKH8oRUpwZYGJynhcSk9uxAwfhdocSf2R9nDlYRGQo
S4xYIl9vc6BsbU1qtgMhffw9XvVCypAU81IyZ2R3lBbTtNonsfoMSKcgZz1s6mc4Y5xxJ+JJ/cp0
0N/r0cRQ7oHaGlU62iDsHEJnRZV3hXzAIB5Krbxpi8sG57DoaUg7DJPCGJZaNewt8uKLwxRtOANR
duaGdtnycZwwNfu5JOvaVyLUHAd9Nm31iC5gQ/+HBrw03mXpdVRgP50bg8jvm86LVAB2hLDwssGh
e3xa2lZ1JYoY2WLA4wGnLmjwimpoTdxhFfMNYHY23NnUJvNDYTX/g/TwBKlYIHjhNJ0aos4ac0Jx
Rlopbgjf/QVLAxpZegb9JN8qrtLuvBGW8LqAu9U+QmLsGiOfFP1ANxe3sNDJOvDNih5WCIWUf+IE
HUcdzwtSXzO/Zn5XofAHCHHcvexH5SoBw0OGL6hA6kWGERXQbxyqa91QHp135hf8/0W+dh8wcoVf
GYbm7J8AHTtMOqac/B9H57Udp5KF4SdiLXK4pemsnCz5hnVk2UAVFEUqwtPP13M7x2OrW1C19x9h
d8ew33Zx6PQPFVWdfVo61fYf9C8UIcWhQZ6SRsqkgp6UmfUWQHltQ9N6p0FL8SuME06ORmzFn6Fp
82bPzs0fnhH2EoSLN29L9QR6fhBNnP9sYdP/9auOYXuWTsWcroJnn7TH7qEjNGU6DNqz9oyTVnno
qk6Nz4GZ9clhvttAH+ugTcuSjekA9h7oI58lcoG+mvXVMyilXzr27+5oltn6SOpxJWzIdIlzJMu7
02dJRvyQSrtcnmJYF7Ef3a1FaV3l60xWycbKApo02hScOZyD2zA466e3Lh1kYqIWltO4xgywUC2+
7LZosV+mcon+m7rSEbvt/8+HwgRSZwvCajjwbXYk+eRu8mn3W+nAZAz1H+XkxEG3Vou1s2zs8Gji
QVQZf6V4LTqrc14TRdFIOrtDPRySvvMGwoSiFYRn8qARJD1s4QG6zBfA/DbGiBmZ1pYGba7VBfqJ
VES6xJb+EOvKtzNZtMV6nxO7+bh5K1IcDif7nxqi+q5G7D0da1vQHifDJdwLjpQbFNl0NZoVXvMy
wWy10/3sCrLJPCAsPY3xnQxibZ097bRiTyWQ0vesnsWUsu+zyHtNKDPYvEVfEhlDP7uspnDVsWva
veESAEAuLIA5cuX+6z1PwvrGatT7Urkdm8rk6iZVRi9fpC4M3HuLVx+RfRYbx2vjV6ekKsRw8eE3
+R6c2wNb66XIwoLR6xygvq12XjSDjw1tTmIROAopBGSKKZ9sNTdsycQokyWVbZnQp8YFhZLE23jp
LYXzZ193k37oZAUfibakjFMWE/3F/CzWlEW9DlMnYiTLFHrUF1XRdXsVc8QWZA0BfQ5EcHsHTDhN
n20qmsVdEHS62SdFHgOgBEtxTRJLrncWJZB37TDjiOpHFwrPX0oc/EPRTe2Ja8p+b93G/hu4KxUV
5U2hCpLTNjSB147kebPyRe7+n6+1HwpvOORGKvW1qJoh3sjAfhjGokH/vijstr7bO+Cr1jr0aYxv
e00j6mTOJIXALPhzUPspms3yVVZ+7RzGKYfLYryZrlDZc3kcHB/abnMK/nQxoMM5L4h4LcT1/qjT
jQToHoZzNS8FZNSwq5ti4n/IDVy8txGFuDaRqA7MzDPZuDZddyl71nxOVhlEO2g22d0yO7YXIxH1
ZwWOoPhUlzgwzhWZUB8d/ORl3sa13bVw9QUj0zTXh1Ury0prlolbqYWj3xtwlQ+1rRsRavNNomDi
sB6zvBqIIMJFLrqLBUH92jE2+e9sg4N+8r2li/6Cu5fIBKIK8qYBEFqyei4dMB60iEy9xdx+y6kf
ND7bAc8afpb8nDeC5LhhlX519pxlWDN0nJzVsOb5+i+0Nv6gYQl6RalRM697w+aliH9sVqMuSQ5V
XAYR52mzuqe61vJVFF31u5jgkclqaQsEC05iNpydSvyF03AgGDa4uIrjfImHw7rp0c3AChBCMI8j
W4SrCsn1TMbkqtaeYryIEhAUUk2Apsi0Wn+zKTAKbHFU/2nhzUy6VKBQe6dxzHZdpfT2K/3uBqOL
22UBond9ZteYhn1d4CzI6CIML65/Ux+YkrN8h/xi5YYLygWmXAfK3tWtv/WP7Uo4BNgYPXNpqzna
uhrNwclMLed13IfqCTVP5z/bLr+n36He6u00cZbH6WCbMnwVsXYjnGYCCnshraV8gPfgrINZBoRz
B99NsPoStJYWwFy8rWGtgFkaZwZ5q70PmCOu/mYURf8Rzhz7v2q/qllBb3c+97u37qZkHN6Q+udy
f4vEKjO+Zv2rm6douq+U7YozKAusf/P/j7LZce3zC2bWeS4qD7HBojfxa9Vr2aWyWfDcJboQZO5W
lfAwYW/6vCyMPDeptYx3bpcT7TIQvPLpA2XwZCEOaXYLtR/q4DQ+V1XEf/yvm4NgBlWP7bewXaof
ey1FkSI6sb/bIQrLa9539MxB3oXjwVm1fpv7tfkb67rf9qQ6iflOT82U0GsWd+SEeiWxvNtEMvDF
cYbiX2MNcbkjO5ogR8yM9gs7EPrzEby74LtnyTJujBJLBM7I/T1wpO8URSfznki44s+ENOptREk/
8wGEE2ax3wFD9r5vuVmfqGL+raOhfaWqPkGktA1FfaCf2kVXUFZh1rTE05Mi0nWEEtlOj35g65KR
8jx/K6u7oY7cJRWSrK3MKwbA+w5o8m5DCICyaF2Cf11kiPkler17p8etJ5ykj9fXJtSOk3L3eDDX
kjjFu01zJGbRNoaUlAIP5/ddPwDxD91iRXtNouX8ezLK9ndG9JN9D/3udHtfEd22d628fowH5S4g
VTW3WD5Mm3kOZysMs75f5+4iFouRoZe9fx/m3rTuiboay2xbRGLvOd60nZZxQBdNB12zb2Pdb9lY
InG74bPrnYoHJzyY1Tg+VqhOr3tliTCE51vrD8sgDwQimPjO5YwC8DmvooQDe9LhNWdOeM09H8GX
lyBbNeA0GE7yLpwPSdJHj4wh7ReEl9c/xIMUp9F2l/nUdvzVhGPU8sHxW0OGWaf1o6Vk9C/caqYE
CNdYHeDh/cee0fcLsqANUvwxCGwIAicotNNLFKdBiQDinPsgTFZBpPVf6ZXbmgrUIbCjs15kxpSJ
9GXYoEB0M/jVvuuUsUmMJc0rsAsRQ3jYrEwpuhtmUFsj/d5TdMt9TZPOyCRaQ9bsVdAUKMCg8186
zEbBbpy94SdfOcauYkSekeVO7ZhM3zZJVlkxMVjnRfU4DUvTv1USvd+dRQPf201UuqWxv26nEFR5
+GKdHb6hahvvYazzpclQzeTB3mJyvdtaeNSdM1vbXTUsi5+ih0iCtATfn+4IhupfyyCgS4wnmSNo
HQOOPyp59UO7hVSVor9Y69TMa/M7bKZAXrjPgu85n6qHlQCdt2ToQtLG1wC1O3IJ+U6+v8l3vg3i
ipLJjp/A+P3xvgy5eFLdlwlZfVNofrbKB5InoafYTrVbyvvVFhUqKbh8gI1+QA4Rd3V8YUj3yqx0
YECyNSyat9lQiH1AEd3bj6I0nDzskv2PWhfx2PS5xSOpOO13Y17LgzPSyAKBCBL7a1XNOKTGossZ
PXy+PrTzNvd/gnZbHifXM/GR4T539mM+mgQNo5X83rQMWAjJ+wdVQlXk/Ik8tIJ7abz2eOvKwJ/W
eCWj35wk5Y6jaB6uwiuWEfaAmLudCSvvUVvB9B/X7rzSGeO1y94dnfZXITaJ/mgg3/OkEnspLlpO
A4xn1yQPjp5Cf7fmMdQyQWC1eyqSUb2zezdQ0ktVPHIIdFFWovH91mskvjxTAMbfwLFfftOVbyJv
vWhXgBnxmcnu4WGUMj7kMT0T+2izi/faLlvSIkckR6iH6rxAJNdyoBbL0L1AfSRpPlMcjJJ08ACf
BlStjA9x+VlPVT3sZZzot7zKORRQDARPiGMRcjl8vudmCJKAo6IQTTr1nT/cT41VfAGwUrprV1VL
sGiiOWbDQg4Xz9+Wdbe0FamOBOYtf0H1MG4S2b/Vu0lAcO+JRCM81unCpL/tIpH9Iqe6dZGrLU5J
cLrVPGyJ9D4n/BXuxcTOfGFpc7nTuFXM0fU3b3uWgF//iXhdrJ2eIrYK1swiPFSTiT42EqPFw1Jt
bsEGW6uvYLWiab+EfCWcsdXGVlINrb2P1mgE+ClrMZ3ElLRYaAuvOINFC3VQTiiuoYfyGE685kqt
1xWUf9tq9z9r8RPrWNR1wcdJOvdeADJbPKVzr7OtjD3+ndV1P9fBq8Mjuv755LIE3Nb9vnuKZ8st
90MQ8GTGiLC+SIkDFp0LTyEdr8uXqo+KYtdNU/CnCSMURw3VfO9Oo5zXSlrGQiUXEu4zJ1TL7rqI
0eNgNWPwFZmx/lNVjvkgIwP3edjy9TKnWRsIlkhMOgXR9s8gNZmObthZbG1q8u5qNIOfFSq+7jBD
40SoO260M6TchJeR7myNwJuprVK+XneIswrGYqXr65hHs9r1gyve/dxz1t1Mmox13Job5U/3j3lu
0EbBneRR/YGCx29RIzh8UW4VBlDG7BFPVTAWVLlWyfyfsQWnDQlO8V1uo7A8zOsczylYbfGVy8lG
RWsFDmlTXt2sqSVg3hkeiZXSRaXFHoy0+WwQMiLNGp2aviG/JXFmuOXqnABIB055Z3BBDUXxnPNY
Iy6vLICKoVcxkhY/VGRcT557KifHVqfOCZbHEEpD7EbEPlFKdsoiUoJm+v4WJxKZtAhWSBfbB3h9
imRuvSCXQpRRDKN4NwaOTqWGrfVCUoJU6KvmCtEzhm5WJkZFiCNL+0eirP01G/so6fgLC+R06B/a
LW0REY9p2ef6APjfQxgma+mzS5jC/E7IoPoj/Dz6ix4ounp9AJDszMz16HSqMMniZCrHfeEtrnuM
+A7eoqRy/T0iuOk8kZYzPtC0Jf/MnVXaD4gxAnMZ2qWeHktHx8/wna3aadO7T2Img+xiWqf5rRB9
I7nybbrjGmueHigwDOdUTl51h8hk7CiAb6wPGMIS3TFC9Z2rQ24Kd27q51Zb0fdMcm7yB7GhNx4E
qnMfPnMW9wjmAR/15Cc/rYmBlTyUZfseSynVH65sq11sRt86ydWIDf3quqlLMObLcmwGp2myHnWh
fwcZkj9NMfz/YemVBob3itw+LIOA3Le6TlJb4FXAQWytrzb61/rAYhEe+rW0l8OtiwSHyKZjg2Jt
gliUkG5qv8RIQV5MNy1fxdCaxymMC32Y8qmDIAj7LsdJaMOmy8D3QQKM5fUECLrBtZiR/qX2kLSE
/decPh+z8mX/Taw799zadMLKNmRt8t6LV9W9BE01L6mtGRYQ7hvppJNcpizsWHJvBTiVk4YjjDbp
3+guDthrI5gYHdQPRXxr90QUZx9oS3HxQUzjei2U4agnEQJpWN82xU+FMTpk6AaeufJceHs1K85C
CFjtojvuuMIJf69XUreD7nt2YzxHeTv3/i7EsA7oE5up5NboZPfujC6wDosq7OJ88xogJe/G5khl
XStPOY3XLwXdu/Ku96tJMVOL+YrGRX+shKhf17rwHACrimPN7rBEQkmt8+JkvjfHzt7SSeTfx9Ns
q+PoTLM66bay10yNTMIgTQDBqUMrEhc27rlTFyDjxmDsSYRZrSO/WYp8zEW9Mw97p0L7ghS/pGcV
pWV5DWoLTqiMSsGTEHvLfaPIcdsjRFN7uwrblnU31vwo9dJ/+cOK3kebpj0nroZV5omAD5/5bQzP
gy4QYva1r+8TzW2RFtZahinC0T5/jI1TIRjKVz95KhNqbvZyopfgPjLsQjvKOxLvPNZFoxg3wtpk
5RKyjUrES3fQzW17ZIOdnoPJR59W+BiuUyeP3f7MsTWMrGpt+zeOALYQ3Y8jB/mWxGoXoGbKDwGF
RuhOart1zhPoBK0PMSeJoQnsra9q+RNF8GR7ytJ4eaNumD4tYHaP05CFL0WFWayHFqkZjXRakGUl
HVO/u1U5l4dGerZDziKX694qdQAx3ZmZm0YVtMOHQscfG8oJBvIkLEE/xIK0f0Y3wD7RIsytkOcC
meUT/H8Z2zJbTd4EuzlYzSMpD3rZ406v+t22TSsEgRlVfa8gj3RaJa5oM7lRC5tufO8L77Vclwzy
FS3GaIXW0XCqmcNAUU55KDf/pjFY5vzBX4wGnbZ0maedPZtfRFz3z3Pbj6yNFJ1WO430PoCyxCiT
Bo2slp0np2Y7zzzNgLnNmn8G/JNPnheNr81AV9Re8UXAGEYGoXFfR72+eCAl9yBZE5mi/i1hweXq
eOznTYpDXOqIGP+1WrDgoH7sd8Vi2yK7+fihTTk1vyNMA94+1OMsCXJ2Bev4tNCXE7eUzqaV3yKe
TXwOBUSGXc6KbRBFdWhwJuJmGvFqmSrqz1Me2HfKnWKgNQcn44DuEewgaL3wakeYsPA2zOKFzvYB
hi1Sw3WRJuKlBqX6lrndhgcAaP5bLrlUd4AT4+vI3JGn3phUjwAKQbyvlsCTj1Ggp9dZefbyS3hl
4Z5HqieTb2XC5VwPXm9B1uel/bPClPUPqicSK0P97hN578h6PObuIo8uYn3x16GfKvxna3tpU4QB
BKQKd3BoDI87+4lKBIA6vQ3B69Z7TfMRsib3wLFVf3vUt9sjo9cG6N3q4yM/pbeecEJMl9privAU
erWLyDbamr0DIrbscek2NdwT+YznApvTwufpYdtzQLvPolCcLRbK+n+q8O0fMgcRH5HPGz7meJiA
2tcCB6MAakqO0wysvZvIoBmhaesJGbkt/F+gZ06/18SpL9CwJvhJRo2dBNkk6mkHQfTXqLX9O+/7
JLzva7NNv2Yuuk+ukS3J/JDYuh1qjkJD6jThN84YYNp+DvrqwbCxFnvhdPW6o/Lbivm1yPnka+gi
FFGlDDPVdeAeatD2a1/CcR75YVBCsrDoXzWS4CEDzXWHvUsbk9izCNR/B+yK4p8V5upHKhQcRzFE
3pi1FAa/BBVsm+g39n8P2CQYoZrL9cPmsaYwuKLCeZck2/YokPmuF97uTn9US4SIK51Na34Dk3Tj
0YcgX1hQ/ZEqQow943s9Fa54GXVApv4UhGjr/S1p/ssb37nz+hmISEYMrlkTkwyfFzNosrPaznpF
glhvO7HV08sYKYwe3J3zRflGEc5vNUgkYQx5V/vE50T2ppqzp5/G8KkM6wUpu1XE94PXjvHtgRlh
euxwE3JXeH1SfjZiLUTKCEkbA+yNQ75QxW+DLKjiWiEp7M+jiTq07EPIQpDHijmUsqyeMVk365xZ
Pg6VNJ6cfmVi8Zgt+CHcpwV2aTyayl7eeLl6cxJiFPax4OI7wZQhpBq70b0n5tRZvw30Qb7nS0Yo
6pNOjdZpmvRdIgk2yZyIfei8YDX0UfxQa5su7eKiFhPOtv03+pQQPrpUXOVHA0vn3+mliQ+1MK5z
cIlK/Zlxq98DNSHGXkCA9oG4MT18vTakcTT//ygWpgRrbqd/ox1v77JHypo6/VS9+uRdzZldD/2j
tfpre1RhDfynrLkhjTcowOi8jRedFm/0Ahld9O2yk44fqG8VDR0YpNPl/wBZJOYStzPy0A04Rnay
4iFjwpHFZ1nbkGjMrHOya9QG3iIicOdd0SJYucwrONHUDKC0iyNsaAYNLs9eKJr6JOCyvKfemrdH
TBa4y+YxXK81OzpXsj2W3NqDXY7phsuaac1vMFNWoInhw2IweeC240CIO9d+QRix1JnD7RzdG92r
7rzSYIm1zOeR3LNfLY/MpEKmogI3ZrHGjQj2S84xGq7EmzL0t7afkdwWuZkcC/MWC0bmiyNLFiVv
tvKr5r482144/dJDDifn0TqCj180CNDGmJPikFuu/WvuGdHSRnTTa4Ar7wknPPiJMnn9ZY0mf7OB
kMHh1lG2u67rix+wPbYpORJD8m4zE/yxPdBVoDsmeSjXen3qttXw0EvMMcfYVnaYSe6mZ2CXAHh7
wr57jOM8eF89oaz3RHg543ATxb/aVm+fLXMjKoutYuoywUJoh60IWLaMjbSwd5rhoeZBrfdRgQWS
vWwOq7uiGFY4I34mQAkKSy+gJIF98KfYnt7roImKs12Pxe3305RYRsrFY4BlsoMUCTxKnLuoegWM
zKsTqRLlF/YYewGHUz38YYBl6cAZodSjauzgge6cCv0oUYVvjVTWJ78ate6QyTXv7Y3T3bVeEf01
1CT/a3ub8X7ytBdk4xb39c+kRhHcTlB3biGNtf3eu5TwXdA2b+oV/j0oOHnGGOxGEE/10/NmwtTl
Ycf4K0qHQU3a7o44MoMga7VojDexlNc8Mt7ygvTWu0w9aY0Ex6EsOCmlre7kDgDxTK/x5B9AESoU
4zOKIahUkcBI9/73aHs19wxpWUS6lfP4RAASLk+BLf1tqGz7jzcU62UoHAmoWcOdIxHcliesv/oZ
uVrRAmuQL/Psl373XrWu9TE1de/tJuaOR2ewrfykB8u6R+OZj++uwneXEVRqTvTeA2JbjREvTIle
x6+vMG6Kwdu+xl0bIctNeIJSF/SJyIBgsU9RM0Xt0auKtTv6a2eWfSEm5KGxHgPxlNBTWn15bdIn
jwADi7nve4bLTC/hMbFI8xgn97e/CfcVWscemLmHNTiWue1WpwFjQ3sju9x/lGrkYKhajM/AY7I8
IWqsHuW6mfIJ8CEu02oL57/k+3M8lbjVFyslpq+aDn7lRC04naq23ZBH3NBK4Q7bab/yo+O6ADSd
giaI9L5ePf/YjJSlH8qCPo0vl+jIkpAs0cM5C7Rj4FtAAdm0xri8UTiwImbr3JbyXOup+8vRXbxt
3miZvVMLqCrtDfhkBO3M/yym8Cuy+XW+thFb786vZkLeJmfz9rOrA5l1TSziw0YEJG6KBcS+lnyv
NKZwAwfB2hho3sbB6OrkjnfGqV79QkMSS0yWMVwhA1DevVmrpb7xbED/aIBRggHWSXsYRXp8nlXb
tte66BxSmkYKDY/zgFf7g7TueYQKA8OGu2+rkCE+8BmU6xV5UOPTnoLgbvxTgJ4vrOxKoi/HtAw8
7lqIE/EYIMntHJcfpV/i6kAxgQ5QXpukACuz8Wkxjk6fEIv1b49LwOEBY6FGhCyKQ9ARi3tTCERv
0BDlw4Ipp0xV3fntMQ404lsTbh7Ud6z9O4fJ/J+rotU5bDH8QtoRFPNnYL0vz5Bz8q9bBagSC2PM
N4eIXtDYM4YesMm1/1VOFcX4XDh0Ujxubp+uG4bYrGYvxMkTqBxi2U+i39hkG3JBqiZ2YJKa9juK
8Ez34K3RTjDwXfNijKlE6/3+D6MAGrJ29oOElAvVqrOHUuJFUVLPS1kvSwBOKdt/ZrLjL3/C8kAw
EqSuWyy894nlczPqYdDxsV9tJK1FqJZvaG3RnRDPhQ/4z6v1cRuRnpxY5iEYCZ3fJlyUo/2D7wxw
DJ9CcWlsvCQIIZ263i2ltzh7DKyYMqMxjK8O6Ft9qLcEqyEJBGj8fCd2/+rNiX5NvZ4e4GmByFWs
zPvIe9zwlofNFTMMYjc14ZISjQdnYa+yepwHz7cP61D4HCVFj9K+RNx9sQJunIy2sP6RhHD9HVeO
/2/VnbxuK34A6DK/hdHD9PiPYjfvzWMvhS2l9sg6VNFI+ZY0oIyup7YmMxP53+gVC8Q3/IDstkgm
tife6v4Pikfi/wcFE3WSjg5PDAAEKajWwo1kDQodImmRIis7zw2+EtaoKRNFoNydr5JyPXnj5prz
XEt1UYFdlbvCUpF/gvtum11B1CDxEa29DZ8BbRjOGTk5vDvpBg3iJQRzA1IQHvx0jtRyx5ZXJReH
FWm4N0iQn9vFb0KSCJqK+zxmtt3HNpF8qRBmvffmGwTjiDmJsnnwff4SK1Lyd7XhYzkCjPOYx9Kx
+hcyifx25+ciuZaWdQPc8lA8BvQp/rURkdj836voapdx8ZtNINnSaM7r8ExUm6qvugbNfnGqzqrO
auurLctR9CNwVcoBIsLmEgmh5VMvZ+GkwDTt7yZJoJ18pWARZ4cGwv1YOKbMJG7zB0yg2BVZK33M
2uG83OGxhHuPGDzcVLvNhCR1igimHGTjL5nrLDLg0qSsdKeHydy5+VD9uPHot19RuTj/LfBCSmR2
0+Vqj/eofIiBt+rj3K4Jqj4KEJLdyEH9iBjDc//wPjX5tSlb94FzsuRwboN5vGs5EDA01nw+564G
WvMukiAqcQ7gBB/ncjT/RaiRfmx2yZeRbEV/v2xi+IyHqjD70h/V/KIQfGcltltc+x2tiyqeouRC
WWZxsttmhvUs+nJfuWQFZxGK6uLg5X7cnMFcVUfrdsLpy8/fL4xbs3yfksEeH2tZiWvEs7PCW3Vg
Dbmh9uI4AQITGFXLeuegqMeTRyD8hzPfhI8o0ZN3FePjTcM56n4XpvRvHLSgdKwNqcHbJbDIVeoH
svivVVAyqCfAPunTgK7IuFSW11aEvF+VwI6ZWpxr/TkXufkMmFefCqdumR58d/4JnH5+WwTlGwyZ
k3dIsGj9Fn01NBniMetkq0H+F/cjC7n01JjCZrlkqCNd9rISEtsccr8q24zyZvsTxVP7nxWI4coT
0XEjliJ6aXRl51eX4oMrsSaLdy5i0rgPKGexRBITNL2Qhqy3DOMehhRNnkh+ZXtCchM1EP7pCvEw
pL0bTh57UBt8Qcol5cnhsecKlFHzAYw0mLsCeV59CCkaNcQ92uofg3vgUVSQuDa3lEvqPG6H2D/1
bEDY6IauxRLiLoW7E+KmVmsr4TR3pM+Z+SCT0YPBVXX73MBCAg05IkbWv+TBdq8EIzTzzBR6Z9W5
ScvU4sr8sAYAFfs5ctwDmV0xezEcBOK4vOl2ErsvrZ1yXHF5rq51nmcGlP08Qk+lNvgIigIKKwia
MHPLtkVSUn8dzU0Q7rrcNiRJDxFyqhwbGPpM8UipLFyWJ5aeKJrZ0JTW0NB5IJd7466tyX1JiZzr
f8/zUL/lg1qbS72q9XGQ+fTAHAxZ6fnuimxy8Lu7HN0oFmsrHxjCPWt6dHH6u/iqAnMdVJtsH7j/
t4fIHnXJ6u+inGaY7QHcthgjOa/EyxIRhHSwwo0sYL6VOCLihVPoImJu+2MwNvV8sKAauWwR0ok9
OQbNI52/vLRcff4Lu7KvTrkm1YQMrk599nUeXTeH4z5lsG0+Ok8094bY5TYr6nw8sIXFGNkAec4M
uiiYZNuSpE97WXwIGMNDFtw2hLaOom770a2PakJvQZeNVZ4/EGgyFndAhUEpdn1jJ3ysznxYsggu
GpM33yoU2nGpV9/sB0SEU9oClwLMV5Hb/LgzBQPXSWB4M6lV+Uv7qyZi5U/TeajHrNFZXDztRN7P
xg+WVLVeGx0Y6Rh+BCECMiWbsIMukyu6RAh6p9g3JrevrRPerEIY/QSCestDhnBTPe7kguwcD5zr
g9KOJA2mvV7WIItuMAzAjJ/jn8OnvqUdSqTxwVrRijxqGYXfetQeGn0GhH6/+Uti/+KG0/FloXhv
gzrn8E3Lpe2xhy2hhR4iENsllPAxKrVmM1oH3TERZqPdcYIrNJ07G29/sUuQL2If5m7cLVVsHsDL
E16sjrnu0Et8qrcE88W7IqeiXBxwoENyWIn+Jw+nsXhHOVoOh4DnKN+NbUe6UAy7hblfTj3OWwyE
5dOUu/oFGZHBD8suGO/I6kj++PMUy3PUluanWdbyfopNSKiPboJHywsC9z9JDhLq6BKlSqphN6bs
NrSzFJQS42Fv1nAmMWC+ucjWInwObaoAuNQtDRDqTsPw3Ejc8/xjCttYHC7VsI+rzn/Jb1ZYJm7b
b/bssD7u5AFpBg6msrWfEVcgjTN20T7cfEfnpUHqAbTSgHA0fYm9qUuqbmD1VlF1ZGzC1+CF62uo
yUf9vRY4wIxJ4uZpbf1Sncu87NXf2QL1T7FQQO638NTDCX1udI+efYQZ61y8DQmwGjBQnvDmN0gH
n2H/GWx6dyL3JySQ51cf4R5JvTVY38DC/ed+6pfvChb0K8w37T14UmyE2bABA85o1TAFRPU/pyjW
vzYcTp6O2zS8Sn6gGyoC+5vJEnciu1hlfw5tlLteSkVLzKsp+LQGykw3CUTp2AaI9pmToG+JO94J
IjNgJEAy9k5BeVCJaHc84ByyL8UWOlV75MzoywtHya0RDhFzuHfREXJr2t72jabIbBkFzHF8kRII
cuf7/XLtGu6vvXRl0RFO5bbea1h3ZX+JVf4/zs5kOXIky7K/klLrgLQCCiigJdW9sNlIc5LudPq0
gfiIeZ7x9XUQvQkaTWjCSKlVZgnV1QDo8N6953bfCzofeKEAqnxaHK0RKIVovGNF5LzlRmzOuzrM
KDvXDbd1aBvoLLaorcLsW2iUrLmdiGt9jJvBfB9OYBcPJt9NsAqmpL8zOj11aw16gUuG03Dyb6q6
69fc67GO0hMYsG6awIfR+hf5bzMEObjKdOK0W5mTVQXKO8AXxkx8yl+WCk4toq+vLg0NmgJRCHnc
bt1QbwJYKdE6TuLxoSAx4LORTXPzsZW8IbylfPGoQsuse+ICH3efXYU0HQvs3D4ZYHo+U+pZvPtV
WDz4QcJsaJN2J8gcFSE6RJWVK523ziNcQhgEQxTP7Apc7tFDYjzw1joW3r022xoD+Ijat6dvEBXN
yXalh1LDDNoH6buq3pkwKj4TRqm+83NL52D7s+DC3uBb3Yk6GdUBiW18Y5I+Wqxl45gUzSgOAIZq
UfuuZ2LmaYBz7fXe6XTkOtwXHn92UmrybqtiGk5FEFTNzRD5Lh00D0zMmiKSR2mEygMWWP4bSkT0
6IsdPgBcQj3ZU9EaC0iHiysR87DhBAu6I5wsvrapD3x7kzQhAt2uDpAAUErlyFqCTUYrAC/N3I74
gfaoLSq1NbDycSigyic2GCytbDXnNmZyWVjifdX4OLFZIost3tfQWHcdGoV11MyzhY/Ii+vDMCjW
lzgtgvhnxt2qhblD5Oyqn4byazjNujig7bPVSrRV8DFSffDUY4Knd+no1tkGUV5/p1TF7+WFSfO1
SYWgO4SpxF3hI6pPtOXpCrT1BIjLkmPo7fEWVj+TDkw1MA9v8lddlOP78HGKTruu6If3Mxmz/krk
KHZhnmTJI1SZ2dyDZ8eQ5isew03q99aQsq6JBW8MfS5Fl2Q4Nx7u4PImSl0QBDmn+WbPrT1+nBqW
93WAhq3lD1BK3rpY+YddmgNdWXkRMLiNDLX/2GUiNu/NIlNH1ABdtIazE+wgMCfpYcrDNrpFdMeG
1qBkFTcaqG2xonPW4s/Q8AMRJak93ci6PpkA1sy1V/fFx2aw9UcTE7W9q/lwFtN7Yey7MqqCPa/n
ssp3Rs0q3ZXJjq5uh3potNzPjcqQGTajgYCpt/kmdWfZ+6Hq0GukkZV5+75oOrUZsJTulnYtPhfs
p0uF0qYUisFRlLuxHbwPRl0g+ojsvE03Gq3+1wlyl7tJ0Qp/QIlOt8nHcYwUnejGetWVlpMBRAnR
MI91jafHoFOiEZliy+L4FXFRGx0UhNiLRrhsi5gwrMwqXrXg2H717KlPYzHDGkCAZFX3A2PdmTP+
iS3wDCNg3LQ5TFimjFtKtFKtR1zoA9LcxDn6GFS7TZqHFExZOQa9wr329xpcedFDFlsUPiu6UyuT
XqN/O0xdLnZdasFEgI8j7d+Na3t3XtXWA+146Dlo5uKmNFe4l12xjnzdvefh9SnNjLz4ockB/lIi
6HFvXOnH4mBqMWmOzZaVn+TYzYqvzbG+Ye9yP7HDJ+a2Q/HJbTcy9Q+zNsxH4ADcfptioM6Roeyt
MS7+0lUzW+sMnEx3M/uBGewpYuvfpSrL8GhKEQA+pwhvrAfZlfO2IoBoPAGdkNGGAxXn4Kzo689z
7dvhqja8AgOzEZoIWDyHM3uCBqM/mipr+Xx0mo07WWAi2JQB1f2tcqB6wNsjeJfuv2+4j5AaMF+o
APXtbqa0SFHPGe2jSQm4pBFjA15zYCnedCR+O2t4Y3AOxrEZCfUTtscSgmDxfVyNsU0/uqPOHSIT
vpUexnZ4sHyim5iOEeA+yxi/Q1jxn6Qy8uiAm8z6QbMIMCfHswEMZ2dZ24nam7lWXtMU9LkczMNJ
n8CbC/HJsJeLnsApp18Y1AiHOfC56L3zFQjg/I+Nvau4cR3OZus4Y+vfkvblLhS/EJ8m35Xm0g9/
pHvisMVTKghsnDf25JrxV1GpZkS0VgJECcI5e5CaSMj9yCmYN5y6QPYBRmdBrXK2qSUkLAtfjBTN
+QF5bANPMnMpKJI+kqPDzi3l4zV2BQ99MPmp79Oa1sSRgwnJ6dymxuQG0Y5YEqP7BPSok4Yevl4P
cAKmbNp/c1axk7NYzPOtm3Y5XpFsTr07rLNtfkcBWn11K1pyHw0oMN52om7HgAayLsAWc4k1Sqbx
vFc4VKmVdVFQ/dDIHm8yzFvTCZmbmPdywDe877267u/pp/r3XaGSHyJvm+gDInB0i7yDEyVKnMbc
IipJjInoesf9Jin5xzc45qJ402QBJ4qEB1hg8LSQglVN0Ro3oeWLT8lEfOch6cb4oyhaEAd9UQzY
CJIAn5DnRektP0z/oJuiiLZsP0X2I24482wbI5qrfedE0zv05KDHJ7NWX8IEeeHI981nG9RNiATW
Dcb7fFFXUoHyPgjwVNh9LRnvKqr9Ay0XGggf8kAhvsBHkHSnRMvR3Qkjy/ez4AaER1dUICl4Grem
WfbVGh6aVts+tntv18NSRa/vQOvHdhF3+XGQXv0V+mdJi0LSvzrkI2TI7dBwsTnEQCG2U6zb4l47
bf7FiebkswcykDuQ6U8fpzmOi5M1IqfbcqzxrG1goV/eBOMc+JvWm1BhhgCZ+DYCtFpUlk06RVwE
6e+PnoWMMCOsOgQfNN+OAIS6faGDxF7z+yU93t5g5GUt6vxDasSD8YS8mPRdHZPVdnLJxPS3qI9D
Tc9McEkyhyFPD9zhkvpdY1TNgxhl2W/7dugjVApx6GxN8JdfEpRZ0c5tdNvtaa6EhNtqLlxjaaHy
oEmSsRHORtxvO12VJymL0oYj487pvvFHi6/YQcXLvcPIuu+tHlFflQ4MQCzo2tvPyBnDFfcJi/vk
bGYS+GPSFp9H9iTkHqbRZisMQjndM2ryIy4rO87AXrhduULSKscHzoNWuYYJSSHXSwrnxooReB/7
uhiiY8mzoEyA9LU8oQQdhu2Miuld4vWBcz+0iU7eDWM00oxOmnGPfDT6NRiGKwjtinlopjVbR6pn
wJ4slS8feGM4f/Kwr8Y7er9uvWvSrNE3o4ETkObBgAmc1lobbE1wn4CwGlt8MgqnoxIyq5bt350o
9sDNibGNqsjDreBki0fNIJrIa3MBL3CmG0nlzQrM+6bUwQCnTLnOtoTzzZLQcuramSU1I4hFgPlm
aQy/UGs4f5Kixn/tZTG2Y1kU0zt8b+EvTiFlttje240eRvR/y1q+4eoz0pUNx+BDUcfUdxFvUBEU
tZAxTba8/g2vLPrBJYsGks95b+9SAwhPuMUawrdRn3WkcrRp9xgNBfe6NpT++6Qyi19Di/8YkgPG
wm1iNkS/htlMUcP0TJjwLtVODcvBArPlsWiwEWFv+BRmVeHd+EHRfZrzeX4EogF/gdP4b8xSBYuP
S74xEIZGH2SDegtYzzx9FEnlLGKGCUWg4u1638gwPhCpFTxwbaIBpVqM8zep03BPWqhjxRo8GBgF
uzaNeOW1vekeyzapf3XVgEXSqrHVw6Ot8C55VB+mg8CNUH4qUyC0uyUg7LuTjG13k/Pt7nEr++3t
2ObJHyqKjUBcRu6Zg0yjBT+KB+WP7nFLUclD6cv3G3Dw7r1MVlugdIVe1dLP9jrWATFRGYWQmzGO
U5Om32xRt3VwKqCaKZM7WGVBegekhqW46BNOuUpS8t1UKVfG5RLb+zeeoLG4FdbsFltRa5i1To6P
bmWDk0Wfibu9vSv40r7ZtW5/VW7hnwD/CFTNQ4sepCkrc+HIc7PhbK+SeTt7ofkeDjTSp1qn5XvU
EbS4Gx7zoQEFRgOfO+I3gf492SDjBewMORb8+uyXZrI1Eqn+8LBqc53D4A6PdjRaVGtKMIhr30kT
55atrgv28IjscI+LkkfA/2d/8OI8ZWdypNucfCTRDW35yecVbHLvc8gZpT4EAoy1mefGb0f4yXyY
8y6ydmPczcXipsneo3ilFmsPRvtdQAiSyDTa+U+Wgdl7B76llruwF+1PQPbhb+4z412EtPG9PRTY
/vLULD8lnimfWPT0XdRl7ReNT7LbBob2sMhnNm6twfoccJD85MzzMKwCOAgt17Q5Jt0cDvYxQdWE
Ii4SNtu5mNpmk3DPwNXueaj+27IDy+zbvnOfIrM3WELj7if3ZbqX6RCZ3yM0mt/6TrpfRdmTF2HG
wI64bAfOY2p1CKMKMnzZphI13MLHUnKdUpgoxFdaYpl/LIrAG7YZZS97HWNerndUuYzH2Y/mb5ao
63pDQLXzlTI5rzmhRNyUAM/WDxMcAxAGAFtofSNHurcDCuErDjEWR6XcjO6MCj3mSrdBMWy1oVIq
Z/SCNk0deR0NdToQyFWt4bc9xekD4b4+Kme2MEhVvt0gnPNJXF477jDGJ1ic4qntORcYfeoTJNuP
lC6FR59tcNzcWPtaanXnzdqEutk44qvC5/Ae9U4YrhPkqASQ5qTIw8LyuwMdEWz8eWV4n0lSdc2N
wRlwRzETFlGX9sBGCHkaw13OjoduAC3eGndUHW/xhFHHdDJQbB+Q2wu8ctBEcJ+VHZ3rcWlF5DR5
sVqk+IuG2TLbfYisYCECNCl3roge8Kpx6A1CDkM8dgO+0NpLAlyr+8aNAT4gzzGsfWqO5Cv5FCAl
6vBSZZ86BToLTTNjv69Vs6BzM/5FU1W3v4IIgA6Nu8EsbzhLFad4aE0AG+NQ/p6UIU4WNRpK+TTI
38nEKrudN2mU1QkfrDxRJpzjjSNLzaor2bHvzAnJxHbOIiPblWnnfeZuQCybqMEtrmgssZdG0wzC
r4rrFlgMJ8Bhl3kzx25fekW99JaDaOMMOBo2dmwtbV7D8Z8mNaV/2pxT+h/H5Ly3g0RqdrdZBeBm
BeQPRn5f0UVc2fFcqG1ObORAj4HSySqMbOdpCMuCfoNnUduPqwgLOf2g8tek5myEzpg0wybC7Nqv
oJFVDjn0lvqdofG7radG/FmERcHK7LkTsPpQfVh10AUXzxGSfZCwk340s6BPHgbD68LbqCkVRj5M
/HyONabXqihibFF10O4zYl8Bito65f5pzPOPiJIO8LuiNndFoFqbko5now9sASm/8ys4OivS25v0
MLgOFS38aKJe+a3hPEbggn+1CiYyCBc93Ce69oO1IxtWWD/i+905IVKFXVo7k7OaZFncQdulf2/A
Z4EfO4rPqpHNjxYMOYoai2Po3lO9+B2TZpTesdsWd5iZiO5ufGF2W6P2BULpFIMiEwhi6p9Qum+8
oY0/gj+hHwUyr34q7YqATuxA/U8IXVWx6glo/F3bhfA3YCdoZEA88x7aVIWcDlhtYdlVdvxH8wlC
/7X6mK6TPajTwAEYj1LYuT8zELY9vCnYOauUq6C7gsLEIpCnYhhw3Nf46TRt15u54rjB1WvkZACb
R/1SDRLvJq5rf22lPrtHIWv3HepzDC4okfRnNOXhwaojaDx1NmBFjh2A3FueB5IQgOUtgp3Rc5c2
W4jawpRVkt+LrLR+FmgCyqMGGJnBKG/EL5I9DLmeglxiGc1VG+8FavU72xuzdq8tf+7XaU1vczuR
pCP2qO6mO+WNHbaVMTDHTZY45fc0CKKvPkLGJ1vpEdDbWPMx/SLNUGR72E9ds1KZCARim657H5EX
4R/iOkmiI1oHztSI7NqjZxcmECnk45/HPPI+e6D1Ob/0/YjsJeuhTJtz/z3KJKf1uW1Q76U2V04E
kc7H2bNdiplgubAhOkSt0INpk/DeMEznydApXmAjsdMlzZMadwfBQKGVyGqFnpiS03IMIN+5eHTa
mUWxLHHa0e1s+man+tz52gWlwl5uzfKjmhEUkpgQiG1MnxqlBmwNi96zze2Ubyh04I1itNggR3Yx
XZb4A1eChmi0NSeXMpPdg7xdBRlL6yakBrYd4DN1rDZ06te9i+j7Dh1IC6+MJhBka4EJworWjKWr
reiGJP0YQBrxwVyPNB/RTup+C28X34GvkpF2nO9N2YENOQo2lEPs9CAlarptafXyB+zfOjqUIkSM
HbqtPEGz75NNh4Kf1d0mD4KXzZBfzDpQH33utt5WZuacIlHC3raRLlqODaodjqk4GIvTSFzKpww9
xI+uqI2c1p9nP2XN1EPJwHtNeSIozS+w59MPXl9PTB+V1zsNiqImR/k2SaebSqglRIci/J+ctXVC
8VaEHjDFvqTmDgKbXA3XG5+yvhu/VDNid8OLEyTIzdzf1tFIjVnaIoKFi777KUWHZ92OZBDgC+OM
tWAFsFntyWSqH8ze4gUZkNR9nEpZEFdY8CuhGcK+DKRxQE8FWxwLhkLJaewQGMGVaglBfAQ/F1jf
HNVQMx+I/roLWcV/2mZgTTsVA6d+Z+AuoVY8aS9meYXwTjEwk96DnYbYDzoMHNV2tkJslXE4yWkT
IME8sqN0KUDSAuV0Y9jOhy5zOnaylM2pxEParSKrMhLOk6q+UX2k9SbOQ5dDCoQYuXXHtv82u5P8
ZIZTbm0aurJkdPWVx2sdEGi34ZeeqB7nmGoksqPsdnKEFBRZtN9+DQfs2yfOK9MN/mWr3dWSmn7A
koDFnvY9PHDsvMUD2k+uqLRuw6eerFAU310g4w3tII/CvE/NY8OVKvliwPuo1iArJ3dX0uP9koeN
GoHPGOPNXxUXE25DdJnc1GGXEQWgjr6ugJj/VYV6GKo8JYnGk5k41eSI/JBmGFMFzgS9k97HmwCa
u5I/gxbTKTY05GtwCobgQ+nQ0SHVJabcl2cwGijDiBahSwcX8Bul8c57qOow797RyrY4wxd14H80
u1HMGyua7SNeoyjDaVOF+eovPUg55ZztNmhr4lv6ChpuOK96svvLLKlYlBQIN6Hrq1/06tqnXMbR
coBChiVwJn/+a54xM4pe4v5VjeVzrBWIFQ3UrdRCykzt/sI82Wrh+um2UFYo14LN80YkhPAcYjTM
05VYqAt5RtaSq8ZfcQWgiiVz6B/JWKYIgLvIsl2jSZogTTmIXHbj0I7yMHZBeprR2H2b/GQ6ehQO
Nv/1n//z//7n5/jfwe/i4f9Hgv4n77KHIqLy9X//61LEkE3vm8O8bQttnmUdDpxpXNY6rj64O5Au
gaSlnKdvXx/lUmwSqDwbUSMKE+2dRQAG8VQTGcTtybBorkJh/GN0bX3HPWO8eX2kJUPrWfAp6wSq
c1tI7j4OP+jzH3OIw6CAqUWkbG1Et8PcWXs202FtG+RCOJn8XqsBwDkBG7eN0/18ffBlGmeDL8/Q
dG2iXhVd6eeDV2EfJPjwyY7I6/hYioi8SlAduyZocQjafQiDJ0m3rw/64rel60fnj+EEgjpLnz3B
eSqHNnRQvc1NV34SEjB2XlbGPTj86K2ZikxMO7b0JHwf8svOHiPNsrEl3wCDWVk2u9zV+QararsZ
fVKV3jor26SmYjquDZlQibOQL9u3+hIGPrBJVz3WOk7fjbL6Y2d9dvf2gbhL2qTQm/yM4iyULTWV
g7AJWgCc3GY1UhG4t1hVd/TAcWe+PtaLADgmY3uEQGpy9jysus/fDxy2BK5k2l670EZhSU/WKpEF
DQtUwisCMfq3ftzLeHp5XKwrFl655+PFZRsAOmO8GjX+HuajsbW7OXv/5lmR62lpmhSC0oZ99qiy
KpjZzT0OnMSRrf0i1jsMo5BxWwH8RA7qSi7iyxcetLaLt1dbLh2h80/cNPDBZgINXiq6Zm05imZu
BZ7IHrz505unhrvScnjfXX5D++yB9UtpIIuIm5jzVD3FZUfDwS3tPy2Awj161fCt66Rrk3yOlo/y
AB+YtUz9H1uBQR4AGyQqOgMY72EOCk7kSKjW7N7X8hgv/Iq8FkTYgWiyccecPTUYB+1iXAA4Awf0
QKALXwDVmTXete5KwOTloSDRLv+nefOfz8rycabgIVq+ZbtaGVYkjj4CwtqI7SsL1IUPTLJmsBYi
tWX1P3tepYXIcAyZSo2OAYcuF+whGON96AwQ1+YqfvsqxXha2Eo5mp/ybO0l62NIe82rmJOCvB8H
GWxsMsP2bRP/ef1NvPgbWlqCGvGEy4b9/DfE5E92josxPKlpy89d4G/rgoD6eAzqfzMpiZ1S8BMq
R54NFXCkt81oZJUaLDh5kAKOjo/tAvCDeyU18uVuTb4zWE/6aggUybR9Piuk5IhufJDCsHByxMwD
1JxdwHmchjxxoX+Gukau11oGXZAZXfLNpCUX3n/x03rC07bpedI7D2gvuLzn9QjnwfKNigwk3OYU
K+uD8Ib4yoL89996fkLAvywIsVCC7q9lnh1PRJC1BQ0xuc7nPPxi1HRwVu1ItFGJyuxehGnyENW1
fUtzrDkRhifu2XLnLa1274gUx/09JWX/G1l27nG/R5tFdz85xJFJcdfA/nJlw1q+zNf+uWfPxzCQ
qSbKk+uEfkWQh3Rg/ZHoA4IutuDaxTqb2gjWMKCQ15/J3+fO10a2nr8ZkFGwuAyM3ABvRPAAWS7z
7hWFs3Vlqv5WL5IAigR//FrWJxFl4aHq/Cv/iksfHYs/z0stC5e3/O//WI4xD9mxRN2D0w+2pB/B
GG+Q+x+BhFdXhlo+qhfzBaDAF44MWKmzj46SS9xh3bPXfvvNQaO5pymT09aFI1sCEXr91700mFyC
RVF6YH+wzs48ukxae+Hf0nbMA3NdmHZ5Mty43jvDmFKLt3GdXZmfeem39KgUcCKxlGudpxlrPNac
IsjgBODSwPYliwAFtl8eXY7rx4m0L8QoltqBCxweSnYKOlxkAmwpjcRPhqXV7YTqu9rgnxG7imL5
/vXfZNkazh4ApmITfIpHrY8t5PmzzpefvwChhSoOY6VXobe3ab1tXx/lwq/AtqQ50LJBWUKcvdb+
PNJ9BXuwbiYBUtcGkOI61grv/bR7faQLSyvLt8nGbvGLS3X27qaD7FHbcfajO1Qf5zD3jyXdnTVl
lKUFofJ935ghLEhtnEgOqd++qHKgZq1T1LxZVc9esWzE+RkNobPWRmG8b5XAWyGmsjhhuU6/vD7V
C6+zQ8SxzU2BF8s8v0CjkMQDXDEWQuElBUCSU0udDjX1XGEsI/rsym974SkqdkYeIQHdDt285+8K
ITrAPB1K+ojWmptqSGD/la13qi1PXxlq+VNnryVDadPiWMPN+TzCmZSehmAgn804dWkBpU3UgSiN
QiDghKptB1tY70jGMq6sEBdn6FmectDcOI65fC3/WPkQcdYxdCaIaJgudtQ5UZGUMNFxdRSHNz89
OhPwyPmGPRfc6POhlAFLHnsph9zZF492Vcb0DdAdH3BVJhodXl9ZVxaji7PTilsle77pemezc2Rr
sgbywoggaKutAVTsHWQTJ95EWMvffl3hV+QRKk9ZkhPw8/m1XJygwfFTQlZRKI0457jkdW/rEnnn
6z/lpXmxcnnasomDdeXZvBIw2gX6Y2eN4cwhYAj6sJGSUdshPrzyglzaoJcvgMsDJR28nmfTwqsv
VNcxLUKe3GBdekXvIBNwiwNgfQOGcQhyOB10PnBPm4bfdV31R7J86pu5Mzmcv33mir2M5jmLquOc
LTdNSiqUO8DJJHTXPXQ4oHajbp66AVPsvxhJa3hY6HvYLZbF6B9fBrc3Akr5F3BatAgUwB4G6shC
90oi3pXf+NK37y73M1LV6Pt6Z5tFM9ZItBrkFCVy3yM8RrpspFdtano4N4CjjSPWRO9ffI7cL/Df
snJTo5DP5xe4cB4nwNkoitMApy0yjCxU5tfJzg7lrP0rN96Lc6R95NocseBZnj24Ao+DZ01wm/yo
6N67kR2vyeCZDxA1khMuQSInYBW+/ZrI2i0XaZXJsU6dzXEGQYe+DnR7ilbV3C6mUXSCrWvdacb+
4URh9PX1t+bSND3X493kDVWsds9/VUhotj/C8ViryWmexhnQeF0gZ41JJP00hF566gZj+vX6oJeW
A+rKEEU11znbOVsORJ27lT1ASsAKM26KyZjWKjUwCNAt3r95KOqe1GSoCi5FoLNflJTtxWlG7wD7
r7kJqVaeKCsnu7Ty+ys74oVZUSbH5iRc7oyccZ7/lB32JUxZDaRYLcQuQVlJLyRV4K+9P69PavlL
Z3svNj9eSs5PVGPE2UMbhe83SWk2a4ms5K4mtHrE65mT0fn6OMs7/mIcySUYq5xgSmdLqedWeRKD
tkXvUusD30qxV2OjyB2XAKdm5T7JHs1CyXZICIKb/Hh9+GXFOh/eFQphCY0yRVHo+Q/q1XnnBK7k
ixfO8Oj6Yv6Aqhtkqdfnu2rKjSsV1wvfgkvWKRVyalzSO19BO7SJbpjQUvTmAOdRVri/C9EE64j2
PgCTJZ4SCeSHN0+SNRv8i5RSCC4SzycJ+hhoP1rtda+B0xVQIu4V3ekdPEiYJtworzzTv3+1s1+V
TZH305MO36B7tnjrdJhokzaA1bok+eGEmftzWeJ/CBdLJ96pGj67GY4hFqYZ0wdqruBjRgVSbV6f
+Mtf23GV5kQhOWWRLH72uWDmAN8UUSgVyrDeE5qY/qElQQIqBoRbUAmOu5ow2Nir14d9+VI5Lp8p
88cWArRh+Yr/sU0q+MKRR6gS+YUkjiX5gjIhZvKIn+U3L2F0ZZYXhzO9pcekTc2m+Xw4kIUm1iVE
TgsD8CM6HvtYp/jiR2PElB0WYObePL/lFyXnCxO8yRyfD+iphUpcDA32H4O2ZCyz9nHubHWMHX8g
QLNor8zwwnMk0I0xXfYRjq1nG6Ws+igjZQnrp86aQyRL6PVEO2wM308OYWj4x9kwrPvXZ7msPM9f
Ymr6rOdccbjFcb16PksKtAVtJD5VMj1QN9UjIYMJJx7XLMtfKqyqX3HbkB+AyejK9/NylV9GVpwM
uI8r5FfPR7YhC0115bBhwi/d0np2j7X0rBOcn+JKy/DCu0MF15RU5Sjlsgg+H8rwrbgMbRuJQwmz
sR6neYu3GrHzXD4WPkner/+mF2fGE6SuhLrOds52lSRzQ2OOkJ5gcc53BSdIZP6+sQOdk175ES89
PpMCj1aatpNwz17S2BrxeGQLP2bGANjXRrC14e5A+JafaPxae4BGS0zCaFw51S2LyvP3hvMVQ3qa
YyS/6NnLmgwTyURZ3WIBob5kkFK0iyh8XPkkXj447h+Uj3kvWWpefIO9CZME43e7bpoYpA6mgA0Q
mnIHqRPiEMkwV35Oc3kTzqflLpczOk8Wp+Ozz6EWJZDkVrY0nSr7Lk65QYZxTqiZLauI1Ba/3ouy
wSygRHaoqgxUaaTbbdsHEqzHUL0TQNWeXn+dXj5jBb/PopRH55kd5Ox1QnkdYMHjGTdZCh2iZ5H9
EiTtuIcTpD63LU7MQzziLtyg40Zk+froFx6B5p7JqY//4Ns4W+a1q0Z8uRWN/Wb+FoA/pvFCyPSE
pYklcPf6YC/PSaxCJm1avhtHWuft5yUUFyAi6RQCafeBQC4gO+48HPyMyFwKa+6xCDJgkl3bxlsH
KcLb68EuHxHj869QANnPvqeUEqkA8NStvST+xYWoeUdCuw9INrHfvz7Vlx8QI3Egw0LK3s18n69J
XUU0X+Kgt7HGHMdxFbb7iHbnlRf6wiicwLhgLkcDehJnT68yNBht4fODzhrbL+E/N4YFKvX1ubxc
8NylBLnMBnsLr8vzuRQwayFJj+BZF5zXFMr+qMz4ixzmef8vRlKc8CQ3O6pmZyfZHmgZ7pWBYFfE
yOSZBu5NBnwY3odMj68PdeFdpHbOJcSEUk1n/fwBhR6xNGphx5D72OCS6JydPVrDO9OiXr/KZJN8
zCZ8e43bV5+bQb29kgx9DsmQhUBB0ek8++4B9FLfyZBREV6Yn2iHz9tigEuZiNHevj7XSw/wb9GC
/vvxnTcEYcD0ndtZAzieCptUgpkM73v8AO3wWmdi+dmer7Ck4zKjRcgiAEqfvZGeT0iVOeG2rOQs
H+HdlZ9LQ1mfLQN976pvPb3Jirx483bFqCjXuFCa1M7OHya4nnFMA7tfj0gpbwlWKjfmoJ1/8R0Q
cEcdcNET0Mh9/h0ME8HQwgbRjuMQLugsYbXKuV6T5ff2IhVT4T7J+kFjlYrg86FMC8cyImtkTy6R
JS6Q1i1JeM4qkOBY3v5yLLWURURAB9w5++asuiEUqJf9uvKbaT9ryNghjeJd2o8/Xh/p0mpFI45t
ZpFX0Zx+PinVykzPKWkbVV12x7bmhpx7KP1fH+XSy86GKh28tVAxnbPVqpQ+pb8Y72XlERsClR8U
dO1Uh7kt+iub54uhmASnam7ChHyhMDk7Jc1wlhrVke0qnN7dE48yHaqho8aAC2n7+qxefFfLUPxy
iiIpJ137bOcyCPLGVwTuKMmz4ID8OQBB1IYPZLI1X3VvY0mNSeworszwwrCKUy7xQnQR2GbOV0la
2bwHJVmYbAGcqtsvxCaa+zRLrN8gV70CCJRTvfU748Lwz0HPXn4HFE4WhOMMy67AnGYRsAOVo91N
0dAfXv9ZLzxBOnmaGUokNOKFFCniCmTBTFiXgDdvUCxD5nTJc0MAbl/5zl6c85ZZIZ2kXctviWDi
+dvvIy6J5JgswZzpSDQbaFdbAuBBvmDsy95S3ziHJY+j21z57F7sdGcDn706MF2Q1dvhvG5bc9hx
D4ReFDlYNc05Lm+grYcbSF448AkfPtFYzq58kBffITYDPnw6KFSmn08cyN7c1pqoExESQrWKBFjL
TRCm+ckHERBj0aggg0wgLq5s8ZcHlg7cKbponDifD1y7JghWkrbo8iX9J6gf1XeLGKI9Vhh3Uwl3
3ieEQL79Q1165FQD2f4Qgp392kNpaDP3i2W2iPjXlKya7NS1eT78nPvceOjDJjao4Bb1z9df5Rer
K7IibsFUbymgSOR1z2eritmuJgg4a/ALxoybpEMVT2Kx+/Ht43DolBw3NWLS894b24VVeTX+aUUZ
aknUmWr/NgzxrVx5fJcmxNJK5YJPjgDGswlF7ezaqZ+IhYlMeGtB/sLc9Nf6sxdWAPefo5x9lmEC
ox3wh1iDA2n3rvKhuId6oRC5by6J8IQ4rNMjwZxJg+Zsu4AjVWV9aCG6UYX1NTQm873VuXS70BNt
Xn9IF159l0MtqfVq6T2f6+gIyvF0nvpiDfEN2h7MSqjgw3Sse+EdApJ1Vz1w9isP7MIKx3lFKdoH
JvBNdXaSEG7oGoRsmSDmsvonlZfvEBHnu4E14RYLfr5x5iVbTrtA5V+f7qWHqJYKF9UE6v3nrwph
d0GbJbwlXaamPbZ0ghhjXH4WrJ0rm9Olt5JTO7I3KiPqhVhW0+upAwdECAXwYl+Iotq4FBWurJnL
KvHsGM2rQrEQCZ+Le9E77xy6NsjPaibFDXn1BD3SrY5L3u2uWuIuh2qyrjTULv2AS0VkEXe63I7P
1mg9EhlHzJe1rp082xZhN+1I/pr2+Bqv1UEvDuWygAiO6w7XyefrlKhwQtFsstYVpsQtqyVgQgLK
4E661ySyF39Fdj/qipQGaVU8HyqJUOtnbmqtGzIxj5gY7GNJesrNiHPxfnBksH/9Nbz01fHIWBkt
Tmq0t56PR3JC3LaKqUlZ/06wKx6iFtdcQkLupiUwgvDqubgy5qU5cuX5u2xOTeVcMlAieA/ykWV/
0q1Yz2aVxJupGrIcDz05jECo89Prs3zZGeHl1GxtqGdYXPDLPp+mUygCASbNwhzrLlql0d/I61Gb
uwR8MuA6qGGsc94uCh1odP/L2XktyY1j6/pVJvqes+lNxJl9wWSaclKVVLI3DEmtpvcgQfLpz0fN
nBOdTEbm1r7rlkMBBBYW1voNfEPtEFYqNLPrP8hWvGHePOGBfdGkWcXTzNHwiYoT8G+pqz8rGLKo
YDRseaScJn+UlbCgLiFLP3StcQsOdzk2558Ai5Ef5XxqSedrUCuRPQ5TiF1XlTZBb5pjhk6er3sH
uEld0Jix3IuiU/bXp3wZfRjW0tjL5oLJWj90IexT11oudrzVzb0zpeFThvbd6fool0d0GQC0Ny9p
bgp1PbnMnSeM5EawtKFF4Ikw00Lu5TDWzaffHskxiQLLm5ocbZ1M4ItOkW50dNiJhr73sjk+Stdr
jtos7RuTujycNNIX4K5rA8a4AJlFdmIpZZcAzfeQVTfKCvVwVUGWqnTDA4BYBamB7hZQ6fJ00ncG
FMp7l8cobZDzbdI7kLl7CxAf3M3kZDZ427bYzJ1GAfO2S8AR/+56LuUknvO8E+k1rdezHLKsw38K
max47uH6ji2RoeLh8ViAr7mxGS/PwPlgyzb6W4uw7sNYygVB5LQCIWq3Qysi6o1AnS2JVS+8faci
xBe4et+o92yEIB3YF2IKYM+XRGcVaSvVElZE75OOe+o8YWM47JTY/FwqFm5FNbKnCJNiHzsiYdq0
OB5bhT7cCIOXn9bmwoRQtbBLCADLfvvb7KvEc2OhalMwtYp3r8gpOk65E56yoplRGJpupXSXh5Lx
6ENDY2FAKjDn4+VIOCIB5E046ejeExXnETO02Agis79VbLj8sI5KkNE13eZZDBHjfCjUZMYZrQwZ
WHU7oGo4dOJD4qHZrvUi66EMj9ZXjFfahwg39hub6nJZGZuPCrLZpLKypljlk4ae6ljJwMUq/EnC
oDmVFGTRvdK7Y6xq/Y1M+XJZl7yRRjDpjwuG0TifK445o2InjsQQsSF4e+noI6eB0anafr5+Nn+1
PM+TOmcBuHJ10lpbel7nQ+Vx61Gxj6YA61hkGmUBnshvTaxSgfoZ/ccBzaxnG6Wdt6ByJ7T+U5oj
/iIQjUcBBru+zAv7Ru/08kJxdAKwStK8XGVrFCDiUb0KjBgVlVDFdBA5n3hnyHL66/rcl6t4NXV4
XNaSqFACuIiD8MRx3dJM1BWiDgUhqO7qDtBPkxw1fEfBphkAHGBKuQFyncLwiwndvOs/wsaHpuiy
jE6xDjGIZdP/7byaXoh2bOayqS01eyRFECe1tdR7APPGjYfQ5lD006DgEPNB/p4P1aUGWUinyUCf
FYEXWhlr5i7uOhSfHUP2Nx4/G8GQYjEPLgMk3PLeW80sHvgSKpIlKCFJpdz1ugZfGk2dewPK6m4Q
Grx1Y0qOsITdN93cRs/RrN3ie259YWisdIhcYNwwgtZzRkNQ16oRfyFNe5x0A5+YhMpdWczoFeIG
i9KlrgR5Dr+fLKZ/vf51N4fnXBE8LPbz+sFr5l0YZwSOQNMyCw1KjYZyNkCLdlNrRC8RfDwg6x6V
hxqbWMX5bby1yzegsbyQgpbX4eobCBtoRz+2YxANRf29xrHwaIS95cu+6W8c2Y0IycXDXoYTSlVk
TWqJtN4V+ixHZFIypDRwUD7JEZA3UjcJqje6OF5f2q3dDPCIzi2dTI3k6fzLpphiZqbD9moGb3y1
GSCA4Sge0jq5heTYikZLcWRJl8B6rXey6FWMIxOwjplR69VdXLrILWGEhvHA9TktoXYVj6hRcG/D
eYVhu6a8Ovk01FHFDVc1hvuAOaq1DytkiKpezO+Fheg1clve/vqgGwvJxb3UYxZkhf4LnfC3CITO
qSOjDEE9O6olJmJ4BQW1sZgEtR3iXzfCwi9E3HqO9NiBG8EiWfgH599tAnhclOqEZTPoY6mhd156
GP7Npeoc5mbQ5r0ME1Ghu1xM3xFlsNCWR24Vwd9mkaORVEilL9QUOdAMV4s34LPFdKQnqkUH2SMl
P6O18bVXHQxmkW7jG2EbY88vihYpoW+10eDuUWofxX2qJ9UTE49ylJn13+aMslcM8h3SIw+mg74q
O5Vx1eaO1SPKhyrme7WS95FEbhEPLec+N7FS+O2vCB2O1yYgWYuCyfKV//YVEfYbujzPTZ64vffZ
FU70WCFQ8MXQh/lGmruxYWDQuzBGARNAH1kN1ckGnaW4N4PGKNz3yMQUD0K1ypM9InR4fVYbB2Jp
ZFGVsUlOLrLZvovhk/UMRSN8fCC5dgNNzPF9mtOgg3epP+qYH92Y30YkI7mkz8lK0kIzV1/OmPXW
CZEkC4rSLl8SJ7nDxoIkrJUg44W4hTHcmuPfh1sdiDJfntTUNYIZvyvvJNwIwTV1xizR9zquqoEO
KU40Zq3ury/u1ndEIhPNAF6flEhXOWaCdCpygxR55TSqXzKqNZ8bNWo+5FkxP18farlnVoeeDgsv
BBNYFaie1Rw7DdWTiBZd0EyzuqeIiJl3b/yFyQ4mXqOi7yoMYP5qOhoU1wfeWFwGdoBu8jE1SDnn
x8JK0dEawk4LMuGgwyN15RXU1F9Vrw5vRgGu0p608sa6buwfj8IPFV/67sS41WSlWyOd7DDmELYu
FwUCJU8FIMDU73RcmsrJdQ7XZ7nxJaGJqwtghG4LBdrzWXbIgnn9jICpRAvpi6aK7s1kplj40sq7
8b7cWtCFxM3XJIhT5jofSsmhhxVIPiA7KlTUQUUrXfHiiNKhDyJ0fae3rvssa9hCvz9HqI2GgQYT
mZS1rPrfAlzSUPoxSCKDNgyxEBKopL42udIir+YV7Y1kZmtB2awUFJdsmUhwPljr6CJLaK4HZRm6
n4xqqjCWSDCNsN1kupEjbp0Na7kOQegDFlkjbjLs+wQWMFrgeGHb4QOnDQ9D7lqodfEQpRyzRAKa
XvoeVYD+Bmh+I0H1APyQa1AdZvRVgkhsndOmNbE2sGpluJucPDo5IVrzu2aKwImJXDffFaFhvxaD
1f9VdtSnrn/XrelTqVxQ9HQm+UHOlxpfUMeSXWMEdlYg0553VjoezSq3vuVZq95ZmI7vY5B/QTfx
SLsx+Nb0qdeAdloYpRf4BUMf+7GypYFYWFzm+8kxogaxS715n3lAac0qzB4wDLADnqvDHir8LbzX
1kbjeYsCw6IqxGV6PvuMrnuroDoEotMoEcIVqp/UnnlSkOf4XwQJGMILep784CJBj7UsjR30yoNC
xug5xm5/LPB4vStqnE6uf9OtCMgQgJ54wJNZro6PHpUaMmepEeBXb0Q7SfnkZymBJPt4u8iHAbvm
3x8SqQXODzVGcMlo05wvZGRVNVph7UxcksNzD2dyj28n5jX86vitDtEtuz7Hy0DoomuFusSik7RI
/JwPiMB4ayMUOAe5pqefwWugchUqmp+p2DkV+CX6yDCPN6Lvr7vj/CKFbGzQxVnEHiiNrE7LqKt4
QGfDhAJopFbBOIzagzSt8JuEVf4+D6f4UUQdithTXdonUaTyKcPx+DgNnvrn9QW43LpkgaQN9PSh
u130VQdUThGJUKj8YQbwqkIj/l6CF3yqy6b8dH2oy2NKFriAmbhSeRWt0wfdoDectukc9Kht78dC
9/YxfrX7uuisVy/si70qk9bndnVOXTGG++vDX27nJQklQtBhJVdaw84jmNI25TBUMRBRLFFtyJDI
S0E1kJzpbfM4DF5740Nv7C7NWJATlMFAobur286FJT1gWDgF2kLLGHK73Ru94u2xaZm/44HUHDPd
ebk+zctIjIIzVXqXW5ZMc106xqRMG/sGicK2S5IPeaE/d6FbvSMSKidNxmiO8vgPXJLhG+FiaycR
/MAKg8LmDbqabFRg2unFmYr1KvpHYtSjByUH25+JLLpxsV9i7V2XzAVoBX4/7KR1YbUTfZtLC4ML
A1AogFqZojCfYSTotmH1hs0j/RyL2SDV5XjnaNH0LiHvekVuFS9UkWdPeuNEp+sLv/WxaVpSrQeG
RQawOtS4i6WYGRBKkhmyAaagLmB0jJuiXYi9BeZKCA3flZ6F7tv1gbe+OKkU1Rr4ciCo9fMYllaY
eaWjnIOuruUjhkH6R9xa8zu3M4o/p7FVDxWCBwctM+WN/b11pAhfIMR13seUuM9H1ir0scIG3WTq
/eLN2GkVc9WUT+hiifs2jsIbEWRri3GIOVMWWFw6X+fjFQB1pZNgTwl9tD+MqFLvSP0wihjd6sbF
sHytVYgmVrGadNyJV+uKblVgxLs4ZCKRO4oXGhQmgvNCfvjtT0e9ZnlTUZciH16dmQYRwMnt0gn3
zmJsdvgVOndNiWCOpmT1AclNqkhdInAXheWh3Ng3GxuWTA32LzkyT6s1DphybjN0VKuCOZpr3LOa
5s6qpf6mx5rsgXJ574/aWP1+FCad4G5fwErsndUntGj5W0lSLgqqHZ6uponlBr7QB3WwPrhZoh+v
L/AvvMD6O4LWJX9B9sDi1j3fMgZqtnqGuWNAozTbIf6c7bGqnA6ztOyX2uirrxrKz8GEZ8p+VHFF
3Letah/x0Mxek75Gtx5FSXPnNTyKbvxoG7uZdjvRlio+buzrgiSpHH3MTkyBXTn6c+Yp850z9M17
oG/l9whXuL06IaeayTb+XPNq/JFi+aMiGmlWBxwvk/2Mf8CjIBad1CyVN3bHRuWf4gl9q+UVbFL9
X8UzCOH17BjDGEir6pDWqaXMgwSZnS+daijOwVHwSb23Ucn4IcH+R7sqKtVHtJlRIrixUhtxhhOo
qTTuaMoCIjr/iEVKcTiuqP9bAy6VuOtl0aFH4flh6bTPe9RcjPsJu7WTjUcygude+aOfpjrZV2iV
BY2jlE/gYs1j4tTFY9ZKTPj6TLFubO2N/IYoSCKFJuXSLFh+/+9v26Fx4HupY5CG1UiJfjaTB32q
igfuSu8r0u7I61aovbOU5VT7qpjCj9cXauNEL+QBmgWg7Q0i8vlPYCHWh2OkyuFKLKz9Iuyy7/E1
GD7YuUvzZhAIb+9x63N//x6AccWQC20R4MrqHkhFow907PHqU/oau9EWm+ifcWsoUKh14A8YvTuF
fvfbk6U/rpnQrUCxGetHrxVqmGMlUg1wHGrrr5EyxaeUrmdzdPEKSPyowy3qHqeb6bcri1QTCdtU
TghiHLfzVQaEaGKLVFIZarO6wQfHw6nFyJocFnOozCcc643qVrBY4uIqjoEyW5Rc6dGT9qwueeif
OpTpDP36ykb1TgtlhsVgXz94w/TdAIN0SNX+efSy4Tiis7KjAdy/v77gl/GK8gQEO+55UCfI4Z3P
2zTSWcZUagOQZvonikUWbDoLAaeuRMv7+lgb0Qdci0oau6AwaO6ujnzs8d5RZw7LrMuueigIUGVg
5LHzxezbrn0q5mlyD57ZTia+8JAcd12IBjeeNUV1i859mQsABnF+EbrIb9HFPJ+4TAykTSBjYM1O
WPG7RouPM5Y5N07vZZQ7H2b5/b/FDyFruCWu0QfA29wIZ1K3f+hqnA3w9Oi+eelgHq4v8taAHFgq
R+AGaIit9pRI7d4ai2zAiw7KpFvhGISVKSQqHBD9ELjNjQx5ax1BzC+fk4ICanbnE8RkUwOQ0A2B
MbTRUzV35atujbeu/MswTKkCtQwD6SayRG21jGDmPFkW/YCVQNMdIGNmtu9hQfNMp6p9ni0vfG4y
xXiq6qgI7EE1n6+v6sYxYWyyGxJUa8GbnM+S0kZsypTx46IrA7y3cBoXXfc0zVOzvz7UZeZP1csA
8kEgInNasx8Qs+71GRJNgK1ThkVKnSqf0kJ37iNNw9qbdjxOIKUe/uRlkN2qul2K9i01N0pD6A/R
r7poBzQKVgORLphogrnFDkeQ8MGRXfZQqsJuED5CsfaXpeLnGK/kXWjW/UfR9D+KWBivXTLn+6yO
RwQGB+eRHpF4d31xtvYBZFwgswu/FLb5+Xeo4tHEUqgYaGX3NRVtRIbeKXYVHyelNgx8o10HvbtB
ImGUGup7RN2tG8nn1n4nD0AllSDGM2n1E4RuaYatx08gLRxY/TgsAOymbnej+rt1jOF4Av2Hbwqf
fhWeMqz1Bh2XuUBR1OFDU6kZTpOYsE5Hb56bw0Db+O760m5OjMKZ/Yujcdm1TzoTJ4GSg8zF/Ekd
9fCNYfNIuT7K1kFCIAQNJoIGDJ9VuIDOXVZVTDwsc6HuhRI6QVIMmINVyu/jdyhagIqnYoLWHM/3
870SJjHRNnYQzBjc9FhJ6QV2rMb7MPLqG7nS1qwQDqJGQimKQVeboq+0Kk8Mrw9AlKL02vdir8c6
xuZxfKsis7UxHOL6IrKoU4BaL6AQrVtbxPcJg7MHXRVpgPF3idlzai8uF/K3gf5kBWC9FpwK4Pv1
PUljo6x7/IiCEBIRWt9Fe2zHJgo0bNwO1/fGRuTTVZJsMBY8UEgCzz8YACgjpZ42BMJxkZwNZ28X
lUoKeGToTnrk8UhQTOCaMgtvHOqNFyXKRIQ8sEhL/WktWB3r4JtoA/WBqcTdhzKbnCTAlNPxtQRg
3qmpPe0LMtM4YKt4qE27WFJO5RVqlovBOqZU7OYetzJusFNUQ0YMri/NxgZb8KtUOKnqLrol50tT
TW7d0UyTgYnTwXFu8i819kDohds3AuxGFDgbaBV3upAnvIxBU87gBsYAFREsSwxhdTeqfZevGp6g
cBtJG8BB0ZE4n1CPAbfsFbaxPs/q0RuGlpevpuxbEyVBVy3VNwp6gjcG3brd4FLadAZ4T0G5W+0w
nbZAb3QYlfapHVe7WZkwAjbQDN25stS/K3WhomOhCiNIeWlKrF4M86U06vpd3UwoUhM5+owsKowe
Up6dR07M+On6l95aGFD0S9eNiGKuBXgy7Ahts0Y5JdUU+zXHlHVvJL2yjzKP0ko6OgFm2vaNqLw1
6IIDpKtK/eZCkRNVffxXnXAIXDbzKY2rrzkwp73AnvQO8zD8XkPon9cnusTE88cPnQluAYvwohGi
VzstTLsZto1CpuFF5Re7Gj5nCGQek1qUj4oYwrtEc5DKmtrqIQuzn9cH3+jWkB1zHME/Lj4oa3Jt
7cpQaPZyv0Ip6IKia6s3yeREnj9Vk3VMKpHvilCVhzHRanlqc+BCsisBu9JEv8Vw2ojpyxuMfg2Q
1wWTeX4Y8LnMoyHX+OZFl98RYsc3MtK/Caed7u2x6Y7XJ78VZ9HmwPplyfCAQK2Gy3BOVBq8J+bZ
En/h9AN/WRS1tbdkgy87DqbJQ4RE3JvZqr0b18nWVF3qPrS0aRiRpZyPPRtqWmGpLQKtmbyjF6s4
RVvonPie1xb7tpE3OifLXNa7DC1gLpPlaoH5cz5eVtSx5vWMR2o67vMCz2PFbqtDZjn9jTfC1rJC
pqXsCwye/1jlG2k5T1mBmWqQOLpM9p1r4UNHMRT7rq478VARP1F9xsMUmLb+6fon3TjAC49xAfUC
Urz0adGjKisixu5LxT70ilgcyLAPfnL51WZnlqm4H+3G3V8fduMMA96h6UnwWCoIq68ZW03O0W5h
wEaJXZ4yVZVYlinUEJJQGd+NjiGb46ArxvsJLDu6Cp1568WyseqgQSgC20tTDhnv8w9sY+bnzkrY
BYorsoM35e+desDeetb7g1p79R3i+3HQcXnfOEUbOwtcxAJxJcqjEbQqeoeJ03pS5CJQ0sT9ijet
ecwnvaZJVd6SMtQ3JwlNlhQARWFoT+eTLNXZDWcV3x05Otb3FgPjezpT+rEd8uFuFn0cxJEd7xwt
KT/2WCLakCGAacyqiQdS5oZD5ENPkHfDOBpBGQFHJLCWqDuDPO8+N7UR45lU2m9lOCcGguvz8LWA
zS1Zz1ne93nS7AgTlutTlMJ1L7WbUzwlt7w1NmeJbuJS/IPFusZlum6MpW0nBX5USvWqjPI+R5Vt
gmKqtz699UnBt3Kcn6i5NjcePxthCfQSTx9CE9Dl9UbWcTeMW6cTgcCu6guR831jVFEH+BV0ghXr
H66fm40siwrYwu1Y4v2F5EjfpG5MHikCu6t5RcNX7HW/KG/pp2xtUQBEzAseG2ppqy3qNF04lLEi
ArXpMdgosyLBQK7upvvaxd3z+py2YgGQ2uUWQ+GTLvX5HsX1NbXyYeZlp5jTh9Y12/JlFiGU8l52
xpOkHjVheSQGvC15Xe9lhkXf9R9hgzAD7gIhBTqXCIxT1Dz/GRS8FobB0OBXalYzIuyPcix6EXUX
PtpzCd6ljYz2IyohZvHkxJO+WIIPEYohQvuR1VP2U0sK+eP6D7URmslxaQeRuIN1XAeouPPyJjdw
MQZqKR+LFPvqQVjiUETltE/aTo991HRuCZdtjAqfeEEveeRW9KPOVyLWMw/vSaUJhrqzP3lwzPAc
bELzvVrr5uTTNPEesrivfn+y9I2BrFLAMrhzV9dt67YDuFV0sYfUVbtdBlvoMato4Ow8nFD2aEsD
1eCmunF8t2a7yAECe6Y8yJV0PltDTbTYDmf8ykvL+2Q1+shDwgxTaAFtVB9UUfYHe4zGG8P+Kjuu
sgtQJ+RQS68Vm8bVK0YttTZzdQVUfsbZejK0Dk/6wfDy7xM19Hep1xqZn0PzPvWTWdq+ltFRCEKZ
NjpI9xijWRdp3EBD9RtVRmgLaJgJrMn8uVKin9f34UYw+PV2XJrffJp1JqRZWSxrTyJ01ZY6DsRm
7iXTs22gzFFg29i3twLC1oCEcdqMPKwJraubGQRbTVEdZS3VqcH6k0bnD21eJ/eFQBBhd312GzuA
w0WdYtkCbPnVDuhHt3NjrvsgDFPrU9faH6p6Lp5cHIWDsRnqQ9JEtzKAjUsDnTsyvV/Vbzb8+a6b
aFSaWe00wVQp2MOkeefgJ67m6M/ajfzUePJ/UQaHkgyNfHkoLKWA8xFxRzZnIYqWQlYsM/gT6SxO
sTvSxM0SD720WVPiJycyZXEv58ZUUr9sdf3b9bXe+LCwvBHIps+95NSrtU7oPoRF2zSBVgAwnpzW
8JXIIY7FGNodro+1tcbI8dAER/+EFG+1ibycggDHuQnitB3eRVo+fcjUofAZ2j2Wcx3fqORt7COo
k/hEoLhEGrBWoXVMSh1gUHgR5lrzgtwfTqGjmsYj8pYifdvUIRmeOwy3yDcbGcGiWAPRkEQaHbLV
7WnkWmrpHa2xBPTNPkYTItBcHsfXV3PjyyEtSfma3oKBnOkqPCeqlzheVndBnvUVFHNzuk9xfd/F
Xtb8/kLS+aKJQE61jLma0FxNohiMXgReaTWNH2UAu7Iqct+xAj/hFDkHGA7R/rfn52HtCE2L/iKq
Z6v5AZhWK91FiTks2/l5mHC5RSpUAQuopTdi/8bGRCJkUcr699W+GsrNMuT8m5oUrhfxX7Io2r2W
quojFCDnXVnpt8jAW+PRbeB5t2QRVM7Pj36fl22L5LUImtF0xJ6LNZ1PrLH3QEqlvx+73roV3y4J
YTQfIJ9BPIYtRYt0NUeIkUk+TANFOj1H7kA6iDwcJHXwIvWTQavSoOlU44OWOHN2pw0UdQ/R1Ihj
NKgkmmajhgZiXZWlf2+t0WmPkWqlP93QaqdDgYYl+YBs0+Jl5jwughFG+Bx1ZfRnLGqBHZziVeA3
Z/dTXrlFsfPCUo+Obk4j8EbaeHHmOQnc4CCJwJlTfV5FVZ5uY28lLdME9/KSckUFo9Gqfl6b8ym1
hh+sw4frG/VySAj5lCUWdTe4KGtFlHgGAZmVlRU0aecOD4CSeL6ZOd71PjWCdj4oGWnOfQ+U51Zm
eBFp6J7Se+Hpyg1CI20VvbsUl7tpiqygS9GY2EeL030SsgF+9ywu4xBIeQ/QaMcD43zDdm6Ih0KD
DQ3KJnLyJ6TEd1LJjcdpdIvv15fz4nAwFowXEIkLmddbi6ug01E6PfrsQWqE4dE1audz2xrPvRKH
+6rouQZ/e7wl0wQDzHtRpVR7PjfdKVpMLVlDCkqF0vuNHXp/xXEyYL6ds4Xfe0aJ7sH1QS+exwsG
l9Y+3WcQsheVDoyqWw1zKAZVI7TR1bQL5jotgrZN+mACrrOz8Bp6q0fGLYeYZUucpbmMDBNl4aOx
4VAOPp9uhcNw3yWpHXRxo3wYIoBqpxTpjJ0e1TfNKH+lauvR+JbImZJasT9Xi9vpfa7iBw/txEOX
1e9EbD42GJRLn6wjfVFdSI5+qEc6z/NGR+bailPlrVZZ7jvMZIq/9KZA+oARCyOAIzMvIM+yj++y
tCXt9bAOe1KzWEOmIozH+z6FNOXrQgUu6YSiSn1VQYhvx/dLv9pVNn25/hUvK880PFQbuA91swVa
tnqjmrFFwoZHWlBHifoIVUCXvjdaRcWP2aatL0e3t/Y87eqH3mrRynQmq019ZUwcgS+J4RSn6z/R
ZXVp+YkWKjzVLJ6q66a62plxS3myQjbMTOSej5p1h8SIZmWPCqNOw2OeeZOUHcgEH3/4/KfJewd5
yAj7vN2cqna3a/Fqb30VDHzp24hyV8E8qqZ6SKAhZLukS9PnslFzNNMNe/pCvduqfYFafbavMDl5
nXQHFaw8M3HHwKBZ3CWz9BJsBiwNcg9E/R/X53y5oxHuQEId/iqSLFSiz3f0lDcwrqayDmD/2bup
0vNTWwjwDrO81em6jE0wkGjn8BSilX/BWW1aeCERiiSB7rb9l3gwbQhctoYxD9p+vspj8Eac2Nxh
dLl4IyypAoIs55PDky4qFhRsoItU7rnhwcjmbbYnMYLTOZRtoDSu6sfpbO1nAByncgrDXexUyb8B
X/915jXf/fKe/1HVU5ug97763/9+W/8s34v250/x9K3+P8tf/f9/9Pwv/vdT8qOtuuovsf5TZ3+J
f/8/4wffxLez/9mXIhHTS/+znd79xHBa/Bog+lktf/J/+pv/+PnrX3md6p//+uNH1Zdi+deipCr/
+M9v3f35rz/4kH/bcMu//5/ffPOt4O/diW/5dPHnf37rBH/V/SfVAtJUnjNkGyhf/PEP+XP5Hfuf
Ng0RGLFIwPOGogz6xz/KqhXxv/4wnX8SCWlRU0aiZUbN4Y9/dGgL8FuG9U9IAlzkiy4tpQ96w/9v
3s//Dqv//iSsw3/+/x9lXzxXkPi7f/1xnpgAGCc3WCI9vk4kthci45WFGJEAVYbiq5A0OdVvlIG1
XS504zTrKc5SlhbfyL80NBfPbhgO4C9/b9qdy6lcCEXnW1Y3i6w1NSh2dSi6+UMt3bS8KxT4upD0
EY0LhgF8wyMSkXX9JkVG2Hk7y1Cz/Mw0y+ZhuYzae4p9eXsAh+Ya+7BztHEH2jCZQRLIdl+ztn9q
ka6FwLeiNuf1E3vVIc2dSf2C5qVqnGqvbep7tUuIXpaR1uXeaYBKZ1kWGg91VnTgK2q9/hRF/fSn
MqRGs5s7NQmiTPUaHzXC4fMAk284gOOeASd5sWyf00mt39tpmoXBgJSIfU+tRBQI2uShcZfPnvnZ
Uvo5OiouQj78aKNE9o9L2DHI8Q3mUOL1q/tNZg/pjg4BXCDfmzKZ7sZsSmAhzW3iPMTDYLd5IBzO
ua8jwizvRFiMxbvOS0Kd9szgHQut71/SWNNIESLYz1xS6peiUN/SC4zpn8yRfKqTrjzErT3Yvm1I
53NRguj3wYqb1XMo8T8/5DkWO+87w5hg+kL7zR9VXBx1nscpttsaAPgvUivtT6OqhPtSb21zZ9VF
/cWt3fatWrrye9+hF+Vb9G3CIEyAoyNjn3j1TnMmvfiuVl0h92aDbgOVszjGFFYBar8TSqFrYOIV
fr1F+jfoFVqWPnz1zPHnCa2IXagb74cwc6yDUeZGvQvtSOyj2hT7uZe5gRF55jX9M65Tw/C+K1zG
DO2i+aJaVbyDToBXqoFPUuZHowPIGKmLN1kH/vTerYrk1TErLTmkUSfL/dSF6Q+1EI3rj0ljJftM
yXX7OBqiRn96nk219qeizNrjPOg59quzOxvh2zZVBvmna7SjZtx7XkPL0MedVa3vJ7UvqoMwu77Y
9U2Sds+FWtVf1CHlPzPF5NsjBmt2B5GAGY78wYGb/JahJxzOoV3DgFAWkvJzBogme254eGfImhZj
XS6GEnF6FMJgf2kWYoMvY4MxDNolE4Y0tLWxBJTPtAiw3S1qPc4fLbY9u9DOlj/tY9XVQ1H4zy+6
s5YMp9FDQi2IVY9/GYtbx8kCKqF2Z+xy/Lzm2ddkaGFWnXhl1N9ZGVJkX81IQcpqigq7O9SOHSuf
cLlg1eZ4YDdjaVp/GZLBNvYKapStP8meWZdGx29Gde2+lHW5WH0MXdN9mazRLIPQTqqAk8I7SrqO
GPf9FHnlrhwWdz+lb4V6rJxRyz4MectRUesRvzGzr/L0oyPwGn2WQC2KV5FURbdvi4S4ITrEQ/ap
5yVJkNpp95qYjZLcNVMKoaeZkED8QfOXmq1NkUg94rdX/hSdkvwFQc57J3S8L76gQjP76JsgVIrw
wT3Y8vagRLP70UAsxTtIqzNfYY47b6peU5+aKT/FUeHDG6LSBCMlbto00IfJ9FPNOSadc5fSNvna
O1N71Oz+MEfWBwMPlpMV8alEOfgGljA7gWXDs4dGzXNj0WTuCzdRfaTAxgcj08KPPKT7FhcyJXFe
bL18LQ1UHapQCr9KRuuo5kK76xGcpk2EN7A/JcabmGCc7xrPlO9LjUCYJ3r1p16EMGlH1X7Jq+KU
jUl7cCLr05CSrpVlbAb9rH3EG/RnwXd+chpB6c7UTnTzuiOez+GdU/bfS1G85aXj7nUh40ANlfdK
igiD7By0a5cP403g7hW3uW+BLjfK+EEm4lgLNT50cRLvMAFwnoYuFGyH4di3oa9Mibb3OnR47L56
45QlgZXCNB5WfZS88dL4o1sY+8Sc510e6WLvVDysszSpP2uRhtt59rE0p4elNEg3LrrvZ/doq3Fz
L+w2aO3MvJu85pC34eMMjts3Te4Co58foqrLD4U1p34feslBbVD1bJA6MkROEOvTd9xgKMVVHNnI
LO5xCnkO09k9EKqsT7MzvRq57foC2Z1T3CFqjvJ6ewfp/C4SSL0l1fwYhsPXGpfXXVtakd80pvCR
Ga5oJUh3B2gCUFJvHPvE9mcPpFbVB5Fu/Ank6k7R8lMJgsmvu2JCZJVEY7fAeMpYqqo/qOWh1pRH
PY1eDS89cPPPfuuhLTSPrZj80C0aE5BhCpUWxXea6YPhvjSqp1i+IZonM7LvI8ihb/rQelHrAVuS
gs0Uev2nYXBeKJkqPo/GR+FZp8HFMMXLojd6EhK48TPbRWZ6jOop3RuZPt1NU/5sKXERaB2NEfRQ
onsPN5yGa5KLSsnK5E6pve/p0EECNUWS4mo92Orsq8RHis+zfPHcUfM1Yg8olvyFEgrAwUioUGNF
J/D5cKfymxQzoUmpnUIJ6nHI98lshbmfNkOzr+1cHgettE6ytNMPE4l5wY8auSx1K5PEN+3oM+3w
iKMxd72vIJdeg+rvs/sWGaHXUjjaNw8HqK+eUvOmsB0AD3ttQlcoxVGs7eoyQDrB/Qy2Ubs356z8
FocdOtBFPMGeLtJM7CeKbGiCIXbvWNn/pe68eiNH0jX9hzZm6c3lkulTtuRKuiFUpRY9gwy6IH/9
ebLqLM60etGNuVxgUBhUl5SGZMQXrz1gukpqmi7tttiOnRU89ggxieIv5oyz6+qIbT+HcpuwX1xn
aVmxNqZrujE0BQ86G8yDMjL/rfWsbiuRp96XTI9sE+U0wYUt3u1ohu8GCo5tkArHjrpcVuXeNFPp
/XDLcDCvwoEfo5M9TY2oZlgwIj+Y2n3rTWM0D6MXc0LMbjsz1Z8hUdCbUMoSN9Qi8hc3oAKitJKC
w47Cy3ohZHsD/2xn5VuH0Ipp03sJYZu45iEHuYzBi1FUww0M9TzGjZUZwa4xSuM+rQdNqbHR8KGt
ORGbtOjFTb1mHiNXq/z9ODV21E8qu62F2e8Ta/Z/hMZUHlZjNk7gtH4c+qm9Vf1ADlma0bnm6Xph
Wyx0SxYxDp/OQBoTc6fe+62L9ZheJNCHXpQd5T5hHlfZ5HeRLPt2R9dE99CRlXOw+Fsdg3KZRyPX
1qY1qQ6NljSdfgLeLHsEuaT2tKZdsSRWNEY0jsap3VRjduDg7HzvR2/alvU4gJpO4qJu7XLj2Z/D
fRe6AKx1NxwSR9VHozaoYFCCNUf2iRu79H9dm0WHJcCq5UOg/Ze8UsaGvECzigzEsuXYNjc5ANYl
3njfsy7uST8tLTIrhfmoetqz2GLxyydNG6+dnvdga/Z9XjlkzrKAHkCTimNOC+ouARxmOczdqGU7
PPudUPtmtEOGHbQngyID0qYh8H5i1r4f1ThHTdp5BEK5n9rQ1bGtLotwR9TPGFWjktui9mUYhTI1
r4tyNE5eP643mUWZ7EaERW5s06Suf3ZB39fbop+aYxBOzc2qw90oVbL3S9WUMWG1PY82GZH+t0Eo
JqzUK5K9KdBUBLIQP5aqz74bmIo4sIRthV+ccrCDP5nhRrdVEIWiruJVefLc+zWp9+2c/cGe2ptR
MAzz3p+1Oi0Zhwq0DmFsz7NDxKQ737P0kGDNJuSSLdouzL2ZGg+rOVX7SawjObJ9rjaDjbam7HPo
h6oUu8Jah6fBtsWEdkYsB5oDivOQFogArNl+DTnoyD9INPGM2Bq8cDxP3jrcQp7Pzy3YsbMD+/NU
RENYO0ULKNVDMHXBta18k3Gmmr5xojQg/4Q/7w3CV2MQplRGfTWyWC/OSj1VZfT6cTbMaeKBDrJP
rza4pREjWG8p4ScxjGlaxsaCxrtzVDujIavMPJ5mI9y3TYpv2NNBsJm6uow7G3sapuK22IVlRlCj
8ix9S5RkYJ/KNMjVwaO0eo50kUr/3K/ufUUymBvpMpSoxyflnzLTrh8vOuc4o+/iNJa2PjV1hSBJ
BsWW2rWfbTeg41iJ3LlyZSgEgc9Zdy/0Mp8Kt0moprSrrZUPDbEeZSoiSvHM3er0SRnbE4u6FJ1J
kma+FEs8IoBythPjTnqbcfnTaG69IF4KjumRa4E52TQt5Htr9K1Nwp15gIF97ydJxIBHssBungtw
V0axIXaGtrqek0YcB1bqqzGjSGec8ufEy/Izq7p5DurVvZlyZUaKVXMfBp21m0Y3uXZYxW/dufG3
VpALZoA0f0Jy2cQ+yf1buVjZ9cQRG2Dedn4GpEa9kDbSX2lVTfciMcp9I4Onwq66o7HY5ZVLWt+T
Qh66W1udbwcj7ffCaeQhsSyV7liD2k3ZUCwX1YbXRrSHkTgyUOqVEcV+6eHJGfRX7ubRn1mcOv1t
nbS3dxuDQSOX4HmbrEr68Yz8Sm0z+m42MG7gpjlb/l5btLsbzWQPV0ZGmeUF7TgFjTeU9NV44tDV
s9zZqoE4hdVtedGcCRGGXuYx2JT77PWBQy8l5+4i5akd3cFiE1/7y6nSBHOs+MDlYKZ3ifa8XQ0U
f111jf+cJsv6WYTCV9FgGOttbahbDpB9GHe8221YTU5sXNS0UYlyOdaDGMNzUjArCm+QxjkImoIN
J3C4Wm0eq1yt3wZVuJuhYbLfV7Mo7zxfTmEkHDIYYmNoWcBSN0ztCJdJhhxuljpWvl63VlcMaNKq
/KOT67KtR6fdLVnuqB20QDbsms6jJwsC7HJDcsw8z/7si6jlaInGufGPS18nsAfVFLeSR97BQfDD
W0b3AaZtPVW0RZUR6uyE9o3RWbbGUlhWlHLAyKNMBVO6LXAGoQi30xc7LbtXt0oHKH/H/mbaY7d1
lzQ5ItfJT00LqUhsZFU/IscyQyo+tLOgkJLhp8tS9EjX0R91qtl1SWHz4szqEWpx5UOXnKvEelnS
QOWRVbT2T2UMPp4ANjjGgIrzp84059OhbM/ZapXHXuXTDvl+h3utCtJtR3ZdLPICQX3aD9iHtZPF
ZW7WAJQJPKEiApxu3f6Fza0+9rOyb8ZVDwclOrlEFxGnFeu5qR7CIi2vK7vKH5EFljfOolHbtMPK
tx+cfS7LKSlUuevsRZtb5E9jzwEIZDpSeOk/qr7qd1M15vbPZbTL96oWNRd28X+AKupT67btvmga
eTRUmIPAh6owo74sc+RSdTrfDyqhTRO3aq2P42S6D6s/W9OhtYbmZZi46LFkHbuaS0PkEafpnEMg
w9S5XAC+d2uFGW0zlnm5t7qsyzHRlfl9YXEm2iYlZU6VeUn1ArOpM0wRbZ/S/lAM1cG3ytXcVUPv
/5iRrXdXpTuvfhwsq7aPWZ8171WzdO+GqNcnbYxrGWkpQsVjxFzKt5cJdT07zZLGZL3Xzrmkw2hX
I0B8ybyW4Yc91FgPionzk+GMgh7pZ5aMRC7ya6s30pGEZR4xTZokSYSzkVLrPKdnP7eTl672H9m/
DXYODL0f8+gbWdw2IXnya7n07yV5L6c5aziOJ7/wLRSC/P/aaJuf7AtTdpyF8O8hSad2w2qpnnJo
FxCszC6wyAK5HNasozFvIETzJIK122amMT/mg/C3tCMTLIRTMHsZ26AiedKsqZJJ3PSdKhKABVck
JielZBJgDRonbnUc7aB5mTyrdndwsKBrYvBBBsol0+nW9Pt+iMIBR/JG5wF/dizqwBQZ2UMo5M38
DfshG4waJUgEOUdgUUGN6oVoPddsT0kfDm0s50z95KcZ+l3S4jipVe3rQF/zuenbZOboUJRtueXs
xi9pXbYoSmw7Y9pVre8w2S99tXX62nkKzH6N2Zn4ZzyTNjdvOJHvndqICC87Fn9f/MKd3At2YuW1
fcRjfErTJqU0p/Cs6gixa9RVVM6K3RqVVz0abVyDO6yHqrd0mRPwMLXytk4LvgxUEquxRNnqrfW5
CqfZtyJE5MBOtt+KdefXshSR1HXa33lrCDyzhLp9bRyinAmmDfkVc5Dwp4lhtT6DWRvyybaa3go4
/trVkzIXLr8a2mA4DNnILiQKeLoq0nNnl9c9eeDdj7rBHrNFtnGBf35BOeBXfEkXNqMA11B5dQXj
l7ubpiMNdBvW9lwcjFkYOvbcsdD3OunaV+Ha/ALLLfiafmM7dsu8fBYiI7h27g2uAWmzfDjP1vyb
UM5due3d1PT2i7t2QF4zLWTrYSzJPoqH3ub3D1wnkNe2beQtcYtcf4A2UlY71dX9awXDxvLcJqt8
MqAx9T3LZVrseyR55bVwFDdlxnG9vK4X7RSULgTFWN6YLD311TSW4wuDfz88N55O1JPZw0nuZiox
Lxtamgz7kQC5DgNKy2+r+5U3qmbpVjdwqLwrwqZH7wgMKDpCtIclZkvvm5tC9awoE+9BnwMSN0Jw
LRvYjuS/xIkJvm3Gbe5JPqKucDZEljXOmgFJpfucJAD2DKe+Et5CUbbSznNONimn1KA41C6J2YRL
1o9OMs1e9L8MK2uA2xw3kkPi+hFZwgnNBqCZ7a0zN6ZEi9+7/8Cn/pleuxCXaGIwhfOgQ1Fj5vkz
c1BglAmN3OautezuttF2boKnTJ6OIP5UvrNNcovifyNz/h8kyRdhDC/Kz4YW4m1M4bAyX+2CDNNw
MwxPJPiI9hX0bjJiKoKsPxTHu401ru7JWVCpRwF+15RzTyPEbgFqiYa57O6ruS7aOJwMd1tYzRg1
2qh3i925bx2RnQTOZ/Olh2Jt2eyXwW4aDi5D8OR4Ynrw0VTuQrMzT4MUptqEXqH+s+DHXx/vYs1D
uUmAEaq0L9/pKqzWZPtYIs7AOfe2VMc0K0nFoDj8Ts3OfG37cxMXMu0e//6b/cvVxOaPsZrMK0Cu
CxX156vZ8agR/LKs0VRYDJZl5R1BjbM/MrflABHCQP1TsPeX2LHLh2VoJffjkoeIGOdrSatq8n6c
amAkVVfJzepMSHhdCjo09GgbdUkYXNVl598Kd2pPDUV2mCB0n8bGGPRiR1w/SdlZZlvjP9xkf6ao
L+8LJTMh8dxplxiHrzFSTaessmNDj6rE0ncooPRdkSnGRZQfzAZ//71fruj/aC5+v5hz0YvTfEWu
8lc7ZrgknpS9OUZTWHO4QrVrj3Qqp87x71/n64cysX0Ro4C4gzsLYzE05r/HYRAyUhQ8U5KHswdt
p1s7r7ZKZhO91zXGt3/4WBfa8N8/Fi93CReybBhSeICvFSjNgiGG9UhG7a+NJ9c53APip8vyl5Qs
+lW/XEAoNgaQ5ZUZa/P3nxfZ1te3wD0FqYvtFErV+/3f/y0AJKehWZfwQhHzfTe+ZHSHim3hOIN3
qfhJb5k5yC8VfdrCFmR9+ZqQKyfAeLoRQM9XBuCgkYKYDJCKN32aySRKGj9otwMZWGlkB0VexMlg
O5L2nmQCZBtYP+IunXPOGKu1HrRdzD4H4mwhyo0luooWVCfGoU1bkW3ccWDt/03LuNPARguRcJlB
HRuKyQKbVlACjiriWuj+LUgXIpAaBlnrBibCazcEAi4LDsnBGO6q+dLDHfbkjT9xtmBDhbmBHewK
zaY7TAa/OGgMvvl+TJp6R8zPZeslVz6L5CRkuS1l4p47rBT3aUiOY9SRkudGarb9MXJY8cz9jESK
nbjImAasqebNw6Hn+8EeuJSsa+l72uo22eWFGZxq1QMEO4M/XhVBGX4adsZWyXecMwMk0AyncfCS
5KUJk4rJJMuy51UN672PNZjN1HJ4C26VwEpZ4O/VFalEbOgV2XvV1RAITTKQuyzjH27lMEXLMBvF
g0aFNhwXObHdI8sMASdauzA3ckWOvkNNxe+xc5CkrbV2zRI5ISNVvKiMKaqkRK3fgdPke6FpzIkS
2Jz1kPSpGI5Drdmga4QY8Hm/5hG3K8P8pCVt6yh2BqDUvtHaOFDcatRn7c+1Fw15B3w9hkvbbadf
v2HMHV6E6sO+2Mh+7vxIp3keHuD2fn0JPh/ahwZX3DSSN7sy4xekD1FFejfosH3t12KAvGl1AtI8
h7scWdGLZSvumsKA51jE3N0kw4DEM2lLysMTEbwnpb7uicpiW2mK5YYMJg6QVV8s4vR7StNzMUku
7OREopvqjQOy+WnK0rpfCElyopSkZneT0MBTnTg2Nf+07X3RPqD3ZqlghApZdrE0ftV+h15ZtrbZ
WNgUc2b6FE7xns/IOhU4iTBis8tuimDkEvz9IvF18b1oF9lmSZ2yLzVGX6cJa+Z8mAQzfDcW/yRK
BdDyRnK6/QeD6tfN9aLuQpDJnwikffJx/7z4QkVl+N8AQhonKM62yZjPw3thfREXv04pkt5/WP4u
y/mf1l+iSi/b66XzDp3r11cEyXWmAZlp5BAu95yFZv1HYdgK92ARujU9N+TNRdVqGME5WU35feAx
/Pz7L/cvOw7mHJQM4S9XCEKBLxrmmaeIOCQIWconwltNA1+7SbX9By20PNR//1p/uYF4LcJNyK9A
54XD+otyMRux+yrHXyO9yvKH6yZ5FzkZmjgcXhJ5IVLbj9+Kh//8dVG8Y2XHz/3XnpA1XCzR1B50
2BzoO7lwOALA8+9J3URqYrvLR50u3Fl//6o8kF8uL0a730ltJNPxBdtfbij2osbrE3NmJBmqW8Po
+9PiGEpG5UJqyNYi1uwj90v96ebS/HBx9VexRVbOe5/Z+bAVwdJ9EO2krC0SEvdcQuwtmzYJq3sf
78BT2/j1VagBHSN6iYrnEI74vc7JPNnIBLcoaScIPyLQaPDFPG+pT0qn6b3Cy4mSJg/1iZwRFxnc
HC7vOAOJ6hMY34srFk2Yn86TP2bC3bo96ar6iGSiCe606bOLLLlK8+8yDOphiDNa+EI78oRf23v/
17F3ZL8WcQu/VcO31H5CD4VkFwgxEpILnwRre5rpV/ZhuZpJHNDBsJhmTjGMkRpFjtbz1/E9VC1/
3/zCfITNuH9dcwQP7pxp4TekKNGbG2OQybfST03Y1XUejPo0ekkRbPtgaBH1jHXNUdTqf+lHM2mx
n4UrOnp7Re0ROGhI1pblvIL2u+4mVVOySbpUtqFcRtz20PYP+hc+k6VqjSqo1I9iaC7AVx4at71L
5ussUc8ABS/s3WER6L1bVk4X2w1yG7OZPquK4DzEIlPKfrwE2P56aq5IjXQLgGS3dIZNq9rROUgi
EgEehZu85BmK7d1Sj+FBr6n9vSdt49kN2PA3gfDc9iSk7Z4blTopzYRFkG+bMOj3qrjc2gMiuQMs
cuDFuaQlFSDfGZwYG9Skzn25ohlrZ/f8e6l2Ae0QpsIclle/sZrCyZv+tc3my6VCXz8cUeIyJv3+
9xA0QXo2cnoBrnKydpwrHyTxu3alvcGdrdvDsKwhZTxVL14FtMkjaR5ovYmKT9Y31CpEZZmCLP6p
FR1gNtPn3l1Cdzcv2MXpi9NJHRvrOCbXBSleBCvWQ99tEWfU9XU+98sUV5oktI2L7kbEqAG5mX+r
Ula18JabZsDJ5tUBQHK1sKOBSreZQQmCM9UQY5eLW5BZT5U4QQfhWS5a7//+yf/rc+8y1WJ+QR9I
duHXU1qDTC4c6EsmDwXwIwJHLMW9HNq1+fHrhf4jAemjrPnfV03on3Sk/18pR/ky//f/FWj+RTj6
f8aeoPL3P0lH+YH/Vo76/zIx9XJq+hUFdJkTfgtHw3+hJb8oQFFsUuGC1/J/hKPhvwxseqZhEF13
EZuyP/63cNTx/kWcnsFB+xJthwra/k+EoxZDy5+3gwtUgA8DDSuZLhx1vibgF2k+ZMEKFWCEdCb3
SNnCatlqZIRJmvlgiN0pVP3esPd2axxyjTDP0W9+XowxKjkvrswmewzdZWQkFln5NBfgg13H2QQ8
KkMjDlGXZe7+ksQJ6JfGZu568IItM4TF/Js/9ovtbExnOE7IxmFBkKJnaWQOqBjS6TiGAS0H34fe
lVd2+EOp8bSATDZZUkaOVuUGVQ9SyZIAj1OZ3VpjeNQeTj+LdblprHgo9TdAU7iyF5QG0RAucSXI
dq5XnJgwUY5XVrFd5C8WNRXxrKt48cX2Ar+LMEKQQux0cULv8KovazlMxb4z210nCrQ9dQR1+R3H
2sEqhwzqFFDOTTYqfZNoZ7L5ZLZvA66oNg++e+UWAX402q9j89G2JhvIyyRGa7OUqHT9sAbtQ7Xf
e/1JjcZTV9X7pp+fxtL5SZ96G5Vh+STXE2s1+jwEaUE5XFWoM+yikbGw9TksBYgTGhsT0t0h6X22
1Bojojo48zdbJxdIXz/7nR33waMf3vroCbeCEtURAF5LjdAxIwbNrMd92cBLF3523xXeTmXGQdj+
vrPqK0O/cRIL7ysMts+yDbpHU+TjtZHI52GwIqGGNwQw294wvpucniuje7Wc9jSUMpLqocj6GD1u
GiFahd/MhpSONKeKEiUPlbQgb36sgbgu+/U8VCTdcCDc9kRZuGCJoP32cUoA1YMuf1aXHknse5A1
htoagbxTRPjOTtH9WLtx/iNoX2gxiFy9vCuastMkuBuL6k7Bo1YdE5YbiQSxYZVsQlunm7puZVy3
Po4Nv16vrJWkDeUgHg37Zz02T0tV9pFGVkt87lLsuiJpLjRmFSEXRFJhxoh0Nn4zxW7zxBa0nc1r
kmvuLa89eyDicb1yQoI4ZYC+SUwDS0y66cf8UBfufRsmz1LylSKeK8sTSYnQV5URhd5+lvUxwbXn
pdetd0w89Ja1ERmZc9A4UVIsTMqqnwJubtf/KNI6lqQu+fUt0LGM7HYTuLDA4w7h7NmCUgnD/tHK
woe8+rmm53QpnnCr8E+vPbsct9bkkMH5ttY/wv7ec4qTnY0bLfcj9uyMqsm0PBP/FulR8v7N5TyL
4YeZ+JGhO5oXs/vE4u/tGl2WSmLVKy4ymhzRx02XP3WLcafW4sJH3hirs1utKjK92F5CYDji1gM6
3IKmugqh37qwfey89L71jzZSFAKurA2o9aHuJeIlHXTwmR2yoikdo9bWB9GLT2w2+dkNijuzVNd2
N36i/Xqr1Zht16X4LtPV32eZse0m+wYNLAJEkXfkcrnLT3Pt0u/rRak6V7LZVwluXoN1Y9vY5mPm
TNNpxaV+W6/huFNdgy3JRmk4w57GzBxT1ITqzurdB2XT7BDA1YdqX1RF81mui/tc+TNA45g6UWcl
jy65Ag3AAhcMyfa3Ms13bp+dUoNGikxcj6WxUZx5iDR5WyckdEONAgAfJuf7Q5UMZ7WIh2QIitgv
Xp16jnGoDFvSedNdU/VjzGRubtMxIG9OwNV26Tbt3hM9Rqls/Bhg47axP+eu3syFp7+PzlledJXt
OL0E9pBuJy/NPuYEGuEiWLciBpdwOaBX3xpJ0Me2r5o2qlfjbR5L/8pUGe6TJpDbvB9QZqKm3/cN
t2kXgPmUvSs2fXdbFj1DferAPyaX7Hy7+16jictMZexRA/TsFKvxE1mMHYeycuJ+7Zat5/qwzy+W
330v/MrF8fVd1SehwuBbl38QqcfzXGHa7+BaeciKw8TDAdvfeBvh3+bGyRlSkBOwpZ8SEjLl0WhZ
IbvzUsljnU5vXsFQnATJoUrRvvTGruQ2bDnwrvZ7Tqp5ll7i25YYmyQkHNEP5PFI7VxXM2LfBDGh
T+ywsXwnAT22fMGwXmx8RIQR/F+5d1cquCtf+tESzN/MJNgWs7qygvWqrYtvmes9MKaleWxUsjq3
dXDjt/kb9vU5ykZ9FfDxJlVFk3rILabxDecGlEsnC0hxDe4DJ32tUTmnIPlJHmzG/spxHjrW184y
4sxI3xy0KFY5RWIo9ymSBxqFb6EbokBC8RMK/z0ZujfR81B3p8n2wcm6CHoumkwfUo4jg682pUhv
umnY+1Jcu7p6zWmh9joQB/U9aMldZhU8E/hbRXNqL1uaJkn/SzDhIcfcZeHg30DR4YxV5CziPIvQ
A81RP09XYi7vLV776Kx0ttZpuh5avca1f9OkyLeyMMasdFM5AbAiV3kJP5xF7dLO2gSBCqICzQPS
owr1YH5mkj2OxBdgZrzcsX7symk6hk2PDKa6nEid8hUg7DGZmx9O1Z61IphurpMNEUxxzR0sVm8n
Bzk9jI25y8rgA2bV4zDqfKDmehlMTptzOiD6pE4z7S2wiFp58EGmOCfCSSJCt9HHNkFsABWI6lV7
ggVPr7CgQGTOXCFSXvQRqQ/PohUgqREojms+jDE9dro4SsqJcUjQB+KH28JX313kVcJM7s0O7UA3
tLsMIgMRSbfELdjn3mGpyoZ1B3SzQwISDysOF0/vEr0f7QIhQxsTJP08eNPRry8hl2034sZbERRY
TCar3JaBeZayuR2LI6whrsnZMvadz7fTXQC+8tT406HCm5E48zlv9kwHcrTzI5uYRS5McnHeELhN
JqvOb6WCSDXEH5OtkAhxflvye7PuHlq7vl/EeGt5+pvI5BaLeP16cWhUo/dQdsOrYXzWnMpH+Wku
9mnuzyborzvGmU0BuDHGWswHv6sQEilWhKvWQC7dXGft9RS8JdbJmJ5pD0eF5MR5vZ3bk7uABDfb
zlgOZXEIEVM0ZsMJlJzA8BnRPTmR7zhHtq7SO6u8yfnBSacxl5Nr55Ba7z4SvBU3Uh9mM2O7qN+K
y4A3GI31oip3Y6HfBAGmnjuI3EAvB2smFpxh+2yuVQysjP10fCjmwCMbCEw8KT6NgEdpLM8pVS+5
RI/sq+mmyI4EDp01TR8NWr4bTUQGEqGfauzgbQxnGxTyYA7osuyUVbc94KjFCoK1vXMbRI7y3ist
xjf9o2m7w7wi41STiOm0OFm5d6zSi2Bp1TvXk09BwTk26L6Z/bWluA0y637MP32ERyvWwlAapz6z
Tvba3OHqzSnLBJpR6MCA7J+71GT+GLZJjm3AVliC3HnX5uGzM6ljzuh0I6q8rQl6N+O+vCCFrjC4
95NySzGyxoa0dLGhJZBaScyyDHYErUZIBm33eqw1tpTK/iT650nOfAQiIeI0G/1vIRD8wVtmDhWF
dSc7HURTfU8L2Q+PeM9NqLkmnpbnvBDfqiZ80wsmIVPcWsq8HZbyOMsPV3abxOXoUGeOPFUkFFjs
toAaD+P61DgpCkS+UNkf7TLcoHtCHSaDa7oKTqZSzwPRAXm4vEDFPJc+0rXcPLNPxDMifzRbZ+QF
mxzBnyXlwRIW/dvreNY9Ju7WmWbWbI1cza93VC3sMEFZLMRWu22L7Nx5tGs5yPZWb4k6ZV7kHI+E
aR5QzG846jwufOUC8XqPrzks1uZqaqxg0w+EvnnT8BTU+uJOIQh5LtZ94bRIrHCyt8Xw3uecAubR
+Mnoql5B6ftNqU3jBsuOw+IxNbhR7D6eRloa0KxY3sYzMbfEwreWSIju7CdtfkitZX/RPR8C0rCO
mF83+ZA80BqV3lX60lhBofuTWtUlMEbWM8zqostbvRY68szW2MHA1psQ7pVkWIdZep+g5fNoZt54
dL36Iw2ILH3tNmtQ9QQyuRMWh73JBj9fB71b8NWtym4P/ug+aiFugqALueGJB0Rkh8BNCQyNruFN
4M9QNgEHPzmN28BHJZQFHAeKxk/ehBfeFYZAYeQysZtWeYtcdKWjpeyPFfHcUVtKlgPH37ZSnkjb
+kYOjhFJ2d5kuWzjpmnuiEimh6z5yAt3W6nB2mA3srcdnui4qJt3E1vgXY6j7MN01/4QVAHwqGHG
c87o1tkgOLNfiH0gRX81+E4Tez3S1T7P4y4fwysPdCpSqYgCvHYnd3IeLQH2Q9eKRLFuHNym2fja
ep+s3t7h9OoOuUOh+tzNYbT2Xh35k7KPzD/71lQsfi1AGsIsMLE14CLt2gYJq7feDl15zH113xvh
LdqcOMsTNE3Th7920eysKINxLPir9QeZB1fN6t36Iwz65WFBTwuty/Q4kGW7wwXjxevcZLfM8WKT
c9i9uNIsvAyNF7duDTWrbCs23YXyUqN/a5X1fVbmN4DRw9L7tCZ3W9QQt5o7+1zmn50TvCpjPMyh
/9nkhH015R9qwhPYJ++BHx6s+mcQPqMLfiaY60FVziPNCNmJJr6fwvfeXdW/Yfx69cX4LcdkEQvH
uq0zBSG9eu8tpoeZVusFP9Kh0sOxt1rsNV2U5x81h/hz5sl8g9oJM95kezhVXA/jQIlNAAtNzyBR
jOuLQku7kyJnal+qTRG0N0KIlRD/e4il7GBXb6054g0yJhnl7nAr/c7burRFb7yxvxaucG8sNJtx
HchdyEFhlca3nu3DqcqTpdtTnY8/Mt3MEZ3aLYuMR+l6FbLogVrQoy3T9KVqsgfZVDeJ29+0Vrlx
K4apdv1AURrZbLxxpkw0qCVqN9T0kcbwhEJwC5C7wbmOpD7/VrXTbiipWlr85X0W02Fce3HlB+ln
zphjpsW56qa7xpg+QkoCoK4KDv0+upe1+R6sPtrgDLmLbzO0/xdzZ7YcqZJt2y/iGL3Da0QQnRTq
MtWkXrBs6cHpcb7+DrT3vScVqStZ1sOxU1ZmVVZZuQnA8WatOccsg7LxnqC+8IB0j1bUEr5rkqeG
8hoN2nOSdjdJHO6d2V1Zy0JiunWQQ7MMAGNxWCUe00QYa/u7pnUY+caxNKwLfexhD/T3jlloq7gQ
u3AS28EjW9gYNwnhbKgV1/SqmbSZqTKXdnU3reBkWVRRzMc5jWA925Q3jJZjtqTd3B3i3mUrJb7a
SbUvPDTqCSthJ5EQUtKYQi0HJZHVK+XnlxFbVDWExk3TxFdOMq47S3vAUY70VyNMpnZSD7s929Z9
hIfnUlQqZis6HYZcYTiI0657ZEfUX/q1+d1mreu0eWOMbP2IQ6KaNkToydU40eqQk3GILZVcjWLZ
nGAGdsfVLL3plqT4PCKUwB1vcU3QG9GbT1aN6I+Gm3rqJDpMiZNrgsm76gaw9H3afqtdJ/CnH+lk
b0DXfo6TCeG69bMqcZl56OGuIktqcu3YjbqPQnfE5UlIm7mpWXlt3Ja66lmAEZuLtK72qdbqd1hK
LvjZ3TrV208EKjMS+EhQo2rTarKm66HqgqFs11Xn5ahryuucN6/hCBur+hTryTYr3Gqnd165QTjg
0rpfnvmcb5C+rqOkDeiSP4RORU+Wskw/Os6lQzHnauDTWBscka1UPeHwODRS2dvSJuUKdIiNzaS6
a1AtXPZqUoFIyu3oGeYOd9FxtliUs0lMK6dMs891I5tNoVBSEK2YbTSZQcihFIQKePpeVG2A1LO7
SXu1FUuVohQ2J5H9iCY6xFplFHq01UPE2EECdBZbZuReMclnj55JYS/lLMB8/aUH3bSKRvYvnVvs
GocWDUADddWDH7tXRaK+amBefmUl5c7+qi60PQC775aJ0CGS0CJ76JlrvCcr5ErJMZeAAzX3OOQP
jsE5ugqxzA4ZVg/nUy+wenfTPhOuuxusQzvZv6yE2gc81aBwktupKrfEAG2HMOJA5tfzKe7lo2bp
h0Jr7kY+4tVQx3etPtCbDp1fOGd3yx7Fcscg1JFiXqCE3FRIZFEV7Iwm/+xZ3y08d3irgi637vyS
VFQAlCfRjz/odrOK1tWBoKWLRBT53pzDu9SuT7Vp7PSJ0pQa+F+HjqGfL88lzpO7ptBPhfCnrR69
qAOs5DEPv7TpdGl2d35xV0MfjkZnW8jZuKYw5Tr4m7N8J9GdrASauee5VTSmsI4Eg55uZJ1f2e10
SsJv0vqECb1dZTM1ucZ6UjJonCeTuhw1vWku1t6QXiWTtp5ZljR0vBuNFDe7bgf2IvMTRY8jMaF7
w6AEgj/gKCqWv9zgMGDU2NFx7NmJ80XTC3R+GXJ+lx06hfqVl8GrwcGedu6zmhwSxFw/cBszWdO0
FVRWwBo4n9tIbBwmM5CJG9rLQRklF3llYEui2pNQAcJKtI90tdYWik0xUkYwbTRz4175IAjGQa06
5T1OCONXTuitRs2mYcNqQ6Y0ZrTuS0sXkKo0fVRP4r1k5cFbvWMDvlrUIbaYmY/m0MdXGE3jUxzd
Ftpz1eEfK0EGiOjX8oG5g1zrZb3TGv0J42vPCT2jXK+gmH+ahHdshXMgemOlOck6HXaD/5gxfqZQ
v8X1/pyBd14PMJtNfFqor/mou08V00WoPqduiGzGWY88+3TqTsNg72rM9Q0uuXL6Phn5c+vHxBQ8
uRQmetALyvuZcsrRKIBmfbHBKLh2lb5zRX8k9HEbFwF618z8FE8/zeJr7j2pfFiF8Y/OQ7DcDIHR
m2s3+9Im91Q1dExBkio02EWwyeNVmzvbluSqxDCubF/bZgOAIqdsL4rol8SrQDfstKjuSQDeeT0J
x0rR9sVHq9s5vm5/begersXU22rxo3AXXjXVGw4TRzN+RsB6KPPioA03uUEVOXN7oDT2PtHwFDvu
jVN+8qyveQ/IVcXBUJl3CBZpLNjarjeHDh9Fdt0m2UXIuW2VllZguPkCMtuUM1XqWutv3Xn8VtjR
j8pgJZxaeZN7JsUb+waf/+XMrFdjtAVCRnOiiMtjo5uP0ohXbv1YD1clnZBwfDCsZCujXxP9hBol
vPlYjtdjhzazeKDTyMMlmxv5+M2s4e3Dd3CAA54NtCOm1t25UxfkmXe0k+ESnQBF4WgzWE/JDPBH
jp9z8zkHFZYO4m5o7V2qaCtP8cYILyLni514+1IOKX0XcY8weYQQkF+WbbpL6vyi6q6xHlefDTrI
mYb9aMnuqCZOiv5GhJ+SNLxYvN3lpO0sU23pTAdzNmJRRe1je9gkb+pYEAgRshDejfbnsp9XnmkW
JzcJIsz35lFR8O0OGqo80XTrBcAx6Ef6PEaDASqwjYtCngiJxfPBcDpm3oE0pIMWHUt2yHEaZGwW
6WKXD/l8nbvF1tGfNZbx9FJWxykSmKDidTx9RudwAh6f64pFBCEmLTNprRIctB7AzZwhsxwNba3a
J/OP0JroyE+LE39VT48ehp4IKtaQtydqzNW4lJ7nK8PhGDlaW72MbsgMC3LD2qXWPraTq6Y+ORld
rCqb1qnNVonqWuKRruSYB1E71zUbpvCRJQC6SRno9YVTXjj5ydUfWm1fdZSLtoveupI/p/LBaml8
BYnJGijFXV3wfzWqU5hQEgGvlA/uVpuzmAyXBzhmQZfQ7BgKnDK2GXjzTklrX41y7eU9DZ6rxmTc
Rjhhxy9WejuTT1dqK0osKzuVl2W585Ke/vahs5hYEqYpc2v788aejG/G7H2KBarrprgh8cKkWUEL
xHNWoNwvNBMkclQUNAJBQA956mPjEI9KjVBI5n6fcQRjC4UKcT6gF1vRLYDbjOmal6jHVwjesItj
nQwwrGafhxhQDmUmwXmdjVB8CMPcwE3sFQfk3xzQ8ktpULTN+8t27qp9qcnrLiYR3K2eLY0Dbtc/
ws+tH4m9KY8+wJhtZGTypPwGq83TrM/kzbTtd2zYl02BF6TPqPb0a3CBgRdvOjzShXadoehaiuS+
UrtGaMzC7kqqaxQ1K0M9EwjLSdiGKlIl90hUKXHsbbvX9lOLh08laF3YllDy/Zxxvqjn1gmKNMHK
RltNXqqaDX8ZFP6DMh7q9MoywxVb9NWsYSpnfCoLh7B5WVjDjdF+Hy3tkCAWN72vfpfcpVRhzeQm
1Du6Mk0gZsVept42VJLJFYnzg+qDOHwyx4vS+USV+6opLPbf3YxrgxhvR6cI1dbdpznHDKR1GGWd
cZP7XzChX0rXQuVBl60Ok5WoPaaS4pDmwOGV9aOMvtkUj/Fd4w4BHktKl0i2tSivqBfABkrktM7s
4RJM5R1e3GRdjg52hja7LsMm++LOobvNlHnDt9UFOAe9YI53HhUJX/vCOZvPSdAFavsv2Vyu42ze
WrmFUR2Huu4mP0OcyW1unvwhmo/JVAZkZe/r1moozLFL8TS5SVNGco1YeEU5dKMpsR+E5tNYzujw
Nto3DFxX5UwfV9PtqzzzvQsv6YbPw2x/dXW+8NKf7gyqQ5Pf/Oq7+qDSUFupLOpoe1Hx9ylPrpuO
nsg03fp+qn/tHM3dt/iTjy5HFDF369r5qmi1w+c0JkpFlFiiwS0OwlcncC81ZqjI3ZRhhJnHW4y3
Tng395w+eie+983IWlOJxNUZSn1J/Y32aYGBvDC2oW/FbK+vSSVnbGnjuCoS66sfzzjeYnxJFu2P
65r5CKO1GveVadNGj/QECW7j+Qwhf75IjajbeaOvHYsacEDgov/cCkrvG8Aueymmx2jibdQjaVB2
8ziO3h5Tz1fo71vCc2hk2+ZDpM8cwcxtixE5M+drd6gPdIi3xGFsmzY+SFOHTaFfiXhY5anmripz
mo74n1ay9+PLKcNQj1SbbCJG0o1w1YWBVcoj3SGKDmXm5KRLCBJfhzTPH81e2iluZBinyLlNkCZm
SphUXVgmUm43+oytTSLUaWOKl1m8OAFTle5GNw9aaXVHzXLcgC6OddHb3FNL12Exomdg2UKPIOUw
JBmn1cs7BzfVXWXQIEWyL67Rrdc74qe6IIMYfC9aecpGOCccNUk3EmOzMiRnm0ESYFtUlCrmWO8+
1VRdAir6xs2Y63G0BgbR7a05p1fdT8WMagJP2m091PTIyS81ttLkbIz+z1sVlvEpC+X3HhlsdlWC
MaHYEFXWl7EQ9a9hKfKC2BrXuMM1IMN182tO9Iyoxrn/yTc4sJBY/fVcNSKwsobqCtyLCx+l1Kng
76FkUAPHqlnjH0E3xh5WNChguXuUK6RqMV/m5k3jiocBp/DKliFZRWG2jfvS+kLLncZ0Jftr8hO1
wNZhIbTlaID9wX7pzIn/FGUx+9y8G589z/wZl7Xd7Ut3dC7rdrS+NhFN7wi9w09ZpmOxwvB8BJiG
5mTU9n6IEB4DSk2lzY37S5tPfz/qdnnpahSdqhA1vdkxN07OEevGz24w5LXjx5wcaUey3k5iLVma
qPVog82+btQPsca+TG/H/srIlfMEe6eu1kbbolIn2w2NoK4NuwVpRtljdIIkrZZM8XTaLZ5OAyl/
3QpE0R7+nz5X+U+kp9mnvgvl3VBOLQ2Uudok4/zcLUp7nbz6n35aQSdoKRbRih0kKLEiKdPbto/E
CnpBuybizucl+5zuBi9jY1CYxGSP5hej7M1rgL7ml45zzUGChjqZ41zvcD6aVwXnB3Y4kh1VpRA7
b5C7G+hlauz18RjS/8xJs+S7NipwKMDSnDH2drLGtm57JYJRODY0nzLp7kr9lHlKo5M42d4P6QxF
QEdbB3mOuuVar0r/W95oxi6dsYAOsnFOIdaerc7+4EiFmk0UaynCRm16FMME5qMx3ZvWUNj88gGv
lSsd96JpLP/KyyyxWezDR4RNcmUBGcCIWI9QB0J3+JaPkdPsEk3jzIIZfd1gZtePDa71S2VGxp3R
AW1icyZAsPi0czmAqU2VaJWH6gKdZ2R17QlJCIk3VaWim54CcNDbxnCTuRP313kaXWlDELIC5+/k
GHSDIytLKE+BR6Pc3+0yK3JwTkv90QvDudnCKJj2dpF7z0PWRcNaz4qZqAU90e7MDNmPENoPHewb
ZQYV/igaewkVoemEms8IEuRUILOG0L/yI6omTQ5Wr0uFx2tJnIPROjf4JgtWzdJIFtl+RGnDhaEg
K2E84nu1bijw+A26IpkbV4jle22VhiBqXKr9axgMfaBpHtJRwzCrS2ob1L+hJ28W0b5nVtrGUql3
K2SkdhPUywu9SQfQb0iGIuGKvYeL4y7Mp+RWcr6oYexepWwkEX2M4a9ENgr+ax15JwACRCJLtYuz
cm2Ujb7thUUjN5ypEkv4Wckgo6cxE/YxHZ3HsSrra7srpxvT7F58ZVbAbWHTBBW8p4jUXdRZaDwt
U+HW8TlDmchU70d94CUwJu6izHR2qpH83QnTiGs3+sG2K/XZ7WFyZFNhBB6h2JuE+sSt3pj9LZUq
qdF6VwmoeH1ALIpVpRGYdW1HbvKuuI/pJKD4hykCQPgizFR39Ma25ouItM1EiulPO0np0jhet60k
XV++IZoqtc3wQNSrfsAAUicKct8qLEKr1pPEgg50kruMckw+zeUVkBWOT2nL9r7D9n2Im0zfu5PJ
EB6tnfJRziB+PQgBHKT1sJVWen2sOWffytLuTzQt7a1RT+pkqVYFWpfzjaVNuSGZ0r2bwtI9md7Y
X6vBmfYFRp8HsCtUnCRuzR6ZwtRfWXRJYPQkOsRF/uhm6qZkS6xsturM+A4jsHWteLc9fnIN6Ftk
in0eTw9J6uW3kND7y8EW4WOlKZ2KW/ZkUF3AgtQakGWnat/AIvQHe9waAwjgkF3jve/0T76pe4Ec
l+JopfL+wRutGO9THWEIrd2OctIsOrlv6gmOzpSZpzS16fxHlb5l+0MfKacrQXZNGMw0SK9hWyPL
KqgC0Um+mLLRumprt1k32fxMoYf6TDVO38LQ0kGsTmgvRrenhG4awSSbeVh1dNI5MSiAO3LC51xr
ZK0VTVEhyyhFEgjiNTdsGDoWDTYi5YIYUv1wKKjm5avO4Pgyh8/mYn9hwnYRDfmcQTb4wbKvRsmr
AyLSHa0CDP8qSxb9BTAficwLzUlXF+HPMjK8S0XZr0Zbs5ktgN91mm90vxJrXV8ASQsqyTeBJhWZ
jziTpuQ1Ig7A7bIRO9iF4BNQSmtXuHu57yrbh13fUIGJJvegjwNNoMmKODqrLrxmtHEuT9o6R+sU
JnA1CG3m8DWA/ZFmsgcDg+oMl8JjnjftvkZZp1ZeMvBaIs8QQKGIw3FXlAWnazPr4YFqqNiuhJ5T
Wx/L6ZC+IKX8vp/XtmjTR8kZAc3XQp+SC4dqhKF0becz5joXShWZJ1NL1QIrAPpXOjox/7yE/fE8
GJeeJ+ubzFbht3YSPLrK7fVrlWv1D9VV868M0uXRxw+fBeIFkGURyMtbjJ5RYDjXGjP51qQAdTSH
ISGb3XfiW02VZTBHRncx9pTJx4XCNS88rm4hc0W+w27ayuWdvzC7qGFVQQFGZx3H05ec8wNfYqVR
MOwQeXzuibr6lWdpcfJhwG0rWKE4Zkz0760jCFXSUf7N1dQEiti5O990FnTywhJr5hodazHC25wi
fz+lWQGVKOsO7kIew6TjI0WaylO9IMlwXKjrqULO0yTijjhnazsJK/0Se1ntrh2OrRe9BkpYm9yg
AYz9XC+ws7bzkWelFS1XMXUPesuggoSpNxToOnFBci0CxfGW/OAnKvCIEXTVXOV1au2ArPTX0wtc
LcmEf9+4vdxXL+y1wqgDrerbW0tbFoaFzxa+oNqGF2xb42FMbWflXc3lYk+MO+0ytgz7WwNL8YQB
N2L9jGra7CVlPG/BwYULGA7HactuZqHFRSCsyvUkmCIyJzUemUy+9XQVD7SFfSwZqQzGUVPbMpnS
U6hSvpEwSvkWRmceAeEq/9aLTnlI6yO+8J2bsIiLoxtFzY8CBllYhzhL5h317JVwu8XqEcJMMJbV
fNYuoJZvZrsvabhcYCVemU23Au6EpLa4sMuE6DFYKxwnwWny0WNjhG9DPPKeDYrznZ6E/YWVI9yh
VcwTmiXC+e7XWvjQF2W8zylk0D2nRT+tIIFpbOyhtQsJO2qT52W10u26WZteDAS22UdZ8qBT/uvX
GP6iG6hNwm72TUh5XQIUYNfXzIdcULxPomYjdZghc5use9wcWgaR0OsfsAU2G4tUlNykku+on/+z
uv9X7oDdz2qhMrfnFoLFhfD/WNT/O7DSsI/fcwd8Gn/++PmKQ/3yF/5xB5g27gB3MQfAGods7mH/
+8ceYOj/9eIKW1x4Nip9G+H+v1xpF3uAg2NA6MtB7pU9wHH+Cx++MCmNeRbAYfIs/69t4V9Ewntc
6dc26CUd0jTYVrkG/zBBDOfy57/ZoHtQvqU/wvvSgLAGnezFLeKwlnAItm0FHehfZlq5yL2d9COf
2msH4D+X9hAUexjb+Q32mQPQLKLaB83nrPHfGasCFfkpGZghPWmUHwQMv30ph7fg8TB5oK/vErtc
bJhz6SATs2vk/igSk5oOsDZo4wfuu9dmi3/uCssH/p4FKsJO9PWlgAVljdVyV1S87ePYO2pj17b6
IIb+rdeG4tzGJG9i9zk30PcIK1NqDw6qQdffd5YKtwMikWPfl/UhNFnYqes3FmX/lPn2t7H97xD6
/6PI/71DYbtLjNwSerU8gd+HTG26eZqCEqq1Dihjjwj0gPKi2g6FpUHZSZidR+/vsAv/XpW3h1OU
6/rO2Wjx81GOjctVky5fClNqWtd9Uu5lg/Dn/Rt87Y59uRShtJYrLM4bC/fi9Q16nZEoA2kVmk4V
Q/rsLWvrujF83iab2BUmZCN7eRj4XjOdQtl+ZFd9YwgxcJb5wOR28Q69vj40ZRzyOS93mJr0wqwQ
b6x5mZ0TvH+fr33H/9yniW6WYrsJBc45u86g49WLUnA3S43pIDtkUtDO20tZgpgD/vDXcSU0ZjCm
6nyENqHWzvlz1aYMV6Cw15mOCs2NRqCJylX3Todq9v1be+ODh5cBIUUQ2+xa3pnjNwfYZkmvcNbT
WH/PGyl2kZd3t7GTfWQSf2uwLCgWEkN0yt/n4zLEK9MiE+AhkgUfsEWDzugWkXHyQGl8Ro8xeesR
SsqDzmn2soa0sHn/Vpe39N9e7n/eInUCC5s64jgUqa9Hi9BKI9XM2FnH0tQ++2GfrAUZmocaKsF9
P7QeYig/379/0TfmH0YobnXfwfdm/ZF7Pyk23NC61lVCN6aOALUXZIpv6UVrx0xqPfBnvJWyT5q/
8o3/e7vEpBGPIVhTzxNCiiGZ+i7HaWOWCLZzo3d2c06aEWJC7YMn++ZNknVDIwryCuELr5+s0VbM
oQYwJtTi1QbJdnqYXDpZsh3cU9Gr5GbINZ/0ZGnbHy0jbwxgZh/L1R1h2br3Eszw2ySbkJgT6dKx
1zC28n1rIqODDpgFiVHFH7xLY5k6z0YQTB9ciBA7dPBSZ/fZwmfJgKUg0W3oXvk1nT6N7uiWpRTr
usov8zAxd9RB8DUUlR4Yqfih6XH1wbT7ksz8x+/gOS8hsZ5j2ct89ds9Q0ggVizmd8QWVYA4jO8H
UfpBEnOCmGVNbT52irXtp8+Ugestjeyf74/qNyZEtmiMMdCLOnP/8lJ++wFdX84R3itMKiV49Elz
MhjtfUxtaSq3GRiNv0IJvYxlOFW2TVodWxPrPL9JlpjWbWdkgFVTvdUTaW3QJdLY1jXvg7H8xjSF
J5jvFZDFsuE7u7V5oErjgH1Y5yFM+koMdEhtQ42f3LFvsKA57r4Wg/wpSAO9bobC+fsJ2TbY5rKc
LtAHcbZ8q8HU21LD/4MLgCgFm7aXYpZaa7qqd++/xTduFUAW+2IMt/hsnOXPf3uLUnZDqWuxvRYs
QdfKthKUBhzsqM212zyykd/Qwgzwvy9i4bgO3r/8G6v375c/D3emvKRFsLbxYDbLkI10wJetqj54
n6+H6stOHVexwV7IQsUEyej1Tepo6GWsLBmU4IBXCOXcRyEia1P5egi30s3+iQziqPV2/syb1wP8
ywpDQhM24tfXk3nZAc7zZeCWTbvxmxZ6PgVJYCwJTUQv+uD2Xr/Dl9sDP4tvHxoK6X/e2aKmm1Go
06nrAl0ifU/NLNrOs/k1k3a4bQfduLAB1m7cvo825A7YH8yIr5fUf6/O6mZA7OegtRz+fh9BWm8Q
NpNjgw4dA84EkSq0KnHt9rrTBEk+GijRWuvm/XHz1kWXQyIj17Q5PJzdMnJjDedR2mAtTYtDXo55
oLd0L319zn4JL81uxdyPH7zW10vcy50SaaSzxtGbdAkgfn2nIT5GSOyywaXnzFQqK2efSIVppp4F
QAeBUsePMJhGMzKQ9+/3jRHl83VSSmHjpHMIfH3pPoTuWkxDExQdEptO06JLwBk+slphBCamwcP7
13vrVonAXPaD3LD3Ak35bVoQcZempknikKHjopqSSBwFlOe1nFz3EqNejRvIQlgpYTF/MM+/eaug
sTivsR81lgrA7+MpjzVQJATlBkrQXxFl7azirpseen5EkKrpo0f7QkT675X0n9eKbIYJzveX5Kqz
KVCHcFWWdLigfFn+FgSNExBkOdMEdmZ5XwkXrL6EWYBZxfah+JUepoqQFd0KcfsZAEY/2jCebTL+
+UlURagyIN91SD9//QwybcqTeW6RmxTjPd+Xt/Uj6gxR6uCQ8xcdGg3ByxSeKlVJpFTpiDTKs3Eo
vz8MluucPxp0BkAZWB+W3evr3yGgsdpDbrfBREeZK4NzzsbI20CkTT74uF6vBP/cMqmyVHYQN7Cp
OHvtml/q8TggAigi4Z/s0ax2Qyi7p/dv6K3B5cA0spYy0XIMeX1DBEvbsXJRb/vNQm5O/HyLSs24
13sXd7dOy/yvlvJ/b8vxHKhYpCVSBXh9wY7+tkj0Gl9yk5fbftanI3S38TDCBt79/b0Rn8a/aPyb
DObXl6qtqFRpz8vKczwmUhflfl5AZXbU+5hHu3r7/vXeGhwuBTedaGRoHd7ZnNQ2Cjq65bZB3Qyg
9oXT7aW7xFGZGIbev9Rb0xG7PtfmRMz4MM9mXhtvUNfGcRd0lWtuWmcuP1etl13ndmSuMvbr69Qg
FWPVYbn74AW+FPXOvwGX3RHnfv7tnQeF40tAN0M3O/AKFz0k8ZLBlADKVGLotqam9Z8TkrS+Q/1p
9zH9Dbh1UZItTE2B7DvMQ9Ry4IQK9JHehZtDiFzAICGGU+ycLslt3gdf0hvbAQ5hC8KL0cAXtXxp
v83dodkSUOL3LermzDgRKXM5Wbpx4xNsRC9l6q9ptWPsbhWK+XLy9++/qjemU1/XKXgRuGCxfz0f
FrmTKgqZIXNXnAH3ifvQDYYareoGWQGRkfHcoovTwEx/RSVGHGvfd+3Ks1Nv54Nwu0+d2Xp4/zf9
+URYPDl3Lzt6tgsv0+1vT8SWEve2yGCUA0rairj3ELOK7jg7o/mMTda6z8zcuwWzqG6VTNwv71/+
z9G7rN0k/ghqt2wezo6MA/0oumQtBQ+HFvVCO1zzhKyd2fbasa4qbz/n2LQN1ZQffKJnp8Rl+oFF
y+wNV5isOXZor8fCTB1FoJPk0oB19pJW2I4FS7fwNkbyl8DzfWhdQOiTH8o4oMFkXhuJPt6//wD+
nClA6sCvg2LqOBYl2Ne/IhahMVelqgL0omJDMxS68WSk10JV6vCfXIop1Cfl17TORx9fcQW3mUtl
s919a7TGIUURqdwChHc/+NDeeq8ulSSwgA6N3ReU0G/Daswyx0qtQQYOckaEDljrQed0LqQD4Gnf
52IWq7rGksMODU3GBxPTW4Oa5ZIZGIgz3b6zlQWuZqsyP8bokcXmRejG3jqhO7zGzlMuqUXanlOs
hhhYi2nNGZfvP+dl4LyeFQHfctig3vKymJ7tDNLQqUVn5jJIe6+8wqeDeIg2u3kxOzqe7Rxf9l9f
kE03zRyeNL2J84MqCe6d5dkacTo4NfERgZHJ28lBoEWGxUUSGVg83r/iMirPbpGdjw5Gk5nUdM9x
wiEB3CNRX0i3KC5tehbskyL3hzpdG16kkgLw4GfZf/DF0r1mmbO5Lme65Vv6bVANFcYKc8iqQHRd
uLNyJztNVhttJ2Q9CFh7caz9ITc2YzS0m7Tqsiu3i8cf79/6Gx8sK50HCZLikkGh9vWPaD2z9Nuo
q8BPDcY3ZQzFzhJTsTWdprl//1JvDCTWZzpA9NYoHZ6HyM/6IonRGqiuWR/9bE2/PKLIxFjZIZdz
2nSuP3itb82Jyx6Tc81S48GQdHZzdHsj5ZWkMEhzcIgRJmSUsm/2OSRrAR95bg/PNXOpDBJqQLvW
cUN8TVFIL/n9W3/jKVtLlQkbL4VLxz/7hviTQcMcVgfM3f60zv2GHtgENc8Ka2qL71/sjdHMrZKP
7QhKaCxFr++aXjzRQT0Zcei0FupAYd3MqEb3me/fMvnDu9ES/YO9wJ97erq4wP0WGC11NHE27zsO
EthEcYMYCdHpDrDAmLmL7+/f2RvTMGUdrrEcy6lxn91ZCnI5cZQjg95vLBJJrOwIFrtFOsx2jNQr
/gzbVZ/L3ezF6X8wfNn+MkPQfYI7fnaLpeU2MdY29ttW2F4WMhnWQzyEC19tMnZuXGEBfv9233iR
7CKWTia1dkbw+e12g6gaK8Q8IZAlya5EOhSL8Usuwx96OyQISAbN/Puhyqfp0/ul3uzo9tlik5OL
pheK8p8UyYSwy/euunEu76TteE/v398bEwKj0zBZWhinPNvXA9WSrSG1bLFaYMVfyzpDUB0W2oWR
eJhN3ar8YMfwxjoKLRnen4GamlL62VfIuxKp5+VtYKY4XVObD4PDqBLrBF/ypnOr8bIxmoqFpgsn
+FlKfFDLevsHeJxqKBkyjs5u2BlEzELGD+jnsHxuQow2Zs05xiMB+1L6dgK3Dcl1X4rqKW3Mx79/
3B5SBnjKtDfZT7x+3GmfpxjP2xZqHC2iLvRqsOaStvQwmBNM66bYvX/BPw8IS1/T4julwMN/Ocfn
k1Snkw6e+xtvzsQ+yYAWRNOExF2bPpdY/g4D4Ke1mjVtNWlF+qCgk61T1LJkqHrD9fu/5o8pih9D
TxdP68JW9s4L0Ho21r1vd/4mqcfu1ExEaCkvtLd/fxWOiUyDloHaXj8bY6GflaRdA/+wRD5v0w5Z
bD00H/Wm/lhPTJNdLwkpdIRpxJ+vJxX3aM6RaW7ISoa2oEhdNBpnXFWxFe3fv6E/LwXYgAoKCwma
G6LgX48aidg5rnDxbBo/Kr8AIJ7uPdWK9ViDx/jrS7Hbs+nVstPWkYm8vpQ/FR0lN4VfHyWcwvKb
9B3+eFhvUBptwlffv9wy3l/t+ijY0/ZZeqZEyNOnfn05p/G8MRlta9Mo95tWhEPgjEpum0HQACkw
Ubx/uT8+fq5E92w5rVNCYQZ6fTkjU5E1Azih6xLHm6R0a5Lhy+5aH53hRIx4e0T4s+DZ2njeD02j
2R99jssVzm4YaQr6dTDSDrvc5Qv5bcMpJGnPiY3Qc2CCbdeREbpqLcLJfowHDy5xYTfWo53OQIyr
oh4yxECpYlM8GUW8wv8y/WXeBUc0Hj5HKkMXSMAoP77+QaOs58zIC2tDNIn9jKGb2NAuqm/MKL8D
oDh/QkXS/Ywnw/lgpL3x6tmKYg6BQct/nKuRClijWlfTh8qrRB0JW3c3tR51F0QNEX8JbeaDuefP
Mi9TPtY0nT4q2jJaCq/v1CehtZ96APaU0SiYNICnFjhmw9eb5z3ojNaRHC8xGpjDRtHjaVe0kXKN
5L+w+TXoJtW994fjG981vwglCBB/k7SPs+9aYRyHjlPoG1MpiGy1kGtJnmbAV959cKk/9+GLnIZl
ntdM+Z317/Xdm2ZpNJHuqY1Fdy4gy20IxiobLtRgl9vCp5w3aANK5HlUcHY6Ai9U2/79K2d3itzf
X9RZf7wBrIkQ3kpLbXqBIagKjRy4mZ0Esv4/nJ3XrtzG0raviABzOB1yZgVFS/J2OCFseZs5s9kk
r/5/WgffL3KIIdYGbMOAYdV0s0N11Rt4WEtRJieny8F2p5JIy96CEqty8e2YcaaTGY70emTZ6Xjx
nBRzXg061uDX2n+NwYKzaGtB9wtAkVkilDNp9sm0HyxyQAsq3aEiTXnO2v6CPM6opq4scmpiyO/o
yNTO8YAY2Gyu/5VNgLPl4yWl8tHd+YLKMhVpzKawbNjvKlmZxQL4GxkbTZdwyhMrBeuvFU6IRjqA
XhpBMCzqpoIWIuwYiZLH8Q+mnKcHN4hOjsOQ1e/76XxLcweUgJ/qEc57+U1HXmu9LH3pookgWtQ0
Ha//WqKCj6DvhP4n/M6TI/5gT5Fg2Ey4bwIr2E+AXeY9yMR+jaQU5iWHc3iBxThDuEnlySPvILey
dUq+CjPG2QLhcjvYOZkg2rY+uh0C3fmoaJFflKz996isIHySF94fQ42agp9q/nNRBqVNjmU4H5fe
69HdgcL1ePLvPz5XmkXd0aSKwL/ubtOFMp+BuAvsLTtpPyRIOz2T0faIXGB/UmMlGIq0n56oTZ9N
xX1iR2WKci93CV00bKG2M1FY5NRzMDvRPOAHjW4q1otsyROs7P1uIgVSsGO1uhzd2Z1h2UJru8WI
JmJbmV99pDmf8i61o9xCLwNyGVJnjyf0fjERjpTVULgbB7O47bC0FJoTRqluNK1FBbUZ/1bLwlOb
L93e/odQNMoo9HmuspTZhpKl8DW/REWWy9gIfQFZdRnQl8DQ5uxYPJxGsg8OpAAjXXM3qjXpM81I
YydqCuv9LPIEH6DSuk5+jKcsnqsnp/DRqiS3AwpMs0xVDbYj001Nrq7B604Zl34DEFze2LrIHJlD
/qVdNRilhhU/NYgHnhyGhwP1qHWxNbEO2+MPMWYrawufwcjIjD6cWgtvX5nqH+pxKJ/pl5x1Yw7j
0Y/RLXSY75vpBsqCS0IdLApobT57rqy+wZvkXYew84sLIfGfx2vm/rClsKY2O6gekzbQ7rDNqyQr
UVN0I4kx45OZWFj8Lk7/Xq6VfcNowb1oonVDDOiKlxHx/ZMlezRcGp+UuTjvqZHstuM4t5VVlEyv
2S7Bcxw7kARtNPatMbAhc2ED+3i4agts7zZseXSYQK6jAFv7DgC2ooWdTD1GGkgTfUCcVP+qDS4a
ruUYR9YwerfETc7y48OgPOWwQTBoye/rXdYaUBX2GzcCcWm/4ujcwFMieWr9JX5eUER6ku1onszs
0YfFXl6BMnj5mf7+nYIdWNDJ2okGlI37UBhZfxvApNgXI53cfwsd+8hQN7ICcExW6+j4eOm3x5N9
9HEBAFIq5RblLlc/8aeLfEwXuY6p6UR6PDqvzWxNSu00jjB1he8rxrOX0VE86lC8yrhGKIbvTolg
9suyUg6tmmkt3/UqR4S4FM0fBsh6C3o07kiPB3hwtlP2AiegagQu6LHtAFG5b5tKIJ0vB8PiYlzQ
QyflvSae+P440sHQKBVY1Nsp+3CR7M7bHDJtaTR4zLTArPOh/gt5quyKm1sV5p171r0/iAbmWhl4
2OBIQF9vx9UUJRZzme5FurCoY1mUJDxhGVFXzPD4x3Q6STru43ECQZEBp6/qBsEuXo/kQ+VqWXKd
F6O8eVzQIT5BWljluQxxF5xOkoAfeNDtMeCC1qHDS27PUwYPks3KbMvJXy2dx0JfL+b3GZGn7/46
VL9UctLR97fsPyvUJz8jgZsgEYXk1FPsIZODMJd8TytCp9GAmGDpx/5vJLC8dx9/bfU19z+P1w26
OCaJOF9i+/MCC01QXEniCDNl95md2YbmUsqXx1GOZp2dYnP2c5GT72+jDA3M8hSSMGxM2Ty1Q5O9
eDhrQygfXkZtPFnB94cgLTkuGDjBGHHSRtlGs+j9kTkOKF3NwxSaQMvDIG4sVIDr+ZY6XnWFq3WG
I73foJSEyBv4ylxw7J5tUNvKhzxFAhhdDrQUjLXC9KBI7BtpxpvbNcoHmKyLtgYtKlLnbahmClbD
hzSP7lI6v46J511st2uua4lpSiFRsVobZAwef8KD8Tm8DTl+IEcoQPA2aD6nM103xMLyxQHbgtof
kFVPfK3GcTzpHx+ForfomT8Ye/7+GdpVfpIWsakMKQzr3zZ2O2TS4AqwFey5eHo8rqMN6nBDA0bh
Jci/7HYALz9XSllDVa/n5r+tO/WfpFxFGU70qJ70ymq5qO0lDWff7L/rom6uQ41NRCQbNGxQmpmu
gbTFr0siUyjH8RkM+kfGuduiDsUQQLTsUp1S53bmG+zHUCnS0us84cpw6RGoe83MVvuUZ46eh4NE
oi+bK/PzKs32Y9zL7MMA3xY1hcH80FnN8glfuQR8BZjUWe/jAe28Hsl5La3/MFEmgIwbWPQyOxQJ
T+ZWLYrdT1fNL8gQlNLvLX5bZNzcKh7Tq9Drrw0yNS8GOryKJpWGtQcEKK0GVEAE0kHSK8YnjUsV
coLwP5a1iay7RaP18U+6O4k46+AS0gukk84/d0mowojVEg+xMJde+pKgRzBdpE0FEW0A64uDuMjt
7QHZLlwANK5UYWf79eKxbjQxazai+HChzXSwXlthzpEHa/mlndKz9Xy3eeC6EQZ8LsUzl/N2G8/r
VmHjy+iEdiblrYOuAjwBPMKKc2L0eGh3TyXV8FNRoCNYIOB2c0nSC4/dUQ4BsnMQ6aBK9K9hwCyk
MCro2aPHEVSajOomGE5CH4wyQPOO05bfwDW+OwKxA8yHqu1sVCuEf4WmVUYWfesQ4Tfx5fEo77Jb
IrD/KAN6qj++7+JaY95TioJw4SI1dNVizGQFjcGorfCykKiaRGW1NF9SE6EzP0Ht5HH4+0Iw8TE9
YwvBGKBPtFtAKRHBDeXEh9ITDbGOMn6AryEyYW6OmBf98yxiH8XDDXVD41swyOVD4WF6kBSxDB//
GhVss6HVjwHUA6WSwgZt7e3qakFBoJsG+yUxUTTuWsOL6qEe3r5JSRZYVr7FDUdlcBtFRynEjL3G
DsHyTzcRYKajAVpEwHUKoqKxzp6Gh6PirQarko4L7+FtvEXZzs3AmEOLjsKLrJP6veiw8nw8d3dp
iZo7Hg0K5MaJuE89DQxVvFIOdsiZG/9jNSRdVubWfxc0TbQQsLz9eQFxdEJwPjjwgN/ywqeyAEfd
3r2MMOKmw7N4VpgZo/v7YNYVKtAuLgSr3SmVSqs/qw0dR2SzUNujmL2H2fVmN7mGB2+nm1bE8Ww8
r/WkQ23RQpVvRG3wZF7vv57FtchbjCIytI99a7MyvWI1a+KZwtSekCLHmhpB3pNz/P7rEYUeI0iV
gLxrT6SxAyz+KE9DhloTJJR6P79afYACcCsQaHEWDZn3Rh+ck+1/P5kkXZhI2ewEDiB3txV4BbGn
BVvBhk74LOI+f7aRl7lmfqzj4lXOJ8O8P9OJZ1Oh8XBqphOwuz7ouldBOwSApke7vtreXOMqaGJ3
ZCBlRuePMpzjD5emss+IbQcHHaEhlfjqU4LX250tS2JrEhw1OvZmgQLQKL1wHh3z2g9eFS1gki+J
MfW3Sswycir8EDVXs77oDtjdxxv1/nKxdDYFqS7ED7Ls3XEwTmCe8L1CysGYimvcdeiLG6P36jqI
HT8OdfR5WVeU5cnuEHDYhcLgT2pmjGpEIkYHPRMLWUtDeSQ6HtKAwyhPst3DeA5zqxjH6mG6PemG
0sI3nU5IiB0kBmhaxQQKt3wv+KowZIfl5Pl7NJUAR9iZDpgkUqBtPOFKl+cCIg6FjzCkoaPMtKT+
dBU4Kp18taNjQPG2KX3DBAXrsA2VDVrhWjWhei8R14DELrJq/wxhdTSBYBcoIJLSUh1WA/6p0JTI
JUnjrkewG44vOsili+vxgotfnP/tTZ5xcrYdnToAkMBX0SBiEtXP+SlcTNPTbD0DYuswILo658ZT
WdQabM9+eB1gdoeDUbsni+Q+46GMx9jYBVBF6EptgxrtQvPXw3A4TgzQ0VoeiM/zMotnHTWvhnbc
3H9G26/6j11o7etc6PPvj3eF+lTbLIMfADmBLehD3d4z+FBzWYICDFi4ZEsalbqAFI+gFFYdQfCN
927LY6YOIs1t5S+PIx99Xmq1JDhclx7D3w7dmoe6cSXz7ZdtdxvsUdmhNNlTkIw4IQ7WFD2O94Nl
vx8qLV9kHHAbplq8S2QRL9QLV0/YkEMgMQNJauUlhTPhP9Ln4RuZVWnWCITEbhW5qCViHYWi5Ud9
nprfjbjGUsiu2ta+WHNtJGhKtR6PqmwcUJ8XmLxdgrSUMvRB5v02ZK7xb0nReURy0KyGZxD/xQBD
EdHxkDZd/l/LG+e/EG+se6wB0KC6OLnyzWrXqT2BNxwsMcUNAtPGuUDatVvXY5PSv14hiHcz/KC0
cDFDCcrxiqcdPNFOYEkWuF1oUq1DzhT3nJNpV9O6m3YgfVRs0Ophc+23cWANQYtbgIXsi579sVg2
EtGV2+vfZWkMCdYhvfg6GoBSL7ZTMB1I/JrfOmNxBzStM/v3BnNB2uRp3zlYr4n4s5OJLr6YlLfn
SyYFiTdoLvxIE1ovcI/SCu+Gx2M4OFppDYN5+iFuwNNgu1TzZa2ctCex8zR7joxgKb9KdFQvPMiX
k6P1KJRDxxhUAj0/cDfbUFYp2tZgQ7JugF3y6WjVGLjNiaYcT+qzBwee4gb9X6jdhVjb6rTLGJXj
COPdhGMCKuE8jS68AlMEA+tufsaqfD2ZzMOwjgeBjLezSX63HaFtJ8ipZIzQ79ypRiltsBVzUjTY
1bWi/T0IMu0a271/EvdgZumeUuii+kS2se9Ep/5Qzym/J9R7q3oumqwDtet372NT//7m5cJtRT2A
vE6hGncHTYmvyzgvBS9mtOMBBGO5EaCZhoCq53Z/Po51cBVvYu2yjLlupjoR5MrpUOpfJ7Rw/mxV
X/pxlMO5Qx+KmgpJo7OnXNt648vSbFH2MJIOFHcXfBGNWb9iDnPGlToKZfCRTB6kin2xW5VZE7hF
DKIwtFobglYP3QGoTvFsiip9eTyqg5VIXkEjhBYez8Q96HSqvFmaacxrZkHlT6JlcdN8SV23nZKn
Iu+ML8tcOX88Dnr0wcC2qYVBU4s38Hb5Z1h5eM3EByuXirWYTdB4TVDzj6MczSLPaxIKqF58tN0x
QvlUYHbI0Ia+N/9I+hodatP74nbF/7DWGQpJCuJTVLh2n8vyJgCq04yEezplHxqn4xZBPbGN1jXW
Tr7X0aBIp6HScRbzftnFapViRBlIK0xNOUaODuxuFBQ1m2U5I/EefSWSaWRdLHjf9Gu2XyldDOl0
krPRwBfotjZJ+uSN8ZuRjtTyFGcXpjWzxKLfRmlrx5cuihihN/Z/k/V11wp5+ZvJgMLJneLnx4vi
cFCqNkrerp6du0G5WrDYrS+oT1AqfY+7Cq8tLPtiPXoc52hfweD/vzjqO/6USasbx7Q04lgoud8M
A3l90+4E6J9gRRIjKPGYsoOT2qFKY3ZpBg8fntG0FkwUGnZBYbUkblmvBB0gmuLOPGS/Tdky3vBi
8T6UIw4DJw/Ko+nkfUK1xwkcUnj1i34aZm4UQy50ln7vtPXLuLZ/1YlunrzqjoOwSBS7BfL/7rZc
/AlVV3egwlNN42uAFc1zZuKw8vYvpghmOmUz6lZ3bS4jr6tsNK0QIFP2HuWZMhxL1N3rJUWMPPbf
ySD+93HI+4FRaTEp7oB/dJETUmnrZvZGszUka7/kfaAsOt0vxmT53x5HuX/eqHqOAQpfdYZhvW6j
DNVkpilEW1gkXvkksTZ9Z+aZ/7Hu4jasJDkABuRY+TS5uD6OfL8JiIxIJgVlDiuYY9vIqEW0Elg5
H86vq8+WhssYoGaBuVDXv1h2XF+dGVDz46D3m4BCkqo8KgwtRCw16T9NKtXNoUzZfNCvcOLuNMeH
R+dpke2Mv9fcorf/JRxwThhCP+pm23BGlrio9qhwDTrWVpAFWExg7Dfn4/dFi8/wYkej47QMoOq5
FB/30lOjk9MVXdnixYTvmYLlRW6KC5AB0f9XDLq0k3ru0RJVp4niRZKI7JHRmeHByUl4ufC2wlTS
ceSzniLZ/3gSjxYKeAwKUz8KN/sSWN4jhgcFEaRJMGQfefjKJ03mWDWucgyzDDsaqHN19DjowdDo
IiEoogiPICV2qxMYZTBCyObLYQfxrjTL9BpMnDKPo9xf2GC/eHqCcnaIsU+E7c5zq7EkCtLcAG09
zC4z2x0+IfhVvPkxQ56jSij8v1RT9704SSEKzXU2upmjEa9ZszK89NcoWHE/w2IY+24nOaMmHyxI
V7lYqOSHRGsftO7WzG5rLrrUFn8YReK/0tSqf9M0iZFuXBUn+Y/6KNsrTvFlQVrQo6LHuUfxek5F
03Zd0ALzF/nZzuV8hXTshSjDJGHZtRLjPq16nZO0+uKn5plo4/3XhBxB7qDTo4HC6uyylRIzDD1Y
PKD5VYLriRvrXVRDjruuWFKIk8v1MJgqWvBBXejXu3dNJddZF4hzo5FY9E9dttjv+3Vxn3ilGk+P
V+k9AwIFGtv/QaGnfIpMw/YYq7GcLhuxVFgrlBPkn2nGP8csrwG+nO+ScS7eOzMaSHPqQAzW5vf2
5PefH/+G+/1IXLpV6pZCO2YPPABFo7nWihYOWrzzi54Z7TXJ1vTkvD6Mou5aEk7SP1tN+k/XA69x
1mjpV5E0xfickeWCrKD293gs97tCJSpQaVRxj1GZ2yjW2M9agZE8yEvK3Va2Ti8mzqWvmaucF41m
HE4+4NGwOMMsOv8O3Mk9+juxB4SSgRNEa2f1X0ajcD9MrT+cZM9Hw/LAhIBfMZW+5W7yKtxNymZN
a/Byhf2czkgAlGjmo3U2YzFtJGfx7u8FZvCneOr3/PSxloaeMswUfLcX7UMJHuo3hFmX58xpciib
/p8jZlInm+5uiFCK6X0pAB3lujuKhB7Xoq0S1F5ns8ekPRdBKG0PjzeFPDey5gy2f7fJiQclgCqU
j2ronZyal9brMOYTK0VLsfPoWxo/FvAGfuUYPV6UP9o7m8NTxbJUG4FFAnd6lwnOHI8NQr5Y2ffT
EoQ2Fsi/s5bmT96KR0ZZZ1VN020pw6USwbVrA+svPcsxvMLrJH+P2YT562pa6IouOZK4BT7aKH5N
9JXtuvoL1Q9+f1U1v/GoH54Nt19+oYI9IdlmdfNFa/qTRO9w5jizaMBww9It3S6OukXmeWY74RQz
u++l7omrM/HY8YdBO1kUd+tQTRxhAGQoldE9DkFg4TBLnt4YRi5/OtKv/5JxtTxhFJaCmu+GfMKu
JDtTvjuKqhBiUCH5+44EWAcpOaU1V1GjGcs1WOcW/oOjYYzQJrdq1HRg+jijPF4kR7NKsQQCMuqN
gP12J9da5AJrKa2MSgcdsj43l2hAgJM6YX0G5D4MRcMHrBlagrzvth9QrsPiJSAEohFEGMZWThcW
mYxxUDWWt57HfEAU9RB4ByOgCk/bUAhdSlv6dhmNsvKfPLpq0eSM01Ur0vRmBVX8n8ezeH+fqoDA
Fm0oCEhC7NEX2kypDRt2LrMZx4uLYTfBDaBz+Sp6rXkvk3V4p835gCZv0fyTBb159fS8OblRDxYQ
UYB+wFuj8bAXcAkq0INN7RcRWgxe1GdWg9ePjcMuUhgfgxjfMLey65OgB1+Vo5OckLI6F98e3TJU
I2RF3y4iNAzxvUKK6NtqeAOtF5ASj2f5MBT1KUSH4XeQl22/alfzuFwkoZJeT3AKLJPb5Jvi4+D0
5dsPGxA7SlVU0Z3umvSoD062VWuEmrrg0sQrlsMIKoVN3Z+VO+5SXLIfpWUHrBdxZ55w21ElVa5g
SnGBEEwVYBNdOE8tWuWhMwXBd9fp5utkIJ3aK8QColJnz6KjSQWYraS6eEpQmNiG78iIXPzWy6hP
cfybhIZya6ubodHG4qSwc3DXAjMF+KA6BBwCuxN89fK0qxxR4qM06TDI+vZrGaNU1cR9/WxUuJA9
Xi9H+4HCKdmfC7SF0st2aJagSOIWcxkVidm+Vp6D6Wpr1jd0f9YQr2k8sdO8Ozl61CB2ly6C4P8/
6O7SzZZqnXpUNKM5tiYklKty+Qqp231q6sJ7KSwrvQWFhy/cbJvFH48HfBibchbYC3DUwCa3A/aN
eRknc+W5Mo/Wu7XWxwuZIYjJwUrDvhZ/FQEWRmJ2z4B7R4uIyrGSw0WxFbzJNjBWabWvZRnGWOOa
PC+8fX/NdQoIHFdnsNDDUGRrP65JJdu0DUVlq6xbvS6hFBi/rHgJf20mD8Ky0OOTKsVRJCsAN8vb
RMn27wbFpM02bL0iAluXheuAKya+T+U1n73+9vYPB2kU2jvJHojE3c6oqQvmrs5xg0Ro/YKrZ99d
grL60nU9htu4RdK1NjSaAP386+PIRzcXtUj6LYT3YM6p4+mnnBvYKQKF0uGkwzY0MoPcunW9Prz4
i5uGop8XDLsz/7epS5seW0Va6RM1tpNU9Win0iyHYcWxwK29G/8SY2ZF3aSIRjsPXoSZotVnY0bZ
lfVfho9eNq2cM1m3uycU565CmihhQN6h+65Um5nVlLQLMTPon7M9iF/Q/fFPCmpHWxJSCtJFqo4B
53M7vWOVLHM6BAXHq5g/1Tbf01/m+MZt+acXO+0adqPXflxc5CxOJvXoYlG2D/DmAEt6exSzrCdk
jPqqjOzJ7NvQHjN5nQfMlB2n6H/Lx9b/yw8S3C57v1rCYfX1M2eGowNfMfDBYSDvQVayG7wouhTx
0SJyueRCns9gQ1KRRxLHszCv7TPC/9GOVTco2TuAair723hZ6eJ8rBHPyZ0y9BcszY3OzW9p0Jcn
O/ZoaNB/ePRTHWLb7kLl/ewNWWOR9gQZHumN70Llj4fn0q2XqxxW+2Qd3Q+N81WJeNI1o7q4b+W7
dm+scZIU0TTLL0k/iNcRP0mANG735oQOCAYlGXUW0RvZ5yOlEvkK7KGIqrwVT1JnswOVn25VP9kn
K/ReNEDBPfiLbrS6MffnXjDUNsXgioxVy+Y/zKGYuostMoSnUK5fvy409f6RczmHQyAymuKO+GVq
avdiotZxq6RsTk7D+3OIH6N0UjkSYV/uAYWlrnn2uBacw1pWfmtqR2Li6wz2s4sjJy+xqh1+TURb
JydJw2FcKiwoDftgDfZtXmEmVT9OeRGhg/p9xjP3CvTAey8cSuG8tpeoEo719fHJf7SiYHNgSqBE
AO/A9gG9L7vqmiKypVHCFZR4hOdS/7BY+Gn8D6G41dDK4xTgnbTdl6sUCX8on7kH3Xhz/Gxlx+CP
mPT9mf/U/b40wWqwgLmxFbh/d+QMQzo6wiaUtM3mMhVw3Udy3KhLEv0ZvJn58vahqVsLhA2wUKCb
26H1mSvMuuzYLbXzKfX7JuQur2/+mK4nkY5GxkOB1aHAmnf31VJnlq9JRla6mdImgrawdlWCb2Q2
fB1LWZ+A6O7vRwURIWuGkMGrcv/RbHNJNK/x8sg1uu42edrwqfN78wQSebQKgb0ouX/FZd836LE6
psZftXmEtOl0ofLhXp2CVpfgzLk+/lRHA/o5lPopP2U6dYaNcToSym8K41MxxjkO0e70P2xl3lE0
IsHzw1jf5eAzV6GRYH6DaFgxvwvq0f8Q90iLOtMc/+3RkQzb8bQvf7A2lM2IUl/h3GI7b4eWDHWl
c91nEV20f+KY0g0+9B4eGPDPFjg9b5/JHxrbQEp59CMvsw0Xo0rlN4iboAPQDbchdefPcKTe5nuG
gjRgsh+FMLJ9mhX7BdgHZmWnHVFE1U49QOG4Cbu+zf+cU23+CLz0rCNxsBbhJVBXIBNlp+1rYSjw
+US01Fqc+xAKmBO6aYqmcn4qO3IUiguPwgL1TG6/3TElhN7OtD+ySLey9pLEOLNMiTFyFlM4erzs
jy5ZVceEUUWuQra7ezFZaQHbm0M3KmWsX7AuMb4bsWZjfpwpdZUSPzQfc4IonQP9KUE1KUQBpXyq
RV2HsnLFX49/z9HQFSxBZ5nytNq3nmy45tLR+gxRdi37ZKxl/IFDD40iPTnDPx5cqx4tUrqVtCqh
iO62xYD5lVutbRbhlVJeLK/rb0UrwFqnWT8hUWTE16YI1ue3DpDbB3AAcCOUB1A02+6O1KSN5+sF
pKs+C67mLJTNOQeCk2f5yRP1ft9bUIuBh8F9pxO893gA0u+1epFhVzzLUhlHT1cAa3i1NLD6AwNt
3cdDuz9CQe+pyirFPga5f6fBFAYlNiKovyIV9xu13uoKb1B7ehzlfoUoGT7eSmwOWsx7SIcoZreE
155G8yitqOpybNDRY74GmL9cHoc6GhBcVh5maFbdi7bLGrG52tCSiIxdA/QGU1lS5o8eR1G7eVsT
IgJVYfw/WIWs5u2KQHOUtuCUzlGNJNUveh/kN9dBd6rnbfhU8L9dsMiufxm6xX/7AuESp7pINqRa
TrtnCsxzbw5wjo24gbFyGQNxG6xh+W+95rhF1MVysvYPFiTZkGI3qA4KpIPtSDFdigdnJF7cVwsQ
qqYMK10kL4HZLU9uCaf35APeb3EeD2R69F9RbuQbbgOW7Yi+UEWGPORd/NRC2kXkdDXDOOudV5pV
9quVifwkaTkKCkeVM4yXPSJjagH/lElMhUVmPs9zBHO+vuK07l29AY8rwxXae9dMml8yvM1OEouD
XQE4+P8HVVP/U1Dd7MFIAICgE+rGYdOt/juaUDLsxzL58ni9Ho6PNB2Rf3bGHSl5LMpeTi3rFXPc
5W/DkNhm+JlW3zJz0aKhYinVjfdm9hjvQIiIbHlq0Ui87j6ljahQM6flHBUOLBW6bks0o0n+Sg4a
UN9z/LcfM8QjRcNMQD3kd1+xFWuAaVY9R7m3dCGpzni1UaAMpZd7J3fwwQHA0+6HECB9L+6i7beL
Y22YGtHO0UDv5t2K3sK1jy1IRnmeG8YzWjjaU2zo9YfGkvFJ7IMjjvae6oZRhqEosls3hTnnogtW
yX0nvw44KX2aOzv/9njFHCxOfJRhHqPPRK6xL4eQNRk1Hq4yEqml5BVF9sT13kZFtnQn75KDxQnZ
j56lOtiQIdilM0FWFEsTcHr6Nd35vphWKpJ6/Vo59PvKNh/+o1VTeRL0YHyIHlDCU+eowYW7/YCL
rq2UZjIZucEcXNK61CO01ofn3JPD5fFUqu+xvSxgckMTh6BO+QWlhW0o1xliI5DQ/VmR2Z8aQLjQ
hiL1hSpeFeUU/k8qS4fxQG2CxAF8RPVjG28BcdHKnnzIXhz/tSrn7ENaJi184zmp/u4CUZ0EvF+Q
DJDerNJp49G87zgNftrJ2VinyOjxSEm6aXyXDfN4chMdREF5TgGMlCQQEhnbYaXpWlhmp4mIBQu1
GRjEK/5E9cmhfDB5FG2gMgLFYVXuC0brZA3C4FaNptSSFhm1nJ5imRS/ab3I3q1GH59UAQ6GpWhS
SimC+hT37HZYjSObjKauiILG1p9ab9Ku6TnJ/n6PkbbSiECWXMXZI5VX3yy6wF1FNDpD9jnpx/hV
65eMk1kalJOF9xlpk/7kix3NJQoUpCmIOamn5XZoWaYJ8hVHgGmq/L/R/S3DJJ/n53RBdjuf5jPp
m/s9zQuMuqMS6YQesIdqDkEH56utJnygKoxy0qx77W0WDNXbMxjvwVejvwKyiXobVMw9e3gRebAO
Y82Sr6futcst46lIeZI8PjkOBsQuBg6mtJ0Z027Jr06u9b7BgOa4LD+beT9ec7vBXTA9E1e9jwRe
BLw1hHpgMvb+zKBZlXpj3pCL+Hr/yR5051tQVasJObEL0pNh/aCNb09Eov34SgglcwTvbk/ktqYM
07w5ElnaTGiB1wqiv2a+d0HXgufVSpflWSTVMj055DSo/yyZg4JUnes8YVvdKS8xzsTfx1VzhrAI
xuZXKZflu+YP2bcltafv5K0BQL0OJbTnhRKzdSmlaa3R4w90v63gAFJgQCpDaWbsUSITxIbCSrIx
yhLqNZd0rppfC9pGCTQ537ogsg4JK5An++pe+oCUnOoQpAIEWlnyu8sr4MQdqrQdowmC129zvGqo
Hk/OalxbIZbxKRPSvdnKY/fWS8jn7hJb/2pe37qXtUjt4OQIu9/nyG7zdlQQDjTW937dc5qUg6TD
gPb4kL0beClfl6TEv2oqxndF5iUn981RPHrSoEZojbNm1eb8KXG2sXovjHwk+aocM6zQxr0GHdzb
FOzkReCfdXIn3G92ytz4kfMq4YC5u1CHibZK2ZBXZl7WgXXo2YF1cZYtH0VRRyUdW3ruHNXbUWEA
CkwbMGY01Xnw1GCBe6Ml1Z+s2PuNrmSJlKghFzb5yC45mNbeaBLsZaPE9LMrdbf+FzvuiovOHnwz
OkSFIkeFDE4jeI8hyBfA7GXQkf5jL3Zx1kr+WXmYsZKSz89u3CT/ebwZj4aGTAXyS+hdKmX07QS2
aK/BZCIvbu3ZD3tEyfOLWTfol1lu+f3tsVQiwvKjeE/JZhtr0FrBgkGsahns9B23X3yl+FR8mLSl
PnOZOjhkWBDkqsq7iURhN65+nmtOgoTHmy70Z20OvAtqd82lBYT00i3OHJo806+PB6gGsD2iETMh
N0aOmnsBYPl2gLHRzcGoqyN67gRgxSz9WhVSKDMB/+uCYthLG0/ebVgm4/fHkdWfvI+McjO4IoB+
NH13K3QOkmBdSz6j6CiqoraG9Ajnv/T/fhznaLmQHaPVpShpiOVtR+iXnieQ6OLZsVIhrugjXsrW
b/GLbeeTyTw6sBAaIg53K2/TXSgaCIvUlhhpMzbfJUdV7tbmyBfkfv/OLeT0x+ORHXw7Ukl0YlS2
Z4Ef3I5snYsMr1j1OK0dA59QEJoiC9ruMq2r8byM+BGnqQguk7WeCa0drFWVePHsYNsz4l3KBzrD
MKu+II9I1gKepFViTZCBFbDMUfudFmF9mb12fno84INPuYm6m1+rTJZ1lRQaLMR/sCksl3dGksxh
G4gzQZfjAarys5IMZdls55ZBa52+cKjNepLdZttdgLI01DQEdzCe6fKdXxhn/hbqD91tCdVUQKxY
CW87e5ykFzczQhwGKoCFjkB00icfY7m+HY/NlUonUmVUvBD2kqTlLHUEZDOuuSD5fSxz70u5evGt
t4R5Rjv9wRzcj4j6HsVuEigMEdU0/3SFI1wQr2MDQsYd/OqTk5biZUpiG+hw1nw05ln7Z1z6MTIH
b3hFD7r5YsliXEMOh+LL6jic7GPpOhhsuP8kqR2HZBrDv/Raqb6WzoI1XCLOuo1HuwomHU80Gt+Y
fO0qoXEi16ZsuTnNdFUCU0iDlz3gygaQUYSOc3NNRL1e6etrJxfp/ZqjxMyRqHMc0/nYrznpjs5Y
eB4yVnqbLZfOL9pf9Frv5IWCffbZWBffeBHQfZKTwPf7inKMzuuNkihOEHsUwzRZQEYWir/j4rq3
deyCd7zuy8s6xfGbj0hCKR4fos50kfaC1e6ox+48c2bli1bD4fWmNtJ66X5ytKYbLsVgnckWHQ5O
vRMBhwCO2cuQ61rXI9kiuFZHR0ZZFri3ChuNS2b2xvPj8+l+6TA4+qoo9wApZ/HsVnsszNxGBymq
Rs++jeZa/LfQav8Thr3DtZ0g+zkjRFBdL84g+vc3D5E5qWjOUTyhdrKNbCVW17kBe3pp1zkMijl+
31TcdGksETmoi7b/+niohwExW6J1TcULyOo2IKlrtwSZypV9r3vnQeG7lE3ehFU/m7c0Axz8OJ66
y7YHiY+WKB0smhTqBbub2sQ2MHppOY8rbNBfs96Sr4GBAs+C81OEPlP5tQHM8dRM7Xqx1/6vN0e3
PVVPt/gBdEh2D9nELDtBT5D3n2vTV04yirYXq/I5w4J+DAv4HTcoZvWHPBPj1TC7M9TawSLe/ID9
fSs7zaikN0ZjRxOP9ggYkrGa3g/OfEZ0ur+ESCpoXfF7AbTSfd5+2dkovKAKahHhdz1EyEHaoe4j
3Pp4Ro8GxGnHhqSSiFbsfsFK6bjt1Imoc2nZxwsHzRILnODz4M0GGhQhqKLTmiBdUWLr2wFl/MfW
sIWI9ALL1Niwi0st0Slsl0oPU+1URepoaFAJSRwYGTnfLi2b6n5unVYXkVMk9bOvcZCmY7N+aEFq
ho9n0TjYhqrmhjYHfUBMqfbrwlJd0N4UYP6gLJN90cO+FIvm/U1LK1gveAE7N1yXl/ppMaH5X1O0
dz75InUqOm0ChSHQEoa4UmFuvhZL7L73mixPkSBwljPZ58N5UQ6OiPBZ1MjVf/8pF6DvRjWoHEVk
ZmP/LCbkqeY+/ZYlZXByOB0UTsgTsQpDYABM4P8j7bx65DbWMP2LCDCHW5LdPUmjNJJGuiHsY7uY
czH9+n2oi101h2hCWuDYMGAfVRcrfeENlKqvh5oGV3iNxmdRq7o7t12FSZ1CSbdu0/rUtPHnFL7U
BducibOruoHrLf0DlK32YH12loffQRBBvY2EYPv2NDM0XIlQXVjJ3MNlNVksH+E2OyC1NeArCue3
kx3eOZsPTDZA6Lrtqsa4wdVFKsZwihN577gD9cphoOhmRcrB3HZuZIgD4M+5Lsgbt+0OtagA5c3j
EJa2gRMBHLH7JS3SEKuRPoRaCESmV4e7ZomX0CiSI+Tlzm6izk01jrHXrG6z86UNlTapXLotiVAf
3Nz4u8B85+vQHh6ynQuRdA4QJKeMSvAWjt0g0VKqSYSMc1kbJ9ln9csSNcmBKMDufACaU2TGP4mO
8PWWtZrcjMlNhxAVqeUhXcbxFOeJRtFUqQ9WbidMoVaDFAZ8F0De2xiscbyyoAMzhJYdF1/k0pUP
eeQZnzQ90/2hxpqqTLTJL3rz96tSgLwppVCX0oDaeZsrwFHYUSDOh7DIGy2EckOs21TpaY574yBg
2L0D4ICsMjHAebj5rz8o4sboLVl0/trea86qVohLUabVacriz31lZR8GS++fuIuKcLCXzJeeW10k
udHB1967AwirIZjDVQYrubmLNOm6jVvlY1jNqOP5+dLRb1K1fPoWlyaA6XhGKv32s7CTSICGhj8M
i5LerrE5G+as2/mS0tT1mj6h4z8YGFPZzqM7Y7Mz4UAWKBF6UbcH3Tsm68LSCEdulcT5+nvPUAml
bkm+N/mTn9uT8smYq/TD7VH2jgmR9bqBCMVgkl+P4qRGYpktLnhGL6xTFA2Vv8xZ8zzp1RHDfPcr
sm94RigcAWy4HsoTcypx9hpCHI4RUNQiKLaJHKoTWpD/9lMxfMlV86gEsDc/3iuQFOwYl7frelCz
0CxpV9UYIswxsSllV4WqtPVnmVtHD/LeBCl0q+zOtcuw7dvl7RLpYzxz5WhD7N7bVp8knxoUpK0v
xrS+UqJCLdfSx/yoM7R3JkCfUhbgSuP12MSY4zKbZo/QQlir6NMLgviwHjp5lok2nsAUHil0HI23
id8jLZqMOmW8pO7TUG2G+JQ3bXVWZ889i8E4UhXbW0ULZ/m1Uw6ydyteseoJDXKuhlABw/YNyz0c
smVkyhOu4MlBl+RorM02NSbo/5kODAAIin4aZ8t7KGfqYdUcH2H0d4eiWExrGZEqWojXm1P0RoNC
JAAAoy6sL73skyAeCvUEIvb3OXx0eEFs0HZbc+ptSSIbPGWsdPZmpbTeBXU796K3oAA8jsf59pWy
d3Ghh4NB4op9o7FwPSseILe09GEIIVKZ2qnkew4rC+HoVt7bhGQD7HbkmQBfb66uOEsotZsuQalp
Jx9NJbfpKljpQ+2YokNFeDk633vLtRq3woUkd4XwdD0xF5N4BGsEgFkitLNqS/PclPixRZPUDyof
u0Ot+AYMW3eIInR2RakvEYGuOpenDNPQFzaGpCZgpQdD7S0X6FxaJBRJyRw3n7GNXB0P4GQIvWjo
7ktyu8+KcuhWsDshsOQ2zyhd3y1YCYWuxY2REQorWBSX1C4wwLIHWflJVWcHb9rePQzK7P+OtVmn
3qgMN3UAMKA2kF+gMrmPjjK5f/U5xE5FjZ0whVr2B7uefh0qC8DLqXeuQeIv2Vie1n0jU64oShvV
v4XWwuASvRsdRAW73/EnDXclNgO3uR7GyvNUliObHoZzmt5ruTAfYtF17UXNwJjePsm7g8HDWrEa
KwZ586y0QLwqMdfkBENnRr5RW/HD3LcKqZ7GLe//wWgAAtCnRKMIS+7rqWkIWKlDlv6EoVTPdjTi
DjIZDyI/1O7amxffDlsdME8rJeB6pEhLHU2BYwd2KBehukTtPZYgX+KhUg5gx3upAbkHKSRZOiY+
m/DDXprWLhO+YI3V1TdlQlnAqfRsVb5OTkPfq345KXmwTPm32x9zr5KBTSMq1Oi3rM6jm0MgbE/J
ipEsCx3t5dEeMfmurLm6pHJA4V0q1iUvzOlDUw/JK/pJ0WOLOOISoNadnaq46i52KowfaiQL+ym3
4/JfaQzzf7d/5O46rL0B7nCkQrabGf3xOtU83j9PHa3PaTyCrs0V8Y83pEfuJXuPBT0aUBYAJtde
xPWSWyXE1MbhUSojD4Fa7oez3c0o/OtgH3D1OiJV701thbYQ6YJMAHJ6PV5faglPycTTns2oiZV2
+s1cNdCr3v2TJBBGIS20NfdE8vJ6KI5uTKuSqdlNiiUDNlDtNyS1BztIauxE/uBOWJ8KFzkg6F3b
9KtaDQZhYRD6aWl0hwhBf1fqiRFgbBifbm+PvTUDBbfmXaBWwJteT2wYnFiYI1XiYW3gCx0P66k0
qaMVIsNY2xvyH7cH3Fs0KptUDYBrkTBs7rvBbHrXSFKJepmp3ItcRxC6HOKFQ9pHB4/U3rOL9Bwq
BxQO1tTkenIk8041m4xVDebwKcvsXglJBwfnYL12xlk7rlDHoDDSk9q8S47ezWWBWG1ojUZ8bxVz
c8qjpvh++8vtjgImABgOedabTiuMnmLAeJhaZNF11XmoYv1eJProXf7/xtnsdSo4IBN5AkOgWZM/
u1MNdCtODvp3b+0iQAAgg/Zzj9PQ3eYbluklg4YRbFjrRjw/2Hk1aX5V51xLQ5Nnr2qfVH+Nc9XK
O6PKNZIRGcO2N0GV/IWvlW6c1Nnq7jVVKHFY0HOWfpnkDteb7vQ/2lLTFF814uRzn5S5HkZ1SXGh
1RA0fR7arFyvwdkY/CEqjSWQ8Ggzygypee92pBKntsqWl3bO2yOR6J0Dt9L9UIkhIaFqtinxjPYI
dMzEyle4LrIBRTJ/NuxquDOrtESmfz7iN+3tGsJB9s1POPm2k5BFpenV6EGEiOOmhT+Oaus7fV0f
pcc7ASGlOZi1hNIUxLaVB71rinSoVbo9bQsRTQf1T7SmhlVdaJelLdHwIy062Ko7l8nKqqABTQGS
/G7zAix0Fhej52OqaHrcjemUfeoYz4cfYP5+CE853FsbPygiEIVe3yUyp6qCC3bPds0sCmBF9s2g
L3wQy+yt1toCWHU5Vzbfunt+iXBrRR90RZQ07RpVeQVZOqb+SHU8vH3E9wqNa9hC637V8+YRvR7H
8vrM7HS3R4E6kWpou5P4MOS4mgdlmdj/a7oRLkzTdmJ8N7Zl/xnz9vnv1LYV7WRqGT4nt3/P3joS
vlHWwe0IHsLmUIBYrFNgo1w5BrWrRWj6HYjY/0qtPwJH742EHhzgrZVbAUfueuLNqE5qtOCQ7lIR
+z5odLuQmM0mP8Jo9CDY3jsS61qSQ1Aag118PVY2iSzvDKULtU5xtHe6cBzAjEOqVIGJtG32yUsV
N/cR/5v+vv099y4ZSqjcMnRUeCw2genc5W2n4XIbxpaK1cjc51ju4M/zXvOEHcBMn/9gAWmIQrJ1
aI5Cl7+eamwprqkoA2FErme+4igO0soo+9e2Xh/s3d25EWCuBH6qcVvRhRzPazMbrT6serO/x8bJ
DiIrHi6DXct7a9VAvv0td3cMQF6U4EAO0Oq4nlpLVZjIljvG7IboMa4UAwsdT3swYu2oybE3NRrM
qzk6RSTgNNdDDWgV9QPKAVCIO+sihzkN4tpJzk4X9V8Vxj+IW36eqw1CAUYvtYK1ZEBEuf6gX64b
or8RlVNYEAVNnqAYpOv5/TQ91lO5CH8suulLuZjz/wyl4WGlcRt/so2sPDooe5/415+xOZTU5zpT
UIcPBz4LyvgQN9ELtlBDicUfvBhcdyBdfsombDEgcWwM2OLAoUGwTQaJWWqgONPu3LSTebq9cfbu
cqSA1/O3Gn9tX3pNHVM00siA41nJgkzXxydKr+rr7VF+3ljbNcQEmKoIBZUVEbVZQ9dsu0mZJCzY
yrFP6ajNZyNxmxDUP1Rj2x2fLCOtnuISfF5VTOa9kYn+AtG0LXzKX1N/bjPpwGmg6HIB+129lJFl
3ffkzwfx+E/0+5vfaq3y8qh/stE377WOimKJ3JiEWtb2/2bCGS7dUmoq/Z7ehFDb4ZlcZE43XHQ9
a1/A53uvsWlkZ7x507+S2tAK/Cndrg7beiwP1mtvF9LEJJ3UWC6SyusPWdboBmnUwIGmtk4SNGPk
3oHZtH500G0PLpWdmgUDAEKio4D8w1bZvKKm2Ylo5uA5BgnyVIhThldJsCRAcxBM+qeHn31XT8nR
7bkzSehOwIoRKIAY9+bEt9WyEMBR0B1aUZ36ZuKgWylBXagZk5sd3DA780Q5Gro3Nwxt2y0X1UTv
dRxcuEhp5Jq+LRFXL83R8cemLt8B+9XPSaZ+16exO0gvdue5SrxRh+e132J1nK6CP5pDT6JMOYI0
sYpTg7TlRR3cIwmGvVuUKvyKoSY5Q+B8/S2/3KIlzKXZ0BoOemkkd80sdb90aul7KVbHSu86gRZ1
40ehcMUoY4L1gDH/tq0TI9PChPWL+BsJxPYmj0BAxT2tL8zo6sfF7Zsnnc61X8rDdt/+fEnZQGys
thRbH17HTRtQ+ZRhh0VT3lulsD7BAXMfvBH3FDVuM39ZZicskJL3HWN2Tm4aHT0ZO7EVUdX//Q1b
xKsLgYN0BDn5Wu/a10mlKW3jOfIZvYPyYZwS72OXFtnv5wDEpjSnOTfkOdtT20VerBQF8JGhG0Yf
xQ39MSJsPRhlJwpYqQ20rCgmrB4u19tJINIKgJhRNFwdXkScVmnQmL3zvIyzeopiKjUHt9HOSwX3
d22rUtta+/3XI6pq0smoU/mYZjwvfuG1auXrsWf+e/ut2juUv46ziW+gDMYYKlOLpANSn8epiE5N
DfJmLMbmQAVsd0o6KB/MTEgOtwFprolFqJbkPKCKGKZYKARwro8qkHu7EP1V1GXYipiMbApMtoF6
ZZ2yVNIkzBd6tMa+5nSSc9uEMXftXTHbR2Ss3a+Iks+qccbft20e165Q65Q/K7pV+aDOCFr3FlZk
mCjEB9f37lZcCwfgnhGv3ObX2gJsou/pW9kVWuglbsqav7jcbxDu8lCUXff5D3bIKlFkwEcB8L/Z
iaOLjrSYiJmMxihQlh3MIC2m/pOBfeb9nwxFfEbCAgR5S8nS5sVV5rUnp3XY38XzXIWNm7onpzKO
iNt7K4aBFUrr/EWpen0lf3kgzBYleU1ZL6umar7KZhE/sPSwnsZSi15uz2pv36+R/MoRR6Bk++CS
x/eOHNd2kpq6L1Co868K2gUH+2J3QpTByGoRhyNvv55QrypQTXpePKp4yhl3j8Yfs7a+G0s1Orib
9rYg7BJQzGg9oN+42RECl5JJc3nI61yKM1rryl3eptnLYsj2jExXdHBx7B1pYAJMatWw4TNeT62F
ii5wKyBBMKcmrKXqvY/FNPkuVY9TEhsxXr1L9PftVdv7nqwX1VBQSEQsm7jYTpW6nvBICUWRuS/Q
/EcMwmX9GI0oqt8eai8i+2WobVZC7pw1WU2pRXXjYjoncaI855Wj1L49xl7g9FbxbnJK4JFcd154
e/C9xeTdRMqU2IGS+WbfLHWamLUCTnv1DnpHtvk+t1o1VPV5eZfo8ZEP+95hANQFy2Ct9IBvv15L
HbdEVGFHYOGmClnItKaz0qm/L+uEyRrp3cot46bchn99NBC6j0ofShFr95pbY2qTHco67e1L9uMq
TUcZAijZ9VziCA0nvL/Yl4ucwejM8ynNKRn3raWfjczA1SNGmvr2eu1+QIBrdEqAPQGavR400ws9
FR1lQqB72aXusaGAEnLUXNsbhSuYbU9JEtTHZldECIAYdpLT2JiKGhgB/jJzHxWn23PZO2OEq2iW
gD4nVV735i+X8LTAwbUGNn6KRue3JC0nH1LPLHwns/8koFppajBFeVm0N8BYxPdzaVPQcGrXOqdW
VcCscY9YX3uniViUm9GAxkwAcj2j1dU9jaUKQUjpe5TWzTUQsIpLXWTFveNU4uD07lWNiQJAzKxg
BcbcvGO081SAFzAosU0Go5ks3iVXEvvJVJb4NEbA+I2lts7Nkip+n9klbnVmdFn0+chLfm/mdJpX
ew8k4mghXc+8H4dRz51xDGkryX8MM0+DAqgL7mfYUGgiNb///t5Bz2x1EsHhGD7A9XiTg8WG7Bmv
1PvqzjHj6mSbdfttMObxAFO9dxjojK7QCRQU3rqoJ9HseiO8tnhqvbPwuuzLiInq5fcnhAgVURbC
gQSSmwlpeR4b2gQVqo50xS+1VISz4hK9Kt4fcNmg5sBlY+es4iebO6RqxxjkHfpeqd1HfmpFld9o
0fCSz+N80D3ZuSNpIdA3B7aDjOe24N5lHeUxb5USiy37bKRd6c95PZ5RSWuhMzhuQFv2SKZw50Fd
rT1Jn1DtX20JrvfGEMkkd7V+RHxBSX/oqWvcVe0gA6Nrs/9mo11giiYfvUgaBztl50KjrQfSkO42
qf+2k14Df6CbBz9wUBL9TOf+n25orTs1FQfRyZstSbFoJT+ubB1zpepdz9AeME1PkpiiW5x3wdwB
FKhoun66vSXfnOl1FF43Fg5oEs2g61HirCmp3ueMMsjxwQZZ81xiFXImOPwUD8pva5yvwyHIAAed
/UL6dj2cyI2xHWrqa1XsuhdFlW2oDGaKOatm/O5ho3FIaIAIFRcIb8I2DJnpYEZVX4eNN8kH0yuW
sJvT4hG1raPAfP2jrgqsDEXsT6MSYd7VS+Z6VmovCqcQdQPMYVy9JGrLd1o7O8+l4t1FIHx91Fua
+5ritz96029r+a3DkxMiggqZjALj9fAF8l5V0gH+KRA8OlEpaz7VxcotJRQL27Kh8dXOR0HKm3Ow
DkqzdMXv8xRs51yrLbZihWjC1e8o6GCknysFb08jicT59h7dHYqcG0AbhXC2z/X87IUnt7OMOnQW
Z7l0qc7dYhOs160zHzy2b+4yZkXwgNYkpfLVlOd6qNW/ygbcUYeqJ9aWvRF13/W4lJMvalP5WBm9
9RFaRvzl9gx3zjqgoxUvsGaRIGOvh234Ke0otDqctAq5gnkguhBV/wffcZ0WyQ7PN3Dp61FGrHlJ
fdkn5dCXF8NS9NBNXM3vR+Gd/mBCK0aAK4wS6dbUVsyO4pkRE9JVp/5kFBxSqmk2ckO3x9nbGtSb
wHDy2KGbvp1ST6k7zs0aga+kOLlN+t8kPYApg3fUV9obaSXnIdrHhKjlX388dIY9hTJJFdra4t65
gFb8JvXUpyG16t99YtiE9K9YI3APK2j0eijBJlFGh8qIVScjVs6jenGXibe0M/P7299v5/qnIQLh
nU0BR2bLtGQLJAMi5mUoKls2fjfnavpOJ8a7z2hhJkHtuPX33x+S5gCIr1UC+E1/HoM4I2GCeKB2
Y3KCPmr6aTctvqb1+qV03aMm+d6R/nW8TaQw5RGLOWAPaknNDKq6V4J00ud7V0YGeg1xfKmb7Ejp
aF2i7YtAKYPNr/HivbEpKXmurU5tylBXyvJETVwNcioqj22+tAid6vWTQJEiMCZbPzh5b6cLj3S1
DyF9hAXvbKbrJFZr1y03WInU2H0uFiMcezgfg8j7z2o2NveOzlG5vaZvD8dKXqXEQIoMj24rfufp
AFeaAYEG/m7QhyiVh4k8wtdRiPjtS4zdyv8oZyCyxHDXh0NWRGbsZRqt+WR97YZp9icrKj4XrVMf
HI6fIvfXq4gQKNwS+naALKAiX4+VWnauLMwMRObSJ1hNdG7ql0qVfc+nsoIRiFFw0HSF6AM5ad07
4OY8thnUM523SiTf7ShDVME1gcYeXHxvXwySasJCLgqoL+724DZD1RSZafMZFCP9nFKcC1SsVr7c
Xte31wOdJrARCFtTIkBT6voD4BfZ57FLYJOqOmzxRLF8usfei8zqV33s3YP24d6kGJA8nUoBsOl1
m/1SLFhmuzUbKpyha/fmuYUC3rzHm9w+0jbcm9ZKoIXriYjJm+om9e1yYeM0kI8bhMf6OM98cKbC
L71OPHdSOarov9U3hMVDEo9GN9ggtu5m1yLrpFJyY9e6aSzuJzFVz2Y1V3c22+s0m5aS+fqkK+9g
j5gvzhzBIkRMq3sXSU9+z2yvC6PMq76lpWs/dr1wH/sutf8zi8r6UjexiZtuKj7ltZbQvmoOwThv
bzN+PQa6a3EWmYctA8SJSJkNM2nh4fal4ytepn5sFj1/MDDffPacXn0qrdl4nTXFO0gu95YK4MKK
TiP4Q+b1ekvM6G9N7mAQWvfmf3IS3rO3NOUpcc2vLfjfo6ri3nBAjqDf0nFcAczXwxll4kVqm3Th
jFPRP6ViTXcSFwy0IAzXl4V5VNzZuTh/ipo53JoEMduSflLaZtkPSotQhz48x32r+VRPzfvaHY9E
h3ceBoZaszwyAHKvzeFSzbhXM8xyws5qh+XsNrI+lSo5woMAHP6QG50bdiJJDir7O3sHeA1VTG5R
aprbLow2UnGgW9uFaS6iL50JU+8CUa+bHi1jdmvqp132PWnT/qLVIATPty+wdb02NzgRJjXitQHE
u7ApcpZdlLtdpbehOkr5mkoTMXW3mJ5abYxRXJPGVzQJSjwi9DH5NJfZ0fh7s4e3ADSPMiu9tXW/
/XKjed0SQbzuurAVc/Za47fhO3ES3zeOIgI3SZeXuZbjXV05Rx2HnZ21uq6TjvLpeZk3KQUEQkvr
J9mFtas4YWOP4oOuivgRyEL+8fZH3h2KagxN7LVCuYXw9DCj6ZtUSMCUOBgXizB9CXwvKBIw3reH
2jmf1HpWvRl3LYluW6OV1ODoo74RShU7msuitGPPi2wB8dT6uTh1enyU6N4eEgDV9RK6qYEbExKf
OCc7dEdtN0rIBi1bCZJFmZ+Gzpp+l6eLUt7/myRohOsRG8eeU0WJWsDqyxIKu6Ur1M/Lk5UZR5fC
7uTWs0nX96fy1fVQo9JpSWRmCLVmg/Et8WT+tAy1gjX1nICQyj37w+0F3DsQGItQzCYJ5SbazK2O
7VpdEkRMY10mflSV1b03JP8metJ+gAI9Pzid5T2jgnDE7tmJLShVgCRd/TnoTm3iYjQOus5I2jaM
ZGZDKSzaAHGt388SYaVRgVnRQGsrfXPJzk0hDZs0OxRq/VdV5ss7Q9Mi6Jpzf7r9IXcOHe59tEqp
cCHPsS2Adl1dLWIgjbIjHCbR5mvCccQrAtnbI9TPziVK9MO06OVBSd727M1Z0ztQlUXYGobsgklL
m8dWQv9DGEjpHlyUtL7Gw1g+lGaZPaUSgN3tub7FPq0tKsanwEVGzOG/3qaL6wxOuWIT+MMnLH3H
f4aBKl6jVOalNSjUaLHtngTxj1/2tnchWj8yMtw5KdApSVkJQvgNb2TFUnWe+gTrdrMY87OdmuP7
sfGAJ0+npPDyu9sz3tmtP6uWkM05KmAjryeMHHo3RRkTRrwifswrO/4yyC45GGXnMDLKz6KTapFo
b96IXGqxQ8jBnLAQ/j6ome17RtG885y6fswwPvhEzFIT9S1H987eliKkg2/OZYD01Tasm9w5HluV
IoDQrLu4rd2wTGkliSQd77qkU+ipaXo4LUZ1dtwp/3r78+4tJlRjmllrP40C5vXn1dMsj2qTmkCq
GQtXjvPaEFacUbL9T1Vi/SBX2zuqtHu47wArEsZuFhMkjxmXCZfCwraZ/Koruwe9zJLnhar/wVF5
u6R03RmFjotO3LUlx1au16ZDgxybN0bzx9i2oqDASsMHtWddkG6vQ5FEMKAifsjtb6q9neaaUZHW
m4gFgTvdrGkTiU7Gou5CxxIY/WWxlZx0qbRctPiA57466+ads4zWyVEGtzmpzpxduqGMsnNWxaav
9k2b+opdGCgEKnB+BnPs/zr4keu3vg4Iwf1SoMAInYoh4dH1yru2SKtkREi0ncT8qC/rSySzypf9
VCKA5fZPi/2Jln7oCXOMfXWyrbvEaH8bwkaCAY4HiaOVg04r5PpnIC1h10JI5K8qw77vleG76LDy
mgczP2vIoJ7SaDmqlb7d9FC1V7bIqk8FEWf997/EomLRq0REHSwnHGnSk7JMg+bn6GiqF9DrKEJ6
fTunl9sf/O2mIPY1adMB66Frts3fAJU5Ri5JtSUOJAHNRxFMgx2979LcOqge/EQsXK+tQ3Jqcl3y
ANMJ2aytnDkSXoEUVaT0Jk5GTVQsfhcZnu5rdTw+9Amq5Bf8IZvKN0awMMFQ2tPfS6sMxskzUsRd
1MVy37mybYtAceTwfdRbnCkUd3a/ooZbz2fMh0Xvd6Xava+GHE+/25/r7RqxNhYfDCGJtbO5iVJA
9lZRnrIpZZqrgTnaTgAqSvlPVHEOXXIoXm6Pt7M8ZCeEEBS5qLtsszOck/njnawNndQUNnqYtfdx
QfLwpbVGPtvBYG8vJ0Br5IL0cLh4+YfrHVhnaWrNrYPLea5WzbtMNyLr+5iN+NcjoVG4z6BerNFX
8OPtQyVXcJ60CplGZ4e+eXrOx1Woem7z+ptO/7Dzq8rWY99Vq/idKBIq5HKII8olyvJsyGLAfsGr
vS9NDYvbp46GCUM0us6HdCnjl0Uute6rDgL05yi14vdO5Mqn0VVUEVYV8ZDf5DFt5Cw3kEsEQdhV
J1BGFu7FEdi+YFSkZeFeju3f3QDzaw6mepyT8xKXKXaPEGjFQ5Hl0vCzCvHywMsnFU4YenDeI/4u
IsUsO0mHc680rnwciPDi1xa8J84Fei90tAc9tG8NoUYfjCnT6jtUyvDEKLW8dSiK2e6PpUYE6bfz
K0AQlFpAW1Otov9wvUIATPVYt6lbCyfxfIEve2ANokA+2fNO+Rw7p4MtwZ93fWRhIKEk/BMQsVIW
rsfDMMXWOuDdAIbz+LUzm/rUI7z0oRxRlr891NujRW5KjoqOEgkAGfH1UPgAiAaSZxPqY1NcIleL
H50ZP05yx/kR2slRAv6zx3U9Nxp57CouvvWl2dZ2jH42wD6B4J0jCzfTWW+Xb3oqE3nJ+D88lYYR
/d2hxCtCIthIfMjnyiyCisLMEjh25EVfKncav/BUJ5Wf0f2NHs221f6p6qZtfB6X5pvszfRDMlXU
UeJELO4zks8k+s0gxvtCSZGPI9vSp6DN7Eb1ez3xYlTtPOur0xni1cJn+6XR2jLyLbuw6lMh8kn4
i0ytr21cyCoAFFP/rzTG4rOalsr3fgAhh6bE6H6NqT8WfpuI7p7Obb6ESSnbjyJV1H/BmiPjXXtR
uvjOXBKwr6vxTZem/Irwm/2Qd5n+7zxgWRLa5pL8TXzX1idtwuPFr3Ose98vsVvQHUkb52M85N1X
LIoW6uhK1BVB3UEtfywyzf2yQLATz2UXq5ZfsE/rz4uMx/iDExlmj8BBly55qAu1tD5EBTrigUfY
xcFDL+Ahd73pq9HHVh8oRjO8Km2RdDCz2mQ+VxwBNDiRD0KXAavKLJSAyQqqGlH2Mc9W22lTi+Tz
iE6T6ssS9TpfG6iRnitqEy9SSUlfS3xD+sCOzDn1JbSfx0V61fhBTotyEoIu2MH+3l7lq3A6kSxd
cs4uJI3N/h45ZqCBAX1Ndls/aL2XP8EMSZ2gnfkXB4Ot98Cve3sdzOGpJXiB+gI08vow9T18iVla
Ggaoah5MuXTObiSPQD5voG9rZ2P17eNlWgt4lnE9DO13s4HNpwZaWsbKqXTF9EilKTpZgnvXb3Vv
+hwJSz7aQ9Mhnpu75ujnrqqkgVZqzRGyFW/XdcTriRO24ZTC11w1wrfYTBQE9WSaHfwnSsK6F0fm
ygBezPJadMrtxPo2Cjxuzc5cqYBag4yCGK1yuUNJJUXitGymHiiBruD3Xvdt/XXC+t0ALzXGgChE
Ocah7rWZ43e1bNO7CNsGKlt1r+oBgJI++lhbaWacqk4vYj+akkg7ZYWN60YH4eKkxZH80A6d4L/O
4/XK8fLOd0e3EmeAissQYCc5l760Bue/UU2a8uIZQ5KfUsXTPnJTOOUp7yfvfat3048iEubiN0lk
JZemEv2rldT1B1c23l+DqXDE46jjo4/C7qYgtivzr6YeAHUmTSefoxxGvS86Q5Mv7ZAtL5FeK9+z
StjPDqJiKqy0VoyBZglES5uizp4Uz0OGLstL/MHNRq8e0ziehidTle5r1TbmjCNNW9x38dKJIFvi
Rj2rrTt9p/HX38/tlAIIySLtRZpub/mKrJB6zET1niZSlYaTWLCHa1w3i3wp3coIhO6k76CCs7to
ps0vkOGdB6wDCO/Ql6aHUlSRdH1Mk3B06CG0yAupFQqcWT4vjyIvSiDjGKIEDpo7PzgP/EIdMMCD
VKUl4NMW2A7VuVKN50aYM8Q0d0o/2/BjtHDIrIacLMa20W+dNqvDaCjiD6Ikavkk3ab9EacqatAC
R8IvdPhK158iffxeIjWpAIecyn9UtVvsuwrp4iXIlMJ9nRLRKkQ8ncgC4A/WK8Xa+fOQ9+5z7OID
G8xK7/1v4cd/ntoaAwc0OOzvfaWlRaAqpvdFnZYoPnV2HNXhXC6aA2wo0pHpTYwaP4NRRH0wO5F4
L7Uy1oOph0Xk41wsUjA5xpT4hT173deqcLt/BiVX5xOI+PoZfBlNByPRrKdiafQs9GRTGH7bQP4F
mKioSuh1VXpuCwW9qBYtCONMb9H5p+zz+V+SeIc/utGl0d/nrgU5e8k1+R9JRdmeYndavliwVuYv
jiGwMMWMXemCpGxH5WmcW6sJnNhN03BIHPsj+i3JZwkb0nq0Mr6eT/680ubaLkGGtLST4sI5Ep9a
Y3DxEyvbpU95E/vhCW3mwnuwhFmNwZBM9nRauXaxP/ZpXp7KxuaXx+U8GPdlN5Wv2OF2k984jnKJ
0x4HAXRq4r+TqYyeq9FtcqyPavXVAtbq+IVhiI9yxG0ZsoNuhhwI0kJltLoPpmLlemDHs/Hv0OZO
75sSpo4/odbyrMduyxbNhvyzgIqsXxCayh+zIXKtJ0eLAEaK2azVe5wyTCtI0yyxUl+UTqkHFhaz
T4bXYL6kTDrndcrST2W0ltembJleIhzUIkC9wq79IsrGIfAmcFeTodcNcYhmYpBTwSl7tkmIxF00
JPV7WPn2X3U5Oq3fL9i5BKtbVXtGy0YOvtGyqR7M1Mg+CMUUhOWGrJ1vXSb0SzEmJFGWKIwgTmwh
38tIz5OPOga/TdClbZUjTUsL1yc10txQ6Yfpk2P8H87OYzlunWvXV8Qq5jAlm92tZCXLsj1hOTIH
gAQYrv5/uCfnc2+VVfuMJRsiCWClN9gyPKBAE05Iug7Lc8DgoUsmp8gA5eRh08c+puY6tpaqbI6G
7AoITWFWbDejO8vmut3c6oeRUbZeNVXerymGP4V5FCH6pQlA5iA6ZLyyLQ6XJcctajXmJ/xPd+au
W9Yf0CYHSWKjaSOuoZz6Q3mqsqEv4j7fovZO537+m0lFEKQA+VfnaLgKYYGgWc1vy8xUN0bRZPYO
0qqdn1Tc5EL9WjmnTdF2THYhwwcUSdosEUM2gckJ5gCIt101dBpdbzKvDaOPco7i5sxJtUHTubPZ
dgM/DaOnobCDex1Y7te8jObyvA3D7D9AB1bNUfRR0R67RpiPa+1t665d2d0Hc8E3wR2owCalbDa2
td0MV5Xttd/MXV4mwaFUPbq6DYsTbrbdcr3qpVOx0bfWp62VE1ezvRTXGolPj3mF3X+mZ+dqxKW6
+VO9Im4ez1swTZjAYRQ9S4fj0sNBEcfWrcNHLS3sWxZrCrwDQOItTBsFMCduSm9h8bELf8tFeRLs
geg+cSxNHeP7YjRXs52ZPyp3E8P1plrrEVcNR6XV2PvXNQp7w2lomjHkJfXyKfN9skdT2v72OMsq
vzFIUcksMj5LPqKlfRXkQ/PRKA1zJCCO7bdy0b0dD2Iwv8OvLe04y9bpTmZs88O8oO91jajV2IP8
d73y6BVRdPYXvUFYwq1WxmNjYpZTzJOOkgHgz0F18EcO4OKkexMVckJSvhoWAcJL1Ht7LFq/Cr3j
wSNrml7BB0z3TWGtxEop0XesVWYO1701EDFxGiu/kGW6GM9bUd8ngQasfD2XuigTFz/wgezAMq5J
Uz1oVOz6rTlhwdfXEHZL5aIPuPYozHvV4GIBPTmfpBTcheWmyp/gdnM7NoTb5FdClasd945uuodM
jPAB+03b4q4KkTd52Ui9y9ueiUoRM13ZIowvu2oHvxTWfb1ZbRT7TpupdOVY6yTXVuNQGUwhPN5m
W2Xs65Xhj5rtPgWKto10O8ZxPWdutRaHJujbT2ZTVVlci364H406+Kbcll+r/NxDD2iR6/1QwY5I
8pyb6jiUURXF4Aiq19Kohkcmyu6U6toKliN6qrONZU09VQnBKUP0Phggi/T+bFcJpbg8NkO+0oTI
7cKMdbiwO+TozXeDJTYNimex5lvLWqgUd/qJm3iDyJ4w7aZtbuVD9mQYluqSHETNtyWvIueghZmh
Az+YfKbVlPKDJXozOM2lLOX14EGeeC3LkkwuqJT3OlamMSV4Wwafw43ux8H2GrSjAltl6LSVTX6H
1nsWxjSR1XznFa4K4o3/FYhgT/8immyjiZfedmh85KXhrgfVhzNhZTArinfcO4mjkidP8tZe7gO1
Vth+Zab/QGEVXo22mo2kY7WfuJfmyB7nKHSMTuM0R7eyOYmixAL6VOfKLo8mnfMozgaZ/QBCANmX
FM4snoN6GJ108J3htbKCpo0rV1u3ka83PktrOZ8KGgzImxm1cUaSyAgPytauc+IuF7fBLpIQi9Uy
f9Ew8PCnXBSpwBxmB7E0pE2mkxXZeQnn0kwq4RUyGbzZqw5oV1g/YSgY+9fILbau5dSHOnNCdUTT
pXtyei/HQ3S11yF2olJssQ1j/SuMWOJGPbqgo60G9wOiRNcXSZ9X4XzjcEFVN6Gulp6zPII1QUIv
uN5akNjxOguZHTmSUiStP213bjfa2SFUebPGJSA54mrgShobAMzmpNFqKE4KmrKChyGYlVejh49w
rkJ9Lm3DCo5W39mvXkcb+ITgD4dALKb5SHlU1mlgdWF0W9R4MsZm1sx3jePV9VVjEaziwSlRn82Y
mjybo7SmtFCb+Q3PNWkes9yW8lQ1s3gNzIVREjVE/uDNFFKJKBCCi71oHjBWHVdGBpOJ0VLud+E1
mbUDGZ1WaXuicWX4B8HE1ESs3eHsdgXx5si8xihifxdrw+AHz2yKud7HW1HYY+xSc9Ctwg9BkuRB
Qkmw1hg/ZpHH+xmRGPo85ij8sDmLNUxMVYQklJ33tR7tSSQNLkFcRmxrQjntk1u5CLTTRnMEpGUz
rDLoUgRijWt7Gu+6pal1LNpgA6Pnj82QhJJ9m/hb4zlHN6eDEGdeBGKcbw9xi5VzHQ/zoL6PVel3
XD1t9KnyVWiRQUo3K2N8c/zqlPkzgD8mO0NIGoYfZ1wDa34hcXZJ1Fxfh7GYc+fH0KEfFtv4R43H
0BBD9THsloiJBopoQex5etEw+AZa+20UNKkKnHpMe7CFXgwQfRiSFhoP11kUYT8iN6MdT01Zuteb
s1Q8BnpT1qn16tZNnL7CtmhzunpLYCYuVuJ0Sj94WzGjMgfe4pfIc7+hIiiDW9kLnFPsLuwCQiCS
VA8Z1/gX5U1EkIp9ucX15m+33Ayk1U4vSU1w+LV/dXWRPcq2E5/HrTXaW6fWq4G6nLekc+EgXbMz
VrKkioL6xdTrKhKdzbbPVCmMbqp89R75IpaTSMqAI5wLO0jLTi+f8moF51KDWLMSV2dOlSxeHtzY
CK74HC5zuPPmleAuy7Ar4bIxGT1ks+82JFuDcaikodYkGqX/2/c2L7rxhqn4VGA8wtdXevmsFNOp
Qz0Z8mfvRrS1LO0GV1bvajsJR8d5WBxr7ej4ieZ2qc0RMGddDB/dPifN1HnFZ54nzJMSX+BBH0vH
bqekW4bsxhYI0SUzBFPnUC5F2yQ6F8WzRkdYgHeVQF7KqFTFzVCoOcO3xp/7mL7m9Cz7xdtSPRZu
f422vPerCEq3PpTTQDnuW3MenFeIYP1hLP1pjmUdGS9bZ8s+8WgY9ie7HdTRt1Ubxl7nQ6PlN+iK
tSaVwKjbXsVboJeKYxcN5YHt6X4n9GXfCqNCPEoug8I+nPu8xew9m356YlL2XdBuzZg60eT/WpiS
4By6DQ2VNIlpPNZVWR3mqKLjVuMMNBC2W35lc7Al+2kZm/1DiZxtbFbVLkwAB2BkQlKuv9asLK7z
avIH5EmQgUk0PbFXabjAK3GDbzloZmdwMY7KfUEkMvwdWKuHr4U1hcWh0ssY3M6tOz12yi++INbm
N4dSm2Md07gdt+sNr71feAFMVyEZV4TzqNn8sMzanIm/JT0FJUP1bA9zmZ8nE7LdOcycmQNoLt3v
drbnKq1JzGoaoZ3zeeka/U0FVW8kWJyYA02YNqIJ08xyOe9ctyH2hs0VsaddLRIVquDRkB5TEhSj
XYCwGWJ2RO6sv23Iq7hcemmfYLHgxtqJ3AliNIjK3w2WAkUMSwBd7g70+c8JY6PvqhqLmjKq7poD
oClVU85UxCK2P/5zy7xXPMVSaHEgK2sq+opKfJiDzOVrYIRHTyjQNuMEXvl8NIX2PpuDZkjgR5We
Yqfsgz6uuGe6VC6m91v4PvWELveRJ5oL1N1VCayZ/cXf3Xbj/AniSV4mOQnUs7EMxkRisBhnwYAm
jOG8SYKzVkxna0QrYieb8bQdSfE/iVY4WLcvWv00ulx8aESZ/2jrPntd1rL8qsiW6VWjAv0iLOSa
k6zLt5cVD3OezzVgsjZuuMYOuiF5YjdgAwNqszK2yty+kys1DmRTaJvpulj5SeO5/CTXfnpaw5J2
yziMVU0xLQiLkga0OhgFESJB2Xv4GAZYrMZu3i+P3Nf0EKrFmL8Nhtv/FsPcD9CVykAmenPrLt6Q
7ntE0Mt5zlRWX1ENqN/eNjlPBSfo1zL0APcaWic9Jb9J6zYqHB96kDD9Oc7Q0A1jkxoUX3t3DV8E
laGOC9oN3yxr7IsDqJagSsXgk36jdzwyWfE2+UAfZ23IradKJwxlOvnoUYKW1060wQ2o7Nb5Igu/
e1C2rb9F9VDrW7E24cxocg682BR+PtyWsgi7lPIbPewlmvtDOYqov6oZHfwsafXfRHhBdteISgaP
aJXtAnOMHYcE6a9wTMlf2g/bMujHrNbVd1jm8w3ad1mRuFPhvJRTHa1x13U0kBWj3Ltg3Poc9yYf
6WAAXPUYj6rzXtt2URk3qM+VM6++vl+jhu6/5RqdPHMVD8fJbQsj9u2My3whnjEiM3vDTFru7MfN
ImzDbJ7oTYKM89B0Mq2eRmmVd0+WL9V6TXfDfd7Ilpn6aQrndLFwVopzWvAbHcdmudItPdOkKc2R
7SMN2vhtiwVeXMm1s5IiNKImXSdnaROpGnTPbEB29410UPzKo6gOP7iMEH83OOK+9IKCl7O4Z9LF
WodXedbOFSmbKeZHTgPNIexy1IcxrzqJFrU/t0kToZOb1LV0Xjy3Z3ox4RWxz1+MzroVhTNdFzQy
sniW0HVPq8w3kWZlFzSU1NbC0HPehh/zupQvgHJ7cUCPL68OWeHhJDBK5ZIYMEf/nc3zcrsKvf1s
au7UO7O3Zk4o3O/pRCqsr72tt8fzKhrj7K9mrhgM+So7tnMUdaeR/OVbtCzUss6w2cchc0R7aF1R
PeIja9y7weA+j8xSy1gJP3iEsdx+EeVslGlXB94Qj4bNf7ms+JInvqc7SsPZzWgFLCuhQ1I3eonD
RV4fiinbscbjtLtKduv0laS2ei1USGAMMmPIOf8hcyygv+pMb2RTcFwdDkhdV1RbwWoOyDCaHQIZ
tSBRiLzyR+Zob4wnDUALXbElb5jI2GMbw1nvlxgovf1CeuI/uc0SjIlqwuU67wcriofAM64avU7u
zeyL+UqrVpXnZrWLl3ajkXRboPMojjkSvSW5vqZEcZ3B+7JRuBSpR6Ob8FDRsDpPQZhFycro/wU5
IK86wj7rvYNqVlEcGeLmjyCmGnxVLJpTQ29FJ7Dz6osnluBOLkbNkK22zSvA/VXPhElyEOo2qm8t
5llTbOu6fDBsi9gulR6rtJu67FsO/m+IhZZcjDg5wwkLm81tY5N06jlbtUUa2XT1lPo6G1+3pgMD
KwdujRjJRfkCcdH4UbEBfkwgG4qEmUX22a3t6n6cyCCSbRYO83FEXU5qk/T4inLoVKr9fMT1ULfN
ddMpIz9a5mhch1x8fopCitsdRh1k3bkem61NfMwT2ngofQLPOHrWretOKkhRJyD3ogqGwmwHZXGM
pJ33SSGFdbXRqGe+0At1qpiMebEqFlJXv9VzSJNdTB39M98lUHPbkm3koPsirp+VYXFU3QWyj0iP
vM3+2YLJ+N67CL8mtdVY5AQTihZRXnJpK5TjE8ZvYxBHfSbv53YrrQMnow1Q8Vix+nMjtbon32rM
nCKi2F4nx5vNpF793jlMBj0fsglLVUnQL+5r34DpvimwX7JjCdDkbjXWyEpE1Fr3etvLTC4fr7gB
a9p/zLAG2UEltvXkkUiPMSM1xrptU1/rPelJEB0zngOBkAhCWZV931DtdI+Z3W4/W0AP4VXvduol
LMv8wRfhscwHczwvhlVIuu3Spi/grrUL3CCK7qZonT8zsgiHMxyp9oaCSPw0mpybQS42/6JuDfth
m7cxIrfUE1hRyoH7gVCEU1W40bvNSCJo6gRuQ8lZO0W6F9z6kA91eOBizSOaN7MS5x6wF92joUH8
YsUTvrmVjVNwWbpz9WF1s+WLIGw/OXycEizXZP/uw4Ksd1fLu52cqF9OPGN/71bVQBpbLRmdcoef
mSXmWTFSxMC/tiZqKEcDtnmM1YULL7bVYAL5sI/OnNHbp7XvffWXgAzClln5A2wEck8Typ9VHCDR
Ed0x4KXpF3YuDSr8bTzzsLJDPa7vxoDQBM5E3hdd3ppx76MZhvO7P+Vp34npoxvhGXajGGyM6dpA
n6Mc9mHnDv424BiCM/Y30CT1cFwNauzUnCuCjS2LfDtFNN1foEc7e9vYo3JZNSOn80rXSsXTWMMl
K6SVgzHKg9aN6yoM6QEZxA7Cg593qbt1iAqS9FnNsdxqoJCpGarIFLEj5tU7amdqjQ8tvWeMbYe6
mYZfQyFl8WHJwxnvgrGsSXjwsXRWbtHSru20aRYDAIrOgXTKD6pkPL0m/ugI9SKUENuJBGbIjbjK
HLBN0QJ4E2E6uzCe7WlxQ9To7RqIVJy3PvdgGgirq56c3Bc6i03kRRskRFfhfHQx3+0+iM5YTBox
BB33PJo+tCpsNW2y7M40jFezaOf2qlpmEez/ri37mwK9CvXsW3oj1TLCLex/YTBqk9ow9mONaYhg
MsSqN7yZMn+bTevsLbU93wmXJjoTg0F3vxGy1lufME6mEDvKwc+z31m0BfhHu9XY3Iwd9rivNc4r
08/QInZ+MMM+85MF4fnlE+MWaX5stU8ulGSR31pfemPwTP/YNMwIz5mlNUPl0dnC7aex9Dugh3Su
+NYBna1PLCOZJua7HfdKSMSc4LPjGiaH2wpym35ZjaQwAvmhdEeknnoACnRgmKig8lDzdiBPjCrw
ztrblPHcenZPpqHmwWNYkmm5AnGeTMGR8sBdhN994fjBd+WHdTCdSuakeRG7i18NIx2o0m0/DyFR
5mdE6ZqlS7g45c1Sls10760CcewE3huS30WwZMHNIqFsnEpH6/bWpEJ3TyEOG3Pa0DrfHv2Bv7+P
zZBRARL+OPj9zMt8aT76hWksX7N1IWwwK1mjs2R/82i+VUcn2uJKX1mTJmQWps0ohfbaLK9XQyHq
7I9Brc9jO+MlMnVNORMq1Vh9ABBViGM/B6q/lpu5Van2Wqf+irJHJqhzx1CmdD1d8yyBmmxx1a2b
dXCMtQ2YZdBsSVbP7cLPNSfmCU3AarkdV49qZjOJr+m0TMgioPe8flH5UvySy2bJK59LoD4sbp19
MXLZm3Fu6PkFlc3cPi5mVD+VfeuoGPZ8g8kS4c9NUTGr+6/5WGcBtZYTLed84JcS4saaXeUcl5/K
E5V3MME6ryeAmdYLBCR6TB49+yhWEX24GFKN8cAkNW8OdVhtX1cR9E/woa2Pa5ibAQXTWKajKMqO
IQI5YlwI6LYxI5TirqP2fghR7wDI7I6tF2d+Vnydxny0Eu3JScftMKyfW3tbZxJZbZoHS9nix4oo
+edZ1cu1QbLfAIvp/Ss1InhPkeanhsO5wOSyvnKqSoAZmLZbxkC6Sftcuzc9p2eON1sxvhnWDINe
t5zr2ybAJHOmbKCMdIahjXVhD3gEMBhnMk8T6Hu7WcvHoR8C2qdBo7uDaIC3H7aCye9TxY340TTk
SE8aDVPMIbygWJlrOIAQGssH9FHwdj+WwgM0XfdafgZ3FD5ldWvVx7zLguCpx/n7VWBoCWDHXbyf
Ua/rlWaMN66HbPXaLvHmpU5lHi27tkMdoNSMaFiTzAsuuLfjZM3IdTSivdLmXJxnwMz9nQeVqaSk
9gjfkezoZSAnx7wGsUl6P7NtFreQ1r0mGVRW5fSeR/x7Cfwdg0+RBW4svEB+FTmxKV3WFjxHRelO
NK4jnG/Vlq1n2lq5exjDsS1uQFMZLc6GZdukZbaplw2YwJhSRq7fW98qfiBkH4bxXHjLTYvwkz6u
QpRf5TQDVw6LonqYBrdkdGmHPbjFdZuYsky2vKFeonxFhj+62+kNeWK1fjElIH2YwzBcZdo76Q7n
g6HFdzXGcHQkWOnGNWKRbdNzUVAZx3hxIZ4fkOnIg7usy8NUOXrglSyeGRfcQFucy6DhxrMiAFe5
HrnOowhp9ZNFS/OVwT7IB10jSp2wLWlcV1s53OQLKVaqoe5oLrfdlNDbSvGlFo770YyWrIm59tk3
9rhO9q0xSFnGJpOgz3k++g013gikux9lFR65jMLiiJlqcVTmYKgkYHhlHRsrGh+9Md927J9n3/W5
9B+Q1kHmte25xGNjq8M1Lcp1fSiB5j47pRDtjYz8vkgzV1d5IgAdTGnmZXnIrIck4xhKpuJ7C4G2
vvZUPtDLtDxxtOy2ao9qcCP6PxSANGGnRSdqtdTXjtjrJo2FDs4rFItuOwgT7Bt9tyLIU7OISlTS
A2e8YZKy9p+tagvLdHON8FvQj6GTCNEtOuVwo55QtV2Lv/syRu6VMPvpTi+4XCUoIdFlD9u2u7Z7
gxZ2YVHJHUkQ7E/C0/IXdyjDrbo092YRnW2T8nOxwkRWmEG/VJXczhVQioYerMFoFnhQ/SIL6X20
FoSJbyzi3ePWWj75wN9Bmv/ClYEWR1YpRPXIJKe7FD3qmmlVJFX0YYdKHtul8K509e4ql1RYRH6R
O0IBHGW6CM2jCyQ8RYrw260Lk2GgBx00fH2vt8A+1WA6ltXJkxI18nce7V/4vH3Rf+CgMDLpKO4/
/x/4vcotIlGGLLWLy/ANOsn9c4/FwKllhP/fl8I1GbAu6lFElUvCFgo8VrPWQ5AMFrgCJyynU+7X
6lRYontHq+QSVbvrJe8u7f+YQqBEd4HQK+ah49jpMMmqoYvrDLeEOmjL01pVfjyo7T0SwxsbZAcM
40mNvBnIwItPV6/DlgEhicAPrPZVs+nlKuQifecFvvVUIJrhtNrIn/5rg0Bmb4N6qaIECB+GszMI
cCez6kOjPca+lfTegVO+sTcsfNxtEnnYEkzq/9wbNgjxcYThn0S++F66Zn3IZzDmperfkwd56/0h
jYhaFRc7u/ECJQpFTgzCKKOEDoh8BhAQ3DWkve+8v38R9vZtEcHTY0f46Ctc8nQHT3pUh3wmY6KJ
39eDfQdqwzrI0HDutQh1UjVF9iT8xfrEZFGlNhiZ5/98l8DxAfPtEjNh1Oyv4n8OHKVdAE2DlzpK
oPNJGQFVAaXlOP/Vq8SC3LVvyZDOHe7PzsVCdlXA5MbwFJZuoN0YiwHwZLM52K/bPLwn2/nvreIg
AslMC+gt92R0ceCMwhoZnVDCG0W9fGd+wnBzRRPhM0S78j2P6UvCxv5kO1fXd3bZeZ7wz1dYVaOV
Meag4RVY4d0QdN8EU+ojWc0Pul9tAr/CPdS5nt+h8vz7gmbdXaGD87dDmi/W9ZdQGiT0nAdPe8cB
u65EKDc4ttEwHIzcXxPTaq3j3/fLmw+LYzF7BrAxBJw/HxYwyeKKmrnSRDMDLjtQdzB+63HBcDCe
3FqktiVAkiLu/5+PP4+7G4ns/NoABtCfK3euwCCoXaIkc7b2U2O03dPqNLRS52Vu7//+lP++AKDw
oni8xz/i0aVwTOmM1aBFxFpdHp7MeRUna2OO8PdV3tqlHhUt1CLOv3WpPkBZntFGDbhAF0/CGO6Z
W6muvVnBx78Tgd7aK54N8wsyabDPgv58eVsdjSJAgSmJQGt9WKY1++CC/fliocdgplvnZnNMElB5
6d8f8a0Xif4dLmg4KkKj3V/B/1wvRmXS/1RUtttst18bO/faQxNNznz4+zqXVNn9DEKsDCB0emiP
ORexYTQsvA9WP4JKAFUQCVhOXDVZByYS0CcBMGA+o7yfEhDkh9kJ/6tV5b4817gXMLlEF/XS+l1p
m/Esw+UkQyQ7cRFrjys7wHBurtA2NKf3FPje2jloNu5arA59+0t9zQIRjmqFxpqEytRHPGAeM0yD
Dvijhe8EqfdWunixKIhu5Sp4sbnfe2nTWhg+VHV2aMXgXv39G7651O7RaiNbgdzYxQGnnZXlMnOj
xDVK9ztCFTihO+XwaSiL9zzK/5267Nba/2+pi2BEguErBk1RoosIsWobP9Gc/lmKx7cHIBNvyb8/
2uWtaXskLruig/mPwrN3sR7FDWJuqlbpbMzWCfbRAjRrjY717h3gOIs+BjktHGdtxndussuX+s/K
CAPBKdyj7iV3sbIVnEbbVmk41uHvtu+jq5rpL8L4Vv/OGXxrKRQTTe5m1AY99+KO8RHeb9bJVJBm
dfgbSL2bQIv4OGlpvFcmXH6//amgi+36wLsbw+V5axol7TIHxWo4yx0TF+uTbGcZM5zwn5qweY8V
d3l7stxOzkUpBswigpcXT2ZNCuOTMNLpYpRgJP3w5P1DmoBDwdC07/k7mN698+Uur7R9Ua4T8jJ3
L/SiiyS09LSYgh5kZsiQc3fMqc8aKZIXCVf4SMbhpTR5+utCifBbsS7z83/esqQ0fEXKI4dnvjj4
OmeIJtd2SttVTqepPvb9k9Pm6qEtQi9l1NoDGenfe+g39hDM/AhpswjdQ1hTf8YLrUjmWWRKa1kx
p/FtY0vIUP3fuSzBEvz9Ed/6rDsb3w13AVw205+LCQUwhNxsgijllEnU+vOHXhbjQ2atxXESgM2M
oTff+azWG3sXyhQyrcgPYu5xqVTelEFu5vUwgUSX9gebti1Tl9CfvjdTH52FnuePQbHV19U02o9U
eM0rTWEnFTB2Bf43jMqyqC3pTEHXSLM+c2ILc/H3Mug3/0oQaruAIBjTyy2/UKTjKl0BSjYh6Ikp
3GJ2iXeWjTGepe81P/7+Ld7a7QFUFwjpYBfMy+wOsmfXOv6sUgdUtAEG0Wiy1AHRBFhm6W7wUi0P
sJeym7psxnOG5oU+/v0v+Ef14X9Za/uBIzfycbpHFBkIxZ/bQdLktHcHo7Qe/PaGtlt7DPA/Pwd5
WR+Gcd2Sfpy8u9HchtRremDcfOFUKFUzSgHg9Pc/563NidVMSJ6NWIR7KcUDgD/PepsR8zYX7U27
TuujNiFXGIX3vR7ygBnTIt7Zm2+tieQDuS8isUSrizA1N6a5GXM+pTCDqsRdbb2PoqbgsVpDXccM
7+gmtJkbvBM53lwXs4BdqRJYwqUjmsUUfCtos2Fe7vjMD6ZuF45V+JAyTSmgzRpmcaxq4b7zyd9c
F3HD/ZaDyH35xfupWErldVNq2o1zDqra94EVT9VNBuv7oPvVYigCmeyde2d/jZcbjaNFCEMQGwHH
/Sz8T1I8A+9VtgPTA8FM/VKWy3iwle+9/H0DvXGiMPaBNs4BRi/yUkcALGnjTdE2pr7sqzRCdegK
WgAgijH/DW1ZJ6O92AmpgYOev3Ku/r76G68WtqaJgadrgdq7zDvIE1ZZWwVbqan8m8oHNR/iyXQi
Qx3TqbPRDxDje4I5b1xaLEo3haxgZ7Ff7F8iGUqzETFLKWbIKKcQnVea6nWQlUngzfq/n1Gkjuw9
SOO6bF7GyHDcBZf9cErdZjVuRn+UjwXI3v5owo0sE7OZ8uMaBevDf3+3VP6kdLxYGyvmP/fPBGPC
A00/pYbaptPaW+158gYzhWUbPtjg1SEIyvXx/2NRl/aGjTTKnjv/uejQjqXZeERmvy76m8Wl7y1D
z/iRD8NyMjv7A8a6a/3OSXkjHSANYAvbvEcbBf4/F12zKvAbN5vSPmtHmtyOep7w2GyIDxIK6t+f
8I0kHWML2NTsWha7LPr1BIJQ6ZmEa4Vb7EAfu/bmzXk2mGPGE+ztxEGj+zjVm/z895X/ZT5K6GEQ
ioPsLpy1W97++ZxmtxHi1wg8EZ0C5hOr+CAYQv6GgLEei8HBHtUZpPcjHLIB7joYZcAchm1eNxh/
vzCNAZBoz11xANUEX+Dvf91bp4q4zMGiSUkRcfERPD2bBjc3cTEErBbilQ55KPfvmIybcZbr/6rs
98/LoHdNB5acDK+MP1/GWoRWIAQlS6HoWXsT6gU2zclTaU/2fw8Auz4wuFFvVy++NMNhVuSMBXyw
NANjfiLl/dRxyk9cMNQukfTuI7ut0//+OjHERfcOCX38dy4OEpS23gfErVKv7ekVWJ26n8tuTaMM
YImL19vT39d76yZGYy+MHJK5EBeoP19n2Jn4bq6dTrWbmeelUBYc+nF6gf1ooT3dZh/8vq/f6xu8
tWkQMsXHBcnLXTXxz1V1WURzDqcg7ZTnJH4kQJY1pXEAGGjskgTOO1/yjZvCASHsOnxPzEAu1xtC
bmDGznPqrXl9N3ilfJW2u57op9Vf/v5C33g0OuVIwfF8tHz9/ef/E769jV7ntlUzY0jgl0EoAmjE
PgREQwH+Rip+eycte2NBF5Y1QZxZ367t9+eCXe/CQIEskdYiz46dP/9q3dI+Y5U2oH7UD+9s0Dde
JXKa6Poy4UVT4rIsYpCumPuaczpyaaUg++oTuAYXdLn/nnj4P6puF6nQngfhgIbMF93ki4vPL4CO
+eWypFNVrGfPQbVAlIZ6rFRlHfx5Gik/ze6hVKN5PQ7wa7wx2u7NWeVfS5Swv8Pq/j/mzmxJbiPL
tr9SpneoMQ9trXpARCDGnGe+wDLJJObJ3TF+/V1BVXeJKV6xq/uly2Qlo5KZyIgA3I+fs/faNoQD
S+yGcyCLZznxXRKL/tLn0Hfgfsh3NSaWXZIU6md4sh8dGPApcEil6ej8OeRqMSwiNNG/bRwhGyRC
MUYsx5ycIxF19VODkoMqdp6S54D9eN90GdwRpELau7KaDFMIQAC5/ut78wd7GNMAxmQGtY7HAOv7
W0XXGsCoglvFcJWG2Kjyz/SlASoLiq7WsIvdogUSc2Vj/eQA96Mr05unkc0sAlLRx2XG6cmDT5Np
k+veFwInbAr2RV3iKHc2hjLLJ1cOWTjKoP9JpfmD25URCHMljmzcrqb5/UtOcH/VqjWmDVD0FHmZ
W4RkBFobpxt+FsP9g6UUyvb5OvTC4Zt8eI2WKhOL7XCC2RCfxfn2WG1R6kzMcCfEjfMidl5nDj95
gT94/M8rDREUFAa6+bGHPhtOL4oGY3s7QzjRUcSi1QbXsVvGqWYFAO3Rrv76NvrTe8rdTIHpnGcT
tPM+nlAY/TfG5PczT18mL6WR1luzscctUsp/dS5ociluWAgVVDH+n/Lo2rwc3NyDg3EWXR7w3mVh
MfjojOho/6SQ+dGrgjRl8Qn6QGs+7va10c6572rzBiswHfpK2P3KQbSSIlMay81fv4Xnbfy7lQ2I
II1JKOk0WBHefngSfWwyKGHBJmTIpS9RYDPqX5YGAMtfX+cHL4q1hwOPyfvH/4Lvb38jAXqQdNa8
KQc4CDaeL/wv5PwmQdO9/vWl/nT7n7mILqUxKzZHj29syz9sfG4RgCA4N8yxrXY71ct2I3FXrlWv
zRGt7/lJN8ox+uuL/uj10Z6zzjhZTgIfw7BSGHmYVQ1ER8jX4GaY2W0907PzFOLY/8mlLCIIzi+O
Wun7t9LF92agWjzrmxQptY5EtQR/Dkl84P0+j/u3z9O/J+/N9e83gvz7f/Dnz007g/hK1Yc//v0i
+ywa2XxV/3H+tv/6a99/09+v2vf6Ton3d3Xx2n78m999Iz//H9dfv6rX7/6ABQJf0E3/Lubbd4lz
59tF+E3Pf/O/+8W/vX/7KcDW33/75XPT1+r805KsqX/5x5f2X3775bzF/9sff/w/vnb5WvFt4XuZ
ZH318RveX6X67Rf3V3KXGLp+u8NoWvzyt/H9/N/NXxkhcnA/P7fnMujcC6sbodLffnGMX2kWsig7
ZGn73CGs/rLpz1+yg1/PIRksmyzY5zGu/ct//lrffT7//Lz+BjnouslqJX/75eO9zxSYQcP5PE/w
Ad3wD1W7bucTkkdawoVzTjof6zWu0qe+tI9ojlUEI3X7h/flH7/AHy/4p9Lo2xXPHFYCD2yKjA9X
zPDbjjlUckxG5oNtFK9ZOiMyy+9l3N+ZQX/jtz0Ai9F6CnrnM/rp2zxr3wjrkCG6gEj0uGgd51So
GqeufG4YLm0kfpWNLf2fsNhZAD6sdvSxqPHBMHOu4UN0Pjw6SDNjV49xJcCrWlYWsTOhdLviMgWm
h3DSMerItdN8p3xl3gvq2ZsiK7ao5cZtjpdsBrIXlglyssGiVWMPQobWxEnBNU06wFb64mTQOnIr
nleo8a1PqJZvhG2RJYdc0+pT87D4V0lGKwabSCTHyQ6F8qzN0CfDA848Cz9zNa+bOAMyhv1zEyfz
22SqS2JOyOoAx4+14ExgMmptZULYTaQ23ZqitVc97rftEuCDFuaUnNDceWu9dwVzieZTReT4egC2
NIQyNbCpugREpE5u3HQkVtwkceJG8PSyCNiIteuxLIbd4qFs7PVNoKlLolAQY1YdEs8aCs57XGjF
u2zsPOoTbVorc5lCB3OyjmN+5XvZHbruMkqr+ilVdrCnVfO82O2dIwVcHQN+AJ7yQ2Fn+Tbv9WLr
dcty0hFx7WmdPxpnR78+BVCXJt4g0tuQp/qmtu1F1kbARuUGWPohGLqHhOnr7TK046ZaKKMMbdAu
irE03wK7x/I/W1s+P6YVzL6uEr1LYTfUzkVW2fsqzb+MmVZdl0GcnZxaP8+lAyvdZhlmrgJp7zaH
BTTMI/QJRSdr7wSxjw8jiO2jP5deeKbr3HVmbdL1kQICQ87pQMM7zrB0ha8t5Amk6VFU23wugn2w
mK91AEQCp8KymutgWi1mXW2gqGD5z8SmV0u9rqXAU03u/aVzttUNRdNtmhZMAJQxtU6JkbzAWDsB
JIy/YtxMvgBeeEVHi4d9KCvQJ8iAcbVUzc0SIwGvEmNaaS53aI5DYt15AhOOYedrMaRJRLH6uQa0
8Gr62uOYltaVhdnkxGRDbiG8WcfUSF69pSmfO1fqd8UsYMOBHC2wvMaEUViJfSF6C5qAFyx4d2G5
r2AoYVCN28tAj9tPHXaEHfCQNAT3V60lSry9hiNtrc1GsbEFjHt8HVdpblj3KvNy3hyn2lcCyMG5
dLyMY9VGRRk4b162lButmx34EpOI7Cm9xlDB/urULDcVuB7WvuSh06fbBpsBDyjnLGhGu7KJd1k6
Uou6YoTTpIjfgWANtjHdCVFNBM2N8W1pm8Wl07fO1qzt5lLTg+VlBsL4gqbbvilnQ2xGMJpZOA9p
vDUzJPFecAP8uz8KF8115RBjawcz2uE49del6cVb1eumhbi/fyPd6sqFzQlCjvpbcf6KzfkiG70H
e7a+2Ja0TwEgoq1sfPothQ6i3cyVuhmq2FpZWhtZAp8p/mS04iNNJzAWptzIzM4ACU3dl2HSUD4I
232JY/nIECbbzVDKwYO3QShJnnNXyRg3j/jPXhcgBJdG4YPvFu4T6Vb5Q5e4GKatHqKZNJILlqBs
1QwSHGGCHVlSg1zVCjs9SFvzmvQ6/xNNjHxL8kN/03Zte2qzurwGxI71uUm7Vew688bMCth1GXZd
M25f8xEORpM36mucdkaYkRx35cA0C+3Mw51LJjDU9vTTXCHmr3p1q2bd2KbSsY+wQD2OhfqVSsZ7
zbSfEKc/OkVfuSs4r8kF5sJ0VzCjdFdmPhi30tKnAypIY0/xLNclC+Q7Ob3ekYFuvGtBfY6h1xoC
Y39bAVNHDG7scddxJw59dvRUGs9rzxDlzvJanmtZDTY+0s7a6VY9b7tcwyzYxTDYwmbu2qu2c/SU
XQAae9O1/YunhJFFZdyfeYvo7ItVHSv9HkTTxDsr6q92y7BuUfQsdCP2iEtNjK3ywM2gNPxiqtlc
Z53fHG187TvAI0UVBoQ2vTlG0kSQorBmA1c0w6k0sk2lLHFIHAHCsnTVOm4S58K3gCXFoiyubFzu
u2SyNTzPzDRDYD+fsV1308YhMO+e5p6BLDVFytnM7XgZd3C/1CJr0K+9seG23jM3yTFCS4x9uiPm
SNMb0FfpZEaJaw3NpuJwtq4wJW2ArwbXjYi78ztWHvqcpOc2AOVKjjBt8MaPsJDkFwWcrq8dDbdr
EbtjEBm4jheemkjvkWNw149jSD+sSMKm4KRO468MTn2cfkVSEDw2QgYAXgL7VQ1eczRx4OCl1ZYe
EkJatJdt77bbEdDS2mPaUK6XaqhgSsX2mzZLmsDWuOwAHdyZXR0fUiDMxwRpw6Ylu2fTBv17CjT3
Uk4V2dTeaETgIw5wVIoNtDt1LU07iKRTPQmBs3lyqafZDZp0N2c1RrGS3N168vMLppNEQdeDyzIx
j3XolIF+02gmYoFJA8lb+KTBW3BT+Ay16cVpEtBdOh6ZMoiCqrtK5ZJdFuOo9kMRn3x2oAsqA6wc
E6aXsBzYJHuAdsQdluNd61VtpCk8O2t/WORljLtJVfbEcduMTxpxPk8WdceqxYl35fidvZt7Z1cN
Bd7hXI1zulEMLXcYtPwTDh5jX0AZ+9p7mNjpnTRHTaZiZ9gtzn8z/5rhWdhnjtscO6MMHjPJTcqS
rU2gTiVgeHHQESROt5kuSjDgia4OZ0Hobia8KEEQCfe8rOmELUuarxfpThd2h1rAdL9ioqHNmzZL
EJXVdD07mPtwCklvDaLhQqS0MfzSDNbSHYZIq3CR2kXPrtai4U5117kc4UOuy15rn5dsinfYY5od
gEDcvVMsTnT/86dEy5ZItn4H6HZIj2KY4Ap3QT9FQDrzQz1p7RtM1fg4Fq5816Y4BsNTMcvG3Tpe
jDRPtxacqlvbHW/U2DPFqJO7URr1fjABOSwMwUCw1gO8RODHwKz0tQXTaIf5rt70CVF4OPjyY2Mg
m4bjCmJHWfYJmY481MGstovjXQOBhYUyNavc9ot3x+7iiDw5feelmLNBVkV9r0FKUMh4a+AZm8og
WrS3xnk1Dl29G0CBXBpT+VQMTnZK7fh2qYV3P1aOJN+lrA/Qc75g22sO0lahixXvsR0GdZMMyw7I
bLNqdPGFkdW6WYRBat2IhR8HIXtafuNpNFezduhvwKdINrbF9y/ZSfPHoWfzBELdsDp23VF5yAr1
MTnVQe6+x5ZsL+QkzEeMz8GTr2II1Tly4AVZPGjpvHavU7Mer0drLjCDYuMjWwNzMTQCsI+M2Nsj
lEtQEVn+7Am4pdIcy7XlQ4wwrRIO25xQEGplztrdIIqp7m0JN9TE2BJOWPa2Vu8cgPRmdwgmLroS
sxI0no3ytPJkWfMz9BYkwW5Q7nOjH6JGuLClkSs6rXfHSpetKvDpG4K18eGl+ddW9AsIdetL0buv
Vazu56a9AV6N9r7wP7eu9TqPbnoPnRFkEeCTwq/uW4rsQ5Wlz6U9KbCQtb7OAiwI+ugj6NFKqsmK
m2+UMokKpDX7PIu7lWNAkyoZZu6yWDlRNYMfbxABrrxuaq+WaoFHVPsRR/o8LOXkrkju4v2yr/kk
sVHN4qIt9fa2Nc10NVfsoHbftqHdxF80FyhEizERM30fzr7gsnMqNw7gGkQ0fPS5mst1YsVAaKGY
3bt2kZ4KF2e3QxR2Qhqok3TDXpeyOlsOqj1uSYDbPXYwS4K2GgbfvNazkjhYO7UjsIlnh5jaJYY3
Rnk7+lGZVM7tOLVfEM4BY5wVaE7LWyk9hwfpBGo1utYB4K1+iSXmDF1drI2XeJ+8FmHPJLLpCsTH
IR9LFQF4W451C9aV9DCRnnBEruvR5sAlMXcUwPcSJO83cH2A9LjkK9qafWqFVV2nGVQ7ur6ARfJS
HeTk9X6kFWXzpCQ8kzpbTsU0+V8C1ZxRDG96t4xrq+OAE1peNYWjqQ9vSXGufVG7Ya5OAHyUvsmN
ilR6V7cwjPZz3xBVC4tvPZdqmFGf0zGsnaTf9V2wC3ptN9dtY4We3sPhrPKx5dbjiLnE6mtS6LSl
A5PlOEMtvFoYoAOWgDgtpP7Sya9INM+0FB8fX5tNL+M4BFdTagaftYK4MSVg3DZUSGEAwDKEMDdF
U9FU28yxbyWou5XdWjdAqN5qod+VKk0OdsPTALwxDxVAigzk7e48PAPc4EKO5kg+Ve6DCnzgOU72
qSq7+VI/r3ReUMLszuNpi2yu31QViTwrxhLVHFLqN3DJjL0/tyUoHK9eY1L9IvulugMbW5DA4ehb
iA9XJQ/fmp1lCRvhFPux6mNYQPxmXR8c+J1e3PmxROkS1UZzxWHdvBXetB3dsl7CappvncarIj/3
5EtjkoNh+Ym7xeiYbnU1G6Gdn4+aE+xcFWDcFQvnJX6/IdLH89vk88C2rcjxmComVrCMKtyl+aHF
0x5xA23cFJF2MFEC69MJrGoOUNGoV158G8xFcTGC3Q1LoM50A9yHxit34Kf50GOobKiT22jRAwXA
OyGVTbPvrCbVHqm5+9NgufMe81/82QP3DiKu7A+0KddLW8gnUfQHMj3o3WMaXXkBGIuG8/kaC2V7
yPGHmxCvWv1BZkO7jUtdu1job+zVYMgIqgZgB86y7wvsgM/k3kFmRtD7e2v3X2oS3jcV/3zs+33X
L/zv9RG37825BSc//qj/iy3EcyrS/7+H+ADj6P3L345ZnXxpvm8lnr/x916i8Sv9Ov+biIBZGBr5
/+omav6vRIfT5aGjh7GRbjYdy3+0E139V1y9pncWvyHMQqX5x3Yi4xfEYszuGdx7zr/STTS/BQ38
czwA9pBZGU1mnZ/Gr8cFv+81L4VKF4NoMWzlHlSc0AUs6EcjAnC25hYp9XbmeH4UKCAbsAep8WgQ
zgA4Edl9qcceuVhj4n+Ni8b4Osm6OWiAofdzOXvRxL567ydju5lkU4q7ZVmmLclw7TU6DvfokjD1
XEPm3DaIX1lhVRvHq4amyqeM8LZPrpF7GdZSzX1i4FVzfrJrUw/NaeoGzOikJ4C79wdri6bLvhuL
vA+uiqAGH6+WXEEJ89CnsMUxM94HgDCMqILd8Wz2YETXjTIHOjJnklHkxlXw3gKWGHcqcSgH41iz
yRjihDptRaHnHrAjog9WwpAjAPGha6EPdZhl9ppnD/6tGaRgrOLMYKm248rzVtkgq+KgU4Hw9vUJ
aX+VNW1rsjiCB3B0RNa6EFt3KnBnLhFM1QuVcXk1dkgEoZX62rCrfSg8i+nP8br1we1CB5iHi8rx
43w1LklZrEq6m962sux4E4MySWFMJt4pZ/LarDCpeLC74sE1I2ewZUGkjT1/UYvuxKBg3NnZtkPj
iet0jA21n3MdCLlde4EIM20u75oxcK9Ms52yDeHZxYU5a5gRnLScjMjsAm0IsbbUL4NFzMCB8JvR
Wc3LwolKztaboTCl35QBTPdIsWXkKwe0FJwUGuQRUUmcmRQoxyvocXV/vzRT068wi9Xdhu0kkHtC
ZfQ33ejBMMR0Oeiz5VDcaiI9x6PIhf8C9x98Vx4nIyAUlJE7DA8W3nuRdSusuvRVxtYiYIgd9T5Q
HuWOR7T7Z9gcZBGmbvfczKN+YXtltgM65h17DdpOSIvWgxV9jp8POXIs+6BstXscS9VtMA1dvyYx
yFtbVdod7R7aGQ1Cz7xry0pEcWfOy0ZBac5DOSbFY2OI7lo0pJFCoRjlzs8HX8dsmHPOI846fnXg
l31uOg3gdeDLZds3jQ6oxhMVJvsJZ+mmJyUyJW3BiFe+NtevFaSEnZtr1iOSrMBZl37cvIvYkfaK
VjBxfBAXFiDIo/eapI5J99uIm5tMOO0WgZzZbcgP9K66oDYhgNOCooVGjUqYmk6+yaauyjFZ9Vac
v/o0QLAfQziMBJ62C6be1nXh9vUYjU4KvZL+R33hS2C0YTlLIregcrXOHmNOeaFNxaxHNY/tm0td
wGm4GoyfjYU/zDSRObLynYff51kjXs4PM00YEkq3lUsgmlg3gFhckez+sJL/YOrxwyugekZXw8yH
HO3vl0Upi04AyibgWVBHeDvq5v/lFT4svEHbj1bVcoWqW2W8Bk/J/8kVOJOeBQloij/OQjAKSm4X
xwh7j2rC3nW5+MkVPoS4IbZjyILKycGa4SDU+fb1P0xiAVylnZXj2cMzYE8XKfTsu0VW/lOW2Jpx
1EXX1ryyRK3Mwq8vajuLN2brlReGk3Cc9/E3ulE39dXT1Bm2hyAM8cKzMAa9gqhcC2NLngnFmK7p
9HyMsqAa+usP+ntRA6+Au4fAchLVDKQ4GJS+/6C7ppg6t/MMYGXGSYczFBSUyPqmGf813+jvVzKZ
WFs6vuOz2Oj7K2k22Vl6qaF1m9v72Bf5cfCWmzqtlvVfv6TzD/rnlv6fF8KiSkCeifD6w4U4x7hV
RuhHaPfuusrEyhqbR+IFnv/6Mn9+5/CjoinA08Vn/6eHEPpb48/GTCwbpnFwsw2tH/+FY8ROG4uf
XOv7qef5JSE6wYdz/j8Ubx9JE5lXKFvPaivs/Wlf51HHCGciSdeUx9T7yaD/mxDx+/fP40UhdGHA
y7+/GWf+cFMXLh0sf0rtcIIPVLqPsLXYIwKtCXE4ecOtSA4+mGX5M30r59rvl51vrxNRM+IG23S5
Qz7ejSN9uISjoRV2ptPfe8gcXDQhQelxeumTq3oMJmvVMJz6YpZaeUhUvdxaI31aJafOXtsizZod
G312lZOKZ64Kt61TnGFxSmXH/O65HatyOyDSrlDca/WRjkj7QBQjd4vT5+o+njPjJV5k8Cn2XQiG
0sdgGZpOF2drwy37jhllD/MswyMzr+2kFRpkad06QbpW+8anuguJLx/eynasXdyE5vjgtv5EsFVH
VBBZgf6t01ejvE2UZ8Pf7+xlOlR6rFvHpB31N9W22XUJmmIJNSvuGB0QEHjQW0/aYH2C7Nbqk3f2
B05hk173wFknUGNhMoNoXiOnNmjYuZl57P3WdA/BlHR3nOlFs59aR0QzzYUv2Zyoa6dOm31l0nWr
vKTc2Ap4BMfbOYXt3A6m2A49CmjLHmFkdBQnwBU9H9KUPzSavVZniQhec6N9yzMNqdA5oJDCcy6q
6apdOmZnsdlVF5WYh9fY7+mnoo1Zpx1hHgE8l2tDmM26Aapywm2arrSBcgrSP33fNQro5sqEhlRF
dO70/g50F/0IGm/SDN1CMmag/ZWMR4Y6A8H0RnxuDeVSwQwhUb2nJV943ry28ob2ce0l6UpmfvES
EPiQs97tHNjSEYk01g2FYXCHXLuztgaKzrJKPaZvGiMTTiCPmmvQYRZBp1akQiQMgYp6PPBhmhEm
bsDHfjwckGjOwC0FlHbSl/L6fuSpYY5XuFNUo7C2T31QDNDpSUpwTox4yIFH+/TYmkx1w6DvJezK
HJN+M7sivaZ48FadzMEnurnbcpLPGnHRq2HZSE2DH8w8JNubLRLH254ZUhtNMXr1Y8VbeRWkfrcf
44DNAxvkSEoU9461HflxkOhToyqoVcoOifI90TCg3c1kOQpVu+tJtiOyT5KNAp35LsMM3BMobqgQ
x0gq3SsP3UhzcIuYj+kzrUokx1djkcj886BbrgE7M1Y0epyAnj3ypfxVNswOjhbz0T3dixpcWdCU
Ln26wLl3i1pkoBVrzItBNpPD0rki/9QRYQSEy+5lwBCIXX1rcyabVipXpUUfS3janj6OSwwG9eVT
XYC/jzLivtdWbKkIumRwB+uyiJzZHmTo6qZ6NUs7jWytH3faPIpr6Ggu5bPdfjWN0d7lemVGGbla
u1yI/tXvUNs6SSZ5uKbSH9aGXZKVxkSJmVrWxwDgZl97kHEOrrQeKx2WWtKnXxr4Y7cIUM8p9DCS
noRljXCnAIO9BmluQkeP9TryxsE5SJOYDx5dw40G+HrPLmTxV6D0Rh16uH+2mqvUNfBqfg/NgYxl
iq46YLk0tFfYfZaxhbCm0WwHcrSGFjCV6xY1hLZBrsxwOmWRG7YFgJaTvcxPTd2mZCtU9Qn+4fKZ
+IDY344V5HAm2n43r+Ac6+N20qCCMKeOs4c5E4kVVlITW6eKNbE+o4myjV7q1ddRdf66aK0xuCXP
XJBLD1/OOdLVm8wrQPHMUw2rzeZ14QggbFDBdAaJWgJlsHJAz++0DEJe6IKgvuGEOXYXwsjL/hEy
7RjDV9NLu8vWKoPSodeQosOeJZq401SfVtlkTvf83vUa+cv4qsPwbl8UpyXQMDZLB2JszOlqIP3o
aOUeHMdUoxgLBZFA27ozxq0Zj0a39c6MQdLfIE55uSkOVSe0EdSVtmy8MsjsEIK7dosGoEoiPaiz
B1QGzkPdT85mzuv2ELRGimWqT5J156v50W9RvmDlyvQLbV6m/p7MksJcZVldXystJ0UDS+/b2Bso
K/qAuKPILZaWySiRsNZD6SuiFydIXKVIhLc7Y66NfYcJQmyKZl6Cc6eSyeUdZ798OZR6lpEwjvbO
vvYUDL1nFXdjFyFC77MbV3erjV71OrPJqjE+lX1q1Gs/czr7eqR+PDHSGph8jou9MzrCiHb439N1
MpjJpWHX7m0NhddeLW47E0BgxAP5VBkBwvUG7bSbvLqCz/XSs/tzJl8JtyzK+8VIdnAxZ/NRFag4
tiiep6MnhmTXyDZILsD9wqfiGC72s6k1d1U7BFgZR5WVTCZ72Nnk4QbXIPrMYDOZc9Ue5qkqk5Xt
BSRRGvSbqxXYb4mYKtaCHFrf7JYRcEwdUJzuL8VRcxYodzn9i9sh4GnZDQXtyR17gwC5KZvqUhBU
AXEycZ4qwnJIeaHpMEbgMRXKXaNibDYuzwsLgBcldlZHkpi9fM1qO+y70jV4SlxHpqR3pMY20UV/
rZZs8E5Vm5JoYQ9zYkQF85+OcXlg3dqoXHhnJ0S6kqcvUZlgMIvD+Y4cDZ0jASE7bm7Gm6X3v/WO
3XLrMe+DA55PlCOhcFyO/KnDCuYtRrNNFwZ+YQmvcy+gEhmnInBHpglGE9e3dmN77aboB/2OQbQG
NDvgcw+lLgLv0rHm5FbjkFJHI+EAD0ua3rJMGznE8gEwbhdPff5cFEkwXlbMl1YeQ8nLDuq8f4LZ
qdMmEqXojw2md9oebk6TQNWI7TnwipnNFKkobZlcW8VzPh0GHaRxs1BaTQWBgp+0qSx57gZ/pKcj
x6Lc1GAkytAoJntjdega3zTCbzbVuOCrSmjy7mwcmcWpinG47jLf0oq1IXIDCHeXBFrLNLqbadkY
jgRkH79ykj/PUMH4Po4KFuR6EmXgX7rGksPCm/ygXvm+b7bEEdbJPo91foQABvi8BABwQz9RzXYw
dLNgrcUkuUtknTn7ZOmL+iAhe69Rzqh0Y1UwZG8N8IbDmg5fgQAMONO6IkIggomwUEG1872PVma4
Q4u8Ah2YH/ykE4id5mRN5soOeVV6mdpLsY3HICWXu0REYoB/SHj6q7DrdZtPeJp2E3pw8MYOWc6k
T/onCNG6/NppSETMQdJH6zJnK0tNq9lrIatAJ0e/gY5m7IpNPJhowUBRqss0qPWXijFawULSt2cU
xHyEOY/czFcBWHs6rNMcja60y+ezlC6FbV2ZEPLPZltTSUHVm9nDSZ9VY14ExMiO4dQH5VvO5kph
oAXJvoYjm6NjGN3jNIzuNTHw1TV5o43/OhZDkjwGet2uTbkEOVua673EWEKiFJj7pmzGkWJC01+0
CQ/0iu6wvAFPWBdhVUn3SPyST9PBz5tNEIyVBuwk9U1iWzWi9+Z0mYiooVwEhtBODH0XLX6roIeA
iTRr7YVjFEGTdoZR5c6rUx8pzJKRCsJ7P7+qPC7mLwxp4u7NEA1alt6rSEPQy0xUdw45eTsU3G2D
4DBIqbVo48IE841qTa8v2JhWQzymHKZ0NZnSuu/ninNC1erzYaZJuNcM4Kuhf87dPrFjDKsyJXQS
JnTXfa3tggqazmY45cWemcqxP8/05hqNRh24RAxjXdD2oImLCKFRAtcwj68mDJ/3rYwUpbykM0R4
y8ADoE9wla8WR9Gphl87L2Rt9czEiI6OOW4Ui3dDVlgHpXlhquWTdbbhlOFc9vrMGcomM4LIuvKB
R87fejCzjzJozUjzpfaVsS4xOSzN837Ug3g8OIia9CPRCxZV41wnn11EPltEja320FuFRUZH48fm
qslJsj3XqHpkwKuZ1qTFOMNjizmZU1iQ+2ExqXIjHI35G8cssRaqKE6yhDGy8TyfETQBqOY2FlO8
7LNlmZN9qaV2tjJkpZO/WHcE25TDmO81d/TMvci7pD75JfTzEPFl+5wJryZ8vpyQTKqlb+pT0S/j
sUlNa96zLKZ7DlUxMg1kVNnGyMf5M7tBTrDWUlkQ6yH/HpLufO7KYHEbslaQ8oFD7fIEBnmjt67c
tXmSjrf+ZAMhF66ZX8952b11nhwuLCYM29gryGRsEF6EZldAJEDSMD7jqx8AudbT2JtrQmMUy2ai
Jm8zLmXenRq66N5BxcBn71Xt055UfJ7eprPa4tniUFysqEWG22korRu0G/KTLw192oChJ+A11dVx
cEr7darMRKwSu9Lri2Uc9YLHWIn01o11k7graKtnna42H7UhmcdNZ+vTJUTmGi3JgAiYs0kxhcmZ
uYESQnxu66y/0gillHu6jsWbndidIox1rZyaoIxlNuLiwunS5QV+gvDWphIWIVQZGo5llvkT7Cei
9Cy2XQSc9OjJoiCkgGMM+48KY4niRXOFWLuN27EFSK89WUik3H0eUMcr6VAzBH3JZLngj0EwRFkx
qGjGbHTboqPd6HrnbXrLt+pwrHV/G6D7/ATc3Llv5xa/VR37hIcpUjrRVumPwuDIWi96ceXQi9qU
E7pPIgSa+AWNsUeDzuiOvpmJy3RpuOzUJoS82+k4PAVuSz5OU47U5Eh3t4GdzpfuMHMuV66YtrbB
nrhmiKyu5sY2iU13DflAnul8SGWaEa3mm0vEI0fcbolRZVWN7mdXmuh56a3jgiH5+4aStHnpB8MG
is2LJ+BKUgARX4WNvp4TBFmDcjhpMhQy9xZ8/q1LfsUJDXD5/zg7r93GlS0Nv9AQYA63pKItB9lu
u7tvCHdiziymp5+PPYM5NiVI6Lk6Gzh7u1SstMIfDuxoZdXPkGV+enXU1EJ56fX02c8JEwyqG+AP
IhkYpQ7saDXQ6v/DRaPcxE7v6BvfDPv9SPyOLiZQqjegj3jA8df0+yTU8PzFuRgv0A6+mi1bCWDR
qtj3k6WAiC2bHkBFTS6C1p7zza4yaVcMJTUqaWjAZmmNxJORav40rC3kw0sCO0zlKu6DV0lKHGzz
kuCrCZK62KuNhJt5Upn5TaSW9spJ/doBNGMmRynCQFmqg+zJrFAENqRguE1p1hz62i9m5zNLuS9s
M9t1o5Y8AaSx1jINJRC7afHQNhGGl4kD9w2iKKh48r1sZbZm/10IxNBaS23MXTywXis2gSE2YSgn
1rqU8f3ReFAktx/4AR4+1P4XpCDt7aSo0sqsfYXu30j8XanxbRg10y6gSbCvB4fmfuFoLViNrrnJ
IAO9OLRyjujb0mHpjcE31xgqljO4VppWHXX4Z5H25nbq8OX1BrNDAxqyYgI0zadiUeiVV/miMd1C
KP1GQRuEh3gESw9cU3TJKgM+DS5OHi2vH52YNL2JmW+eKsNRUnGtoqBUH3TRtSu7pH3oh2O0NXru
NUMZQUDScuA/anBYA4QADmebcH+MrmKkwUYrR2fV8yFszzLV7pArTt14XVsbvxEVL9a89Pl3AQqr
jez4yW8UrbsrJ4FHKsHzl5nJ/4zYRSYIWy2R/Jxsp3wbcdsC7DbZcvrI5+D44O0zWjjhosDXChtv
vBZLtwdlMk2afnNtkDhgsMFSqIU17qK4lcdDHijGexHpCpcxddFVrZFYbKJIqvGarFPMCMZEdlaO
UlkxXh5+sgHlz3PUVt1PjPMEkhzmo46rGRa+JZmUq0gIVIiOo2NJEP06ztQjCA77tzlSmRoztde8
Vg2nr5i26V/9ZuxhfEjkkk5s5Lf4bCFoXtiNsN28SkihQ6HSjJto2Kx7cBLPSPwDU8Cdce0ouR9t
SvrSOMqmbIJ1TT9Jc5E/qwxPihTrADgY/1lbq4OjWY/gjUq640S/7DyXRGzonv0JV4VX6UAjL862
soKPMsQFR90kWEWJ5iCnZbR2MukXasV4c9bk4799YUrKWvIzcLVKH24Mv55ue4gUdCYVG7xkn9fN
uwWLbStbhb7CtDQaQTkqDN03KD27ktzVR1UqlYchZeGcZNbrcbJ+JWcRlgeZ0qJsWESIjleVrsqe
nDeTcVdGzUtRinfLrru7yVbHJ71zogMA2YlbFppufWNswyOm5fFu9Nu09WqdeHxr1YYA95hb1o3c
ZgO3bVEVd9Tkoes7BUnToAYhYF7yWPKnynwlN+xvejvv12qCZP8ugIv1qySobF0YTNmqK9kartLL
YmVTnVpNPuI3lE+S7rUlDv6RFibrUJukjusEr+Z0FdoF6BZLJie7y1ErxzwAixsci8oBFB9hZ3UX
9ja3LyGbrmFhOOZfwASFyiqiewFmqXMKt4ZmbW8rvQUTGztVZ91rWlps7K7FAgiOWlIBOjD6H6ro
o2ibAmDeq2HaOFufWP89EbG5DcsueZcAnZYrq1eVG3+KB3lD8jD226hyHjiWxySkchBi7oY8+WD4
e6cWurFxcA7PAZqRJGws4qG7Ei42tvd+6aziMqi/llGne3XT0ATHgNV/q0l5HE8Vdj+4BUv2alKE
RT9gihvtSUOHHCP4WN+bGb8fjJGU+Ss0zQmbtA7p81UU+j0GSKlOYVDrzfoOro/9i4Lmb7TFjn44
I8ybwVYfsNUrlA2ukD6sBctPn7VWR2YCaTmc0xFRJk7Ak2dtS9iP5FZBxxkvOSc7jHESYyMg4WLi
Vjin0qfAzeA9KO0MvfBCDK+6D97CRWU8vlUArlJSEqmi7dWplAX+QTg7eHbf1Nlaz0yRuEIXbbIG
uQeOKJYw01rXCr5cgPYwpXgZ0lm33YqCqdvQYPZHSOayf2cHOEu6TQSYaYtDnnaQIrDvrpMFGEyE
GfX9+xBS3YjUvIF/cmOPeL9QHEd7WsqiQ6znlbFCJnq0dtqIzdcWnIr5DsRBwYmAyMlcOUEqtri6
TckxUCr7BfqLjD47O/sgEPWklFUGcrJ3+kSSvNqgyBIASy/N+BFFMckCOF1gLcsFnoFEa6r+PQub
XkUhvqre0YiOpl8tiVb62BH37nPuwGGXAxhosaxT1SOwfDNZ+UmuvEhztLsLdE1pdgC1fK9tc/xf
JCl7AO3ePAslMaibV7Lye4q0cDPkyiC5DpJi1OAHrRSeDMbskPLdN4NWm1SgFXlDbBLd6V3rT9sU
O4tjE6hi1wMlII2qURlofTl6JKzr7+Hzd1hCKQMGV41s8W+Zg/8rH4Vce1JsJJpHrzaAd5fHBmI4
RdbrGOPm0io0G/81Rxt1lfl5bQM6J4sjE6YK/yRUDrYXsYlfkVknZAwmvDBXmA5kr7UYkxG5B5GG
a0BtmBaIgPqpK6Qgfo1wDCPXoJo/2+35gHr15hC0PhezhQU0765NB6gY3hks8deAfqpnaZJqvLhK
tDhSXqzfehbHj/Ca7FXOXdFuO0RV16lpAtzO7AbBMaxeSrR2Jh1b3iLR1ENkCHT6WzJX7BGEMq3w
+2r6rSZPI+w2K9AR0J9KuwND7aS7IU/AvhSDFe4R4NCR/Mi7AlfkpPoGo8e48wGU74Ht9c+yJs+S
ommXuv5vlIulYyY19SZ2fkU4YDhGjaMxGkCAaghAMb7KccSjHYP9caP0DqaqQ4wvUJ77sXabhFn4
FvthWa8jkZKa4dQ34VTUO1+oCj50YfriK0ZSQBsMwRT2QVOyigUIEnD0JBplfJuFOFk1hWkBU2lG
cTvmFEIOMrKkwQYaEkj8su3bci/iPKdlwFLf622FugoOs5j5OTgEQoJUJym4Rbt/ZnLkU3vQfVzs
Nqw4znx005P0Qc7BpZQ5jaEVmJbQ50fOrjHDSNcKREld7mR6hk/V/OgGrc3OM50ywQCL0/2dRh86
rA0GqJHLTgU9XuNDQ4Y/qS8YlOQPnZUTCSbUHflUZG+bgdooxDsLq/RVXtmkZ/hrj/GNonTWVyVR
o1sJItH4UBetUFxj0CrVy0PlJnDiPkJFt6hUF1O16keiVLAZa5zS+7eypGcB0L8Po21dajy2dWQV
607ye1p1VG2OZd9Nt6ETD8kxpz3HzOw2SB+V1rCPEXo++U2Kjq20ynILQ9emlB/kAM8/V84oGxlJ
hQQs8jUySZ2KcTtkNJgNWTlZb5o8l8Jx7TLVtQZF58Be8uEgRPIGxL/Ib4ZW0X8QcfKF0HeHZkGv
60sxQ2NZAK213CZrrAnj2Jk0EgdBrL5UhGKQqjRFKSgsToLxhDR4NI4CnJ0RLwCAaqPiir9zJ70W
/lDtYosn1c2idPzBwil3kYXX5veEaWPkHanSM03RlOZKl6Bil0mW9ty3Nj7RAMCbVaI0FAQQysc1
kd5Tt28zJ0CgIyjLehs0xvQSG1GXrtJ+GL60IwKI5Rhoh5Fy9ZEuevw9b6t6Bz07q/dW1pbJLqxz
UGCDoa7BDlKjzPzRqhEna+LnXBkrSG5lMvOMpt55zmTCgbu0lfr0qS18K/AyDPPIjTtbGTdAGHBi
xu/ToZCYB6lMNGKZfyRAL+m+7cuWZk3G/ehpTtrsQ0EM8aOkiTN+kcxcCZ8ahJB7tmyAw/SI11ns
Gnbdf+m6OItW/hDlX5p+cIiRG5sqOt11SQJhT9l8M3WOFB5b+Im0vvDO/KYFQbYv5Snc6WGB37Ye
pxMMGU0H9zgkz1iHUVdCv9qHuIt6INU2ocpYIFXRgKh22Zfyoe2xxbtPDCmUn8JwZIcjJphZtwZP
9h5fZwXAO11mctKQrw9uXxXvIDhb6Hx9BaCrccxjBDq89/qqzR7twGqeNdJ+Hc2froxu/NYsjwGU
UAF8Wc03aVIE30wCocbtBp9aY/zXiNhpxvcqsbGcwEo86iAW8rh4Ku/2cCtN8OY9RQ8QAywGET1C
s9SmfWr4VfFWoTZ0n0Ymfuk5/n1vuQwCwZWVpn1pDbN+GU1Low1slhLF/qi4saeqhuzhYNntOppI
DHecyCG8rEJz3CMQzg4U9NIjv11SVnDvW/1nMor6FhJv/aiYBCYqzsKvZTWGdwWU+JVGy32lTGl3
Y1I2wWAZpkkEWaGWxmA7mgb8BMTY7Tp3qzS2hqcYDtROsuRaPca5UH/pcumEqzBCtTNJAXV+i4gB
qX2O4CJcWo8WFlcRZTUjFgd6btZ3pRT2LUKdBmX1Wq5WTg41cNvXcpSRCEbaRgV1fkTMvIMNZlYp
h3DETq5JuWE7wYVktZUId4KcmK5l1ig7VegkWVHutNUa7CzME5oTf3iyELCYIBSsfCNO3xtR13dA
C2HBDgmoQrZVjr069b8CD2KQkDAM2lI8VWqlPjaRiDZRhgIafi3qV6VulQNmDSjzImvyXtG99+E6
QG1DBIQWYqpCQRibYmSX6DneT71sdmutk2L7htbP8EalKN8QOcug7seyva21MLizjNJ6lYWJqH6t
ivuyF84uChL6nSk9aPIVyAcDNp1DTkxK4/8XZ8lfd2XjPMa1oFKVzlLB0Ao3QabID1qE2aNbIs+8
yrhO3oRMcC+zNddgGu3Bbf1Qzf74AbHfIerBOt4EttqEKz/lPt4RpIOADftY3qe9nz3HStN/1/Io
wI7O7Bui+sCpNfgfftnswPHlyNjqJnRL4lwIe0PBjpal7GkE30A7M67i37LqT9/UxqAzAjM/qneU
K8cv1SS38h26xibfQs9Kf99rGFeteyfSfmscw60v6z5UhDauW+gpSfoUBDZVB4AsylNPDZNIiqob
jkFql29CibYnypCp6gWRZmNo6iNnbnbCqtaowwNyw75brLJYm/K97wRSuMqEVUpQ7YkmII6p4y5P
gyl9GSMo+Z2U9QeVuM5xx4RbblPwpN2C+xPKFqPP/NHA7Opu9BXNpvKK4ibpjQznx5wXboNRapE/
UOe0g+/dVKkclNqYm1t0EVZB1gV3ImoAS2tj3navZkGYBfuhGVy/koxhL9RJp+psU0jjiFckkRLW
bhbXpOQ1jYlnNC3dCUoMTNNyy32RPPqDlUQ3SdAmT6HIacuzFLcG3vZf6LajsRvBmI2pH2rBjv5n
8FJKEeeqF/F9gH8R1SBLCUCUEKfHGwsuEJ5Ho+BcwPTQhCcRPa+GSaoGdxzC+mfdJXj9mkXbfTdi
g0vLr8LssSlaZ1gl9LewEovzYm3TlcifBKM+6SO2Bz7X2D0pjPkg2qE+KtGICqwqo1s6Ylu8cXyJ
fMVuIUNPAlIpMX2KyFTR6NY6VI1sJ2zuYUQSZPmJxhmF34q/hX+sofv7kcemu2lNE7G9qgPfmFa1
Fmxqw86gnFJZyNzINxMV5IUoHrVYV++GXAq1W7B1xbDXzIgSl13LxaPU5gnNnY6jQqc/Iteo6gco
4gZno8+3MfENLmLh9O7XSf9ctwApXTEZ/aF2BGKsZRbghgCrqcJY2AHk6Spl2u2pXKuvEBbDNyDn
IxV6Q6PtoFfKuyj8KaU4lvrF41BizKYb6CMRoo36TY9Et/OWDnJ9yJGlS9yQZUH6Q88qNEBbqaxc
S0DBxQI+eYg7PtCGMAELq67PG5OeqW3mR7oQ4fgMkiCtvxL21Jh8oUexM+ow+dPIsi1tM0frwkdS
ebvbCuKZldakZubJHTQkt9YL+DxzGxfDUNMeqNIDw3niGkhALskF78dYZtsaYjaSg2KgW9gXa764
/A1o3+yAZ/D+qSsyGQJ+Xu6eJHYyKEfQM025lrMu9ukPwRneOgXtGm1oJZPSOgFAQqHvEEeqfoAt
gP9xBjDui1YG+quOrt0qsdTwl63yU3a1PpRIiojCjskWFSpT/OIhvEVMdHhDYyEyN5Fj1vKaGxdR
h47HMHhz7Nr+FYyTmuzzvqCMBDqxRgwDU+nEM/AtvhudmtBGsfvxa5vr8Y9oyLV3jHsaCTBYbn8P
QTa1nlaVmOroZmD/CmlfOFzx9F8ooSI54Elgqrm6pJo2URhnDxAEoUIo4DJw5LBwctrBnnCOlDCB
gaiBHT13WS2X94kvQ+luxxji2ghdu3vI9HC6CZVu+Cnzrv7WigpiEyZy3DvFrGNJ888evqqowD2P
lYRYSVFHkb+bwzOLbiGlpQ31bHOEfZcr8QEsGhxyP7MVSJWq036Fne3fxkOYoGXXdL61ElzUaER0
NJMhWqjzTR10VA+yNnDkValXQeIh12gk62nyqX0ngdTAzBr0H2FOgO9puBvxmPC0tjcwMbFXpHc+
HLFTE8X2v9phykVed1zhUaIVK1iy3Z+ZINu6IRXop0Tk9lYxRXxAYq9/R9ehogYry98uw21PUb1I
ngJMdRSTKErWF0Dlole6JhSj5qrN0xipdxkH17GmK9JTZ4C29CJlm0YoUp26vtBYleHSS2Mb042H
UypLT8jmIDt1Ty+31B8vT+gM1tXREQ4BY28YKCotJgQ+q0xREtBdJLc9WfZfksI/Xh7izDdDF3HW
jdeYj7wkNxlaKQ0iYQitPJbWSz6tKeJfHuIUBW2jiiTPcpgGnCx1QUVAgxgsTFihCuP0q0rSXOSE
ZGCyU3jN5sw+gXXbMhYMvOaOZSuYQHzGj+eVpaFkU4AlwdE4pqzXRzIpws4cfmb2TYTSxeWZLWzB
ZjAynwyNQTAioMhPVAaLckrwiB/xyMLgs6N4KCs3eb2NnLs4uguCdUe795ohyumKzbBnMGyqgUS2
vMSuqwFNTQdsnFt0T2ohdl3ebrDXuDyz053nyJBW0DFVYY9gbPH5S6LRKqIaAQhXgUsrXlv7ihz3
X8OkTwhyFogdB7MAJLLJkf08QEP91Bpq03T1RniVIntd8RYbplePIZx2HbxvibVA9642rw2JMbXF
fRT/r7QblMvzSmEn+wWWAZQMLgukv3GSWUhhKUUGrBs3ZRIi46HAtFjI7ROu1o3XS8qjijkWrYQr
Alx/sfGLmbN4MvQy2UA/YqkCaELtTRGgokgeO/d19VZi4eo2en9spOIwIqUkevOehhw1SqMG56i3
jwM2mY2WHPJq2jVBcFcGw9Pl9T63HvwqDZMKmY8Bf+DzetQNzHoVGg+K/j+KUr+VicGMWK/crriz
TeEFg+1KWLc7avogoVuNBcQP1E2vkBjOLogjk7DPArMnsn6WSrcuGMDMVhmQS0NaOQ7Oc1WwotKx
SyjBgP75eXnmJ9f5vAc+DDn/pA9UBrUeaeAjJe3W/gYt4pWPkk1Ps03U/a4IrxAnTo7VYrCFAuRg
BCCcewbrQMfwYNPItEgnLs/o5IJgEE6WZSBHp6ks5ucZAYgcY5FrliuPxpqmwbZMANkSC14e5uRa
x/bJsmDXckE4NtzYz8MEltS2Uqv5RO3245jLfzDIoDaSNV+mySpeLw92OicHoWMZ4UDHRFp5aTZT
ZloltYblu1IkbxWCpUDrXtnFVx7c0/3HMNgGIUqlmbB25jl/2AxFG6hdOzm+aymvbbzJ6JXnIARA
J4uvVnnNJfN06xFIYPNG03HWPlxesr3UhVinIiWeMyoqUGLfoVCcDNkxcaZ1l0//SuSyGA+Bb5Wr
h/+1F9ddFNmU+hTVR//iR2cq9+nQPuVj6up5cHt5uU72Bk8je4JJ4dOCSuTiUElzlyqPTcsNG+vI
v1nsgq6mAxdrSO618pWdOJ+aTzcqT7CKYysBBlxwKGqfV02uh1qAxOMIC6/RnxXjTw8PJJfp/lnr
rPuad/368vxOtuM8om6xRRyY58byiIkqy5IAVUi3iPFPnYXrjN/+P1oq8AkRlCRmYr9zlOGqLeZF
mWlUndykyTzcD+U3o/bJya+4DZ5ZKcawWSudKEZeat/SyCptqMIEZdLBJonX6xtsjEZx5fwuBLj/
zoWJ0CGaff+Q9F1EzV2rjbaSqsSZWIAd4CK3KPFVwz4dtPgWPaY/CFO1YHipNZUdOj8jdKua7s1a
RU/jyu48OXc2obRJrRRxTI6DOd/SH05531SpM1iK4cYqQskWMOCtnenai6Z36Z7kl0KELvIrEc/p
h0YXdzawwZGDNGVJyNUF1Rw6HTTdW8dN6p+qPG385OCbL5e35unkNF1D29uAEAiScMmhDEajmuoW
IF/Bx+7KDnqQcZuBtygjr3T+XB7s3KTYm7MTk6Uz7iJqyDRMu/FFt9wkLR/hbu6hPIL76w+dKu0u
D3VyNZMEzXqzKNCbJmTaxeWVBFrcTUGOSlCaIA762lTVipzdA5G8ztufNAUvj3d6xBGEZrVMA6sP
buh56h82SagkWqnFoeVOnV7fyj5SanQNi5tByrort8np/cVQDu6dSNZi2vJXsfXDUBEmf7rRYGQC
Az7ZK9T/sCZA6GgY8WpHRioybwJr7G7pjL9aNMavxAvzdv98fc4GNX9pypaqn+yYoRsTQAoCH5XO
oUsCVa26Yn97micRWX4cYvExS8UWyAmCUM8iJd8Vs3iPMRZiXwP68qqR3isqMr8Sqau8Pk8fNCFX
//r2zb/AgeVNvsbjt/TZzlLfD/WOX6BQJvYg3B8KNK70fPyaWtWV9+jMqYAgZ2gmSa9BVrGIjEAJ
j5TyiPJQE1op0o3s3GUZr+w1B4Fr46ift2gtdfAUFcah67XqlTufrjbydNgIXHkkzu0Q/K/QmCdQ
nmsfnweq/DQJhEInFq35Y1UGP2NLuvLNzhw3yHY8cwrZIIYI8///4Qz0YQLOLSUrqgGjuY3WeYY6
NG5oVFd2+yl3Gau2jyMt9uIArdUOC76a0GHdRI8TGy/83aJaqxiZJ9XUKcR7A/bUvGYmppy5wxh6
ts2jOMU/LCYZCzi4wGrIN5WXKHig/afLu6p57PGxobmmR4eiu5EHtPs3bf0U1gea/cLZGIk7Fe+X
r7e/tZDFqf/0WxafQY/bCDkWPgO/ZSy2QXtfyN99dAo04wAJ0TS20fCc+rd+3NEkxUpqM45XnsQz
24qIwFRBmZlsruWTqHSmVpg1n6OsZYWKb8mDBYbi8kTPHBIsgHgxEAui2rDM8QUgUfjQ1HDhv/xR
C2MDfvc3xLl1ZV7zRzgz1Cw5pHHNqMS8s8LRxz1cBX2ll4lmujSJ3rpoPJaNcQve66eflP9mkDDH
U0SGJoEM3pSUnpa1TqlXqwpdD3axJm2ryv6JzCJMY+fbv349hiERUmXqkAqwss9TQul3KkeDYay2
O4RDRgcaRDJWCWSfVwojf1/wzztyvlpQFMEvFor/X+b/hyvA0aWmKruQOkPcW/axpOq/D1RN6t/S
tqzijRbTQ1lTHbffdK0dYhp+E6+VFCVIP1KFi/YQNc3XFGK2dYe+cf8b9SVnOkA9AA9v0ZxDOzAz
CHLbiYbChm5a+mf0oTatzCkyXlWIko+odjo3bJmhJQ7tu5cyrKGxDJqJ6rle5ulW1+IBYEoY1V8s
cwpemqiNv9HMaPdxPojfqNm2ezgLQ3zlgjy9O/4WNpF0IbTjlV6cV6NMR62KAIZk1Y/Iib3Y/lVF
yB9V93G8t9QrN/5pFDlniri4WarFXv77oH9YCwJYDcxEy1rYE9JB/pHenYs05J3OS6ZN/j+/zjrS
FersDYPkA3v78zZDvJR+fOPY5IsooIq1ofUba4K3n18Z6PTK4a9rDr11y4IwJi/2s2rUXWPEiePm
xTdNx+zwyiqd+/tkvZTROABEc4uAuHTgGgYFJKZxKn609Lin3nr95yOJGst/hlh8KymWOggODCHD
saE36XJaPEusWpDzl0c6MxkgVNThtPlB1maXh4/32QRiHR3BwuaOaejbopKiXRvi9MqkH/BhiMWu
bqeu76Fs2TAtpXSVJUPgxYXc7yaI+uumkIeXy1M68+zRT2SjmayQatGP+DynIgciK+zccQGouaZW
3pRJ4lKTQ18C7AiCPCBYXpAzeMJFwrNDWCBFfltAgrbgFyhqfLz8e07PmUlrB8r2bPqNUe8iVHTq
KcZlWEImNdefdD2Yxe9hfje7eAq/2pNyJak5XVHmDZ2C9oFlgHlYrChexqakClmi/Rv5h7ix/vRT
O125yOc/8vken6VhSD2pJsx17kWmRj8CDW6gYa7evUeFDNTc2khacWUlT78co2DYAzuX14Iy2ueF
TEqYwkMUBl7ZKD/bMt/6MGwHyYIJVPc5tDx7e3mpzk1L4ymkVCLLczjxecBJ5GMnIdeFvvtLXsKf
jSw05K5dUKcHwqEfgZUDzjZkvCfdHTtMgjpw6H9YHVYGeJNuMUNCjCFIniyjV66EYKep5zyczUVl
IvxyklWnvmS1doW8SmgjreZ/BXS5ThrOnxh2Gtck7tGKa4bG6vK3PF28z8MuTiG4K7Q1gF54sRhu
gKJtoOjd2Mg9DEO74UK4UvA5XTpufE1VNApdpPMnjoNCzSEphpEH0vWmqWQIbH9tOKUr5eMz4/BU
Ev+hT0QfWltsER2luUqpaV7FNmKNs7yefEjSr5e/3WkgML/H/xlk8YRBBhvHlODVG1A895QAgDNy
zqjweBOhYOr/CYf6+fKQZ3Imh8Y6dwY7U8fPdnHYuqjsAR0OEUlZdAx7daNDlBpq+Sdyusch6UAF
y2+AcSngVatIT7zL459sF0zyUItxFM6DQpdq3sUfohEBqTztZopvL3eV2/bWTye3jPdKQ7xfoRu1
Sqt8/HJ5zJO1nMcERECahueZZS+mPPQQPWKziLw6RhjQNFAF4l6O1kHPsbg8lDoXPz/dmIxFSMdo
2CLRtZh/y4f5hTHW4l2jRN4YbNDLQG8aMPX06qeoySSvIh2APR9ged2G6fypvQxs27A1s3hTJvJe
Eve1/9uy9kZ/5blQT96L+YfNVoGUbg3+efERpnrssfKeRZdzitUUwGIiMidvwPaCNsvukrHAVwOc
KXD3SDJFuysK1XgMUxUfnKgW/i6L7CC8qbmERpc4EnOfpFKPs2RzhwHLWMIClwbp1ka6TPeUBJCz
B++feL3KKu2rQHY82NCGjMWVG+jknnVkjfuAdE2mh3XSaUx9FcMQuY5xBci0AwnUtCrx0vDkqZN3
ShSYu8trfHY8Cu0cXKp8tEU+L3FST6gRmwCfnDC9UdtvQYR/BPeefiVwP7NtaanTmSDE5cAs090o
hdSAOhHzwpiYk/kT/ZdtINlXXt9z05mL6LyGKgfEWpxI1nsKeY1iL42/K8YvDAlM7VcZXrnqzo9i
KOxB0mp72fWLIlkJRaTGXiDv2+nXhBJCMDxG3a/La3Pum+lkBHT+iFm4vD+vDbLnPIO+E3kxr8RW
iowM0R8deXgHH6QrwdHCK2zui1EUJPjkJSLdOTnrMfX5woqS2FPDXn5FOcJBRRjzn+OAe2rhjqBE
0QvEMPpHgx3OJgcm+CWFUHbIQPJaj1Coy8zrJiKfLR0+0POW3Pi/GuQQXqYwSH9aVmPskEkAyDp2
tvVNjwvl/d+/F1UOmSsZjzfLXPRyKsF57GXMv4Q+rvwQOLtT7Bz/n3FDfKmPwyyOTK76CTVdhgHw
Bp1/F7SyZyQJRMzXy/M5t81MndK3Sbedjuz8/Hy4fh29QnFLl5hPZtH9zwddf1PspHoi0dV+TmbI
BXh5xDMPGuMQcs1m1qShi3u1cWKNhRxij2wEPpKMZReL92PImxa+g5yve2pJV0K9M7P8n6SX5Ifc
5+8b/2GWko8vGSk/0MseLUK8fjLygNHOdn6fXYmDrg21CFHsiRpJlVCkSIrXEsoXaFswxl9D/col
fubgfprS4jOiCdsaWs44AFdXQdOsLVyfxPTPsqRUvVE+JSh3HJX4Y7E/5Eiu9RrUNV/OXgmlvvch
nyM/trm8KXS22SIK0B3SThNUIZpp1mIYrauLOBYzFy9+682aAPL58gBnPtfcY8K+da6z0Y/5vM8x
pE9Cs8CNCSGHP1GbbQqEOEDsXnmCzmzuudWLshO3G1nt4tzKCFiGkgmgFFGFA4U1ehIIjuW/aHFB
ExqvHKXT2BQ43Nw2UGR04ufI+POsaoTzkjHHaAvt3hh9C4TaJ3Mv51ySG0tFNA7rRadeh/m/bz7G
1Sl4EkHoyKF+HneqwtyXSigWkOo9LTFWRYPLBh4Jlxft3IMB+FOhBkPdQqF08XkcsxkcAzc4jMRS
oq4ypOB5dOwvOvpviAHQG2ijdeXfaMG2K14RAhjs5xopzu69LG/1Gbq/HsQDldvLP+vMZqVYh9fr
HB2DlVl8dVjwlRHBUeOIb2FcwpNvrizsuW3ELmJJIQwiGrG4RJypGqq0YASbZ3+ErtU8tLS0UQVp
roEgzh0Mm8d/fpvnZ3kRzQSWaQboECCfE5Q7SMarIDH2SJlemdH5YeaCz5xaGMvYbAr0RrO5GL2g
mDyTPq6RmK6tXbGgPzcK9xSPC8hh8pbFZHBedABOAHvvm4Mxa3RNCToRV6ZyZvnpqhA3K/SxEP9e
bP4qqUqs4Mg/LSF2BoxA1u9KxHxmHkzBJGenkmRymXze92IKBNZGzGPyu1eUVjYNkCU5tf61NgDQ
dUZLsP62Rft9OZOhzQWuO4DbW2eliJuppVdgj1eOy5kX8dMoi808Ip09dTGjdBglzhUCgWbpKAH/
k68kk+c+G8LI4FtoQQHkXCw/ssXKaJdRCvUOn0loPDpSIn4bbS+f/5MqxPzZOPgcUCKnkwhGw1pN
b1vMzHy91twGEQg64Tejg9ywwYcsq3YlxJ//z5gAVAFaU8VZ3ritX/tjYDEmgrDrqCMi3pfKsS6o
XGWPyKZdHu3M/YO4/VxpoZc/Nyg/7z8q35i8aegV4oN8ixvAPuuslSl4OAHFWt2Vx//cslHvo8CB
q7LlnBwo34aWYcCECib7ZnagUGxjjaHu5Tmd24ZzAQd5dWUuUC3mJAz0HxwJRQK5MLGdHW7irHR7
tB4Q3LwSBZyd0Ieh5p/yIdyMdJi0jslQWu28pHDOcWcyJkyb8FT8fnlW5y4j+qDcdQQbrNhiVlFX
REyaoVALxGDJekCk6spmuDbEYjajEXZB6TNEXQ7O0xRgO5yMQfB0eSLnl+c/E5m35IdvFo6g1CeH
UexecidyAp0u2JOGk9vlcc5ubcJZ6lpceMCqPo+Dio885bMRVVTpzzMopsMWdFJDZFyTO02yr9Xv
zl0Wc/j8v+NZi4RxtFHHCfyCg1tCjWzqEJO9LrDcQK1wa0VJOgq2YZFsLs/y7KizbxC1bQo9yxCl
TwOjCaIq9XDvvaG3WKa/VQUTKf0x0xQPl7PLw52CnLgSaQv833jzHvqwemqfWyiTMR56ud6IeJaE
PJui44s5PvfGQ0aFHU9YJ15fGVfl7y7yhk/jLra/riDtgslESrt02iKpolfHUUPXbdsyW6AdRTN6
CCNtRLNHhfvy4Gd30oc5L84Fbnho3WeMTdeEnYMm4H+Tdl47ciNLt34iAvTmtlimvVGrW+q+ITQy
9N7z6c9HHfyjqizuIrT3ABrMTGM6mJmRmZERK9aSB+lpTHzkK3p6A9O/D25OxirsEH2A6TPI57Gq
d74CLWoN9yLtyJdHtbgPj0Y1e9bRSsJT77cI5cCH4MA5bDQffd3SbuMjQBquSVH8BhKeLR+ZdTp5
iKjBiJ4aS5rE72qdFH5jQD4btFB1lWhSzzne0PscXeXtRofCDHYMTb6W4b6Kvnmm6Xb+1y5fOX9m
Tzn7FNvRZ4ABmEfxgdipYLzaAiHtIax/pjZUCy194ontr9wNi/N7ZEfwGnQrCRuR43MlFT7CSXWl
Bg6T6QNOyJWTbvHcBodO+YfgDuzE6eT6JSkP2LfwT2l0NloO2RgU4StGlqaNCAgsOBDVBRyTJg8p
1OpwikJlZPvFnZF4d21jv/29VxL4OJR+ADHYYh+dVXRSAAQjcePIzD6b8phcV7A+3iF1qL0Zafzl
srmlhzW6k/AW4grA3MVXUdDNxIPhCBEqJMtdc00eNu/eTUK+8aaVoOlE7rPf1t7+st358hGdkLfY
HHuxZjQmni5ZjihG1/oyl5MU3sG/pB/iepQ3cm7UT3ZzEyRvQ5vDkrqKiJt/8alhwKEKSQSVnCZx
n2C4dCZEwzXEIXxobqEwa6w7KRi+SrUGSQslDUS57S9Qfk9fmr4Yt0006m4dh598TfvoFf9Ns6v4
QTLH6RB30G74dMisvFXOvZnvY2aAMHCdyuIDMpHkGuVnuExK7XNTfOmzr5en/vzGPP39wrmXpTXa
CIHCI1s5xNKbpUJo9pykB8PeFn7717vm1JgQhOhRpsOxxmC8ZCv7AeSf0DZBHXR5SOeNBw4OzGnG
SwiNQV1EI6h101FZJHEAjH2jW8imf2jaq5QNm9K4i9XXsr+tkb/07tV4rZavLKzXXGQCnoeo4VyP
OXXlzOrypNQaY6Mq70jdJt7MbQu/6S/LcEE5VTW0mka/c/pXL673noNu+cp9qZ/vpnkfgVuYezwo
9AtOLcGaaw8dTk1/+g5imBgyrTK8aXQAPTQESI8tVLtdxDY2XQSm3CzfD+puaqED3/b6k1q4dXBV
EvKOHvT2PUIbh4424eGlh9BDnhugY7c0gn1v6+6IrHEevegVaq7wJNvVJqu/0Vy0jaX7pvhI9Z91
9eLYj7pziEb54AOloMKRpC+tdZNla9nOhXjsdOiCN4eh5U1ZwtBpbofeDUZtcpGI4gQ6La1b4Kbb
MfpkwPty2eMWNtHJjAuLHg2DJCU9Zrtx3/ZUyZnHF17qOJt/x0N8JVZZWWBNiK0hcI7t2sdcDtdn
Q5O/nNwg2LtpOuSfkTQaf8jwQF4e4vmFdzKzIs4hLJoORrvOgNrCdP0CumNwmCGiJZfNqOr5iTxf
ArxQSP/MTR+n+8cbEY5FuGDmRBpc+Cbp0XzJkp+OcaO0z5YlbSDRnmK4tr70VQyJzF7VfpC/3/SG
CalXv5FITBbafT8camjUJKlYiX5/X7nClXHygfMBcBQoonGuG3CLMhGw6jT2TQTRaqanmGPPw+zS
/kwQ3Z0ZZi3/aQo/8gI8cLpp0E3IBscdQ6ihnGfgdfRcPNpwMlbWg1qb3y7P4znoDQYBHhoGcGHN
Iv0oHAJkK+RxrJlHf1K3kuU68WsYXCOdqIIxiuAN061PNilySnlO+YV8eTv8gCtkZbYWveboK4T9
qKIlYcUeXyHTSaB7P0qwnhnc1SuDXXSaIzPC/pNtuIoSrzc2feVon7JJkWe0j3E7GFNFBxQMrS1C
om7szSri0E7uWgSIN9Gsp1Nrob1yAC+E98w9wrGODbCZLilx7mVnKuC4RIS4fEZJKKiuNR2V6DDd
WM62db5a+bvM+vMy5s83Y4An2XnvK3BDny9PzO+j/sxZj75EmH/6XTRNq/mSupvgXLtqgfRm8Uxm
fuNAzA8NsQIFnKQ+yvUnWd7708MwvuoSArERMt3UV6Jxo7Y3FeWO2t6lRuNGobYZ9IaWrK8QffHW
LA6Xv3khBp1nb+74NQ04Q0X8OVxRvYVIqgEw+Kunos3zLmnBpqr1wwBexOsmtwFHAgpeaVYOn0Vv
Zclmcgy4JMSLE4IqM+/CyUDIBnGRtkHbN5W6HzDVJisee/4amsf4x5KwLr7twQZcYQkEBO8UelCC
fQN5lNmaK2NasyRsDTVl0bwYS74mbz1u7ikjd5o86e1KDP8bUXfua/+OSbyVIKy1rTHgFAzLWZUY
Ukj+MbkpWrgVw+dWinYqR6WvuJP0oMgHVbvxw1vdISp6S5yvWvFm2RP/8tGP95TDaex9zJzUjcpd
jo5Q8WV0nlccbXG55wwijXCUYH9v46OT3NQSD+QEH2xK3sMQQOJbWVDpohDcDNo+VvX9IE9kcqwt
1JYfsfe9Qu/ZRQ/rMDkdWslrPYHLnn/0QcK5MQV6OdDNZmwyc9rnY+EqMmw6zl0dqC5CN2R0bmv5
qW/MjRX+/fVOiWruK2E+oMQX3CRVU6kP0W7eoGxBvkq697pk1yTFCiBhaYjYsahTzGWkMwivVMcg
lS0uhMGQIldCMWODuiA6AiPcttBuSnv+X+/g0XsJASM3bBqPgGU6O1kZ8FKgPnOdzNkX8u+22MeK
7sAYBSnHTASn+eCjL+8ob1pjbtUhd53ceEFH+Roq1jsHVmXIm57NXnkMdX1vdPFKin55Vo6+RYgp
2tiBd89g9ts5KWIcEMaSzfscag54cbXereT0Bp3ANl3ZAgs74GQO5p8f7QCvpIswA56ErER0nVj9
PpyyXd78feHYNmiNYIAceZSOBb9OgCAo4Ty8OLqBQNl1mpVqwPIEHlkQzlOlQ9xTzhhI6jz41pdB
u67Tq7j/og3PaX4DalFX7/p8zYXmOFs48U7GJWwasEp+gCYqoaD1qkxfPMk7JPKNlD1VaII0oMrA
+q1ltxaXTJthWCY95dSNTpfMaHhEmyMj1U32hadfpTBy55mz8oaeJ+xsaEdmhAmtkMQZrdkMQlRu
0R8CdKQyyN0+5fS6Qby8chTPUf0lc8JMEvSr8OFxS8X5k5LupegegHjo/0QlicQHLM3cjG6e/VB0
lKH7lYjj8pRCQHg6pUmUJkqTcOxqdQCDpfwIM/d9l9j/zWb7d0otWTk1gx4dKbeEMRbGp7p5jMyv
k/fp8jzO58R/nka6q05N5KEcyO3AqsWTtJF76LelFQtrcyU8z+K8keGkwEIbBAdt4K07+DezHMLl
gcxeLA4EjA04EBoDZwz66UD8kpZ7W2ZJ6kqDnRVVKPteKRtwMLeSuYbRWIqSiQHm8ig5Gw2SLcEa
qglGHbEy6N504y8jUK+y5qrMB9eM4E13HuUJwqqBmMRKaPQ8yFZ9sIcXp0VV7YejP8jaj9z6IWmo
UD45Tbat83yr97eS9c02Kzdu1JWYbum4O/ngOeg7OrdnPa0EGVHurlitH9VoJCGTN981h55TfhAD
yk/DN2izs9tgnEJX6uVHO2iTle9YWKWTzxBWiUQXr0yYFzdBSSJCNRuZN0bbXccwfcHFgpKt30Rr
HfDzUSC4xolR4WTyU9VGfxKj6bTLSGT12bipwmwHTNRtoeiTtVfbWmV9mzfnmVVCxN85NRXuntMZ
1/NBy8wBhzT6alPfRAksnRLA7q39kFiP2Vj90s30U2VK15c3wlIuk2P+X8O2cDj5nZYkzPL8lvzc
9u+K+us3e6P9Oa+umwiYzwSH322JqFhrrNwBv6H+54MmLJxzMfJZDsFqc8VDf8XYNEOR7gLbKbdo
1sh3igdHRQex1SbJ+t7VneglSFI4ZfspcNHvUInkAHAp1tr5tnD6MBl/PkhY+0BtaxKbTIZJ237a
vffgnLps5YhbQN/ZJ1bEtTbNsvNGrETcdR36HeH4Rvc4195Ws79VcMIG2YbcqZVDbSy7UwyZd4bi
4fhSRM0WBuG8+ao6ZFCTzTR9XfGHZUecK+tz27Qj5uHqLCvSYmRN8vZ1GG8T7VpL9h19RwMKUyOg
8NtUd2HOu2x2KS3HnPwxq576fzzRaOSgXL3pHZKMs3xkwOMu3DXgwKp6a8Nam3vfugiiroreSqpE
lgusfQP/eCJ9gjhZtVy43CLSk419W69937zwZ55KnxcxkTzfG+JJBJqrDCRmxdT77ayaGjcdMtpP
yEzX8fs4rbjIOasDvVFzX9n/2RMcUcr9BLEIpiMKhyuSKUrYbwJlXxToEt6ExWtnvxjGPSTrwdCS
krxH+gNN6J/RsA2VZ7NYJbiYp//S+AWXNSczVbpoXh7ja9ZO11Uy7dFI3bThqyq5cfs26ipZjc/l
yBet3NVLSffjyRChHpCPGYNCKzHZ1obg5i7xir3p3XsUxFKeS8UPJ4A9ZCXd8B+sOjJJthk79fuO
PLoDJa7nymo0YzMl704ib4zsK2TaG6t8Ne3rcqhdy3qRdGllsKKj0VAIXQ99A4QKKsGJEP90ck/L
omSDY5GvIdl3ezAJxp2mvFXdpzxfOYDF3A0GfjOHgN9WZXjOhLhEq5D27tAddLsWCGEL96/qtBsn
NnZasoZDEu/yeTCzGcqwYHzPiOIMOMEz8gJQAmeyV7n5GOcQ8SOPVBP5wBR0mKwpvParLFkJixcG
adJeCKsFzT6QCwqDRLu1nHVsYneAI2DDlmu3JGu/IkMT3SAIr2wun2SL5iCVgkMDgJj++/A/cpuq
zRGihoyb6/tDL0FWo90K+Z+ylvn+nT063pJMKL0lVG3ni5OCpDAuHx7aWdqQds0KSJCJMBMqgVmw
magIaTDef/W91zqDoPyLah2oqYzqC9KTtnm4PN6zPIf4HfOEHA24iQdHbj2+w4y8ja16+wSdr/SJ
c1Iv7uGW8LI7K3RTZYdMzsYO7xxpJbtxtmWEiRDO5noCMT+qfICOSLrb2/4GrDQ6DUiOZnK8g3F9
V6nGyj5dcOeT2RcOaA9VKSOCZZVUXrCLipsKAo8k2EvdlTS8X57hRVPcjRST6e06Y/ipPadVS4ed
A2E6Ga1Doe6SKtyq3dbzVg6E2WfOfIomLLBtQGFN0XntOLd0v6KIMTiPUwM69cu0lkpZNgHcFmZF
gAfiKzWS9S4rZ/x4gNbvb6neX4n/9fKMnQW1v30SJPH/GRGiiaAKkCc0ebXINa1sFIbkeidpfvs1
7ZxkZ9qRfuXHk/ySDUm0T4qiv2sASHV0NUjhdYxa6lr+QXw4ix8kHOtlgPZbqMuMWt1aslsFQBTs
reHdWigpBs9OeF3CC986W5SnQsOtlLUPEBMg//8DLK5JqnUA+IXkgNrE+mSlfIAVIZapuKm009DQ
k+/RzszRKECFyamonVOw/64bK9Hd2V0qWhfWQxr10UD0lTYk+RA0DxOkq2r4D4j4vv8i2/uk2tfV
yoiX/ezPgIUZR5Wu7LKKAWveRxJ/Gov7VP912c0WN6bzx4SQVc1LeUJaChNUYeXqO9i21H7sJsAM
a7jxtcHMPz86Y/UU5YMkZ/60aHzI2w/JkffqavfR4kF6NB7hJHdiTYsh3MdKw8sTFVT90KO7ylMI
tmzLWTm255Dx/Kz5M3vCsZ07WWwY8+wN0xNSBrrzYJp3Q3YIAZQ0N5RxLi/W0hTSiku7Ezx6MyPv
6RSaWpmg1+vEblE8h/03P6IKsZY3WbHxexscLRPSiErad9hAfpuKNCLYaAWS8b48kqUI42gkYmCq
UsfrzRIraaJ9Vntt1zZbuevjjaKt7KElhyChCMJHR4SXjqnTOQMAoSNGT00PjIFf7VPqE+PXFvXR
1rjtvcPlYS1O3pExYTcpiWEOnYKx3ut3pv8c0Qhcdf9cNrI4d0dG5o84WiGPg4jgDCMWt4/a3afm
HlVsJA3XTrzF0VBchtfCmBv5BHezm8xHiZybtAA3kn8fun4zovdsKLuqVHd28JJQLlXQY50yt622
o/YYDN+qNcLRxeH++YrfJBFHwwVE1YVSwVdkEZ0t3wbjRkOZe41ncckKTMmE9VAu8IAR3MRxuErN
GCg+tD96vHXsB2nY2mtZ1KUZJcqdX9/U7Q1HmFETGrcakcLErX0UmJz3GrhoH61AK36nYsVTCfYf
2Ad4NMxqAqcOMsI/IDuzFUWmftgm5SxjkeT2VQyVG9qX6NVRDpmSaufHdntv21Oxk6N+zO8H06qh
s7ITu/zZS3TrAYHLfUd1pyhA7tdP1J9ynaApBsAWOFxuZHK5hyI/R+ndTpvmruu0QT4kqTEQIFR6
oW91LfPXiK0XpxGCRJoFZ8Cn2JheBohYjzV4bKl0HvpQdRVatxs/3v39RiOB9K8ZIT5OaoSUGpN5
HD2t22g9QopWvoF54zFqk6v/zZbgGXpMyl3qsNVl73Zym8X3SfHQrgFZF4MYIif4oUiOaWcpWh+J
uVpjCV3TiH620GGUcrtBUpOHs47wbfUELeM2h0mvWgN9Lm0wyNJmKnIL7xc5K5JMVaQ2ZM1KRd1m
3i5VgMhAofa35JlzmEbSiUHSvMgjSbiSi0KBEt9ihGXlt/sisn4lhaGvPJCXQmFYwW1SKlgCRH+6
w7xWDySw6LwX8/o2BKTrZ8HKvbU4X6g9zJxhsC+IOUyzC9pymuhXRBI53g7DR6VUG3OgoX8o17ow
l4aDUBcgDzr6yNcIc4YMU16OIzdKjIiYnT93ydNl7140MLNF69BNwesgRO620xlSkjAYYwb9ttdR
8/2/MUD9HJVCzm+xBdLxo8F3dFog4RX8QaYLobNgTT/irKI0uxaiBCT6WXvI7YVVzys1LasI7beh
9g5KuHNUkgHpFjFUzXjzo1nE527WxIXi7b8Z3R/DQljRFT7tsQktl1aZfaMvzdV9dQV0suRux2MT
7gylTlD+Dhibr77D07PVhp1kG/vRWImQ5nNMvJtAm1NGhM6YN7rgCZRKLDuaAK5UluIhnPV9qMh3
9F+qLnpyBt+Eejq5k2ENuDyDi8MDwAQ1HoRSjtjNnJqO3ngdZscOhjCl1LZxZCFVr71l0o/Lppbd
hLudTlSTDjuxLgslepqZcy9WV2iu6d1Z+eNoQot3rWo/8/LKMJ4l9bPVrVwg8x49m9iZWYK0K2TU
Ii5Ph3yWQI4Rmgh/qqBzsh8l+F47Puj9/vIIF3czUmIcFSQHQaucnn653gVWqWKqbHhl1Up15fnR
Wt10zYjw3IbTJ+OSxwhsbm+9J3+2YIK+PI7FKePcg2pzji9FGTFptBwkHzmVRqn9WfrhdQFhLtjo
K7v/KKu1TualhwgUif9aEwakyby1+5wdhvI4gbTc7sh8bpB9gxXki9c5D4rx5fL4FtOaNHkBFAcG
Q1fJPAFHoTMSjVIaSphEw+m5n1IX1cBXVILfMhmJPPpLjAzl2KxAckf7qjnjVm31bWsXOwuJ9Mvf
sjzXfz5FiKW8LhqTpOQIc4zeLSWiqAdEbFuj2SXDiqmFiQY4QqveDFbgpSy4Z410Obq1eA7aTNui
RjJ8GxhXppVuffsDAeTLA1uzJixr2NpNh1wq+473sjm9lv7XwVcpQPBkcm7M7OqyuYWDjI5Ik4FB
VsQlJMSJdVEZk9rTuAce5ED6rZV+GM0n1JJXDsyFcxpRDpoLiH9piBfZY/ShksIqnZvqKJZVn80e
NoubTL9SEvS3VF7PxUradmkeFVK26tyLBAGtMDA7bUGEe5yayfQ0lG6QDbfqDo36XdfUK22WC74I
MSqJaLSFIAQR2ftkyax8eW7nrBFoHrijNkj94SOpv/Fi68n8azwagQMGZy0jiLsoxgljm/x88GLk
P90IRvtWsjcNlYWeffb3vnFkRtTLqGq1MJrZjEeIHdX3Re16hUrf0sr5v3TDIQPjUA2jfxw4mbDD
Ssdom2KisXMqKlC3UBTDtpOp5e2Y6M/SUIfPdjhq373SbPZjRgN7EJltsNEDRKhXtt+SnzKzFOVY
SvaE8CkIMSuIkKpcE8NHKH9AwZlMMy76xqC/3Kk34VoObtFPjwwK+32qvTLMTQzm0JS0CcLmr+gP
b9Q8cvv0QwlW9vvSiw2s8Z8BCkGnFNhq2iARxBP8rrBrsDUNzC9znAtv5F6SObAp2zjlt8u+tDbM
+Xo+ujrAQaVDFzBM2raey5yDJjDf8sA+SM70VKID12erUNF5KEIIczJUIQY1vMHT6kxL3EL9ORS7
Af1m/dp37izn2tIfnea1TfelkSDcft17K8+txTPBhroFyMisKypclW3fTLmfM82N7ENQcNVY2r6z
XZneo36NbeQMM/T7POB9ijqQPXNtC04b+4PXSSGTq5mFTIo6rHd9PwIUSfWUlg3vu+5HBb21vXoD
0+CLhAj3trdQhiYB7HCJB+n15dVeGj3VcwSSqC3zTBMOKKdHR8DIdGbes5EwgCArOkT13pbiQ5lO
h8vGznAy8/CPrIkZvTzS/KYIDfJT2WOrILteViWo7mcOLzfI9W2fRtusUu/LYF8oW9W1rs3wcxHd
cUiju47oQvQ0bKWtEq182ELIyXfN5ehZQAISylOfl5DgIqXGLAyUJ+OyeORqWJnopesbrCZ9tbxV
bVhGTk04sRdUUjPv5ji04u3YxUCBRqu/RmOyDFFVdpqXy7O9eIAcm5w/6Wgn620Tq4SexJ0zIWD5
rWtfzWnXK5TXvwyIASMaKL1ftrk4kewhJgt/0kXiUAgU/TiqGGXSO6g51ne9t4a7W5xI9FfJJ/Ea
d0Qwk+Ip8QQUAx32+k5Obq3hk6QenP758kAW9wVvfoMysoJkn7Bcdq5VpZnP+8LPnmJNuimD8mW0
YTtu24cAyfjL5hbnDYUPE34gjZeVYE5u/L5JwT+7WlvWt7WZO3fmtEaXMP8S8ZTFA/81IvhDEZEY
DDqMGMawdeISWZF4W6or98ey28EMSXWc3Y4jnLpdQtyVRTGsCJ2ePle9Qj9lcR32wZUEm/AU61dt
4dz2xk/LWQsJ/oNp3j0EKCScxPZYEyUj5I4dYuRW2zbhuyKhLlep+y7w3KFND6nx0efDwVfWyj9L
TjkzY4F7g6vKEAvUXUmR2M6A8E1hFT22fk1+U57i+7JTEFD1m3rlpbO0lCRxwT8BC6IXUDiwyNka
EkgrkilQLHrt9cTtEPy87JOLwd6xkdlpj8+PYarlPsBIJznOZiggOPelXWIwtdEstjwcJjJgWeQ8
D5aDsEf443/8AGFX5FT3pCTlA3wp3evZwZrefe9BHw9N7e/a6lmVP9vaL6rJl+0ubcbjcQv7pK4a
zU41FtOIcnQaDrY5bC9bWIqxZioPjkggmbx8Tme28hVfq+uR7Q4PrKbslO41kg66dNVCg5zQQ3rZ
3JJ3khxClHbGApK7OTVnTB40twFHpqLcKU7vRg08HdFHLoW7y4aWZu7YkBAi14WR+WBWIN8vspd2
yj5r2bQyliXPpyI5Y5C5q89o9kLdSzS7I4IKmq82+eTyKftvHvbHJuZRHvm9ITdJmf5+WfSv3JYW
Pem8Kd3Wd5vyqVzjjl5cnKMBCU7uxI5chh6LM8Y3StUhcwEBnR1thrUgZ82Q4NaDFKltFzNzkXej
2K9dcl/Vn6xgJc5ZWh/SxNRAaEw5J28aosmeTM9mzyZ2vumk96Ior3o/W7mflzzNBI6JmK7KH/Eh
6gWyMekWR4MdR2hze0pLN4USvV7256U82m+B6plrHQJRsaAqN5GVtQgwojsifbSldlAljTYb2R2h
me2HAA7WfzQ4kMux2jutv/PZUnbhu0lrr/j94mmM8ABs+bDMG+gxn3qlVpg9xb2UI39qaFMPu2ET
D9Rj9RxsfY4+u+PmYUnLfLihW8fNp7Ve6flQEsOH4w8QtoXplElqZXO+i7Aha/exdZuhhAdCwE/l
XZvnvJfcy/O/5LLHJoW9YXh95Bc+tXmnGvZh808dHvJe207NP5ftLEHuWOc/kyvsDSNzxtCaCRNH
YwjhO882RQ+3pVXd+A0kZ7RGba3mH22KD32f7SI1hJznr7to5tfR8UcIgZOOUIHdzxNcp94mUUnf
o5Fp/5yM76X5zxjco9Xixvqhbv+LBBwyfb/1QOcirTDLtjYGMcV6jlQluvItlKBy706NXhp7G5n/
RN328mQvhdbH5oS5LnOiMolij+sH05dsLHedbtIHT3ZxzsMpf6vI+3tWZ0VAjgk01cS3XdiEkWPX
UDuicrUdy21ePEwydDtrFDCLw+Jhp1F7nhVShP0ZhFPe6iF2yvRl3hRdeRgUf2uX9/ZaGmHRFKR0
M9k0mDDxPi+qNDCrqOQokBV0/q40aZsiCOB9C/9W/n2evLmcRSOvSfZZrA+Hoz00oOuJHJpdY0Ao
89zFj7LZu5ZyVzcru33p6jg2NkdNR/euEsaFH1gYy7o6O3SRIiO2p0Oz1qKNfdkH10wJAVgcT6We
KpjS+gdr/J5IT0TrKzaWDi+Y04jwVIihAasIw6mpq+YRDlG05SZucxe8yaZQpY3zX43myJIQdtFl
40xOjiW/oQlUo7fMe+i698tTtnT8Hw9H8O+o7HQ5zzBi6CFdx5/qMtwoxkFRPqdjuamHx7LcXba4
OIGIH6K2Q675jKmLy8ZHYoxs/RA86Pm+kK/D5DOce/+bFcHrRkDV7VBipcgQwVN86WNKpptQUR+T
wFu7xOeVEO7QmbSeFxvj4UASjtoAjIQS2eTPIQndVbTF9RDrmWWyaaFAS6RrHdFSrh/jxqdR1FMV
17CrlW9YeHvwCbBMwGdBGkvc0kMB4KOYPwHWNdXaddW2MK47+ANl63u3iq5bOKrm8iPQfxJr0BsL
G02th7ye5hdBanSwO0l75Os+6+ZwRTvAbeqbaw0scxAiTjATS7fMXHEF+Xm66SalGlpNYzUB9e16
096Rob/sLwtHxwyxmwXKocaHRffUQlbXyVhp1McC6aPwH9Jx2ETJSk56zYbgk3oSylZaYmPqoc+y
P2JLulPsYX95JAv762Qkwtr0YWxofoEnVFFOd7+blNeh9qLARfW/2IG7/nTGJth/Fcje4djWu00u
PwKIaKPCXQdJL00bOQGy6/xtZvo/NaRSZSy1imf1VAGs2rTVWMSQ2ynO1lNQRgTbmQf5Lm1LZ+eR
E78O+qG/HoAxwLWjZVc6LQwAoUxrTl8GyOrYZX+YgiDaY639STuOHG6qoMxg3XQ8ZAGriARkOEwQ
N6djDPC3YddZVy2VDHBIea3t4qRQN4Y0DV+8fpLfI7/275ywGD8GP7G857hVtXe9hUMnDyTywb1s
+Qc7UcwfXhhPT1ai0hsq2V12KIoi60GB+X3kTgM6YofKa6zuzqliqdxrdawEB8X3gy+V0fVfpKrU
NJgL8+C9GG0l3Ei+h0qa3ajdFYXBbN9HVeSs3HdLBwvQKKB+vMzBewn33VRwDaYKKVMva7aNcagI
Xwv9aijvCn2X2p8uO9XSWh9bU0/X2o/acIxUrFllT02aVrUm2NgkNy6bWdojx2YEl6rjCfcZMaNA
pJc+x96nrv1erhbA5rkRjy2ofUDIEaNCyzmP9ij0qTwjcDQYGd26/F5oWzU9aPpjHCCjUtxK0QEg
kVM+mebKI3rpTUnD+B+z8+iPzPYN+li8B8jwaT86aIfy9FOCJo3Z7Qyj28j6Yy3tGggS1pDdZ/x7
xJUzca/K8UnpCdjmqWG7nBoJYFbqomf3Xc8/pm7YA4/yu9c2rm9Mf9zZPAhm0ZGBhpvYeOYqvZ6C
/GbUrMPlFV64oU4+RZiDprIT6jJ8it4rJoTIxlYyCsDLje+2eXyt5mt8PwuBFAPnhpohpLIlkiV4
ppeFetqnbpKbL3mCII1dxK6Reg+tlP+ivnBVj/VLods/Lg90CR1+bFgkSzBSJe4lpUMsLZ+uPTkh
2LFTy20kvbmXzQ66kiKLo9toqq38Jg4k71a2kpD+2qIOfnmjJktuE5sKyfW0e5LVMbqKUhuJSx1S
OpX+f695D2JjeOt86vKbSA/Km6DvjJtRlpMnOeJCzvx8BV+65MJEpRR8AHIZiGEKnhT5U90E3QDC
Seo61wPVLtu1wamgv6PSEu+qKv5MRubJSA5TGWsbZVgT4Vg4icCSgL6bsUdgPIQjAlzjJGmhnBIQ
pF80LTg4tfVmKmuYtYWTCBnVOflDtoGQWDxe+2gwjZLVG/tpY1LToPetDQ4p8IrLfnLWvj9vTooZ
igoeR55BZKebs1Z6KmL2mLql+j7wwNThVd9Wyjadbjr5FWo82CGD4Eorh01CN4OsPSbhdeBfyZqr
8t8uf8357M4Ja17vUHFxt5hCKCQn0SThPzNuPQXNdtWOmZsMf33KQ0psIHYEahxvEilu2qCztAGA
AVoj5HrD7WB8qOrbsNY9eh6cnpoRjhqCFq2sc8yk8B70+sPoxCuzdX6YzRaItk2oeiA4FoJTIxlD
JTWwkGvtbpRfs2kLrv+QTPBTXV9emKXBaLNyuA6nBJLoQvRompPHysBWiqxd89RkIcXeJk1XBrTg
jFRENRBpGAH3JooeWb5hofeFGXN8NRBHDZT0zekz2lOSF6cGf0+rTiJ1yFtXMI/MWpj+pjHCl0Z9
0dvo3lM+D1bhStpqV+j5lT23R5mUcRD7gX9eOHio9ml6JZep62cO4qwa3HShNT2SuN1AALMrJuh+
xn+GLt0nNYAo4+Xy9C/UOk/tC84U+ZLRmU2VUpRw9l3ZbcpRQlFWCR4m71dVh/tR0mnQIrwf1lJq
S15GOYnba9aGZN+cHhB5DixlymrWhBds2N2r6XaOVbzhdorX6j3nxx7D/GNLhIyEPR3BQYgtbWoA
0EKkMtxq4a29hu5aHBPtbtQuZmJyMU0ICR+pZpMwgGamjSLn9Mbs2/EhaT4y6bCydIuuc2Rr3lpH
YdfQ6XUbW9jiLUmI/FNWCJGvTC93deufiXxzqO9zUEjD58uGF8bIywhEGecDtCNiNUN17LC29DwD
r/bLz6SNmnFR0j8Y3VirIiyLtnj14x5kEPnrdIxSX6VZ1BaII6s15bODqh7kApL3ut00f1/fBOcM
phMrBihSMZosmrFU/bHEVn0wlfsJPep6UDZTuzJ/C+WgU0PCniu0sTKTAUNtehsH91NxGLQfqr0b
yFla7abLbimByOpbnl/b9a6Nny+v33nkiHmd0hq3MwSHYuomM5zEJzbMXM/oAUTRCo/WdD+XJ62X
rC5cyL7jtbaNhf13YlO4fzWOeTXVsTnpyd6J9krqXVnajdGsFbjWBiccKuijGVEx0H2mocEJtSOD
Gjdt/F0xvG2jd24o70P7/fKEnj9ZTyZUFzITxBwjsiIMLrNIgd009XbSP6Za583tDlF1/ffWuMjQ
TyOMoY973jJH234c5I5mF4V3eB7uNFp44+pOIvEWl8O+bHsQFu3K7bm0CY8tCotnGG2IZDLKn5JS
HOrhm5TSoGyb+zBIN9JqFLVoTeVBSfVjpmQTtjyotyiIK8bXDPl2zCzoaoD7j/lW9Wm2WXszn60d
NBCaYWsgjAiGCQ5PZ9Pr1b5rW0Wi+umiBzazjgWm6kbyvR0984C6vHZn0c5sDWkw8DaEoWfXQxAa
WZ14WJOcb3VK45L+cdnAmftjABAznCLIOxJWqafD6fLaQl8JBv8MGCr5y655qPO3aERWDe2CtL4q
+jVehjWTwgwmac/zTGWN/PEjofIHrXQOM2EC9vJbZxuus9ZXfhbLC2MU7j21nZouI5e5GYYHW91r
ak6wfbg8j2fnlWBDCMu8yZ9SK8BGwLno+Xunh2Js2Jb6ymZecgheYmQvSP7hEsJmBuUK73SInar4
nGipWxUrDrE8WX8MCHvXjJtxSvPZwPDCK11Rnle5ydbGMDvI0YHUGKMWxQ0m7MDfo/uxmfQ1H1sx
IXYm5EpEpmOepjowN7r/Jjsr67A8TaCp1fkNQnPh6Ri8QTU7VJAZQ1Rv4Giuqk+q+emyT53DA2an
sinigRCnj1BcbL2BxRA80qxlFW//H2lXtiSnrmy/iAhAQsArNVfPg9tuvxBt722EmEcBX38XvnGO
q1TcUrhvxH7aHa5EUkpKZeZaK6pAcVOvJ/+m71aCugFzH7hRB1UHYr1mbVYaj16cQoC40LsFMgbw
uZ2P0IoSloB73Qjc8K7KHrxGU2xY3DEnv684WtT3vYDOO462ESBM0m9GLzCnu1SHxNSNQ/G2ipHI
GefdX9RpkFn70NQVkC/fRFinuSnSnfGX6A5WNj/wpcMkB6zTAJJX5gADFkTiviYrMh5KZy3C++qv
ixuzSZTtKJqQcBgQxf9YU7VVb2JUCXBtZjBarxStQZWzv+6CS5N3akZxgiwG8X5sw4xpv7tgS2H9
v9cNLHgB+qlRIYHMOl4Iqta6PZQcciBAtlTNFws5yWo90sPgv123srBbYQVePJcEwYShhAhEzE3O
9WQEKd3kSBLyOkGZhq+uW1mYLLwGGFjAkQdBtVXxNDD0uaTLIT0n/C+++2RyDfnPxSiQ8gArPnrD
HTDeIht3viP5TLGLpjC+osZ9Im8StiHh3643TGB+ZrYfANv93ypWJ0dzH6ErvZY5XwH9YKbPlGh+
f/aXs4LD/PtIXUBDyGEuSpnnQzB6M4ozWfBVS35Z9Ytsj5Jvc7nmscbQhV8phpS5ivwQPgeR9pVd
TECeHmP3O003Zv23Sw6hAvAjofkGPTEIPZX9QbLchCS8BMLb/tXG667XFZYXxnFmwDufsKwVFhvR
xb5y3Icp3AKIU6KRSFduWlgWZJGx3A7yaoABKJ6bhJkVOu1spbpLQ4gQ2/u2L1bQdxh0x/GCE5+a
YurbZ/ALYg0wBQYrWuy65th7mptlaTSImgkerDOUVD2O04JT2bUEi0J/0jLw8puwAeoAybpE42UX
Ox7Lf2ppXr2T7ZLbbEJZGJYKqIyJHMUHHfHHwnTh2Y1FQccECldqiriVsk9o4/BVhudG8oWyjag1
tYwFF4MJNDWDJ3GmCFJ8GO3OodeGYClIyb8eDaISlOviuYDg6PXjcdEOALBzCQ63lqvsfc+TfuGW
Pl8ZxlqQlYjWzHuYdBCFhSVB/hl9O5AatAl63c+XpIuJHbOpi1eQRbKM1zj7cn0Uut9Xlry3u5xn
Fn6/TLZN9tiWv67//uUszcrZSHH+fo9dnMAxlz5p6gjNBMJu937Y3nt0ag5tgf6IauC6quCiublq
jjYZwLzVxcdRPUy+ACVBNW5YU4C0bhtj10eG5qC83JPIpwOWg6FhQ9pqKNukE8S9ujABbPbB4g0K
zltZPnZ2sy3lx/UZnA+r8zsGpiAdxFAdQ1+AmrpPKgc1QApTECDzn5LcHJ5k2txMY1Lvi76JV/Yo
f5BmHG6SePh53fald0DTHaQtQMq7IAJXG61kRAaj9jCdoJ9ZhW6+aXR9+/OBr46O4u5CKIBmKtQo
zv07EhVLczZTLDjdxjWcwHfbm6SMv7buuOqRrHYh+fiJQeGtifQ0DggM7dykIF3MgV5HN3r1KLwy
aHW18KUVw+05a4MD422qBnrXzsTvNmingoSKgILAevAfUY03BRSdZBDqekYuT1XkcOZGAJxCgPJR
JR7sM1H7XoWmwjB/nFCrqp463Qv08vE2Z/Nx1gHeS8GNoL6fSrvoSm+MwAMYf3XDlQm20n4/RNBw
jUAc+tgDXFqBqp5BFa/ZXV+wy019bloJGsp2sCCgC9O2OxwGC9hLBnDz8/TXDaDnQ3SV5JGVtnJo
LQ4uTy8NWPKV5+W21ZUtLp3jbDDqtVGHsRSNxGAmCz2KaM8A68Bz4w8BVE/eIguid7UMGulrDqxL
F4HZOSQC/xJa+tR7pJRNYk4UYwtTgO3Fri7ewr9Ocs/zh+wB7lxQ21x2KVZRb/Szjcpn/V46/r/A
mD60xljuEXdsrzvF4oD+GFMJ4XufJIhVYIyTfx1zM+GYiKjG8S5fwucjUmv4LnfwRCYwQo3bkK57
divAEJxnZFvbx8baTOVP2/h2fWCL3n4yMMULuZj80Qph04/tfF2n4s7pR4qHcWFsgOXT4Qh086gc
wJkZ5oNbQOTDJE88fKx69OtokBE6E/MtcxJWcl/wyY1iLJX3AxEZip6BG2lC10sq9HmpZjppdFrM
LYrzR5wYAY7JodLBOBz/zoD+X3VX0KDtgoHsw/TgxK8udPUiM4AadOU80BSgjMBuNU/ayz4a5Svm
xT35Cj8nJdDo+IoB6moksPkQ2ODNTT748JBBz1WGawbtu153PC86zcnolaCX15B3KRvYHcWLzSCe
sQfX9Bqw/+u+ubghYAay7ajVA0ClzHIzdeA5CGHHoMjTUYzDYqCvClGdCNHCy+d2F9NaQ9v8CDLE
68YvYy4056MbA10snodrSHnVAd7njJYN20nlHYFaW6dIfcmBfGeFe4g6nUPNl+Z5ZHJqjqr9toPr
VcVoQ/AnRXzn/lsO1joKA9o8l4AV1nm95sU2y+VB8vX1cS6t5Z9xYrbPfYjFZjPaEQzn0DWqCDtE
cb11bfRMgijxuqnFW51CZAKvS8SXF7d62jVDl8ew5aEcE/RkCrxuAm9+uh4h/eaUw2b+/3VD7hMr
3eNb0c6rYRNa3DOn36Bc76jZtXkq8Q2GK8JXpGjlTcZyPKqmol/lJigspBFNO7BRjccytuuHbKh3
Ld5fGgq//2My0JH+v0Uq9XFqQV8IiRF8iMnQhtGu+24v3J9Gu02cbQTxegCYJSYJybZBd3xdBtpw
NoKMK7j15j4dZc0rImIwHxU4IqPxnhgVWp51+uGLboW2cQfvSToTMJ67lT36fgbOaExz/B2sdgn5
x59h6J+IM4CIgMIHmuJRwlSuE2EMxCjKeo4znGPHij3vAM8Yf2j8dmm+ALvAIeSigH+hIOCmZWx5
Yg4JexyxQ+i95S60wp0WfDBhl9pfQpD7iDYL0csofwxl8a1p3KeKhqB/yciXsKVEczotHo2gQQQW
BHkzZB+UI7hPDVxMNUrDSZNtQhI+o49p304VhNEg2BTGT7TLNs6QbaJUEzH8TsupRxUeaUgIzyI1
aF1TljYB4zgBidQqKR9rNuzimv5IxyTI2ufJatdWxP+FrMOcx+1Rx+vL91bgFpK1fWicBIGaHTD/
/foKzZtW/SSsi4e8LsN/ahv76DZV1Y5w6HiAxEr/lJFxB86DIAyH+wKA1zDR0VYs+fepRSVuKqHq
MI4TLJZiqiAORteNmb7HyJs42qr5PKHXRqd4uWW002BL2EoQTfsyDtzyrZSaG2jpvjsd0LwHTmKJ
2jF4Y/kwMuIIFqIK4gjsUceQ4/Gzub5aS4+SU1OKAxVp23FwHCarBv13Tb6Bqpgbfw+TaG1DVGqM
uqDsNMf+sklwyqNLFqcRUW5zIcs4gRQ2DtuwgiWxqhP7MPpm0DH/PmQg6soeEmPScHsvnRuzUj2A
mCBrAIXd+ZwaWe2M3MIhSChabl3vPo50MdLSss3jAQRhzkGpHRVFacZgNW5xfTN3LB+zsZdo7MOB
4azjtARtRNRCm7OBRJDmMl9ySgjEgIIdGXy81JUDqC4z3KRmD02A8SEh2xY6QPIzlwjYvXCF+JSi
NKSsmtkOMo8dCRXE7sOY7iP+Jfa/MG973R0XRwLeGRtVQQ/XonIbTu4wprhJ4Bte/NJ1/ZuogUqR
k8brFy98dKK44H9BLvqiRRvwozAyhxEhnn/n8A1LbmS+Hetd3T2azqawNgRvBHZr9a+fGN+JXeWo
4oPVccmn+fjIt34iDqR6LjJDM4tLR/Dp6BRfF1E8RdksT8RdWq5q4v47G937Mc1Xdpm727jsrHWV
55qWi2W7aPJBcQ+UEurOdmRekQa1frD4ZKs48256l63HyXgIjTzILWPL2K/r87m0q7GZ/2NRbUAL
2yzuCYBlK1JEK0/c+52uN3Lxdj81obgkHje0YhFMeF4IKDJ21oZHj5H8WrIVyks2JMzCVrOhl47I
3830FsrJgKkrmy10SqeZhAM36VFKdt5BGbgaErkm6GqK6+HY0uzWlOPh+mRqrKqTiS6NIQGKCSMd
HqYSVP2PNn+rjceG7utqVek6tpb2+skg1dylT/wuQV85OuoEYDw3nABxyD+xE05tKPsNIn4Fi2zY
oEkDpcTAoTywkdGux/XYQoBOY043JGXjjZmXjJUJcy7/SNHbnQ8brarH72tECUEYHH6u/s/9OmpZ
gCRRWzW4Q1cdiIHjrWX30Tuk/tjPGI27W7+w8peh8JJ7d2jraTXWkfGA6i7KYjKJ5C2v0vSmdTwQ
Nl/3noWxz4S3NtT9wG6KbPH5BevlwGW2eL0iAXMIo2PjDoHXawHgc1VVHfz8OseDFTe5r7bOQ3my
LkiPHJmUlXNreJX9GGXOTTpIPNlqfzf2tlwjfLkbwJsccFFMmmEunDgzRQWAYICaAwWrHAeswNMH
jMgYJgFmC/RTuCyuT+TSiQMTEDADzNxBc5xynUdTFbZOhJisYDd+ux+ajVesUvedchMont0g8RjW
VJqXFg81RvAOzjTCF/x5KSNZS4s54jRuU7YzEHcChHp9XAvHCzu1wc4dpLZMdCy1Oc7qag1qiiFa
T9ldGH8BLSVA+90nQgmQuqMECWjJHGkqs9g0Y8Q6gvdobB0pP5bDdy/WxJSLs4auVjz94PmAlZ2P
KKtozPkEE54Fl/8ps7ux1TwuQci04PFznDyTIKMOrNJgtGKoxwRc5EDpxNWXWRDyh2Mm/RtkY0pQ
AYb297TJ/UMYC+PezUV7FJmVbQRAIfuwMPkhEnX7TofQ/KhEEe5NK5q2wnAivCpYQXZFH4Vb8G53
R5NNPQ0mN5/ekxEMZywa0jjoB2qWIBr16nU2iu6ujVNzPTasXMVNZ981o2s81FU4tFDHGaddZVXR
hy2s9I5lXfkUls1wS0XcPqZG3eG1yUsw3SWZDzqironWkWn/8KYEZNU5bUIbunBl+9p1cbyhbR/f
O27tNOvYiUHIVKJCCjA/d8ENOEHE5q1lIPPBxMnnvpyig+VU1sYPEegEXefRPS+HokTKuapvY0Lm
LwvFoYeOx9quuhzawZSDLNUv5LZiTr01c+lnuy6quj2yjPLAwiyOVubEyZconbyjZM0AjochJ/Em
pOlYBjQz6a1dmuE+kj6YpMrGbJqgwyRuJcS51g76tID/Y5mx77s0BlTX6f2tYH28yyaffctanh2R
fTReRZL136fQCx+aUtKNYXHSoV+fkjSIUQ2lawiyUvQVmon1lUy2j7L2wG7SrLM+urS2/6VFbD5K
NxWborZiBMyAHKRrIy/Sr1nCZAU+5yL9Jw+d4ShAbP8mrL4/FLk1rWo5Znf4590d9zw0nqcuuQuN
0UJhhfCDN9jizo6dal0XU1wGFdK9X/3KZk8yj3wBCeSalADgeKnchlkUpTsAye1DYTftUyJItQUq
zW9XgpDxiIYv+d3tuYlab41ksQeV450EOK4OKBhtHz1AM+7TsBIl2N/nMxyaFi9RkuXPRT6xYi1K
Xh66oqreI8q4H1RWLT9oL9A4mlrj5BxtnrbfBPojt2JKy2PYmeQ170oSHiD/GoMZ0J6eoHaUb7Nk
dFZGaLhPjluFh9ZqHHPX05BEm6qrQitgOfKuKyqSsd+lTTM8pWU/9sGQ+uGtdIwMSCOj24dxaViB
O1TFDwB1+CvBvPCgAkvtS2Q5Tb7O3T59LQQdXmxQq333S7DIRqlvtoEoRf6ak776cFJkFIAjYoCD
8IRXXwuZ+k+hHzUsyEtCwHlOsxtPDtFm6oDxTotGvtrVaNdBZNTFr6GXw8ZCQfHVZjEALamHYlGQ
2QVYoLPY5y8kCSH+FTtcBhGC81d7tI1tEXaEB2Zhpuj5Dwf5RupIHsI0q/0gl4zdyNIO7yPSYgMX
pjNgF6GZkWdlfyNlYr6P6HwK7KSi+HTHCzOw8RbufVbjgQ3qHGc4VGFs4OhgdTJC0W+qj7Q2ksdR
TF0RQGymOlQeS7a50yJf5ky8RvbBGYDlEMk/6OuSX0rX7w6Zl/oobCMJ+JDjjZYDocTXZV3UH5EX
8nucht3aqLPxh5vZ1XaiYHEifT7woHFLEHJM4xjdxH2M0NUfWbirqMheBhzXW1M0dh/AUHQo/LLa
otEjuaNlIZ6NcOR7xomD7ZCAE8FjvN1EBIz66Tj1W3DCJe+Z3xgBHXm3AWeFuwflBJjkWOT067oe
XST9LBs9ISBQjbZ0dCEJSSu5iUVON0WfOHJXMlb7Ky+jzhQARtz4gQTvXLu2eZNyPMpqVIedEhSt
QQ9SsQ0A/i1ZuZGbbJiVpK8eZOPR19YMBiTjqVOPK+BtpnLlm03yCzTxwFIORdW+VYUfbkZSl+8u
Ddt9z9NkCx6G5p1ERruvoJW8qo2u3dRuXa7JPOk8N6av1OrMX5ImXuC6SfGExgD3Nmr95gYyGdPB
giOCS9zgOpGLpVIAOAL/3HJK9MhjY4SQVyjApPA8xVsTtQjLfbf9rybqyRNbGWWQjFuqkxZZjObm
dsGZSgDJZMVsjR6owppryUazq8AGn9a6xsrFqOfEwvwFJ7m8qCvtCNQUKOp24/fS+mcm2fdNCF4Q
JITin36aPtJWB/peDCGpCSC2j1w5Gsjml/qJ1apxRTcYCBqSufUxPjj9tsviALpEMd8P8deQ/iMq
zVt8KVBBVs9FpyJyKgi5zm3GDQd18Vy+LsL7OA4k27blTjZ3oe5RtxR2nRpSphSKTqPfz1Vlo37t
6m8kOnQ6ucElvzg1MX/CyfyJKqx5PK/a5B6GzAHjMfn70jhDggsvOfR4zbTH5xYKNLJRe66/+fJG
jjvX3/iOpiY9B9TqWwkc+QCRgvSAXbRxW03WmFY/l2wn71Z66bGNE6hOxtCRtdfXY/ulJTkxpfZk
1K7blFmK0YTei0cfoZho6Vp7L5HsYBA9taG8vAiivNznsAFGwhUY6BAigjJzMtduWINlxbi10VnI
ewblCkADCaiIMnCw5FaQiGE/Qp1vwIutNb+7aBK4PnrNRKvtQ56bVGEzd1LU0cYnb7JDZuEY6Zqh
lnwSEgOA66EV2LpQAmd92oDoAS9Pu/6V1K+8/vKJUcyZV5AEgIJe1cFCFNSEY4PXTOZvqipogTIB
3aOX6zooF30FRwS6/z0AjlWBHGkLJC8SPG9JeLSNf6sejE2aEoPOhHJCmJCbhjw7THTei9/HgEis
TZ1cos7G/PeTI6JI6t6jHp7MXvGrSjZJ8TCUz59ZkT8zdfFiBolPKTGMEuFa5Xz1iu9htpK1rn6w
6FknK6I8lWPL5hFzYCeH+gv5InpNXlg3VcptZFR4IIUUU1VlmwpSg43zZv01Of98OpyMQTlPRWKD
U67EGNrmKLqvtf+ShE/Xl0MzTb8v3ZMV98Mc3eA1TNj0G08hvFF/4k6YRR/QmYp8HUKwc5cazS4Z
zQw1qsw6xpARxI1t/rVcyzxPCNsAwwOfq6+W6U3PsCu/xS4fMzSzyEfPeOqcuwgN7ExzKi7FA6eW
lE1YIW7mOQBKq9HcUb6Pai+g7AkUwMXfd8HOY2LQ7ps5XZHyOZ832yrDKhew1Ftrj95PdNvLz6w9
MFHow0fuFX3m5ybqAcJFVohCe1veOX4RtNln9vofA44yhjRvC+bx+XTvv+Ryy/hNEe6YDra0uBPR
QQWANHqvMV3nw3DNOK+abs7BuTsZbY0qCYTuol66DcE4ChwGykBg2VXiwKKcAIeVqK1xQMqzaJuw
MQBLlyU217fjUhGPnRpSHAwSzTXN2tlQ05a3SColxxxJjY3bNs0jEJ/hqu5BHdsz9n0wrWbNJmeb
spiswDOsi7iXnB338m8/RPXYVoKTtCVTMdnYum6yNe0BcPrnyLxpISk2WJqs49IxdGpKqWnkpV0h
rwJTc0NvTJ4kxDmuz+yyBZBXzWgwINyUc4ikICoXc+q0bXZlcU96zWZa9BBk8P/z+8p94Odg6aoH
/H6V/yM6sY5yZEt8d0NiHan0b3obNQbG0w6gI4SO6PlXnBGOiJoWOMxWXs8gVOfg8WNsnQjMishZ
tZOLVi83sCPo0iTFLRqW70fk/qamQ2asDwSogAl4iGLp7zvrvgt9JL40c7H0Pjz9QMWJgU7rpm6e
i8746rFHzo4Z3/ACCqHHqtwTXfPF4tSfzIdyACDn6PigA0JlEQWxJm4DVo6AFu4jJIiuO9HSUXM6
MCV4yX0B6MiIgQk0TJIvrXFvmpoTYNFPZ9p19CWgbqH6qTRyB4wQaLgQ9i1PLITfuurv4rb+Y0GF
38d56hfo6UCfADQL0ua1cbd5+i1tbo1M146tGYyvbOvQZ7WsbAyGx+W+EPEt9LT2n1mS/86X+kJv
iD0OIsRofNbtCiKRV8uD1E01y6KbNMWlqz6pqRVi5UdAiEGK4eYg10rWtH+RIl3//4ak+PNYgkcR
NF64Nlu6ZsWXjAHb7WnmbXmP/pk35TwMTSt2/QbzFom9iSbQurkb5V3FEEBBv8fa+WR7fVTLV5sP
MDnoz8G+oHZbl2JMJKUdrpP4Ns6O4fCQovfYtr5CTrQDkQ8NqLVCJTjAS/Ez+3buzELunQC+p8xo
PkwJ8tMwzZtj3vGViUQ/12mpzD9ycSyfGFFmtKf5aLB55/reTri7OmvQkq8pnS1uqBMbyi1T5fHk
TA5sDOCbyWdSg07jfDoLSlAYybKMDQMWMJdBaBSrXtdUu+h5KPwB3uX+ll84j9cKKMSwIkPXVe6J
V4EjNcgy6LaByZWtXFAggelmfEbl5APdX4dP+OCsKgk0LeTbgac9t10lshFeO6CA6kRPmUcA7nmV
TYVcdnnbN+4qH8ynevgxtW/oi99Q468JO/FSAbUuAtUZNexe5AkMaAjVFsaeCSsBh7Q7mnvaGw5U
6svk1vMK68v1ES85JaYaIroAOJjoxz4f8BBLa6ZChVPywErAK58/TNGo2V5Lh+OpEeVahO0hLimM
cPIzdlHQ2adOiafka9O9XR/O/EvqHju1pOyxYajGqO8QHpcDmP9A+QiA0cpGkYi079ct6SZO2Wm4
SViKQgziRf8jivZu8uK6m+smljbCjIAHVyQ4QvCCOV8b266qJpZoLcvDDzeGdg7qzyUqkmYg/Q9i
bKvox3WDy2P6r0G1GcpLO3QTNzBoF2TDBvQrQJI3QxH0upnlRfpjxj4fV1k4Vm3n8yIlW5ZvKF3n
6QuhnzioTmZPffQ7EIQHazuskPpbJnZ9qck0Lx2Ep78///0kM+ICqD5AxAhPkgHiaBB+FbpbaXH9
59sQ3BSAvKrP4140KSjhLPQpuy91O67E8FabFMVE1EEP8YgykQ4svLhR0e8KSAMg+EDYno8pagsX
OStY9K3bOAQeRWzzSAaysxA3b697weL8ndhSvMAGhbbj1Jg/DgiowdAzrzkLLpkX58P0xILyDsq9
Maf1AAsVOjLFsaxfiui5pqu82nUoECN2Fkcr2oLfGriuVZ5rXpSLAY3r/KZKRw/LRUATyoxZXQgP
NLglRZC5/fiFxgYKzrXwCoCjwxylv6F6Tl2WPTCAoIrV3INwZwHfB2ZaGtWaOV/c4IBrAKkAopsL
4mvXjmTVhARf1L8Ie9PIY+trDi2diXnzn2wLkvljFacU3czCvU868Knl4j6vdRy/i3vjZCTKQY/T
t/fiCWaaPm1vHFcWCEasoxhitm4ccfT8FBLiIrqhVaF75S3ukhPbyrks2y52+nK2TQpwK23r5KXg
O/DiAP7yiT3yx5JKZCtE03tRDUu8dYKamkGrU2fXLJe6411SuG5dwEJKEY6WWxsNPzTTlCYWt/rJ
MJSt7g9WifYVuF1vvbkebLxcn6bFBfEIWJuAj0L34DzIE5/LhYD8TYVaVIzskOmAKnst0jsjfEQR
7Lql38VxNcBAZIt3Ag4WwA6UoSSpJVIyAzlADxCE5Kbvf6UhKBDvDQhDtcVGkr2bvY/hXek8oiR3
3frSOBEbAvlEIYsDuMX5OENm5AKCuJhH0XzUHL3lw3c0lz0MzitJGs1GXtphQJ8C0wRsAr1QeCsK
PJO8udHPpib4fm4y8WMgXuAUK57f9Mm6af+9PrpFg6B+AaAD/JyOyvxjQAjULsMWaRqvuBmb9wZs
Fd5wzz0JCfvodcrGNYSiNVO65P+4RD3Iqs8K1GpJ2sWzz80twEgSCgY7SDf0N6OWB2rRCKi/0G6B
HmbQDp+vm+8NHVKLeEvXtNk24XSouLlrIqZZscWGEpAnQw4JoDzkMZXru5b2TPs3vx7i9G6sHybw
xfK6uQer2ga9rlte8UeImD6Poln56cf15Vva5IArg38KYCAPSeHzQTJ/ylnlI8ivoIRoDLd98c91
A4uzCAZcFCNQCUYe9dxAYtNqMAmuUzecdnPlrjTMbRR5Go+YL6iLHX5iRrnATAINUneOS6DCG3Q2
unSzbSde6CeAz7MW+X+Ho2xmq7DARYs+0FWImC5GH06SfVQW8Hu6mtTivjoxpLxUYi9kXQkCnVVh
g17e/6Bo40xfWvrQueu8iPeN94mSnoc2LobDA2V1lUqvlJ1v1hWS9VFyHKdvJttb9Seqq1AlRske
AZZjq9eWQcCkIwwkbHwhVu4AkgpckbpE6JJHnxpRznqWTOAiymEkY96jybonP3++7tI6C8rBQEie
FRCTw56BdI41PDipZikWY1DU7pwZwQZherWGl5hjHMkau7LxvpoFsEI3o/1idF8EfwLpMr8z7pBM
mz7zwjuxqr5cOGLP1Jkf/DKZ0B7z1tZuUHprLSv+7LrqXj21oxx4UW3KARRRycqqWL6L7fGpH77W
k//Ipp8Z8HyBm/y4vmJLh9CpRdUn8oQUSYHNlDgAJswSA91z8tcihni4nBpR3CKzGzuqQwyr93dg
kQ0gywsOUqKjpFw66U7NzN55EjYVbiPJ4MJMiRdYOoxBxn60cl+aGqDFYmfeqSHl5Kajlbr2jM2D
WOsqGj+mEAt2F5bPEN6DYBNI6B0bAdUnSnqA+YKAD0llIMXVDIAvItHY83WY9uaxzd37XkvuPy+3
4oAw4c+Em6CiutBOCZ1CDui/hwm3uq/mZ3I5BTHvgkwQIGUqJGuOLsnX0vk2RN/sUseksLCEqCgy
jwHBAoiqSuLA+s7KYhuXiAlGIFnsBLo0zO+OjiB7wevPzCh3IsC/EU1cmGlbNIG3w0NLq19tbq6v
b66F7XxmRrkS226q+njGUqaNuIMSC2DZQfI0uP5dXYQBelE0V/3CzejiHYwqGpC3l7U0YRlmJRpc
9YJVb9QuNrz7xUPgzuULXAo9xT/8WO4+McYTm8ptbFBDOlVrz0fWup5e6uQpCAj0t0WrKZkvrhne
CYhrGVgJVXLAsqmzKJ4NyRFMnR7f9lN2rKZIwyOiM6OMhwx15EoTZoZ2V7FH0WxTvr8+ZfOyX2wy
6Nvh6QPRR0RM5+dUG1bQGEPz/KqX6NWPN36NLA5AOlnQfqJGA/kq9IiAlnlmolQuFB/kwAjKYGrg
ct2xPYF8dqrLHyxOGRpF8GsQ+gWF0/l4mowAJuF4yMIASgf2jhE9mk6kufmX9pJlotUWoTimTYUm
RtFgG1FnAAUqrF3IkQoXFKR1dFz7vQ/Qy4BEYlxoVmppZBYggiBPROh3AakTknFgZsB/yVtILPl1
Vq1dv5fbmEya4S0dfKeWlBNpmlwGYAKGx30KhDK9zXv/EIF7EDfN4br7LQ3KRr0djZtgG7l4CIPq
JEz9BEnRcoA8rAk2OcE2Y+1r8slLXm4zvENn3Sq84hQvr9zOT4sYmRg/yaGAsYN+JPdumBuMYnt9
QEtzd2pJufchOTcB4Y0B5cYWzB4Bc3/0/qYnL9fNLAS34Az9M6B5Xk/CC8uwzQh/hRlnenClvyuK
UnOAL49kJuucZc0vOPbTLIX8F0FiKct/jYCI+1/dbiN1sl2LDgC6qP9YUY64OLFIxeesaVc+Ft1h
BCXJoLkVlkyAyQaJHaCbZ5rz87mKs8zv5Ax+b8f7wXkzQFFrNprJ0tlQjp16kDXuOtjw6JZG36QF
BjOdltzSqYPaqQ9CfWhsAcd/Po4htRNQieE2AHrxR5nx255A9YiIbQoGUqfyAg/8scF1P1u6xWc8
wZwXQzO4GgM5RS1kG2FccV8CZHsvcGBXWRGAiHfFyg0QmNC/vW5yaa+emlSWqy/tNCpN7NUqc+/R
97GyZfazL61N5nvb3s00x6puhMrK0RqdaSHDrI5FWaxaOnyEpdEc0r75VvTmu+lHxSaM/fsM/WCa
yV1e0D+Tq/g+xPqSIS0xuZNrDVDjQuIKlCz9GtoPH0MRvpuFdQcRAE0bw9K+Rs4RtMbIA+KmVK5h
yLHYY2nMZ6G8wbOBDEkwxas6/HV9GZcSZuijgoQOYCkAgqt9HxRAxgHodpwfNrszE7YaU7aGouau
MsRNlry3XnZwgEN0onEfOd3P6+YXvWhOZCGDCkoDlQ2Y9X1fgwoZwXvxs00yOE68taMeV9pHZgjN
Qi5O6Ykx5dAnjhmHYAVDUgbceiV7S6bk4DeQcDE+E1Xj5/47LOUMcIDEE6zGsEYOQLXp3bi5i7gQ
GtdD8SBac13zNvAmbWusboTz30/umxyfBJo82OWi3NtpvRJOFzhAdYAr624YxxXa5R6jHnQwwtyH
XfuSlezBjWULGeh0VyVdYGmZKheXmJkgD5pR7KBiOv8moGnTWnbz9kHmOuVbH7zpdA2qg0BHEre4
UU8sKaOXbg0WDI7R0+E7JUGW7lMUQyyxDqMcyh8a1128S06sKSdSMYKBgMzjisFgYo7fQuRJLYgQ
Xt8gOivK4cNl4hhOOnuSg37UDZCfAaIxjZHFw/VkKPPfT9yGtE7HrXFeoq79Rvz2lnds3YdvQMNt
KIs3Mf/I0at7fWRLtelZbeQ/jqEqKYiei6qcrQ5OuiVxfABj5crq803vtntEzyiviDVIMZ77nmy5
UW686MM0oseUH65/iWaOVYngtjJYCLTfnIa215Tb4MaMd6Whk9lZCgah6oCHAQgDwZisnOhu2pSO
n+DNE7kOlOTZHoD13WdG8seEfb6Q6HiOQX2PE67po6NwOZpJ+Vs4TRozi8fMyUjIuZmCtIXXjhgJ
HaND3ZR3Vv9s5R7aQJjGM5eKjeiBg/wmBQQDXUDKpFG/bQzCfUSF4KSDotvkQGo9cMibS78N07YL
HxwZ5LQH+cOm0SFOtdaV+eQIVRtaY6A2cksFfWL8yL2VLG/A8Zt2P4DIxn4EDXtvo81Kbq4v5uJx
djJ0ZZYbV1ZdPb+RixgMZWI1sV0Ud+so+5L7EA9fXbe2lKE8m2nldowiXvIMr7wVn+6dflOizdXp
d1NcI656JsZzaq8HoamKLzrS3OE4bwhygW00/FSafgGbZcj/h7Pr6pFbZ5a/SIBEKr5KmrQ52mu/
CE6rHKgs/fpb9MV3rOESQ9jAwXkxsD2kms1md3XVqWpHkLB3u8rVDgOWeHl90muIE3phwN9EtVJw
pHGxyiUieC1bCUQxkadqg3ko8MJYzTdcW4qQIlsYx6d7kNcBn4/Yhlzq2LQ0s0bCT53Ob/PiZ8+8
MSCxnforsV4vr03W4kDPU8doBbTcCWQVzg9kXHtup1swB6Saeejy5qbvWB1afTyfQIhkHwab/uhT
1vmzO9QhncHh30Trc2k3Kk54WTBFUAc8wMSv+cAHS8qezsiyiiArvCtzYIHJnNtC+cqSuCs6X/w5
CmkCrqct3Fl9Fo/EpSOKiOmTW31rxscabL0LRHJsdOd3nQZJLkfhQx+/KmyiNAZ4LIVEi9h+1VyS
pHUEm1kZGN1z6rbgCD7Vk4ruSmWH//vmPnbIkEFVEiX1xQn64Xmp9lDIbs3Pl71GZYWfmI2VJptA
p+9iNVYx+omLoS3j2dTRGX+5bOejR/Bdg3sC5Kp7juicLE2gdNDz1RTP0/hY6fdMxdv/8XCfmxBi
V2I1q+dxE7PzPXZORhvGNeAM76uqC/DxDsfMiU6g9fZbyUyEn/QgLNEWjhWem8e49Z50d1DUrKUW
oDBjos7G9VEEv6ZGlkRphIL80AZ99tmkfx1yOZsn5BDBj8fFUISvPiTN0s2/i+/Oa0f3NKr9PLqv
MBJ0+avLvGtrR0hcyVwBgzeh9GWXYVwUfuyAUAnNIFOxHtl+ofWE5g8KR2BNE+L60CNxa2xUplrv
ntS/iomoLkaJc1mIq0jnHVRWHFH+u8UkRLVUSA8Hq4FA9osOxc/EKTn5i9/Wt573btrZY0+HfZ49
6mN3RIPjZSA01I0WbFo1YgRTPQukv8kGUSpFzOciYedntx2gcoZRfqSsdnEdrcN1mxoHyqz9At9f
VlX3UmYOWiJwfdQA4Tb8iG9CRV2D42Fy8DHbbm2+LE4EophyhbhoUBcFxNizxTDBazJAv7GCWHLs
m+bo+OvsTFcxREJ23rAWro+J0LqCRIPLGbWysXuNUER6sOrRVIm0yX4v+iQ2RGZNQCNENFy0jhHq
yNieBe8JP8r1UFvnKzetb2at/1mlg8pH+JjueX+GQnoOCsTEhCui4Xq+QQukc+fY5Ymi1kImodPD
iQ43mO0KnXUJW+ahjFNi7nY6AMqo+jr8j38wDl8wwfnBGQoF45jc6bRhRWozj17YTvpR0729owNJ
a1l7baCvazoh5QGclryMTawoVEkOIFePh1gZV/QELOl86RVizVpGyOGs+PuUuD4Bh9VfhxIAuX43
HkCDgSHRcwvFGM+MjhGqttHOTE7MuJ5BkFS9XbYiuabOrAhHaq4SA/SL2MXRObUzRmzZvefuLtuQ
PCgojHCqHJwjlLuEzeraNV3bDt2hypr3OYYN/Dj2jMDpjeXQe3kOJYYpD4saRNxz1s93QJqheGNM
1lVXDo9jvy6KXyQ7KXBdC7yAvGAt9shoGk0mAICgRiXv6CT4pXsX6drD4E3oVcyhYvkyT4WLgscT
LzoClzn/knTs0NbmT5rGiCCWUnY3Hoi+dgmr2ZcxtbM9MoX7Pl6dOxBe32au5kAUIlc47O9NFs8L
PgBkTg2cV2C0zn9FZLnJPEYgpJgbe+oxIlxSPYjt0nzRPFDk9PnQguR9zqvkGhguOF2a5WhTGhgy
PzlO1r7MNAdRVa855jd3jGkIPtt1wNVW5lc6W6pkl6/4S37X291L7aVG2EQNZzur+mUXr3b5Suze
4jw2xovem9o7qzp28DKNfLKiiB2LfinDLDHXmyQ1S3RCoijxY/CiPQxxO6uASh+fmfj2SMyQriOv
sUUZg3zGw5uMVRG4BPNexHmorB892gi50YKdk+5nFYhRUnKGRRAE8MuE9+WF/c9G25wGB6+VYdl5
7iONw2r4XDkvyfgNgncpajD2ramUb5Sdb1wG6MyCoh10mcLRmwqyWJCRKIIpAbmqwZVd8nu7NRVg
AEnegzsHclioZ+Ogi2jaqQBfXjoDCV0MHqjcTmnzNXPfbGd/+SjJzi3ALtC1tnlEEWtWU93SAbM9
RWC6047Mxcn28jDpTL+gX+LZVNxv0r3bWCPnJ2YdyZhlLaz1KwjECdkVzgObFTsnNwJafICROR5F
+EAkyefY8aA9OJfTj2m25wfXGV/rrK8VbWa5A0I6A+05dGcxWnS+nAwQnnbir/M6moA5/d4tQNZc
r54fz+gM7ohzNWIytVHRRPPUXYw7pkdx2KBlhAlOIbV3zd6J7BK7aPev6/A8N1dxBvIBP9de9fZo
qN4qkqoAJgEA0+fSBxi+EefkBwj4lUDRwUf6V8ytzzTQ8zBKd33uO9kbLYIYVu07tzlc9k1ZRrC1
K6T+GQGl4ORinW7XH1JnPk6Lai5M5v78jYTNRN/qQy217aeeFCA65aPZTXdi03FhJccN1/aqyD5k
brk1Jfh+XsdAvSEDDtwY6lOxfXStwtfL4h8O9NaMcDXG2cLWNoGZCEPFzfww529eWQfR8jMBe+bl
DyQL+cASQbTHQ8w3RZw6r/Z31dTjpGFUw3vyMs/3rMc2eh4gMG2rCv1E5g82gj3UjihozMR4bzBt
ZC3lSQ9wnL3he80zWfHldhp77KJPmAXXzNsh/rbUQekeaf7eNXeJ06Bzc3DHa9382WrML5vnYj1W
dphWKg4emTNtf5/grzbraG7FyAdAGZ3p/rjsW+eRdt/7VJF5/MZkixEANx7Ya/BaxS0kBB7aup2R
WNiJliSAcR2KBd0MTh7r9/kjs5cwMaif99WuqHH5Fl8bCjqgoGA/LHqVz58qF5Sjc6Dbj3OsiPDS
zHT70wQ3H0hD0ebFJrDyGmxU2PwdSkNtFlLvJSv3dhaO+bGGBltchtXfj2BRzFvCPPBS4FoS3xCM
oeiBShREg8F1jtqpH5nBpJLMk4XfrRF+c28esXnXeBUGDJEAGF/63rf6g1PuafIyWccyuicqgIQs
Edia4163McfYYsXpAnO2lQWu7Zv0bsawnKd6Hcm8F099HcoAqPyiw3tuZ1g0yzZqRFuaj5g4PLXr
UwJiOtP4VqhYNyRxA9flbxwx0G2o6Z2bwmBsVqYmTKXZsx23GOcEH3F9H4NrkQYYCLscpSTf68ya
8L2mjMSFNsMa9FJWBs5HzOenienbxC/Nr+DZBeRFERglsf7MpPDNMgwiV9YIk6SlO70fwqm+1VWO
IflgZ0aEcLNOWRa1PJmKp9JnxRUajthWH0zrI1OkVET6xXCeMDOLUh+aLOdfrKwyszAXvofFczqf
pvSuryiG9EIr3pnVS5qZQTL+7KqfqX0TrUeHtuFk2j7V9y6oyNNTH+/bqAiNYYfJqmAuBjBt7pFR
5FDHS+4n7+8vQXRL/vxcYWsQH4eKpPj7LTAKHsBLRntw2PdJc3fOz8veJeEV5UoLf2wJ2VjrYkZn
5VlKxL7XVthpn1OUQ73ez5OTvuzadN/QG8/YkfqhBzvTUgWMPHnWW1Emh0Z1BcnC7+bXQET6/ENB
uSyadB2/xsM2o7EaQwQ2sHLd78YTiMn9aHob2vlgWQ9VGU7zP3QcYB5jczbFywxz7+fmQV5Nu5mn
phF7mL0XsgIiUl/NieIClJ6vP2bEYV5tjTSvS2Gm6t7Sdgrj5lix6l8O8caIEBAtU0tmwJqwldrX
DrzYQ7qzVUTBstjEcVl8rsIBA5Vwroxhnoqct6UT+3sRndYCQpGn1gHZbH5d15/nT5edVbZvmOuF
3B+KRoAyC59H73Xge+MF527Zae7Rcp/Xf7iC+ejw/0yIn6YhE+TaG5ho2W0Rf2H2TqsUp1u+CqiW
Y74VxSax1gT6+LWn2oTrYz0u5mc9u2lV02RSE+ic2DrKhJg0Fb5LMhKjXR2sYpyfgYJe8ht0XS9/
C1nnETx8f2wIQWqxoHUBmRH4V/u2fjVRc+8CzfpF0q/D+FjgWrSGUmFTviy8czAThRekWDZkTT+Y
NYBUgdWe4vg9RfGIfru8LNlNgXbTfyaE2zYydLdEKR4srdFu0o5Iwq0wq+5Wb0c6xftbtRrhI3lL
XCTmAFMeZNdj4zilXwGPvrwc/jeETBsf6c9yhI+UD8vUGTpssHTx08I3nU+LW/qecU1VDSK+M5dM
CYfTcFgbGQ1MTfUPQ7squvdmxkPxcHlBstc86mUG4fhoJMnio23NJiihQPspWJDdATMJyRbDj4bx
2mF2EJEWL7nmznHpYbGi28SJHxOmmDiVBb3tLxBcpAEKFmQM+AXUPY3LL3t8IRQt6iuQ8NTuPtVV
K+aBWthYTJZZBKRkGOcGe+n5pTR6azJPhoU6YQsZlcQv0len3hXR1Wyu/ux9pigh93g7/v39gfkD
oOYxgw+FH3GwNm97FoFG9HeYct2w7A/jvLv8MSU7icEariMFRSsPJArnK2tKp5lZCkEym6VB7+5t
/ZBQH90330pDJFqZquQl8dGtwd8xbfMYsQn0JZo5wqczM7/IGmCJT+twk1FFL0pytM/sCHfvqGMY
3Sw9FEsgvu46KGDPfvcPF/yZEeGp6jSDVVVIS4MEw1BeFFDv86TiZJbED9AHoAzJ4SXwBP7vmw3L
bW0taW4XAdqiN109QL0qu+6ndFfz+c0xU+ybJPqemRPCFRhxoM+hw+cK8jNnqZ8Swy+0HXTPXeyl
aipUZU1wv9YakAlUsEbssM2+AYnpm+1xzkOLPObD+2Vf/+gSJpp3CDxILfEIsYWl6XpkV4MDTQqn
Y6heQMRw9Kt6f9nIR/+GEfTBIUKNnji4H84/l7WW6IDOMfqv6EabQ8i0FK/TJ0c7Xbbz8eDCDgWM
DM1epEvieypb41pvUtgxjPcczLUQM2OfCST/RrA3OVOQWIqM+aMfnhsUPlWhT7UBOWAsLNq11XH0
rrr+C8SslDJtkrRmawlM4edbCLxIM1U9LK2mTZE1R1G6d/oovjVolu1TD3IYTdnWP83Ejp8Sw00O
9uDlL5f3V7pc6Ohy6QpUNMQmTdR6LS31FHBPdtsBclyQR9f5MlshaxUnTvolN5a4R20OeGllels5
sJRPTeghg2M2ZL5moDyPyfR5NB/NXpH2SH10Y1EIKa4ZYQqcwiJIuOtptxIHgNb7qPmHLiu+JPpr
6G3iNYeL83xp5pxU0NOFId0JUjuwjM4fR7Cz6X47vEfmk56+zN4dcPH/8u3+M2sKDgRl3Sy2K74+
A9xDYPjSHmxvV3k7fVKUNaQh5c8CRcCDEbegHahhSTN3VnE7rQ/G8nZ5MfLjsLEhXDKGpjXOkCSA
UnNeinpXoiPUrx2k5lLgYl/HzNeW06jiCVCtTEh59NTRx8XAykayhhqAhfP8NVpVHHcqK7xgv/H9
yKtKq+EOktLrJHseoGeeq3RBpd6OMAmSJhd1SVPw9qYt62j1YINZfrVmvgvIKcgBElS7Ln8pacjY
GBLul9yr+sjgB3lGTd3UfsTs1qO7tfWZSjVKEjJsA1Qr1CEGgK0i6EqLhsJbnRiJ4bSzqvsxDXvn
eazvgFvI69Ap/97Lod4DCK2FjgEaBsIOZgmNRzdPUSzJbhzjobDeyr/PctCO2ZgQ9i4F52Y2LSj6
59VDTx7a8ZXVwbrck+HvrzH0fRCQcEOjbS0Od7IBfQ9nBMzEjR4K/TljgesGJq6ZbDledgfZwT0z
JWwbgGeu09jYNrd477U3GyLYQd0sfjfcGuyTkd3G0aB4MUh8/cyksI2FZpog6sXqUKGejLdVP7Te
TaVqH/O/cv4c4r2zP3sohPVxybt1cbEwz/i5jN+gexd5Tyx5KtJjRBS+J10RqM94qYa3ZcQ4NExd
As0/tI5RexyBxUg7iBje0EHxtSSRCEIDf+wIkSifRkLzHnbi9Z5YYdS8jCrMFf8T4rZh03CG0AcB
+Ejwh6p3k5pEAKRHBFBM/Z2qKmdyAyA2A28b6nPiY466eBc7K4Z7oRYGSXnyvFq1YtRfagIFM97s
BqRRhBfmiWFNWDQ/pz/r5snGLMzlUyP73rwi9z8Dwm2X9AaZ16pEgal81BGpSX7vFE+JSgtY9rm3
ZgS3ajM24t7GOpLutFafHOZnkcKjJNcBV5j6byWCRyVxFydzjpW49Sct/eJBSB1Sm/mS+4WKi1D6
VSDH7bqUS3+Iitxubk5Gp6Nlb6U3Zt8EXckUn0VlQVhMjtStrjlQBepGFBWQRqUVJ/0gmyXwf99k
Am3foC3gAfylJa+p+UIXEPlOii8itQFMDx/hQh9BLFzF0VqxfAbwqp7vNS106xtavl92X9nNjNbx
fya4e2+WUbRxl5sNTDTLHSRVBy80AZtsbpkGqWQGSVbVNJEsFhMXWFu0Q1EXFwuywLRBK4iix5As
e2Z3IYHmcLGEmn2D+MzAdHt5fVKn3pgT1tdDvAMMMzDntjeTcUydTw4Nl/bYqLDE8m/1Z11CsJxG
F/RDKwwN81c7OzBUZk3FM0i6FvT6+SAWB58I15jLvBKjIujx0eZlal7T5GTGQLw+Z9k/5BzkjyFR
nJAN01CWDIFfX45j+YIcvmiCEQhMWzGCIN20jSGh+BATF/hdQFsDO/msFbWPKUzoASpcQBqhPZT/
wcGC2RPR43RA5TOwO8DFqW+iq9W6oT5gQleRTUsjzsaM4GlGn2VGEsMM0R817Y1p4WVPlqZnAD7j
E3P2c6S250e1zuysijj2iK1QhdOSazfLQ5qSo5FM1/p0N1cV4GmkYn7ldYqmgGwPKZIAzkDK/xNs
92BmpmsF15vd+zovfCs7Thpwr6fLa5T5A4BO/A5CddAVCQeTfqRr58IfauNAol/jcr84qhqoBMOI
MswfIyK/IHj3BzBvwMjQBMCohcS9jZwvpnPwrMAAYKJ6yrxDp1JYlLnH1qro6gsFKoJb7arrFDqc
zd8PpWFZDtwCng5CObF20ZJxbdYG7tHPmj0EppN1B4rBTRYwJ7dBDTroXqnwSen3+mNTLFwAINHl
LrfJ6m+lA5HqL8Owv+wScrff2BA2jk0jKLxW2DDsU9IZ/tRaAFc9FP3DioplF4W1ttPJ7rJV2bVI
8foG8R+mMIAUPj9rM10N9B9gNOqhvOIDKpyNoOfTGPRlevdgTYSETdekt1ofobC4lMbh8g+QxXqu
3sApffCUELHlRaG5dCjwA0wkFgXdMRy6yCt8rfhEKkWaIT3cvFOEMjNKzTr/ypscQC/pMHregNd5
m4ZrVu0geM18iBMja7JUk6BSl9kYE8LkWldFNDP0/PTmYTHDfnrNXYXLSPfO47qDAAxzPrHz9Whx
4hRVMcFjWAVqDs133G94ZgLkiom9xFJcL1JX+WNNVLxiNusBMsOCltR8Ttwva/sWe+tjWenXeuXi
5sRoiqlC8UqjycYoOV9iETONxAaWWAIZylOo8R9qkpiSw1A0RluQq4mVwrJsoJueYFlm9k5XzV8n
n1q+V71aqjEK+ef6Y0lYC9o3c9Jxjxh0zOp0vu0FNH0cR/T3vvzDocIAOxodFi5R8b0JKbeY9vaM
OgDgQU5/B6X70X0BgnyMVAqxMjf/jR9HK93gjGznH8jO3SWlJT7QCkaAvJl2bMDbkHy6vCDZyQX9
D9cfxlgGymvnVmrdqkCvueAd5XzL6PsMHDCL7jtb8YiWfSGMqWHAAINOIAUUQvDQDVPcJti3WLsZ
4pNO7orpmtSPg63ok0vv5q0lwRd0ACmGpOdfyGgOa+tdZz1wZbSiIFZqhtAYMaZRswPByMbcdT8b
6+0fNhQrBMoGVYkPks5D665r7/ENBautp5lhzHY9Ikf8ftmO1D02dvgraRNyXU0r0E/WsaPudWZd
m9le6xR3sywumX9MUKGpkM82RJBTLGUePy8eirrzMQNNb0zfF/SnyHKnq7RSpd4IiI0F/JCNNp/g
Jo67kMmIsKgSvS5zCWzjPQHtPkkVmbbUHVHYdQHMBMrBEuyUSzqQzIKT5OsRTdgmfdGmXdfcW6q6
oXRB/JGK9SCpEmNgMcRdHWcE3lhoJ7t9d73xh1eAXa9lihOmsiT4fVtE6RK1sDSRR7DAmeVnygXD
4nx32e9+493Emh40f/9bkpDY4CUMxGtkYEnMvV3H2qd2G4xV9tp05lObDzep3oC/9IU0n6o0ecD8
m6+l625yv5h4ny1Nu1vtNHBYdjJHFZuQahP4pbc5FENhMdtk+G1gt+28XWPe6knYak+Xt0BWgEA5
GFJ9yOxwEwjeEzNvIsYIbIw7fy2G93EM1uyks6ulCaafl03JbmkQxIEGHqmV5YptD3PJjMkFBV6Q
z/e1cQ8KBP+yAemObQwIO5ZTrVlyBgPMLsKM3ix9WDC6H/+l+rhdiHCbOaQeS3uAHSv9mparbxmP
Rv798lqkp3qzFr7WzdfH6D9gmtzGMpR+lr/NTRzkRoLZ+CdX1cKW7huGGU2oargQwRbuzSke8QJc
YKttQGP5Nne+DpkSVUtS6mkbK0KQh3jGhKI3InCCo2Nnuz7ygcIa9Ac32pvuy+Xtk4b7jTH+75vt
0+NiogYHuaX6bQTQdwfc+d4zXpI46NojSxWplGIHxUd05WgARS+/L8q3oT7MDWBYL7GK01t6TSJf
46C937Q454symhoiUPWKR7PmHlYDFMR2fxv1zuny3knP6caMEBKsFH2ICJxiQQL16xQi3OTzZQPS
Ryxo5P9biBDfGaVlboLKIVjJuznoPmuPk/fJNJ8I+5wAsQT1KbdWxXrpidoYFWL9nIzQtM9h1GoQ
21EXQn4Y5mniIzkOqfMTSlT7pHoabGSo3pc5TQJt+Fzr1cuIUWmW1SB9nl4vb4TUbTY/SQhY2qDH
VhPjJ43ZhGfZc9NgJuKp1Q6Xzcg+KCbmgD/j7Adgljj3m7Lpy7HubdRCSJiC2ahcV0UOIlvIxoIl
fFAvzu22TF1YGD/Pejg7j4bzBkK1y+tQWRG+YJRhsyhzEBOLXzMIIuLc7+evvfd+2YzsmKE3ZvGh
Dgz3ioVle6q7bGZYTIn6BloxlrlfIUFw2QjfczHz2BgRi8ouafSEtDDCMLJTxs8eC73sEURQXXbd
1VnYjCrOYln83VoUjrVOYg+z67BoM3AWBwPBCSD+Ut1MP/NK1dJS7KEjOITrDSNZJhjT6pd8COfx
lSpCriH1Bo/Du9DQAI5T8Ia+18x2GVATstruxcHw5XFeyN5h6xvYO3M/n9zpMHftEqZg+Lpy7eJt
qhnKf9nOS3+AW+LGKqc9nddeAQiTxRmuIQEtCa6V4Qj77JHBTHQOgHdHDbWOFIwQEQpV3zLb71Wy
prJt3toStrkFilArIdsXNGzy0fMP1vaHqUJJyTZ6a0TYaFzbsbtwmH21AJYQG2FdjHelBh7hf2qB
oxpN0AjD4xrkB+eRCqmJm3TxjIvBCC0wFSfVt8vHTvpxNgb4Wrd5QebGnlPCQGxgEBCwczqkfjR+
qs2dUamEFWVxFwQlDtQPwPFGRZq3wTUXPZ1N3rD82kw/2LS/vBjZ19/+fWExLBlMJ44oXi9rEsS0
CxPnpZ9VMyOyLdta4f++2bIKTZioxPhfUGen0TpEOkZCx6Bw8Rp6/of1gM4DQwe4q1C2P7dUTGUN
WWbcU4uZBazb0yHaE0cRN6Qf5Y+R37nJdjlWNJJOh5EIA2Ouc0hG1Vym7Lw4wJxSAlcG/l9YRgUl
pXrOcE1RdlyhDlf51fyU/QtaZGPFFQoalWOh4kmwDhLvS+N9BrXL5a8h4dXFI4dL0Ll4HwJVLqxj
GCzElwUWbHQWKvOEd6g93KfzATRYbnRq2s84oXl/aGLo5eC84iV0+RfIN/K/H/CB2FfTshYQal7+
SoLW9SP7te7e5vF02Yz0GP1Zp0iBEuspBOQ6rNMwEt/F3VA8e6rURXqIPE7Dzrk8IcBy7trRQjtQ
n+AxX4Gbp3220pNenepul6lQSrJbHuzr/xkSYwKplzhLUDpBxYlMt9P0umhHs39ry6Op6pRIj9LG
lvCim+qsKhYHtjK0YlaQTDSp4i5VrEb8NDWZzW5xsW2kTPwuR/vixh1uWB+a+dfCVvT5ZcYgugi5
FdQ6URUS7rk19sxi4JFhzut9SkgwONZpWNtjZ3igdJj9vm0UjWTpGeNqqwCA8JEscZSR9lGaRgXy
pDoNIqr7aI9QmoIS6j5iJ8v10+gXEjc/Y3c5uXHysFepZUjfYttfwD/yJh5qbjsa6YhfENd3ZA7X
OLSmfVPcJvFtyw5x9hThbXL5wMltotDAq+fQChArQUCh9H0KjZagxDDCZKJt85A2D1p7ndgdmAgx
zV7nPqa2FWb5BxRz7t/soQA/cJoI4SYrXLcqKxtmvYpqP5t87VADhizCMGvlqeo4mBT4uwPDUFXg
ZBlFdkym9V13Vx2/DI3OcZj+BSgDxj2Uw0BCg7EWIcgy1Cgqb+UTXHrtV/0bc98bJcuj7KBujIh3
3oy6tzl5GHRyuwHCqTq6WIq9lcU33hABNz/mnDzxiWnlINiJ+7TE0yzx6/jHAKaV3PtZNQ/KgQtZ
uN6YEmsthrm4U5rGZTDHRQhtlJt0TkIyT4oatMqMkMYP2VrnLYGZqH3q6OeipTiMKgId2Q23XYuQ
v5NqXfoySsrA1HZucmW790iqsknxcaSf/8/HEeEqxbI6o6ZjKXiN+A6jvqMCS6rWIQSRSDdKvTJg
wcofpxL1L9gwPT/5lzasB8o/kFPziCmmJLmr16xpwZqsxe2nzPEeWkODJO98jYnWQ0f64+WIId24
P+bEBCQv08xaI3j1aA2H2ZgfV9wIl01I3YwzJXA1NrAoCW5mG5E1xiVMdM0PihHUPNlN8Ze/tuFw
WUPoHgA3iffIeYgf7C62mNaU0EFaItNfIl1/wKBF5oRmVRXp7rI1yYAxsGUW19VGgY8zep6bg+pv
REcTNFpmmfmZhlhq3URozA8OWr9Bs+a+OyRHo3igbb+HiInidpFc42fmhTOljySDdHOLHTX3GkrL
oGIbQw+gXarf65oiQZFdZWfW+J2zuT47zA/leQprlD71eIqt/Q68nL6TfBoo7hkUJ26i/h8O9JlR
4bhZCyh2e4IdTpr7Jp6Qe6lSb8J3Sbgrz0xwv92sK6ZuXWoF1qVpj5G179wdTeLQ1G+t6C3Xdmml
+e1PWmr7LNkl6eckGzgkEi/ewAEeLr2e7B96/GVhL+4YqRyMP20+/DbbggrMb61QkZwBo28lAzVi
CcjapxIEA+M3a91PjXso2xdzDeF8AAerpuEkBxVvDeANwdiOwqBY1tEXM2IGV6mNZj+jn+z6Nuv3
l0+O5BL9PZQPKDDKH444p15oOp2pA9KHjtCDM/8gxX6Ju2CuDrNKnFESsM9MCR7EAGdy7RqmEiMs
NCBAj151WFTkkpL4eWZFcCLMpvce62DFzQ8zue/ADX95x6QfBbn6/3aML3PjpZB5q0mTwkBGwJD9
mo77JFXAjGUgDGAI0fEG2JR8nPtIkhZUzCNmDZxU32F4BrpruzL/nkdhatxQzATl+yKFMJquKhHL
YsuZZSFua7QAlxrlUw7sEQqudRnq2XcUEsAEnTYhuGWVT2GpScymgekR3WAUYoQU2fCyqKAjiqr9
4BcgncXU7gBiyd7vl8HPygHDisgiwr/+ikA9/zEqrlN3syXnuMlqfajtB914t+cfl038nrMXYsbW
hlhv78bemgwdNmgzvVgDu8qixc8AsO8w0pX3NOzpe1u82cYz8nBm35RzsjNctHddX88xdWglp3S0
90sJSQD7lUQ6dM5+pBi9BW7FH63qYZ6s+wzT4pd/t+Scnv1s8S5Nx8SwOvzsEa9AUu8n45OXhlql
CKmSOxN3NeCLOnIQVNSFgxqbSdR0C+C4i72an1LPK7/G8A4ws5k0ucapQPLQV3ZbYzMSMBJfXuTH
MAFefNDPIkEBM/wH0qipYCUGxlMAA4rnWr+uCsXqPkaJ/+fd5yYsjKIJqyvHJm2jDH+/Q6/FY3GQ
6fne098ur0ICJoEZYKVQKkOpHbbOgxHvaFoQwAP3QvrUguIz3+v0MEOlLI4BzL231pCNvuPd9AF7
sUy/DwJo1Tb7VRWxZMuFTi0w49DEAvOE4DN90hjZQrBcVv+qc/umX7TDMhAFOO336N75iQI1MTSm
wcQA9BFaMOfLXXV90Bod0Wmy7TXxNaBL3o2ktK+Xmoy5rxc9IIU9W6GSU9MOqioFRgDX0mhpaKRp
/WDgWX2PRn2XYqzS6+yQThHZTV07zlBPH8rK1yANWfs9y5OXyBm6l2mtsYNUz90jiTLVZcU/z4f1
AOQGPgbUYhwx9LGhLGwza9GyMmM8XxrInxZeAU51zXV9RsqbpS2QzxWYNMu0f8CuYDeRK4NNFRBT
YMbOd1MzZg8CETiBdfEe29dRehijz1Z5uOyjUtfYWBFcAwoXY2bxCRO3e8rz0GhBcmG8XrbxMYsB
oApTbKYNFVEO2T5fydABat/QkYNxmwcyWLeJRw92tOL6qH1XixSXhyx48PFSKFpDmdkV24Ado1ps
DFhSC0yz1xKfJN8uL0hqAaUqZABcCOJD+IhqMI0m/Hpy7L1nRuCQUAz+SLdsY0FIYxaGTmmTw8Jc
P44gkJ6e9ezayzvfUwkJfwz0+DgeJzYBL7aB/wkfJxqhJkkAxM3WO0AgdXaMkl01+ZYLScfd5X2T
cBGeGfuABW+juK04LLtlYUlup+VQsp2b74z4aJv7mYZ1d1+mYR0dXapSz5V5+mahHn/fbDJDaI8A
KsAXqrObFqVw7xirVN1kAWNrQnj6NYkXRcYKE0MRDvMJrAEI8dAByLy95gadShBcUivm24mbBY95
fD3xXT1XeW5WAOcEcbPv+gd9fSPZ0e3ulwS6D79ceirMr402oaUPqTf9W2cpKmKyc4DohCsU8D1k
h3zLN1saMTvOBor1lqA5weyOPxJFeJJacDi8iYAUB2DWcwv62jQ5sTnyiHa+Ud7qqYqTS1KcQKjA
LoKQi/OniwegZZrOoOOCW8tCP+m6XJ4M76jlt3G/q+0w9nKfdUBI4D9FqV928jaGxcOQO2PcjyMM
A5XuaQeDfs/6O2N57Zor4+8BimeLFDXqsgVnv+GLbOJ63y3fmpVcaUkaXj7fqhWJR4xVhb1w1HYC
AjV7vS+qa+S/kf1d74/AjymsyQ70dv+E0zYA79HlOl8TmvbO166/yqYvlxckC8MYFdP5HLYDiJ0Q
HJvGAp1uj8kfNzLR62zTX+lINH+qoZaSzPG6A12MinVEtomok3HGdmD6XFdw+VlLaOpxBEeZP/c9
eMsDTX+tDX/xriYVKZJkCw3O0/579BMDx8L6QJVo1JoNW72Hqhgx7Zemt9d94YDa8PJOSkKjAX4B
lLa5mCBGmM8PcqxDlncCn0GQQu/SWNK7uH4AYvpOM5qrht4lOt27FtLBy1YlVLxInP6Y/dAamAek
CBbiRzp7R4xWQXzFCeP0E13IUdPsq655aePkeky6EPc4iBxML1igdZH9H2lnuiO3sWzrJyLAefjL
mntUt6RWS38ISbY4zzOf/nype49VxSaKaJ3tbdiAAUVlMjIyMmLFWhNyUtZnPQqOeqtvdGXl9akt
fGV+GG7FjD8ZxBwJUvlRl1sZzmvnTDZIrR/fBEYuq5vECaMXXpPTV9tJnFOotf0x0sd4W7VN37uF
2iDz2kyeW05x8CWrCvlD5qmRt5X7xkiOXh23MCj3Q3OTDdqAtuhoaltLDYp/2qjz+60qpcM/CezN
/wYeTMS1PoyD24em+sPqKuOU9WN8O/p2O2y4q6fn1qkUnEKOv3p1GZ4Yc6n3ANTq9E7KWuc+lrt8
pen69oHLJ2MoDZwETyaE0S49JYkaRQ8KevxKfcNTQdL+GfP7xFubqvqtDTDL7pkUp78mhp0YpJ5l
vjx8u6YMdHp/XZXJmyAIunv2tP8VtlJ9lPUWsgozLoYfdqa3D9nQ08KQu7jYxUNc3/TWUD0ncU5l
t4HQ73MV6vGHMpHaH4UjTStbsuQs8AIZIOUFJ/DcWfxW1pENoQ9tjVJ4kMxJ3ZmlcyqKqjppGlWg
0bY9d8z17v0XPOJY4FHF/Ygs7+xb8Hilmv+7P1o/QVPoWubu+gFd+tjnBmYxvNH9xpZw9A0EJ5RN
cqlwvVDeRO8vKDH4S7IuSBf5l3kgl8qubEPRjrLNcte28UOmtW7bVStX+kK6AkEDUY7XoiBwmL10
srQroz7uqUPb/TaUOLTD5vqGLdxIPAihCGSiTUdqanY79AFyeF3FQtRxU0EhjqZ1q0KE2bmVoq3Y
Wvg4dKENE6iPULSZdwk7WS+SzqMTHeRul32rhscm30VrolkLe4YVKhNsmlDomflYbDihao/CSvbV
tO+jtcbF2p8/e0oFYzd1iegO20PmytLOH7KVfVqzMPvqkRyZTaqygkyNT2YXHfPieP2rL3+JP3sk
AsRZol0WQVJOI2soM3/vaBDCDF9MSrDvH+hCvMWm7CbEjAXXzaUdo1OKoEuxkypPkzG4vv290R6c
KFjZsYW848KO2NGz9aAoVY9AuFIGJj+M3X3df5Har9e3bKFKf7mW2UmJTU+thw4bk/8ceQDD011m
Ra7fH5vpXq2ewuwkO9/Hv4hoF0ubuZsJjagU2sKddWQ9601bypsiv9XWPtXaFs6dLsjHxmlZnmd/
NIrHyh9cLd5e38M1GzO3G/PJS9UGG5X/PNnHvN+AZF5L0RZPD8VCphV5xMK1c+kLra2Gvl6zYaUD
Bt3YOpCOja6orFny5xFugfClSj7WHmqbIHTb5BNTp9eXudDjwFVEzo0KPAWdOSdZXpdApnPcvi33
mvXUpXugC/uh3Hip48pA/+ThLnk/sayBpKbIvjlwlNpnGbFlxtNYKRapaXpklA++FbveVt3u+toW
UodzK3PAQuWkNhRcWDGq16zY6tO93RVuXBNB9l76et3Ykr8I5L0YGxMUtjOfnAolzm0ZVFFSbasK
6SGLWunzX9iAhEHhZtLFq/3SXXqyHKd0cJcw+5X5dw1EK2u3+OIyNC48hCvJzudw3byvoj4ccAcB
VwgE+o9y/RrZ/5LbO3+MzNG6gx1Y0TRhpCk+efTOw78peBnnFuY7RYoyRimnVyoLl86k2d54a3zP
S+kI0AKAzTDIi1bN5ddIR4sz3QO/aZQ7edi23dfO2mvxaexf/uKz6zzCKQUBKfutBHZ2Y0Bpm8JJ
y2c35ePkbf3q5Kmfr5tYujEElwioy9+a3/MT2eZNJzcTyBsl+VpIN7x/tnm3G81nz9rbziFWf1ny
PrdWSr0LdztWUaliFxU04GdbaAStZ9LSJZAjKKGilh16x5KHWL4GTBHfe/bgwRAT4fCu0Vybnxwl
aZNaTWPABGa7y7XS9Wym2ZiBGYB/KTtgGSBqJVBTPbraU/zj+u4u+PuF9Vma18WxLNngNMC1Dm5m
PyjlyvoW95EBG2Y5aJuY8yZXYnV1Q9Wc5RGwY+nXMDxLwX2wdlksBAcM/DEzW0cTaE1YOZjR/DtE
FrvgaHj7v9iqMxOzLGxSJbv04xQ8I1S9fQ0G2P903cLaIsTHOjtNUgXPsSb2ihKEmzu/gg7VsmKl
H7hU7WdwhwcXTy7KxPNnK0xVsQS5GFgMdNeKkKddwNiA5mbZAw9u7MG+De9xkX8e2s/eGuproeJ0
YV34y9kaUc7tIknG4dIuOtSO9VHuyltBl+VrJogs5sGHFEesD9e3diEiXpid3YFhEvk8plj0pD3X
3l1i3A/KV636pq1NWL79hrwDLThUdITB6a3N8oe07qEHlK2IZqocuHFbPqSm5CZysBKf3u6jaC5A
qYdYAW/AN2+Cpi2bbDRjune1q7f3xfCxL8dNr51k9CsQ9X0/zlYgTbCFcjCnYF6QH4rUTIrCijd0
kiXlcxw8S/XX6x9pae/OTMxL70ZrZo6XY6IAxlnpr1prbutxe93I24j3GzHDZWVzDSP5cemAIzTf
fT8gSV1a/c6M6m2/lkO8DXlYsBkp5O1Mn3NeKkt1yczkEPlyq3ML6WSou06Dhqt7ub6QBTPIr4uy
CWMBwrkvF4KXpZ3TAh9I28+Gc6sNSMB/apWVN+GSFTDvcNvRyKK+Ib7Z2Xk1pNFUYs/HSuIxPFJ6
z4ncPvSTVJ8U2ZOO19f09pjavDj+WBO/5sxabBnRJGlosmdhGbt68X3Ikk+q/9We1OPY/LpubMHd
YHGFSIFzBOu2NgvoUVQEXlnizk7uQ6PwfQA6ZRYfrxtZcDdbfCKGTEH1Qhd1uSLAyE1uCZayAdyF
4ZLKWE/clPY/180shIPfPNu2ENkGljgLO2PgpEop8GCWt4+n1wAeoChk9GubK3vAvxSK1oYmacLx
0y8zFxsvp+IFsESFrnyWyQaTlDqBD5esVtj15Mq6NzIoInsfAEfy9ayAJ7cbMMW/seyu3Tp90Lul
YpNV80Zm7kCiOlNv9F7qoZue6v7U95L+kno1qUgod8UxKrR42nYa0VROzSY4tH2C1kBHZL2rq769
o4JcPZTK6Le3hRXqH8zJ5LxN47RXmzG4NdVU/qaOuX07hHZ9anGvkOGxlMCsT7pC8zCOJSiGfMf8
lcr5sJ90e/wRSqPxlNde+jGgk/WliO32VnfiYW9g46mwQX0UWaYG23Rwuhs9Mc3Xrgxgd4rHQHGH
tm/GreJL2UMeAmie5KT2N2Mld98Fo2e9hwAtP7XmRNiueiv90GdVM93SZe29Dw7I0kdGXexu00OV
2LhDFuQnywjGl6Ktgr0VdjCB5gr8ABQ0zUMQamgFeDZ051u/HRkAmtRAekzUTH6Ny8l7yps6pH9i
GeUp7aRoi+AbyjmdntUb6lZBdpsVcX7DZ9T8nebE479qqeYprGlx+gm6ooJ3NoTh+6yuw191Uybq
XrKqjDexZbUx73K/fVX1vvmaTz6aMl1gRz8Qa9B2ld/qSGtkiXanBzXlt8b0JPe6y799Q1MTkwVT
ngVMAsDH5ckKuagCqYQrWU2njQ73gyo1hymSDyHUzF6X/htJa42rpcNMSUJoXTsQss2LIobnW3qW
csq0eG8CPmqH90PsWNSZhVlQL7LEyhvBluojHSslo9tnp+vbtrYGsa1nIbYZlVYff0cK/KsOHwb1
6bqBhQQTiiKN2wK9K1oU81jUgFfNs2akuJGr0jers6yvWeD31aa0M8qjDgSY+9RzfE5hanaT2wRe
qG6bWE3/qXwt4vuF9W0R9l25vf7LlpYO2Sj5GfR2lOpnAT/xvaH3dYARfftZUjrXDFYaDQuXJSv/
Y0D8gLO9tasmztXfxEa9+hKr0DiCwDDG4iZTVyytLWXm/EZop5ElpBUr2hmgL4pVzail29HiTcrD
GwpvugCXawmdkPgssAlEqq1qvThwHAbGyhdZNEJjkXwSW/S7L43oVhIWPfrqG8l+6up90m4NbcXE
0jeBh/U/E7OXoQNk1fQiunT18C02zG3UAsnOejqYa+yWa4uZuZect3nRSyymHo9KdVOTka+hEBby
I5uKDhkSuAcQPrP9CrtR7Yh7AoWQ7WEd3KcH82MAsbLuvZ/KFTqEM1OzfRtyOY1HiRKlV4RHxE6z
xN8bzbaR74Pg/VnfhanZxg2K5Xexx2hrPnjbxgy3MKwm+Ysuw+QumZvrQWDp2oBFE1JjhGpAs8+M
lX7etbXDFvbFJqxDtwjQyDsiQ+Ua6CVHa06x6H5n5mYhoVZifcwkzI2p54bddpR/eZ3bJS/XV7Xk
e+SZFFhUXX3bSYXlrDUSA8hIgPgBgAQb0IYyrXEzrViZa8aOmS+b4UgyG8E2ZQcfTP3ZXGNOXtqw
s5XMB+3SqZrK+Lf0aWGYh16LK8r+yv0EJR7NIi/6eH3j1szN3DwckTevEzZO034m1k/m7DYFk0NB
9OW6nYVuBsx95Az07OkPA+G/DHUVx6nyWkbkO+7d1Ng4xnOrflRGKh/hNsj3zbjeOFzydQHZAOeO
gh1MqJc2nQCOdT8HTKHlmZjo027ztv3Y9kW6U6qHjh6O5KyAIpYilAMLP0uUHYsm9aVJ8sdes3q4
BqReb3eS9sGIWw+2hkw+FXb5Cg/HWqtq0eJvLgB4wYSg9aVFs230uowJu/mYWLTbFNSG4z5Uvqmx
JwWbUi+95JAObbpSSFu4ggFNaaZlUwyBc3j25OITZ7HZ01bJAuOUt/eWVx6u+8zCcft/JIwmyCw6
UrOVSQk66HpL5VuO43RnTPBKmlU9gMWw/v0LS7yDmUVwxCjobC1T4ZgUgolSUU5BRH1qrUOhlrvr
RpY2jMlzwRnDTMqbkroy2UEVV4LYzRzdgTEsbU15ZMEVnHMLM+ezJqRgZG0kK6InH32I5L2iHdP0
Lh//Ik8XyF76o0AjILUSn+4s04uzIRvtUWAqFYZIW2dTBD+v79ZCYKL/SCsK0DrwojmKOO4jq9AK
DYIQ5UbtbzJ9N9q/cmPtGb8wcCXaq2BvYI23+Gv26Y0kbcdQpBRNFOZ7p/W7Y9Y51eRamWH6W8sJ
7PtQToMH3wnafFvlafnQ90nyMZy08CZJ1TQ/eIx3R25ZtvpONb3koyiV36nRAHGvijI7KHIDCs66
72vPjXKmr3ZmGI4qhYPQ+Jg40MdsaIKYp6iuy4pnjyJlK1mgWMVlrYL1gYeGI5mitz3vJXtj7HsV
DQJeboa8G/vM2+h1LZ36Rhgsm3Gnqr1+MMa2P1RdaW+uf8y3JxnzzKzAbEyT9I2MKEqhfRgXtBWh
Kyn3jRX7r/YIYCTzqveLrmNKoDkB7wBAn4fDwYmUKIvoLyZtN7qWkoWnoDBtl3GdNX6QpVXx5QTb
l6OpvIgvDwHlGSnvE0Ztg7Gob3PbLJ7UqLF/2IVGCef6Dr49DmJKiqBq2MBvIci/tEVu45h1xwRp
UTyWGq0kdI278aAX0sqnWjRkgeZC78/U1DnRh6+apZXFHW1mwI1jqPBeDR9Q49nVevl8fU1vAyJr
+mNqPkvkFXouTw2mRhOOvzp7HNvi63UTi58I7hYambbmvAnspZ5y5gpM9J2/TT3tQ4wGXxCPKzfV
wpufpQDJps8HbpZVXX6eNnSo4iUj/ZV+307PYXIrRS++ejIY8Q6RzixvJzTSo4ciAY756foal7YR
FgOhrM3VQpH10rYsSVYXxgYNYqSa0zbbpOH+uoWlXbQF8JsUCrDim7pPa+SeSezdhMULWm+T+vQ3
Z0lEeRtiI0FGOO/njH6cV1PF+GYfH+UU4YLpGJJFXV/Hwk6RBtLA4SvpXCna5U7ZRl6Gha1A/zEq
mzbeMT+yYmHh9ICRp1ogEAYy/7+0kJaMDQZekG2y7N4LHsLy3nJ+9erKg3FhHWLCC5EAJgCZ4ZwF
A0QysybO4mzTI/Cov5prqjcL35vAicA0tztNj3kMzeq2GZnhyTYFzLp9vFWzR61dUVxcuJFMwAV8
ClGNwncvd0pNPN2kxJVtSuWgpJ96+5BbX3TzJBvPnoFiCkO91z/+4qJAaQiBAEDuqngsnKUsSgxS
3e8x2EV3hvESWF9jBsr+bzZmixpj2W9zGxtT9ui1j5Sso/DjdROL3/7PMuYCAdUw1UC7MaFP415R
kuPIlMD7TTASwQnhb2a5ZgHF6vWshEUi20gMr4amRY0+/otVnJuYxcs6tALKO5hIpsp1GHfuVl4n
b59+pNiUAvAxh7RuHrJMo4O6q6yyjZmHrp59il5prFLi2Jp0aoYf1zdsyZdJViEJExAw1MQuXQuX
c5K2ajIEsB7HDvlkpqllemom/IOH0TMP8pps2ZIzs0CkhpgRgKJ+FsnaKMidIu+IM2bIem7S6Hu7
RsS7FMvObQhPPDswlVZJvMqwIWVu+Kurv8j+NgpWHGFh6yyqn0L/nGoU/fxLI0GvekMl9Vxaxq1k
Rm4afDSZgwwcVzFv0Ywqp5W4IzxrlgkD6SQTgJuJFrU6O6J9rSIwOY58K+fjJN3q6AeYG60BdDGu
kY0tfCTmNXgiOzrXwRsxHlvvMnJxOdtU7QiFOK9L/VM5rDVl3lgRpAEms7KCS5Grc3aUZJmpHHI0
oIdNzAzTtlAy1woP1z18zcgseJaF4jTegBHDA+ANv5iW/YXYmuAlEAy0ODTwkXmOKyv9YA4DxASR
Sq1d2/Z+sbm+jDcu/dsCNujZitHv2cXZtEXBqBwt76F0tlm5tZ1nJXE28ko8WNgtEgxGvZHpFnV9
8d/PTo6XVwVpdEElvGyQYWWSafzivzspYxAfmV8qJHx10r/ZWqQ6D4xKKFhlgfaktd3WyJDf81fi
6NJSzq2ol0sZk95rI09YAT9pyvJBCdtHzVrDJy2a0dgvnvw6r8TZqewG3ozmxCBelxh3zaDdW4BH
1LR9vxujikyGJpBDYgJvtppJUs3KEC0K6t0WQLNSc2kgXXeyN1cPHwZeGnIaSlYK+dOlETUvMx6c
JqBQw9j3TrhjLvPQ+2B5kuh5kPptEKxR8LyJojOTsxgQ2UVpDQ3NijTUmanehcV332u2MZN2erLX
qwNMV9cXKf7EizBKXsD7WpT+QHXABHG5SGvKzcJoaNTadk3ObsFRU+zgbTiYk/3ceenxurm3KFhh
T/QRFNiKKTzNvD3wIFluhTJXT5mxTXaFSdv+kEeb3Pocxy+K8hQEr45/c93s0ioZhdRRESKFADF4
uUpy5D5MK4rWWnXjB/RnRMv4th4cN+9W+JsWQhPFJxqNNDCYpHLmXpPFyVTmmDJV+ZRq3l2bxNAY
lb9ap3m6vqolU6JJIoPO4sqYP1b1LK97o8NbDLOT3Vop2ns7GJu7oi4lt/HHv4hUDE061J7oOInK
zOUu9qpdK56ggK5Uc0e/FTprqmXvBn3jIeCkBTaelPXNC9IBvoH3UOKCVd/axpZvuVOSPYVKwuRp
lu/HLHu9vo9L3gFGWqxN3O7zZ1JpVV1SCQEGuzP+TcbhoKLCPPlV7UZ2vK/NNRaxNXuzXKkearBU
AfaKNPwlBw2ipMPNQAW+lsons3p3+vJ7Q/8sb3bExyy3yiRmQ+0Mpl3pEzK9+3yNhXEh8FsAl0n2
6ZqQJ88S2SwfHTjwWMMQq6dSe2o6Ywfi7v33/oWV2c75aVvFkajvD4G6lyvvtW3Ke2366YfVSv9n
aT3UAgVckGSG0uClr2vTGEVTNBKJu+ekdxglk9xgLfgu3DAU5yi78z8KuvOrX2fyuvJgHYIgStkG
8hc5/OLVkZt59VMZIum6Ei8WzVk4OVA3kPpzvcJxCEAXiNnneipurPgu0f6p+nJn/lvQF+/WqF/E
t5jfLPAakASQ2LCLs5gLK30r1x0ZR+w4P6UEQscsXAEPLwVA0jONxxNpGjxYlx+JQ4R2e02spUp0
ktts2/bjN14iTFUZK/fkkj+QP1k80kRFev40DBXgeZlFoySyjmAJQUIfazVZKTu8pVzhqJ5bmV0e
ph6mmSM02JpET/+RJsO88Qat+gDD1fhZkSaLyXGzONBUSahNWvVtVFANcbMqch5Vp+8+mulO7dcI
69/2fGc/a3YYnHA0vMBk8RL8PUl/YMLDnDa+EaCrtc1LbaMHh3rtHljyVppGXDWwfenq70ziLPlW
oNy1JugIN0XVnEJTO01he+clw3HkKHpVexPr1fszPtGn+s/kLEnucnP0Mh+T8HK4jW66g/2z8bYA
rnZ0ErNw5TwunRCB2qVIr8MUMJ/NaZNiyhLBEaA43gcNRvKh/Hz9Zls8IIw9o08q3q5zkIjqG5kz
VsICOOTwppNTJToMmlIGblQY3vcm6Iq/2UPKTdB+8PKj0nx5Jrtx7HRfoIeaLDy0lvyaycVNXlBy
sNT7ZoRMMF1TpVlcpahzwscFc+Y80gTlNBgRUxEbi6aAPsmwJma3eu4wf2GsVB0W81c+lghqGHyD
vVOtKEYklbvbaxJGYntX586z/H0U/xwsV9IeSu+jpe51ayU0LMYfjgEHQReYzdm2BvS1p1gXbdTa
cpGO+QBGb+8hJnPdYZZSE+qF/2tmjoyp7dFXW3Ho5Mrf+c2LRLOgzPfBOKFxvBJSlz4b5Vu+F2Uj
mFtmS/INSUHdUyR6A1Ci2rP/ccre2kjNEEBHEx+ur2wxiDEIp/PIoW3A2+PSMX2ns2ny8bXMVnsI
q+fcthCkzvtDYvh7dUq+DpOBbMVjZK7NuCwu9MzyLKx4DYo2tYHPhEn62stfplh7KijObmho7a+v
cslNqCXS8CBxpj42S8Ossss8P8JUXBqxWxj6L6dJb2isrQluLcUuWqaEFIsavDJnLwwbDWXAgYlJ
2u5f89IJXG2Vzndx3yCI4BHFlcu3u/xiUTukfdZgI7MAECOInkcg6HUVusaV9+Gic/DWp8RDxBJT
oJemoMkZp36i22w2ja3cNI7mJ/ckm8Xg6kgZAFHvotp2zV6NH/TGCJ7VQG1vbcDs76/TUGmEKo9X
OUPO80NhhEVrOxI/JK6az+TTjLWp0TaDRXYlTi8uGTiVqKCJpuO8OxAZSpDYJVGTNPhGsyPfjZFb
9urgm9f1/0yO+hKk2kbNsw8Kz6Hrbvr2y/JoJVSz3xSK3lDOGFpv9AW5zobu2643oYjPtz4cl1n2
fN3Q23iGIfBqdD3Fa3KeIWpdb7SaQ3/Cq+8y89uQ+m6SHXmQ0xlZWdPbo3dpSqz5LF+B3qvQBh1T
yoiqnrNzcpLFtQt9zcgsE+sMoy4V0dJBycSvfzhS58bvlggAZUzvg2uGqhCzcrMYwrRHJQ8+pfyY
uRsz6Y6plew1aa0UtLAU8EakCMxkEbDmjcNRIaksFKrqWW19pyt/sDwCsl/4K9fMip05EzMivTni
rBO+lo5uUEj7Whp2nrGGM140A9uTuJ3JQ+YQcMnpRqkuTXZt9LqNbOe265g5PF+t9/5gpdBlYcqa
EhIkAvN3nF9WRKoEsv/QLNzU3tnWJo7u7Tzc2tU3swj2NjNB07vnVERQAoFB7UUB9WbPXM8M6yDy
QqzaSfIJbqgXtSDtkSUU2pgBMhh2S31nd/34LsQJMXJmChZK6JXmPtJpfpS0U5gz+iPvO+1HMvaH
iYx8RDPouqW3lVcc8Y+luZd4Ye7Xw4Clxv7MYAs5yU7yjN00fDNUcr1dudabXzM4S0eSJveAcmEw
qEvX6skYH6KeGbcvoWXvaunVWgOML+4lnGfM5wkMyPxmaS29NYY6zjcKsMUxeBrUcSt7bmetpMhv
323s5H92aCVcxsEqL+TCM1lYpGhUrr/ozrTxoo1kvKbOF1tak7R5m4goLAlSIZySdWmzfbSmoA/8
ijBSmrfqWLga7NfXXWPhZEMhJShs6QKItOpyQUOZUGhgpndT2KrsjnIf7eIG6hZ0m9Z40ZcWQ+3Y
BHIsztn8RUhHLZES1aKd7heuYXxYTal+J/CXVRmE9cTcMxEEBOE80WkrMLiVxykejDpzC8+4tVKj
2Utj9BjI0mNa68aNp/Z3iiTd2HZ1ktT8c1lO94Xq+/DAcwrr4AM9JJ20ubvJkcDxJDIyX9a6lRP5
ljqV6xrQt+j/k6ewJ5f73lcdEKY4yJkNMveFkh7lQBDGy9uiQx9tABIdeRt5+OlPxjZSfMG0t1Ju
XPjykAswYU2tjILZvG1QFx4dyFESeIAbv7Ncv3qG2OrwbvfCCEOzSOUAoJmfyzRJy7QYfQIBeZhX
ywcT6v1V7byFdI+2B49jnnYWsJl5Mt1GZaZoMWbyId5l7WdrFNjYZjhOpaDTabcjwlNKgeyhUa/l
mov7yLNSWCenmI84kgaWWmhgW4/gxBqazVAot0mwBglYOD0CYf6fGREBzzOwrIKFqcVMmNPfScyH
JlgTXl+I2qIlqIOoJHeF7+TShF0iJ5RKBDezeta9hy57hVinGZ7t+lXXj623krsslBsQUTqzJ4Lt
2ZKasbG9MYzyzVRu8+ohHt2Q4rey7acbXfrmaG7Tf5a64/s9kiK+xjMEiBXpzKVRZnHztADIR39C
fhy1/GbwjcdQen2/FXpXDH/J+L46r9pAMQnYMkHF0UjGXdWMp7Kqt8B8V66jJafQ0BQFagXG7k0Z
uo/soCQfwikYUdHqf8n9378OnQChquCD6MTN0mU1YiCgM2ucW/6kGDcamgLJyhqWzg8QOzHqBUQI
57v8IB4T2TmNU7wOOZCsMgXJiLt6Nyz5Nj17kIKAT7ntZjepb9q5Qz2EnTJvW0ZNIDFR+qc42Gbe
v1W/TfOVPFa40ewqAh8iZtdgf6BmLlZ95ttJV1XMozPkrMHJabWDq/ZPTf4htEM3iUK3XNPOWthF
Bg5FU1YGskYCfWlPGjuj5GWTb+JMTOvaPzufy0VT18CDCx4n+pagRsRFTq3u0k6mKYUXhLJIJSvp
ZupVaJY7Y42qc8kKTVhqkOwfV+Rs9+y4ZPeSMUdk5HZAUHptRHPBGxgA5okBXS7w8Xm5TG0t2NYC
/nyp2hUypdSYbugnpb6Dt1/1D+MaSm3RnmhSkp/C5DBvuIFPMfpGZtesfLhpneFAJd41nV+a9YOc
BXY+60Df+L3jx0Q4E2E/mNgcmft9tol9l5V9TIrDxdQcLb9HZnyN0en3nzF3c5alCOYoirfzJEJv
tSCH6jbf+BQfIIZIwlMo3zdkxGhjdp/V0bWnDwj7+OH3pD1002OwFs+XXOX8F6iXDhkbQzeUmZ5v
VG+SblD8Uh/10vj57jAoKJX/W+YsRlVarLCRLDOK5Z3EP5FAOlkQjl03s/CK+d2CA5wPaIUBrMu1
jI48QrYtDhdpRFPYG2VAVyR8LPM1BsWlcCGaff/f0u+E6iw8GdUUhkGq5JtEm46pDh+JE+2m3nx+
/4KYVaPtRMeEOuds35JYKaOW+tfGp/ZsOf6PoQrvZTJe2JLWsomFzaNRCq2K4JvH72ebB7YxTTQf
W2pU3Lat/2EazYNVpchx2Ps4bo6y9kEBXpuUKlTmD6ry0TSrO7823FL7UcXxytKXspvz3zPf4qbk
2V23/J7J8L7knbLTK+XGKLKbKA4+1FQ2EnCQFvkq3aYAEpEVl124gOAURLoIfhUQXvOQ03fqGPcN
4MSsdtxUOQ3KBlnBRA03qURW9/X6h17wJ5t4LQBwAIQYob303Mn0qzGFpwzVMaSdjcOYfJ+6lXi2
ZmN20g0vjxPHC4pNFWbu5B2y0d+Wq0ODi250tpKZy/plMchKzUr0+GA3XyXmipJtEO2u79eaFRHV
zs5fUDhMxLasxUQCzgescOLZp9qfrltZ3jFTEGkgigwB/6UVW5kiCzcsNgli7AoD9ElI82l/3cjy
Uv4zMtcJCCDTkadKfHrpPtMfU+sYjZuhXUFDLLozdQMGl5jOe6PDVWaWFw0WGybVGmlHcyq08q6F
ZZsxfXXTK95B7deKPUvbJwovjJiQ6wDEvty+JLJiSGAZyrbtiMqncyen2cFplM/XN3DhBoOFhQog
IR9Dc9RgGZeRMhYlvmCq98gLH3Lvx3UL4uE2u6UhzhPCYjBTCxaoy4UEfd2qlUZyaNlhCpcaxABx
0DNfXmff+jFqiYt+uhL/3tqEoJc5X0jwEcHT5oX2KZWMxtFJsZpw2zlfdW3ntTe9/q2VN+9dHIag
hhYzOgS8edwPPUVr65w0p2hfB/OrV5389qVSb6a1oc233+nC0Dyg1znUVEnPnalUr1ZMyF6TjxfH
8fIzIflt0i7mLQcj7LxAVuvdlDeNSZYx3E7NBzM7SMGXyj+W/W2h3vr1Cphz6QudmxMH+ywG5X4W
tVWLuaQYN6N8glP54IXfpOHYRGvgn0VbTP6BQgTKRK/q0lY3oSHPSeMylF8aOzrqxvSUa9VOqlqX
ztJKLvD24IoJdgHUgzWOf8783ZCayM/FTdH3qWtZ+97+7BW76273NuwJGxDPwmaAONucWSCPOnvM
ezSY2/xfY3wuo7tgBAay8jhe8jkQ2sy5khjSFJntm6Kg5qhZworyZHohFZGn68t4G1cRACeo8jz4
HRlmW9XKZZEVZVRs8mxrFmhx/vT1Ry06pWizxmtgzSUvODcmfsyZx6VlHrQtbEIbe9LdMD4Z1pNh
FK4ln+q1F9eSC4CmBNMGPg+E1+zqg862z4yAjSvR3kiqgxCAM4I1hoFFK0JOgjtJ8AfOdi+ocoOy
cVIgQvU0OrCbOc+StcbGuuRpXOH/GZntml32EpEWIxOHMz/V4c9JuZGVNZG3xY9Dj4F8kVoM6ryX
HycritqKQ8zYsXGbMrB75GkKbak/fLNa8171vXTlCC1aRPyZNimdFLDXlxYDI8gM2eN+9dJ/xBVb
W5tSOkl9sW3yw3U3X9zD/0wBCbg0BZleU0d5jjuMR6juyr5wHYO0bsXMoj+cmZkdV9MzyrbtMeMl
O7P72gbPRfhyfSWLm2YiX0J5EXXUOQQNQQm9AmpTbFT1qYv2jXEjOx7gkY25huBbXAzBRwbyTHSY
F2ECZut7LWUxfR3ui1HbRCB8BkTJry9o8dOcmRH//SwoJGlvm6hZFpu4TamNbYZwNyqm2+R/EUrF
tMv/Lkds7JkdRkQTFZJ9ng/ID2ut/ZJN/t98/jMTs5NKbcxHHAcTnf9shI+h8zgNK3XF5c//ZxWz
M1PrTlsawpEhrdoH/m0bH0ooKwIdnZnVJ7Vw13lCcrZl89QeKo6+LnWMtVnAXGovZgamg2R8M1t7
21jprpv0bWm2EZQ03TGenP/bfs6zBtNiqAsusN/htVU/dfrBq9cKmitePtfQURNoCewCG0nlbK3g
UW4c11qDz6z4+ByqWpp5j5gcRhR/6zS7zt4b6o21VtRZ9A0GkMA9UQVBevfSwzV5DAJlwEpf/ETz
oxx3XfKUeP7GitfyucVdA04MyQdjaqR1l6YC3aohbi4IdPInrdwl6b/WWixdzEzOTIjU6Oy8Rn7S
aLbHaszsxc5+DMr32Nl09ke7V10ANdeD0PLW/VnPLAhZnZTkvc4brJKgPArbbTAMTMS6vfEjN16u
21pb2CxK1L7fyWXO3gWVcaR30w1fDKAfivZVLe479S9yYQYV/vtSs4BBpzyufB1raqb/SKwxdOlY
7pFPOV1f1UK9i0zyj6H5zD/w5ILeO1vY+LvK+2RkW4v24RQdh3abm8c8JLoHR09eAw+LBbwJUmd2
Z3fupAzQFzPIuvGq+KVzopMzfDI8YZPJNCfaKFSjy+pv0uYzo7NaVO5NdeDH/0PalfXGjTPbXySA
2qVXSd3tbi/xEttJXoTEyWjfRYnSr7+H+XATNU00MR4kgwBjwKUii8ViLedAKJ37fWU8tN0MJteD
MXydQcxczW+XF1dx3MQyHLqju4Lw41ZTtA9jJrQf28dScxVaqZZSOHLA5rXXqYIY0rzZediOJxe4
cIt/lc7h4geDKrJVqcV/vjniSdmmGjMhL15u3fGuaT4b3dPllZM9oLZWKRzsqSvbzuci1vmJLT/M
RXEfS1oPzs1ecLrMixMnnyDAY+PLumiPup8HrZ4+AGkHBCj2dVZ/aktMCFSO6sTxoPWS5QuOpPeM
juQZRDtW82JW9CYvk2vXXU6llZ16n4RrWwOI2tnZjCj8pdyHIf4EJwoGrn47g83O1RhzpeYI55xr
VliSN5Knh7Ra9zoIZqo+v8XkrSJbIbUVXG3od8Vz7l2Hu4kBAVbm/MTZoATo5l2tW4B9UTXvSi+C
jRjhYIO6svfzBWs6ZtO+8rywn7NPE6CPK/NX6qsmyqXLiFlQpGbRcYFS5PkBcPrRnDAjibhg5MCZ
RejTwwj8NrIGRvNaTMHlwyBX7q844da2ANw/AM4d56150dAL470OTbQOe1P1LlbpJTgS5P7ihA0Q
RIsnUmOQ6jSy69H6pJGTZf36b0oJTgTjYlpT8Ur7Qr+71qEGeh270bNbP48uC1IpJbgS3pdKrQaC
RqB0eXd5/OzHgMt6bOobZnzEraB+w3tgEUjZFv+YzQHzSWxVBWb0wzTzjk36Skw7zKsldNwUSEco
sLA3kpRPsa8q6XItRKfC89AYOQQ+KLBTzgXbzmDTdYbgLCNHpvnXcJ8Pee/cTmmqOmyy+2YrS1AS
CIJ1Q2p4EWYUhzSJ5uaBrlfI2Ox8LUhSC3hr3geOwFYk/6TNulpV0nZlBvWG8p/Ku9boP2wET0oM
TF4VqLXMXvjDGQCU6AFCXexcVE+nkZUA8wjXYu/GGLD9Zng38dLsDSPyEhVKt/Qi2ooTfEnVuGZL
B4jrEFO61rFMjQCI3V6CYpl/4zW7tvpFHUdxKKTmslFSdClpObqtybdQu/XYYWqQNkRHg6NCE5O5
/612gkcxG8ymjchRhc38rSAhSe+LRREp81/xzvKRewePIoplQBU73y+URmjidLhhGq+5m9r4ERGX
4spWiRBcSA2SXq8ZewRYbXyD07/rBtUjULpQfCAEpA98YF0wcCSMugzUTGg8woyUnn4dCAtyFYKc
9OD+EfKuDRpJLnB1MLhCd1m+rePnzE+PGZK57MegPeWZ/uAB9+2y95UuHbrEUMrk6Mxib2+NRgIP
PNpIEy3fev/eUo12Sg158/uFrWGkXiaNh9iZ41x5fvYpLVAnTxptFy8fyWsAQdBDZR5tVKYp7JGT
Thmwj6EL6p1lkLhaFWR0PHWpqjYmN4Y/giwh7UldVhqFDUGkxaOsff3f2I7CpcpX7q8Qwc8RRJ5u
VkKIXWLSsQw8DPnT5yxVHE+pO7WRBwcZkIspVcG/1dowLp4JMQvv403KNEwrEKPZLAtXnwVtUV7N
ePJdtjpJxAT0IswJAdEUDZbvGlhqO0/Rz95gLmQHYHhrAlRH0DeR5r9cFiR7PnNkMUyOAW0Lo7eC
9ymA/OFUjo9uLZvurKU6aOW6j0GfWfbr1Wj9QjX6zkZ+Kl+cm9xWlddleqJPB52KfGIV/577Pmcl
cz3naFaxaEcjE+Q0O30u/IAWzQgiGaOOSAqIqMs6S440GtDRXorSN6YPxAY1o6b1EuuoPZUxLQHh
+mNeMGp5WYYEdcBA2ypP+v7G2hWz2NNqD05FUQhyFuu+mtAPBGnjtQeOo5O2gE1KY9o9kk3utY4Q
IDTW/DsGd9E55ExFkCXAcs7/PWAP/yT0vGJqHWOCYp23XQxSMRN6T/ab3T0VSREBdxirvgSx4yv8
psQFnAkT/BpFlZW0DoSxhKFnRrOX0AC8VKCly4/LSy25FCAJhUo8z/CCEs9K3SHj4g8IrfplAgNd
mkxBmWVapC/asVsye9+Xvh4AIObXyJrPl2VLfNCZbG5qm7AOLHsUuEcoXmmrE2JexjWidjR3lopc
QXZOtjoKp3TJkR8cWlRfkmW4cxHsdPXBbHtQowAUtrm6rJRsQcFBgFkWgKihkUIQlo5rb5QMStEB
HLqdaQAoizjsBcQ9NlKg9c+sBEhw00/5M+lppXhwy5YUrWceICMxeAQkQmFJGQBcKdPQu7e2fZCv
/Xhvj0MXZTaIqdaVUYU82dJiLMjmcA4mxwk+l4fJtymxCmjbYZRxoi/+cKLxlZ7cZqPiSMhCZcyL
/BElzsOtTWXZmQWfYDE7DnR7Cpcm/WKPTlgY8WtB+yN6FN+W1jgu5ANP4zPZwm1ZDzbSv8h84TWX
30+g5U5s/ZPW9GExlUG7um4w2dr9ZUOSbSVH/gSChI4MivgS8fLOa2depqb465BQi5/1rIiWROEB
JFc02pv/yjHOtxDVz2HKTcjx4jm6raOmxuBSd68Ve8/YXVZJKso0eV8poM/QmnsuytVoQU0bzqYB
gmGSVQcgaXVgvun1K9u69lRDClJxHBoDawgXJzYZxXZb2b9LK5Qk2VW3OjrgYtAls1TNcudXvh6V
WXzblmDJu6wnP2XCowSQVcgMATUbeBJih4HZGZijXBD1tNUnDs0DLF2iorCQKreRwX++cZ55UZsx
mSGD5e6PcSqu4ywLEW0/ITI6umkfmJobXVZLJtIFFC0nrgJ/u9gdNlVz5628/3HWP2ta6Cdf3fU4
zJ8rFHeUD3GZH90KEy6HhhoxGMPRduKioyWdflo5IFzREUnM76WWBvF8ndn/ulcVpJV4gaFKj3Qb
BhnOl7RNs4nkXKSmr3umj6d1zPZ0dvaXl1EyRgg5Bp/3IFhIYIaey1lptwwdv92NGbyY5lOSoUQG
RBM0WEdG8oYCDF79mhfZlWpEQ7aoQHPlDXc4DraIl5eTHM3lLc46QaUM9NS7Knsm7gt1Ton7WJsZ
WhI+cMf/hlLBQAiHYRcuCAy/JfmgYU311HiimFqklbFLMXvSg61Ssa6S1DqOOl7P/5MlVr49lqJl
pMC6WsXPFDi8VRzXIbqonvsk22V1czRG1gWk9T95JHm5LFx2EXLEQ7SWAZfzXW0VJZ5poAS3k19O
8KSPPu59NBkFvpaEdavoilAJE87GumJ4J9chbDLf/ORgjGVU5q9dt2NgOb+sF/9Voivb6iUEFP06
YDqX97JN+otRfgcexwd+Pwqd6KBENh3TBudnISFj4rU+fv/gV096Ov0wKi36iAgf7RfgMgCaoiCi
Jb3pNygpAUw0KgGdSEBMdlmCzN/zXkjOWuNijlk80PE4zTkSXaFLxtCug2UABrBqZkbmfbdChHsa
iJCm1/Mcr+k/d+6xKiNj9TAsZoYV+1S9XdZIuu0bjczzbQH+0dLZNYQZTAt04IZYumLjpWvmYroY
0DbocRb7tJFFzlyjR+pmSdA4hMHpLEzKZz0fPiQHs5A4lQDmE/cGLB04Lby9x/PS+UAQB+8K9FJH
uj6o8g7SHfIBXQtPh6hNDIY1khflYMP/+KTfjc4pzyJ7/GW3RUDqz2b8+O+3iAMnoE8b/QDvprT9
FWC/tYtXTbu8jsjgaKr0gmyH/grAZNO5DSzd6lWlBwHO/N2FEp17SlU+WyVDODkpiqBDnUPG4uz9
/MG07xDpXl4nWRy9VUM4Ny2hBCl2iJinmzQHWtmxpZE1KPykShHhwNjAYzeoCSm9OeyrrtiDiTmo
xl5hzTLPDxAGxNDo98Qzk3/GJupzNcMfZ+4EONmRF6T+c4GuyMJ5q/1/Li+bVKGNJL6sG0m5TxfE
tpDUApfdAaZu5RzKQRFxSRM9W324vhspHeadlnbGsk3Z+mB7WjB3uDdTPXKs4nnSxyj1R2zcgsKW
E1nrOAV1k+3LMr/rO6b6GFn8sP0Y4aJYLHswlhwqM89/mTH8lq3NvgS0kdukJ2ZZAVzIAdOzUVp9
oG+Kg2v8/756wllL8dSjFu81S7Jbxn50wMCadwCUWMBzrT/9p50Vp6rrNPZGzBkj9eumxzoBhGWN
1imqgkFRGJAnnDtHr5e1cbGaGGTtjSqwaBKAqviyLjKXu103IRKqJ6dzMt7saC/3uhEa08M4PBrF
TbVcVaobSyVLOHvl1OkrG/gesfmmpk7Q5yBZn4bdlKf3+eSD2G9SqCdNenBkI0Ci4Q0LL39+Pvpu
bJaO99NhVic+lotZ7bGOX9wqOeagQw7ADmKHhZ0/Nb5/It3S7v/1+uK5h/ceghpUtcUn9OTFqdmg
bylMmhTu7G1uPBzH0J4P1nTKVbeBTF2IsxwUsZFdRlr9XN2ym3PfAY9w6KXanaUjkrdHpJKycART
SAEQuCV1dgsZArKUV5c1lZjrmWjB35VWPw59CU0r/TZvd2X3UscKERLnDRHovjR/c62JWe3aaeOM
8U6OvHvIaaRZu9zfx9P1aCoaEaS6gK4LUxRIAoLz9XwZp6XQ7czFMk7OlbGc0uYlnz9fXi6pLhsR
wsErNScp4gwi6myX09sOgHwAMVvZla/C+uULL7xAMML1VxnBJtZ+9lnRYmMAL1plp6X9xhI00f+4
rI8k4EV+H8UizuCCFgrhoLlF3aerC4vzbdDfoYIzqig0ZZvyV8K78mthZD7TKSQQ7X5iN95wrOLo
3ysB3BIgSuAQcQyG830HdooxrbzallSEoXkNSKaIfytFqCPbkI0UMRHrttQk7YzInVpfRiusjOs6
fx3Xw2VdJN4W/Jx/dBHTn1ZcUS3NoEvuAyARQPvsusz3Wv7qm3f1+nBZmGxv+MQ78ssc+FWcz/Ao
Rs4BX4HGnaU3kG1yhmBe23TnYgROsXoyQ4MvR6UfktCIJ0S8GsVTB26dl3bmaFjH64WoKtWypUNB
By9qF9h/sOlzM7C9dKoMAHWGKYCwwbkM/t7mYCCZlDf+g5X+8MzqeHn9ZN4AcGS8hR0jt4DPPJc4
IvSdwU+GMgADvuDUBYb2aJdJYC9akNmKqWKVMCGw6Ex0MpQ6j4HrHViXw4WdhjXfLzogsRXXH18p
0fds9RIcKe/88Ao+7DSxOwIoN1A8BXG+q6poiEe0gt9rCMIvL6XMFLciBcfaz8W0TCMiYrRZnYra
/zJiwNi0UlWNVWYksBHkxYGEj15QwUimFY+TRMMpZuhiNIqXzn3x0ZvpHvXsKk4VobV8Hf8IE0Gc
m7FaGteAsDZJr+ayxtglvQLv0zGz6kBz11+Gw2jgaUQ1KCLzVRstxTHtlOSzk/OW78b2Ato9s8QI
1uwWkMSKbdMV62kIVkljzN9OXMXZaL+nutUHZLDDplhu3JbtKmJGOUk/Me8rceKo8Z410h7ywQhG
Z/5ktJ8TZqHKA8Y10C19wKA4lCTAs5CZeNeDY2ql2bo4m8xJroYBDjsb/+nWXuGvpacSqc/fILqc
POrcBegDWmJNDS7UIZ+H+Gk0P/X1Yf2ZLK8fUMcAqJ3OISPfDdfOfjdp3Qr/WeRWuOBB6LsYQlSV
xaXaIAoAbTMHJhRLAWCur9LOghTiFA/4lrAAw1IMYJeqbE6jrroUZI0k6GD7K0+wnrVZV7gyhFN4
1hpBT36u6beGgZ+cWnsUYm5Xffkck2d36EOnVCFnSw/JRrjg5QqmTWWRTHCopLz27KeKxE9Fuu5d
rOwHNm8jSXBuramvIA7CsjbFFdo1lvwbVY1DSJXx+ZAlYBlMzKef22HL5skaaiiTpT97M/LqfTZg
JF+F+iN103/FiOFJW2SV3RcQQwbMy7RNyPgsyUeO7kaIYBX+6E9G1vMge37q5qtyeMyT4wd2ZCNC
2HutKRPQCEMP3YYC4DIyUrQrK5yjbLGAl4w3HXwxaMKFPUmqgsZmAyFNdwOuhb67SVWMC9KnIwo/
cEAcwg/4euf7nrWkLFxGEPR4b3T5nKRuAA4GzFjeUfgJlgdG/uRVHyiPAJ39r1TuRzb5KzxcFh+c
L7jYQBowktBBD/TlDZLYMxTC0x9NoKBjFPtJOhTScTbhVy1mPBcmXieZmfygzEZ3x6jK2UjcHnq6
LB1ZeR2xtxjHzYuzOuOA86npPzHJHDlLcdTqJfLsITDzt8uaSaziTJhg3S5LdCOdIawqT5T1iD2C
eVZUyqSrt1FIMG/wmaymPuHJvaInZjWejfKxwDRqqv28rIskwDnTRXBs86CRocVf0NCzZwz77t0R
GSi/i3rPv12o+Qz08p2Tq8xPtYT85xvzc1bDn+aK7xfKjQ5aG6oG8JgKF8G/XQiCz3QTTpbn0QQo
rNAtAZBB5YG3eVS1Ean0EI4RRQqPlQn0yJl5jQ58zBD4UETF0i2J0c404T/fLFcK6pkGbIawBvfg
jDfeuGe9wc9TYI9V2ChsQr5ugCwEfiWeReJNNFZ6ZfsDvHe7NJE5XHeZipBIFjZAoT8ixFvIHnqP
91gja5EGdA58/YbZIQBbXAApsyKgeojyoKMSK/cSf6UKBzf1J23UG0gtOzsYzIeq+tqymyllQcIU
51exhq5wfk2WFUPHM1kOgOXn5eBpqotcfnL/KsO/YGMTjTY17eBzCXjbeXPAkt2cH6qCA/8DxPkw
11eXXYVq9YQzm6GUxtYKAgGgi8G7db3P5iKkWTSb3y5Lkp+qv6oJB3eu/aqvCCQBwnmhyDjpQa0r
Grxl9+6ZCQpHt7PqYaQZD4QW9HFGTvba199GjPlN5FudR4sRTCrIJZVRCMcYc1DoT7agl6m/0Pib
Mo2mWjchXNG7CSjlDL9/9NPv2jJfAULsdWzt/eXtUS2dWPQZQYwwrdy428TC1M8eEEtDAnBHYJum
t04d1cbJVuFhSS9EIKgC4dZGe+j7PCcu/9iAC/TmJMoqcjSRonG1Nxet+ZfVk+7SH0nv8p29npGK
UkhaeowW9U3QDh+x740E4cnZuC6lhLvzHlCw7vQG1qREBUkkvTI2MkRf53VD3pvYI7v86oDXO7lD
mZqVI+bk0XOqWDKpa+CA5C76ooE0L7gGXZvdDlOyOEvGg6mXge5FbLih2adWO1zeHKmJbyQJroH4
OaWFxU/t8EjsyCY7v1V5BrkB/NVG8AxmYmTNOkObWUPMMO00c9zVxk5vx6DTw6afwRQC3Gj0vr0U
1ddmCmeqOGGqLxAcBfD5EF6O0HJofjrmG8qcl1dRendsVlFwFGvpr3HFuIb1SzI/+jpoMu5j+pnZ
UTWAk6FVNUErDMQXysT2WsdWDYa8MAEam0vCeA3nBOBfaTipyhUqUcLhcubeWKnObREpM43v15ds
+TIVJ1sFQ6qSJBwxE9MqsztwSbOGrtXrTEtDfQgc9sY8xQGTej8gAqN5FQCRSH2eX/bdugDhFeOd
IfFetREkEc6P0b4fVL250tO1ESOeLiMrh4TnqFb3O2ZDpvnGiRUZValpb0QIh2v0Jp26/PE0e0/p
+M9iHS+btkoF4ejYeecAlxcrZdR5QIokIvRgxv/8NyHC+Vmszpsnvk7G5IBRrML8/sFMvvwnIeIt
W/V9PuKpjKcZ7qHc2K2aHbiZCohNsV7iy7mfzNwaeAJPd59T61uWHMoPoEhhw/8YryfEwp2HTkyP
hz0Y8A7t6SWburBvborsRsco3eVFk3q2jSxufpuoWMuMtHA7yEra7zFoedaufCG5CTpbsht9P+q6
am871dfLUqWX7UaqcG7GUXfKlb+Ykvmb1T5rgLmeemdf6jqqSo4X1EWhopdUeAQRdbJJp3j2+P0+
tsD3TwM/3gFbKtBUnRwq+xDOk+vUvc64asZy9FhUza9KXHeVCOE0jf1qEVx3sA9/77LHuvyhbLFW
iBCT/F3taQtNfq/W55Le+8OjlSkcm1wEWsV5MRFxqujYSnPuCD9Iy0qDNL8q4mc0D122M+mNY/6V
IWwGdYyY6R5kZOXynFVjkDFrX7A4aNvma22pGpClZo16PFC3gBiMdMD5Yep6G/1PJi44F/MLgBUL
fLqf+izq2lOaH4kqayw1aVSXLXSFYtjDEu7TPl4Lf3EhLiNfreXkdce0CSvveHkNpfu0kSJ4CLso
kYCvFxwc8wb9MoS9pppCBDfYd4knzNGAjRV6oKP2fN3mvjScKkFytcRUGbnSi90AtEGDRUNysFwW
rMXrB3TaCBT8T08NrTA16FR6i3HjIC4JY2qjTkEWFaqLdPk2ogQzX722yNm6oonCLx7WOg2zxL0u
mWI8T2oKGymCoRuw6SGhkOKUB88EkvN9Re5sVWe6hFCCN4j93SjR8zhAeWc+xMxrEmHQsCR94KR3
XbtjzcuEOezsGoMmWXw9DY9LDpCDvf+hB43Lp5KAgMJRNgVbsQCxOTs8EY8Muclu7OWbo3IbUnvc
yBBW00Sl3LKRC+WPptSMquqHO34f150e/+ysXaeaJJVu3kacsKqDloykj6GSZX2xlzfd+Oz418os
hDSQdIFgDghMpP5F/EFvKe2m5ns3LCycuh9prLBBqaVvBAirNluplbUuBPTjoahOgGQCuMnlcytz
sHijAz2R+3QUhs83H0OjWuol8Hjm0tSPbTqefBvtICvN7dOIwZK7hIAYwLAGFWOobIvQNuahdwi9
u+/IXA1WM9uvGRyG8+i6D+hOYsZ1oXrGylbQBMq4iclzA/NFgiGArkdru9Tkx8uIYiD8JPYK5jvz
cHkVJZbAGf6AmYA5Xg+lpvNVHIAxrGUeeNIJ5kEB1hKTADhsKqgifhAFp34mRbg3Jr9zGXUgBUPt
920LFNSu3APi/mlA3tpB4vqyUpK1A8eNCfQJjhEDYOlzpdKxLC2PcSZ2mu6afngzRxY6GlHkqaVi
TGQdwXMNMk4x/HcBlwx4ALBcT3n7pZ7Qx673974KTUPWLo/cJocVh7HB5vhnbMJyN3Mq20rBPx17
tb3zuiJ/JE76ZS2SfJeZ9KaK27sid14bNAEG0+rcxkllBmRcu4DFnX8sBluFKiPbTwPEybzxCxQi
IoDANBmYH+5AD80bJ2e/WYN6dPTARbwbgkApDXJHBcAmFcnxfjBij/UWcexS5iagDqyqkLG9T0+x
3eO/bwtoUVtVX74sRwu6u7+yhGDKypwpdyzIWgDJWqVX9ZQHQxaS9W5cI9N8WAAn0Gu7y0ZrSPzK
mVTBah0wpjcDKwFPUBUcn4W5+a2hN8O3OPaWW2/MzE967Ni/4pl57T4ZKZgzS4fEx4To08O8lDXq
CobeodDJyNHXp34Kh35A7a41qQ4yT83X39IhcXZzlsCxjOi7ZkFpmO1VXGTJc1pbSxl12pjus3iy
FXlbibvGLBZOJFoFMWYrNpCaejNrGgdAXm2QqplP1D8CkDC1DrN7W0+KbkHZydwKE4LvOYHlahTC
MBFrGMGs9eSXjkHmR6pl5dfL+6aSJWzbkmlF0xWQZSaPo3Vs9UNchB8RwftU0alsuaLtG62JcQiK
41ba/7D6HpTvSkIrqRYI5zgPOyawxel16jd5NvdwMsReDsVMApQSkMtUdR3JxqDRWAVOb7CZoj1N
zGcYJS0M+nu1siZYFutHUr9VtLwxMJhHl/Jnr7uhbuWhXRVXKzhjkiK7v7yYOt8Q8TIyOccpbgbb
sUV/WpRk1HuTbxi4B3ZgjnklvjbvbR8zDl2Zg0natp5I75UBIdk1szPtq5uXj5VOnR0QUjTF5soc
2/ZzuFvYuPfKbvVs5b50MtNgBvFBsd7ZY6gXp8r/fFl1mYeB3jrmyHA5gYrgXFSNMfd0KPIqxOAR
Bh5oEodxjfeOvhQxXj2DNqoKrVKJACkCGyraBHEdn0skXj0XJpeYm79GfTej6t6tV46qhqISIzjs
GLSys95CTNHcxXnUxrc0h3mpsALk1gvKN5QCHdxCPt/LzV7RuSyyoSuqMCncfD+1TZD7+U2+LJ99
+prW5W1f0rAj2St1tH1drkfb+HJ5C6XWgs5djqbh8ma38y+YkqGaLBtX02iBieEFthyw5tBnPytV
F43UYW8kCTEbCCnBrcUvwX60I7/4kqY0KBgJUrx5Mjof23hWZIFksSisE3w6gP7HDSHopiXL1Jv8
AkRAzIKqYEvUU0vVyCDzdBYPW9AuBuyjdya5ZBYIHmusYBflxTPDFC1Zo8u7JI0gLIvwyR8wixKx
/xa9qq7VaQh0SQK0oRNbXqi379cbDxh/YIDQ3chVjQbLmpFBb/NXpuBIkiwGx4kPmQYojxrQEcKT
td8n886M950Rrc6ntAsXODrtS2eEJWAoGhKN1dFpjn6jCsElDN8YVkU5CkPRHIZJPCp+PfBHO75m
bq4TP7CtXzF7aPNAi4PZeHLiYE12Ophs+k92cW02UYzB1u5E6a6dv5bZrsn3l7dEZlzo6v0fbQpI
9oT3lB5XWm/qQxXSiU0B4QHq2DaDYghL5ogsdDyCCh62BWyt8+PpswZBekmr0Ca/1uFL67gAwfMw
SP+B7kpc1gCd9S3kFpH0OxdEi2FgtjVX6Lw++tjvNbv3VEPUspMCZ4e2QJCGArpHcN5D5jUUwzhV
WC/2lWt3t26jX2n6oAjW+MqL9zFQV/FaAjAKh2A5V2UuyiYpffRizUPtZ8E66+TTBIy7U0+6KjL7
kTxM1KCnahmJEy5VWr9eNg2pnibfLZQHTfw5/wDwNmWrQ/EBWndMpq8kPlSq7ZI5U0zm/RHBf765
OLrWXPCyg4iuSnEEblZnl61RMhE0v3mAKdx9QCPAkuBZj1XFn3NxZleYg9dzcZMRWpV/mzJ7t2Tr
42UxUq02YoRrl3ZoXBg7WDug+IBP7fZ9UGuvzvDZ146tstmX/7Z3drKRJtiJkWTGas2Qhof9WH5Z
gSOVVs+4e9P2dfR2TUMC7xfpjsBfDC7r+Tv6vSRauAvJOsR9s2A92/RgkNPU71L/ttbCqjskZeR1
5aEnJ6ftg8F6i71dan1N+2NM7zMVDr/Mv+DdzdHcXRuzucLG2h06W20Pa6DlvHv7qm2iLHnxV8Vj
TXYiELABLhLk8nh3CCfCn8tu0cEDAaZv/dAzfe8N6W6JTYWZSq9J0L9hytgAsxSqJOd2mtjONMw9
vyQWQOjsqjm1/9GmnhbBEht5vPczGu+AJTs+lghZ3XCqUSvFm6BKR8WNLdMY7G3AyOcAC8jtnX+J
no/UjYsJpjzvffNbXQVEUzVay47LVoZgwAW68rp05ZdDEq1uUBhXRgnQymYPtAHnAw28GKhG9guc
anwThaWlgAjFZQiF+hXXAzXyIKf5BxznVoYYcVQaQzAKGbGH0SJwP+pHY0h/uNXwkezPVpJgkCg1
uFpS47orPw/NnTN+YustyT9lT5cPunSHNosmuOnKmzt0dGOH4uIpGaygBH+0FYFgbbUOiLoVbkVq
c3jR40GGeP4dH2Zvj85Y6nzgx7728kNpPDgqqASZvwCa6v+L+H0AN/eOsZh9N3d83ebXdf5pDJHe
h5VqDEwWW22lCF7JyIzCpDMUGcGIbdAhAILF5Y2RLRU6PDHkDPZVAjDB8+NpFy1SjraOUMS8sTFu
WqHpVJUKl8UhvzPhBN4VSSrhePoM02cDio8oiiCveFgxjlnhzWO0ScDaw1gXUT7vLqsldYBbmcLF
4tSF7sALwp8na2DVN2PSY5T2mlT7eQmH5A7YGWiZuyyUr5VwmXmcJJfYJgGdn3iHaGOS9+iKxzsB
zc8ThyurfuULKqv9D1OFfvA7pXAuzAZ2Ls/3oZqLOUHBDdlJSWt3wiwmtVGbxhSk403BUuwm1wEj
3k8PAH+z/aXVl8BPUsTJ+2KpgsL/x8zX2wopIjpcWezGd59GcnS8x4TWYCItIxd4O6quz/frwj/V
Bzs29t8GEfq5jZHMX9q1wqeWwy6bH/XqKx5vE8Ebhf26vAPvzguAdzkjKfwyAeyF+AQdfGDfDqlT
gpEUfPHdao1BUa4q3tN3Z4ZL8W2ecoWHebfPGHhvnTpDeQJz7utpaIZn5hsghaud53+vDqgoDSDZ
m6ggiTm9yRzjwl8RLZA0+V4hXbYaSXhZxDvHDF04jhfy/qhS6WKDSD1qZomsBxK67dfFfBpXQF2z
QE+SoM5ebGd3WZps5ZBRxTMOUxyGKyIDmHW7FKvdo0yV9S+2ntx4af/iJypEP4kZIEDn07kEs1e+
WIXVwSyWVUmD6IeYr+4yPAyIbC9rIhNh2Drm8LjTfPdMJGymzMeRCtOWOiEwSkd4GhUM1ruDgwE/
C0cb71GA5L9LT/cZBo2BEVCFeokQfP5s1mOY2I+aZYarqSgsv7vQIMuGKQAbxOL0p8IhzeJq8pfS
wpp5SCL8o+lRtd5T9nJ52WRSHKDfADzDRurS5wayuTYXe0byq7F5+oY95OYPTCrdtrUHBsVV4Yzf
Z6OhEJDFkY/iRxTpiXNRnZU4Ve1CVA/EZkZPk4lqzJXfXGnWtW6HbN05SJbk89fcvUbT0r/XEw97
lPBsFGUAGnMu3KfAKW2nqgYQdxOm7sH1jnhPBihpKATJ7BDsSTBAdE5jdlmIEDwTdLX+AkFo8ArB
Y37HEuvhsi5yEQh3UY80gHIq6GI0pE8twBeCODY5tsOMmcmpfbssQ2YXvIsYby+8EzBBe75eSQo2
DZCt1ihi/fCQznK/9iAtJv+aRA42gS0hsDxYOh57ghiaF7Pv9Fgt67rp/NvKciPM2iv2ROLlzqQI
wS7KHbOpZ5DStxjaz3qQFVg/q7pS1Fuka4Z3CMf1Ry5UHD4ZMzv3mwliEudLBnbIMg66IVIO778f
i+OL9kcOLqPzRWudsbHzGXLKeoi07rCyb2ZzWlMjSB1Qovp3DbITXViqoIokV9OZXMG0jc4vkynm
cq1xh1G1sJ78IC+93cSswDIfCfIE/9oKASKs2+hxALgPsmbnmtYszkY2grcFvgu4ZE2QjXMQmy+x
ahBPsnVngviR27hBB035urlA0GCW1ZObmcYR5d3meunbbwXgphV6SVbSR1kKrRS2i8FxsauAahgZ
1004iaEtXoBrFo0JpQHmsIKc1LcmknKxZShkylQEKRLex4gtvHcJlcLVgYic0zo0mQOQsymY0siv
Qe/QKTLDktMGD/8b+5lfK2KWM5vmvvNcuA7k6E9eVaeBo6MWYLoqjBeZRgheXZDeg60OudvzTfMX
0k5zAY0WvPszcPH6DyYoUXpTsXJShTZyBONIiWY5UzbBF8buIdOT0HCrqBjW/WVjl12Q/lYf4S5m
cYpMVQV94rWOimIFSOJ+cHfOErbOCdzqDMi+nRYNGN6k63Vm/tsmH/5WwrAjLASBtC3WDWqgCPNp
8jr0MUaga8XOWKydbjSPl9WUxFBbMeLAQmxRvdRKiElSPIPib7PZPVmkiUZDv2palTFKpfGLmKcQ
UUQUiiEZ65g2eyuUglmQtrkm1o8s+5VMQ5Ti9XNZNcnFDJRnVIFQD7ItSzRIXRsIuoWgmpnV91pl
3rjd98sSpKa4kSCYYkeWPql8SHDzKayTKVj18REMFQpTlCpi28BIAPsOAndh1casXqoJ9Dvh4CUP
xGVPZqYan+OH8+y5/PtlDoYmBy9QHzQB54e3yfC//4+0K1uSU1e2X0QECITQK0MN3V09t6cXhe22
EfOMgK+/C997zq6iiSK270P70VkSqVQqc+VaWUHh7IN4FjOuqnhlKHZYpeu85HkArktmndgvHYT8
edbur+/jWuiAAg9ohecUhyw56nOrqQQdQaIeOw8xalG5+hl1gdCnjdCxFujNWbkNy3RAi7840jXN
lEEiQJJik52AivaHwnbFmLicp/veMdwo27rKjNW1oQDB8QE5g8zQ5c6mUErMlWXlYJc0P1vhcLSh
IveNpeZt2dJT3jW2N1ny1a7Zc6QG5dJEGsfaUvqNyKojtWpzV7ZV5oaG+XZ91z92F/DRgUZBWjx3
oEBXfvnT0P9C3RESGV5VNS6Vpqtsy7V7dFPUEB9JIXZUgVpKqzqXxolnADFD81OCiY8esPW+Um5F
f9Nqa6DtQz0MPwvXOZ6/FIeWLEs38H+hYomEOm+Zj14plv47KZt9Ybzlk6cVpzLzr+/E2jlmFLhN
XP4c2ugL7y+Z1qJznuaeUWXxodJTy0tMOZwKM7X/xhQWiOyJgzdxeZYtJ2pEzrG4op5OfERTetBf
baZerq/oI3gTNhisAMmLDscHsBEannamz1npBClQlsi3vo1OTf9rFO+mUkdHttKlne6hl/tiRENA
QY/ua0SHtkxnbCT8ax8UDOXYV/TBKV0ipuuSGioaBZ6aynDNxgPhYVjtIDshAMkb+WsnNwLm2pkD
AztUUXF1gox9+Y4BT21k1yE8iISu6H4wtsvLyYu28HGrCzuzs3jJOBWTmlNoKNv3b+3w2OdHnWLc
Cu0xfjLKXan+IpcDkSOYu+Ywjf7K5YGNECU1oSQOrANucVTXNU25TW1shMm143BuZt7es/Tbatu4
MaAKCoKhR8UKt8WghbOFCVuLxQg9+ExzYCTL5jfOQZbxLsKZG+6FPGU1GK/Zgeu7Ng/klgb36orO
jC0+lNTrosnSGNebpbtVdUuifQPKyutnbi25OV/RItInTdgAyYYVjfVOY52XY5BQFndt9Eb6v3Hw
f9azVG3sMXyn0hCmQuNr6RyG5Kkmr9WWFunqMTqzsrgfbK6SoaGwwp0jLz+P5QOw5r3auPxXDxFK
GvADvMEwerXwtjDt4yjDYy80Q593v3QSodr6mTUgcdCinWHqnjNuJaJrDjFTaXEI0+BZtIz4UVyQ
rGZwCGTxAU8rN67DwNmih/szIr9Mq87NLBLE1gBfjsZhRkO5/K1LaA/McxO1cdBTNr5YmAwUO5BT
59QFRKTL/NLg/XdcycofuRFiiM/pU81DSmAUzw7R2k9DZ0QzmKnhDJDpGq42SiCdeF2wH9k48efe
rtMSBQfDeYlFzJ8GG6w8fSaarxX+F3Rjgdz4klZQ4m1lESa7ULP6Fs0m8Ge4skW/66lWKKj5uJsa
kLjGFUi4iaknOyUHMw+UUlazY01qg7R2Mv2mZuVjKaoJAqVxWqduV7bMYwMtdxVwC1nYYs61sYo8
dQfZldwd0Re853VrTK5tD/m7BmnQL6OetJEbMUAYXfCT4FU1WBNS6qYKO8+KS2LfJD0zfcJC/UVV
/RCfOmu0Hw2Z8SEA6YIKAzaQ9AHEx50P3HJou9LCHJqVAsOEWVtdfJIlH9hJZnguerEy2YNRZ/VR
hjXbDXGPoD1aZazvrZxD5Y2PMXtTcRW2btf16d6o22KXWU6Z72LeNug2Rpa6BSpy+C50GXeeGrQS
UkOkTDcShrVDeO5Ci5hfT2qCfB+OR4auWSPuO/HMUFtyktfr0etjSxAZA5pQMykxygSQpro8h02s
W9KY65jj8JAXB5DmxfpurN5ASuuW8a1gR1M7XLe5egrPTC4umsHpG5ZrKLzUgCGXpJKogpRPYTl9
vW5ndQ/Rd0Q/GrA1nPnLpfGmmvo8hZ12qA8K2P+iit9i034uO7Xxuda38R9by873MOYQ7p0rzpN9
MJwf+vjUWpE3Ot+tMpimoEkglb6lBbPyyJhh1egb2ainY35kEamB8AhrAIRRC+SnsHos1Kkefoby
+1h4Md2NOLDRK865i6lWUrZuQfwo+dKmP65v88dIfvkryOU2YwrJEa3Er+gTIB3FSz0mfq4PnpC+
Kj/LyIuajXfrRweCRZPOqOSZWHi57pxirjWSbQ5VAuqVlbazIueoxJaZlRov7OBBgm6yja7msjEn
VG+X6VTgJlT2i8Wh8dvL+tBKfmObaBZnJFGeNPHIa6P6GBUQxwInt/PvXWv+FfbMoIzHGkYQL/dX
GMAoGwly+qz6FPFfiRxds8aual+17Hs/3mOMeJy2WjWrW3xm1Lo0qmciDWsLH3Wg0yE27C+t7HZF
bW1kASvnBoubuw4op2PmbFmB0NEjFAXIVEHBDmbB7L7mrxlu/uzBge5FHWTNKRNbYOGPcWG2ic7h
vKW4BxfHBso5He9quE+T/aqbBJTl90KMwBL+un4wVvfwzM7iYAjOizFlWFvd3BTpjzYLDPV03cT8
GS4zjculLHyjhoQOYCpYSls/TXrhDiAQv25ha7MWjuCQhlGZYxEJ0NSI2sckcp4YOHwxV7NhajWQ
nO3XvJ9nD5CsdGJ0VbCY3HnQ2LvW2O40gDxMuMK4U4ZwG9Dp/PvV4UTN6HxIgUCX4dIkN6tuUA6q
vaS1ILnzMEb3eR/tzC1elTVXOLOzHEdTsjFHXcKONPJbyNYErZ36UxpuxIotM0vPHtLe6nSY6UAu
wjFuJLPaL7Mt2PnHwRQIjCASMRuasTPh7sIOIF5lpDuogJaRmtA3UcLaEVD0je6QtGZ2wtAV6ldO
pd1HetQHZj3m3xyV9bekmRUgVQ38z/UPubrys19ELj8kM2sLiTR+kSP6l0IY7w2zfFa8XLey5qHn
614cNyNvpnIU2F+mPvO2hGodBlCrJ8AOpD4hOfuC/vl1i6vrcvBSRklsTi8WFsMySkpJUASOIkfs
4kqnN4XZJ2gyplsE4WuxBFNTM6YG2Emkg5dbCH23NixmU11n3tWieIxy27u+mtVwj7bU7D0QeYXU
+aUNKZK4nXR0Aipw8Yc1hukPRD+0/Q68bQZ/JLZ0225jzmctgmH7AIZH3RNJ0sKmpnHIKgwo/9Ih
dJnReuk0HjPLCuy83fhaH6sbIGBBIXuGusHaEtPFEl7VU0RytPYyd9L8qQ9dw/5ak1OubvL67fpu
ri7szNqivMEy1U5ZBmsS9S4HeuN6i8pD4xZbfDmr5x33JHJNlGhx6hdhUpvqtMnndY1UB1FzuzN5
5kdAXraN5sXM8NX4GShub6yGk0jZTsTjhuesrRU/APUvwLJm77l0nCwrSkhi4RqSeIeK7GfnSD8D
+l7n0cY3/FjPQaBG/RTtTAjofsDlTU7Cy2husEdNc0KJXO5F5nR+O4IWlk8jmuxUktfrX3LtlAME
aOAegkVktZerK3te8kgH/De0IbhVZ2njhZUSQVcav65bWotgMzwPTAWzIOaSnU7LoUTAtaxAf9Hs
v+jjpGroHBsMcleN5Xwv7LF5oFGoANxCexLPQeSlGxu8mlYzGxusg0ll1s6+XC2NejscEoZieC5c
01Ro575U3B3yb3R8iJKH0nqw7f1Utbvra1/dZRtVHwjBon60xKgbDuusUNlIlrTvmgVJIbzi83Dj
bbJSgjeQSQA6jNo3w9DmItzYtcgIBZbUY0S69bgvischfrIz1H720j7ozR0huymyPIU8w/ia6Rs5
wNoXdoAusOBPgMgtwx1mi5wcqMgZmPTQO2o3I27bR+rcmfFRDZHLWL1x965FPXTXwAZl4ehg3Zff
08HXNJoUKx6c75OBh8ljBjB7AyIqNvhhs0X6unJAEQjw7JsDErqji1BAqqLEbFY1Q7+d6rYaLQcq
cbUErbIVR4GJItO+bZ1GbKxyBRmAqx+9GyDXwGoLPNblMouYdGmWwW4+7gbrQVG35x3mi3s8fKGp
cuLU65zfDvpoaFD4Bv3XROzzeBUwophXxWQhju+lfQE2Fk21oDrKyI2KflrVkwzfr5+QtUB/ZsNc
oppGRgW1a9houPVESOdmUDYY9J8xTe6ASDigp/6tDcevqG+6pDOOZbJFP7riTBe/YBEcUMZBauzg
FxRQBObgS2uae7Dt3Nrt4FOg7MYo3opH84lcPKLQLPsjHoGBwA8Apyo1k24yrMLTynCy9xpV9Zdu
CsUsAajaZ4ny7VOlazTbEQqZV1dQFoZ3RmglB1YWvbnrUku/ibmjtsaEVlIysPSaaIpS4LfxPL78
5PbQF0MxFxhoTPfa5OzKaAsFtWoCZwkDCKDL+CDd09tZMrIRwRi8WseKoOoLVMZ1r1q5uw0MWs8C
k/OL4cMbvxsrPnUUr4UsO5AqhIrfXR0Rl0ux8SnXLKHSN3PSITZ8AJjaRZwmJESEj2KFam/oF/yG
Fk8h+Rs7yPFAXWEac8v18rs4qWM1uAPwXTL91tB/6lV1aAZE2phu8bSsHkkLPXE0HEEniCrJpS2i
maUlWTLT690L9YZ6jKvLg5EmkFJ50Io3u7vt6E3Wv0l7A/y8dhTPLS/yyz4ndSRrZCX6eGLVyciP
xNA8at4z+WZMh+tOspYVAGg/o4QYnjofRJdiS4bZqBeFV3LrzirI89i/8r4MwrDYlXHrtqY66Xpy
52jOTWOIr9fNr60VKF5IKLC5XPznK5zVHqKupR2E5eZbm38aqXRJYUIt2oEAm/4FznrbhlssVesr
RiZiz3V3TBstTrc2jKYUIVY8JPR1wKCnNhr+YLSJl9jhnW0oTK5AcbU0PSreM2tr7GAtU4HsFJ6V
6JUDgbO8UEwhDda3OC1Fc+eUyOWPjmrQZB6B/z44PHD4notdCha6GGXAXbJFPrf2GjRsKLHObB1I
fJejQTWPRNNBLt1T8dFAI6oFMMDSfkvEBls7pOPREidoHv37Lw3gLugY/gATlpB+II/DSs4XDGbQ
47ukrTOI+LTliWegXu+iexaL733C240m/lpownQMOAowuoCq/fJeM+s8jUhbeFZlQqc4d5mNZBfI
Hx0DH9dXuJIggQkCrVXw+AIHvRxzFaVV66zAbFxPf0IcZA9OO7/Fu5C39ZGBJP+6tbWviPcEgC0w
hRLuny7F2dHpUgGed44nBVKflz8S1gRCJ3oSGE61V81jz3Wv78QuRBvyuumVPb2wvAiNWgG1GzU/
ZhrxqETstTlgS2m4M9kW3+laFIYpXF6z2iXcdZHjauOEsZcM8aGdzBsLvVjc/HdSC32zrIMks9ys
lLvCeZ5seTspe9/oW9XR1cUygvCEYiUO7SJa5FNUEZljsZP2DRCyRmvcsn1u0GW+vqkrkRCjIeg1
gAXQRPt5sdLOQdMYZxJprtHd1E4fIFR7dmX81PL2oGXDMRVbYhsrkLRZCgoXKnpZeDwt3yxWyRho
f2EziY4UfC/0xgj3dXrA2zN3DnLyM/aZanc535H4DWJRLpRzKXvo/jWLLvJqPChAooLb24Ky6eVd
25l8kNqI3xGjupDsLfOV0ZNTC7Tib3m6Jc6x+kX/sUYXIwT9MFYRGu3YaQgTtPpn1Br8YbDccivk
rQUEFDOwv6i4zRySl8sSKRlV10149OutB3QFmi3dc26Ut9JMngdeP133oNXDguBDMAqGOTo0Wi7t
NfqgR3grFp7BR8D4Sshy7JJOd63yBCIcMPmK6FnknyIHJHfR63XjK/ksKlX/2CaXtiHgbeg1mubA
LYbAisd3htzCrc4nYPFeAGwSmEHUPsBmuqxfQOqrlI4AlWSqOYEDFADVR2SB0fH6StbuZ6C9Ziwf
RllnzMrlUmiHYXerRTO3qXmxj0JpuZOVhU+ZE3K/p0O6l11xipkN4wDRNKMVuzIckRiG9A306u2x
L7JxI5n/c1EtVw/c6B9xF8z5LQED2YikIe7wcWtU8vvUcBWUrCv6jrnMW0ufZ9kRgK3vPLLdktZ7
q6s9cKsfouyxduxDQltXoHca29GtcOy9JBog9VsdvvWtoyYDfwcqVNZyZqVvujgcObwg7yEmH990
yZdYuICSgKv4LbbKoxV9MRrTJbZ6JVm6i+ParfWtaY81R4F7gCUbzxEkt4tQig9iRAnacl5kYlAn
sozhADAykOlNvZGqr1vCu8f5M674J9U8u4NRv6vSbn7CxhY5OIY8NH0a2CnbX3fJtYiFTi067xSV
YIytX3rkoJtajEFVKPsAi1I2hyh5jzBSbG1RFaxGkBk8jecAuJM+lCnzEWNcbYzh6KISggQSOj87
qtctEgmtf+udkX02OsM4ZJKVdw1rjDvHro1bKy9BqmfwcCuizaF46fR8Lr8AyIpJ0GWBFiLNxKSz
VEVTu310J4r3TvtN2oCBNpnsq3yfbp2zta0+t7jIbUZZ1g2fRTPj/GuleylBXXh8UOZWo3/tbji3
s3jkiUzoRdPBjkbSnVYBdcYHTxuaI6S2oZQiN8LHWnZxbm7hQcqU0RApbGTafplqsACULyp61jW/
EIVb8N11fzXoHO4/fDg0DdDnn5mrlpnFFGcxy03csSiBAJyZ1cNQ75uqcZoAR8a+qVtSmUEIUPVu
hFr1J72syaNG+WjetCzr0assjWFnJyaEPToUSsKdNY3jExkLnXnmZJrpI6JPtS9VbrFDJJLhe2Jg
vsCjY2gGcgoRBkMnTG6birfKJxgarcHP3xcyGKhW36R6oQXR7LZmTgQofjrdeOet3hxIo5LR1zOu
RX4v45x5zSCce6pVMWCDhlM+mqGlv1bESL9QPQMdl2Y4E7L8Rg91z4oMgVHEoo2PXaZM5K0jB0cb
pujwG5zuvmfCpG6qa+F3o45KH1XP+sWsTFX6Y1epoItb/RtmF3DWLT2yMRmUhdLeUVmRm1BBNtht
S9WmXtYoKvdNBmAAQIwzq4SRWvNcln7gFQGxZ5t2ZHJ5OQDfEQ95hdAEpvsblUgO7sIwdt4LKHJ4
Y8f47yQsjWNm8miPKsHo8xTDWDcA1YPrqQVZn1sV2GQ3bOIx9qHY13nAD0J5sNOt7FdVjt3JnnjR
gMsyFh1IZTvQaUCZhf7OuGi/G1E7Ol4SNvXPrjHylwLKUcKl1ej4raPx3ynF9j6zgoX3kNHQYy8c
0wLDEdZ0Z4HcOOjrBEIKBq79XHFn3+eCDJhzb49Z28U3k1L5EYUuctRblMGroVSRS3IJudu6gYdp
NWCUN5SO6I7ntHACovVR6IPAMQcdXS9OOim1+jDmBgv9hOjaKevgu+5YkOILqUeAYATwgpZXj1NV
+Qqya8VTOcTy1q5H0/KqcqowvjNU1SxTVjQ0GBIZ7mKpmnuNTsaLVQ/RBBA0RNldYhbEeCxpn5dB
p4wuPGltbd4NijSBiST4B4beqz0INgBQLeEZ2cYTYzW8z5Me6LMhoprLieO6buE9GRSNY1CsCbKX
1Ymor0l0byZuHh/M4nc9+aN5ZzubA/ArAQGvGtR4MPY587gv4mrRt7xqEmQGmBS+w5zYPQ3fE6h/
gPNlT2BuVP0OXfDbKovcJgUK3io2gtJKCARrFrD8QJSBzXvZR8g1fcqk3RUAaRgu8fb0rlMWTqUO
/octKb6V6I5UGP1M/INUfBn+0rKxspEhLyiSBowMKFkLsEskGG3kJEUlltVmcovpgrjciPNrhjH1
hClGDLDRDyQdhpbSxmg11LY6AH7vy8xGP/UwildhRhvetLafqKqAnZBAvwNR/jIpKUeFeF0BNS0a
C3W0yipuDH3oUhc8tyBRQvjq/Ck0ktydOltt0dusZF7oZDoAwqC2A3b2hfXWHJtoUrBuQQm60Ttc
ZOKYRlsamCvpAKgCMaVv4UkAMMPSDEqRTilLpANGG9T0ACkK3NivbOupuJbeAyqBfBU7iQrA0jtH
eyjNMoww74e9+lKhT4ti3IhxIq8FJh0CqXaIXyHjZASSW1nCdkdcct9E3/WVm4ZhcpeHBruVTc8P
MrRlIEQZ3spIaYFhpT2KFo2dCD9pFfqiqQ26cFL3cmtEZ60ohd0CzJ/M0F/gfy+dgvdRTvUOktal
jWqBnFyZ5kE6fZNm7hryG4ZoSOpnlrHh9mvecG528ZmSJs9IHcNsR1VQZq/mOO7TLUnA+bcvchrw
q1g2gFczlGaZjLap2Yy9juS4R506NOVDEnYbLApbJmZ3PH9PFDUOdggTWZbgCwv5RNro379Z5h41
mkLgL50r0Jc26kpnfdpAS8rRy+e80b6HIt1BXWAjd58zyg+7dWZmURDoorS2WwdmIJ9epg8FxhNk
dIq5m/LA7D9n9v56zrkS+bAsLAlTrTb4fhcukFWoHma0AeH9KP2iaB/iiQXtYN2QVvgsGzduk1Vz
ILqYh1vn7trCXDzZld0ZyN8Fqq3GlAa0sjEKAV4vU57KLbmklVhroQf9X2sLv8AIxqDFI6zV2sOk
GpeQ9yY5tXQn0aHJt4LR2qfDoAZGCHGCwfS08BArAQWnVLOsi/3LYgFn+0H9TuNXroRfde+DtdVi
X9tMkEEA4MSBhEOJ6tIlLXNA3TxMKqDtMBtZiNKdUmtwuyT2RslGr7O7H9e9ZSVgoDqAHBbD8XM+
tPh8mRwKXsw8DUUBqNhgP4Qh3RNkx+51O2srQ3po4t0OHuQPFEPOOLIIZw3Y2ibop1sQjLoYoZE1
ksOtuc91U+ilIfqCFGKJqTUF2A2mFAAqVn8pdB1wtLcRuL5SHMateu2ag9gYIvs/U0tYrR0lyKMM
oNQxxkXqe2VXPplsj+H0pc73rPHbLfqVtdQVH+wfkwsXibocTDYDTDJI7FXlG0fepg9ZYGnJI1Co
bjGP2KLbNUtd6PuUc08JsoExWkkGZtgUePU5kg60lC7dFK3Kvo4n7HAKudQI9NVcq0+tph8dQKav
+82WqTkgnF0EqdYTU5u5gaqhOjgV9TUkru2QYGxv48pZCy2A5GPYAkps+KKLk2AOI6+dEfDTuM8D
AZ0Cn2jFizaoIGZZ4KRaMAzFxhW0ds2d21yEMxbGtuxj2EyhbJ/XJiqEL9f3b+18M3AOWKhDAl2x
PAwCuD6rGYFbLKkA42IKTnsA7pwNAt3VvfvHyvIc5BhF6ycFXPLUcRQrtE9Rwu9n+K7GIHwUWvs+
3BJDWzt6Zwtb1viLtjTsKQHg2paf7fTREb/JcIyaYEofZfZi97+u7+OqH56tcHGLx21E9Gg2J8XJ
GUBYFkz1p02y/lV/OLNiXnp7RNFNNOd9rBk6FypGQT2R5sbpXYuP5zs3/4izI1Wg72MoDiOYuHbJ
cDC699p6otFPmwZ/sWkzdx3Acg7i/mI5Xdy1zCiwaT2aArHe+mZ0gG4SF5+u21l1vzM7ixXFDe/Q
jMaKzNnduuSnU+qeMuJdkvKvVFg3ZZL8TbQ4M7mIFixXNJ4mmMxaFEaFL+VzM4I/Ey1E+lP2W03u
VffDqDJG7QDUQFfr8puNYeOkhM3BKdTctL8vgUTroyeabLUMVp0DUIh5pA/kZctjNYl+JHoGQ036
mWYnLd1hXtnLeVChnvQXX+3M1OJI5SjJscGEqVG70xPikqwL0vQmRG0kSe7oVl959WydmVs4oxmZ
Uuf1vIV6tUukuA3Vlp74R00KME2g4PDf3Vs4YhbxLLK6effGb7n9PEJSXA6uM960oPefdhjXA7lh
Wh7a+ABpOM+O3hR/ttvHEZRtjfZ6fX9XU4XzX7PwUeBFQRJv4ddAGaurb9HNcxkQo30TuqV9y5GC
EX1XNbcyDza5MP50fJbPHkBAoBsIPgzMLy7yFM2GSJTTjOA+cMjXBDTmpFL3WofcxEj2Iy/cKa/9
of6W8xTD12JLtXDdPooy4P1AngJg++WJ6dETVZGGSY/OsI+m2UPBLHXz7k23e9fKTPBNYuw3E98t
u/5i6RvRYa3/B4wsRvzRx59J6xarL8yuB4oUq+/VZ5XbviC1PzozFXr1SXByRJk3KIcErjEEIU2+
oHobCLu9q7NNaZK10HH+UxbHDIBaiMy02IicY8hdBjr/hZeZXoWHDXeb17T84ueGFjveOpk+j2Mh
VWNIf5NPpgPxgNJtile776DluK9QfYnRNpBbPaS1asssdjIPqGI6A0yVlx8bsIKkrzi2OzQL1ywB
GXk39afMCGIIQSTxgxzvs7/AYF7YnC+ls2t0snCyugo2KxTyq4BEo5n6dpwpAEei4StGKtTz9R1e
u+bOVzmnRGcW5RSVWW/AIogrY+02KUHIULhy8Ez9FKdbleo5Onz8nP/ZUwxLXFoTRjXGpMTnZHlx
ExXNoQSknfFf19e0dt/8s6aPWIapBnh5XtM4dF4hKmQjEMiLXjKOZU5bTc3VkAgZNgyyoYDl8CXA
JiWGXXSQQ/KohADP5On6E7VSt2Svjv0DmN20GN3I+lKIhy7fOB/r5/C/ppdom2bQaOKMMN1Ww06R
XdZ1fgaBsOgvKBVmUak/WCZEnw/dDVYPGJgisJQVn6TY1aNHwhPRlWuYN2nss8mbNuWRVw//mc3F
aWDTlOZGAZs2SgcJ26U66sOo9cc7jd7aoCcVga35kfH9uvusDUVcrHVxJqLe0brUgN08672aH+v2
ntoI7pB7vAOiU9daH1U9Wew64gp764ysflMAyoFpmkWfzMUNa6ATCOQh8PFpUb91Kn6KlPKU/JRq
W9xSq6fxzNL8S87Ofjv0KditYakQqV9K6ZsYEy61PLi+n2sLQv0Y3mMCfgoW20szhdEPAO5gVjHV
MP7A4hiDfSHiaG5Z3xKj23j+rloDchNaEPizlm04p6ozQ9MxKqQRDPoLEwhR6WVa9QR+SO/6wtb2
D7OD/zW18E+zJCmIfmBKahhJTswWzWeMe/ulTffXLf0psC4D57mpxR4ymsu+z2CqyG8b8o3wR7u8
76o7Wf5MoKc6fdONT4Y4kP5zkTyDhopvCbquxdSzH/BHq+zMV9CEtRu0lJH6FO9ZdqM7d7PEpEMe
s2ir+7R2JZ2bWuQ5fSWshgMh7zUT+53IT0keuYXd+6UGxwEitbfSje1d/ZAoVAIeCezXB/Z1Lba1
pOkFPmROj0AXv3Wl9Kv+LyY5gLT9x8wiazIdiR6aBTPIIm/bwtpNMBEN9ABs34Yg2MoeYq4aXIg2
gNCYi1zsISRa/+9zMa6aIBUW95WeQQkjZI8xqmo+rQeMsvVNvZFPrLyIQOaGMUEHHVoUFeetPvcT
cOTLLJOFR4tIeza7jHkZmJ82Ptjs7ovjgKYhOrGzLh5IpRbHYapMUWQmHsagD7E7X4/AFgJGoW8O
KhwpBIGMemPemqytC8z8qNxDthKyp4t1VUWPimE1w94wVWBiBDrtepDlQpuuo2AloAfoQgQRsdyE
akcTvIOMhQFto307xW4dKlSulC9sFUw2e9ULw3WcFJXUBBxMiV/m3EtI4l8PGiuRkEIwDUFwJpRB
xeTyU4wDJKiGEqDGvGmg54lsJHbT+D1rn67bWfM1itFX/GHW5YNMIetzDVUs9OOHdk+hOinkMQQC
EcQ5VntgOMf/P3OLqFsY9aSzaTYXvhVcuga/j/sHKd5y1bub9P5rzwBQWwMWCLlbYMeXA7ZZWUVD
o9sYY1Z+Cp053rpxYvgNAdTXbehxKk7F1ljm2peb6bsB6kBI+tBFDElHB5kqDDvUfmumXp7+ysdX
pW/Nya0E9T804f+xswhIIPxFd8HAMaLOoQcBkO1SzXKNyUvLTfTj/FJbHllE1llEwyR4ASy9MRzq
2opgixmPg/WoDaBi610Q5HVtD2r5HQbui3IH2iUw2u6drVLr6mdkQK3Ng65zG3PeirO4lNkstrNx
+OOkrf4zqb4xuiM96C0hHQVeg26fDhvnYi1knJtcOKpsxZA3Nr6i3dTeNPGXzNQ2ou3qBzxb1SIO
StscFe1hQqvkXUVB1gg20r6OTjRJP/eb3JNrBRAc8f/u4h+SwLNdJHbalE6LXWSVeq/lA4NaSSrD
B9TAbkqze9FCZ8dRqGytL81fwZwurC8uNV7wdiw5ViubY1IFVTwAyfisde8i/OTIu6J8MZygNl9L
ayOnXHsRXFheHJRIIyQfHViGVoWv1eDwaeUdteOH2i7emjLdjeoZg297Lez9JH4ZzU9Gv8Wet7n5
i1pIYtpjoUpsflK9p+IJiEa/5V4WP/R/JBnyCW+xz82W1u9qLAKHMSROAIw3llftOIb6kFuwKg0/
b19Y8yjULs43HHntDgHB7X+sLFlAZ3BjoVFYoRbu9A63624yDoR+I41bq9frN8hK9oCigI7xYIxk
QgBncWoiNuYY+kco4g4Gb5K9XX4aufZS67mL8StoeBA3pXKjQ7JhdPlUtzBx9L+T7n3hF/0bFbcx
HpSSol56x8LItfON638OqIuAO8PxMNYAyg9kgovTAoY5HgKAhxzJeCpBMkXq49hvteBXvOPCyOJg
0MzORGvCyDQ8tnilpxwUDcjB6Malv7WYhe9HmmMAUTDbcX7IWqEWLlzn34swAcAIgN/8Rv0zTXl5
R+QVFDShZgEnTD0r/YR+nDMFIwXRaLn1cVb3DYNLuN5RTPlAaMEJUNWFDlOleJj6X5V6YeELbf/9
KwAL+sfKfEOdhespQUcp1WBFYyiUpm7lBLYIqu5raFZo4W843NodCzJnA2P9Nu4IfXmu0OkOGzKb
Y9lDHf5QZgWd6k82fWLTwVCB6kBDsOEXKxcgCrSMYTgeeBpUTC5XCNCxY6VzMpjSFjKuYLNhQQGw
s3NXWdHG+tZOMEMUBMAWKRmghJe2oN9aEOHMuFMIEBfJkRtvsvjiDINL25+TGdSIwNcD1ZqXwD1A
W4WECfCdRaAaKzsNYwWLFIBFrRWeZoGjYRI+wYjS/8vU8n2PnkNCq2Q2pSkvGZKDRj6bGMufCmer
j7G+KjyhODTq0RNcpGJNSEQ5hLTwxrZO33NMi/9wSkP7AqR2+dIwIqCzXKThLUD46V06TezOHgmE
GgyDy2PSsaJwnQEK9CApz4wOItCy6n3dzPqN/G3lTgK8gRh8hvqi3bTY/ZIOQ4PxCGCa0Y5FcdVu
HmnRuylGw8xCgvDt6/VPsObLs/YWJmGR8/8PaefRG7fSrOFfRIA5bDmcpBxsyfKGsGWbOWf++vvQ
wP08QxFD2OcszkaAazqwu7rqDao1O0s9vcnbvCKeXxd2lKH68taTjuvigxn8A2UFxBT8ETxuUB2d
NzcEtcwaZRrbWJTSay/7w1Y28tsSwVoHcNodhgrBgcGvYDqWntEGuhmTMgdPxQ/fqx8r0ENDkMVa
qbsvZioOT0A5pOcx6GVpo7Rx/dbpSnSQ1UT7VWiN9Q32arut2kYJ7Z6ez1FNK+0LX7w32HqdmE9m
GGnRXsjUrnP0ovX9bdnq0avmC8jX60rloKMj/fJGhXqHJHnS2sNm4WbC/4V6Mf1IahJzP7PW87Gr
H7CSRi32LvOymzhVAMMYf3/QoTYC+JK+HxpBc9A7pEUTnekopxZux3A8RPmZ2rcVfVe6lW2/cMxx
mnJ+G5NghfyBZpimfqYGEx+usCG05gPubNVV2VNE7fdJ5h9Zj8sbfymzJSSUOOj28NjngCJTKMu8
wMsR0ukvMdpz0tpSE9hxsmn7aBdZb1n24ikvYboiKrDE0T4NPMcY9XkTibVCYBVtyQJIfSU4ofWg
ud/kuLWLDsLNlVXskYsNLGyMH0rjS+C9jdldtcYtWOrunv2U2e3S1xjjNDo/RRDKjYbMVifR304c
TfwWGtVGKQ9ycuONDkRxD8ESsLHpP+hNIpeNmSaQf1Bdc0q1obiwrxQA0i5CGaF27/u6LWYrp9xS
lsAtyicDjXWS2pwdq7JRy4mrT0hvimTdLpa/ucnenDZyuQuHqxL/Id1YlZWeOouzbHiSgMSLEhoZ
uNTpMz5Jhdycn9JFE2I6e5PVW9mKHU1/zOVHWe4dv7+q1C3Agcv7euECOYs5XYQnMVUDuXPVBLcp
wLkZYxj/w7epU6DFMRQyIPyAbi5HXNxFp8Oc3a390Hm9oU4hy62Y7TJ1n4z7CSkhGYdcqu0gP1re
LdXgusBH5DG3Xi7/gOUhTyIL7CCezLPF5YGRx20MFVIUb/PMqeons6Z7Pm5BjKQc2ZejLb3LmeH/
hZs/qqKgiHJXYlVD0d8o8iGz7ob22BQbIcEZGEKfq7/k4oGGc6L/6Et1Lf7yrvoTf/bRZuguQFxn
uN54xFZIDV5zOHbiZgg++8qhx5XZC1diLt03p0OeZQldwN0gTzMsy49++1Mc79Tm1+VpXboBTkPM
kuq8beOxF5lVH3Z+BopKlHYaIAgrOeCjVU4ru3IDLKQ+WBJDjoYEhJLjHCEmdJLVjQqg+NG6grso
tqZtld8Dd2+srtlSKGqrKBQBMlY+OJBZZaK6g9flm174mqWONoKlirYKbLl+XAO+LWS60NcnNWt4
OyhwzLaHWmsmWtM9tImEvnx6w3t8G4bvbXG4vGBLZypK49RPONt4nMyTEKkVdRfZAu6xRsMAOTVU
qGJqrKJWX9VYoA2VyI3SW2J6owsmnN0kbLrYKbw+WWmULE7vyS+ZDoiTMw+9XVVsFRGjcr9/rMb3
LPhSgwwYInqj49qluTi/Fgpi6LCpiNrP5tfUFK9EtgFk0IjFimsIqoMO9ZfMMr4IMYChy7O8EI20
COUPKHnIAs2lrcQAIRszCwskIZNXM6/bgxyYJXzoPHps3aE8Xg638KGDhDegAHKYah+cn3yvDczC
grchhqNpN0UEmkuSMWus1TX1yaWR0azDY15DBgHr0PNFC3BftTAWKjaSku/9Mt2mbXvsA+NQN9VK
yjWVHGb3MJAGyAa82vHJm7dTmq6j6VgRygzrQ2L0e99Yk+ZbmjgoITQ++fCkD0otri+Iha7gUxvW
PJMxNvmBtxVWKqPx8/IKLX12KEbge8qBAnVhnsoUFN3yvOwKsC8gn8XmGkDF1mrdYy4ae7Eu7yK5
wF8z30mu+WMl9rS35xNpIDVL4o/JMXWX8zWja9OEvjEWG9kdtrU7brM6RnCs3elFedvpPvd8ZScC
QmeJtk8HP1yphix86NMiUrwCDoqK3+ymL5u0hlovFpu80+GF9APSAV17R5vH36qhkNii0Ujby4Ne
WtmTmPPrHpkMNmUrFVxM2CsZX0UeQ2mMUPTlMEufw6RyK09qHbCLZmdYAoVPMFx5YkxZe7Hr3wtJ
O2hjedAVaXc51NLTB6caLiOT84tMZv7plVasjhrluKyTNylwSrVVHQ90J9R+JxKBtjaFk7QvEVlF
23r7/xh+NlSzBy3mFYSvmt7YokgNoSPodl2ugi0JhGHDYX7fe8JgF6H33dDCG9csv6/8iIUsCl6h
gq0k6Agq87NjHDLjCExBKzZwPh50HKiprfQ7yy2+SYN8FbrKvgG83fiWZ3N8rCTpS4sNkWASQAHD
B7v2/DtKzXIwS8soNryLbruqf0Iv9UnwxC/FaL1dHujS9j0J9fs4ObkbhyE3wbKYhKpzONVDmtyH
re5v9FJdq8UuHbMmbU4AAMwr2mfno5KH2lTA93N5UBDlSffWqdr75dH8LgTMTyALPIQBZHWy9Z0t
W4Ky4ThEcj55qhWqIxbX4/CjiQ5xrNhp9cWv9Wvd+zzkR7d/LqQfoZVvivhWyHfJeDDSvToAxtzm
3h5/rU5ZuTw/rirG3jzpKJmYqI/PZSCrXvPUrIXxLcGew5+rSbzNIL+H1tPlSViMgyclLvCT6OTc
dqW3WqWlJ4imD57sGk2JsKN5hZreqs3AYiSGBJfstwPw7Lz3hbx0uwCnP3jr2Bg+odIzuPd98u3y
gD5uHKhCvyvcE/AAAaDzjWP1uGiaLnWmuot1TKExEHNdd43KvjQYvgSK6b9Fbef5atUIWlX6vDDa
vI+vSUuF26yU4fiCc/SGrlrpg3z88KYqLi02SKJTdXW2UyUX/ZLRpeRQGi75U7PXGmOjZ2tKUktz
h4r2pPupwEud05bRTVGiOOXx3RuHxP0hx18ur810GJ9/cAwDYjljga1Ddnu+NliftoOeQFRONCQa
bTdBCMK/RtbMDtWj2vy8HG15NH+iTX8/Oa0kyQ2UOCJa0GnbUUS8NTacyyGms/XDgJC3sCRVo68y
/0oLSxm8MeN9JDbKnRCbWyl7s/onQ36Rxwb5koYnYLGmo3Y56AcMuhKbha7VPAA74VA1O1/bD8gM
9ck+0AGjUHbM11hCC9tvssjlbkMxmnr79ItOZtLs/dBqe4XaU1Vgt7ATRtGJVl2nFqIA9oIeoqsT
a8GabXK377LBa0h7Yy1x9KyHzCtQlwg38hC+DqH+qc1eNCF2IvcRhss7HvfXkEVKS3EKdLguL6wk
f1zZsx8z/f1kyFVHVdydcnDLehTwistrNI8DJ+IKtGvzNW2y6xYIhzUK27i77fth5RhbmAwehNST
ufxgCs6ZOnKP9HKY9QWygeYn3m0ewvpttYmqeC2D+5gHyyq9Ttq4CGcjzz2b9iyXgoC2XLnJBszx
WlxT7XwUHwrDe9f05j4qImMFSbDwYQKxRDkAiDP9m3krQKsx1ZTLumQDjzcg167rtNheXr+F6UOf
ALA2PCu+y/nDpgu0wAxlGZXD7FM+PMXpfvh7XMkkt8hXgWQRyqzzb3/UzKhwI63cIEbg9AiYILCL
NLL39/6yxKELPmHc0Jycz1bQxK3XxcQpUBNHzdxVDkVwNIXd5RlbuNGmZ6DO9TJJCc67JmXKgxSa
Y7nxhBs9fZKLw4hV4hrfY2ld+LLxRRRJulDMPf+sLBT0+sJQS77tBoKfeWhqaxd06l9XOpgztvIE
loMeaswumshTEzqCzFkyYq/xaLiFDY/XpEb2D5N2Emd2xQwJutyZTxw3UXb+5EJg6J+RCEvtbFip
Oyyc+mdDmmb25EAKIk0JzYZQA7ICOla1nWY5WYFittS+lPp7XGJyvSZwtFCfPp/IadecRBXqVBnb
kqgjqB/U9iz55yAhWMZBlNmGekQxj0dyXcsg6Y8IlV2e3oWDAuAAJnCAPKf22uxoKq2qTMPULemn
hBtwOiCk/34BIWIa9CO5c6QPhscJdQ29nxpWKcYoA7A44y2Mn4NxJU9YGggpD3wYxeSxPNeGaOWo
ybM0qDZBUUME2nSkcZenauHDInH7E2H2DsYfYkQMkAi5ddSq2BYqwG7/MgqOVI6iyeFUnG2GQsmV
DqXUahO3mA3T5pLWbDUX7iLO6z8RZseD0DdiX+RE6KyHIN4KKap4oJVdO1VWGk1LkWC+UKBE/h0E
3bRiJxtb6Xu2NSKbmyG5LmvqTyQRP7LAqd3D5YVZCzRbmLpJ/KDMCGSxwzoJO02es/SVQCmstT8X
SDawrGWDEoQ63X3aLBYNfESJu6LCb6/DyO1Lkd3pAmqF79rgoPFcd++q+j5Wd7zWFa20gYA35so+
XNrpJz9Bn0olJ/NaJGUjDgM/YQRn3uqParZSn1+4p9BMoLevkzpMaOjzAIKYpRFm0dWmlmS7I20p
XVuWShs2/uWFWzhwTwPNW+umMFRNZDIScQDyjZr9tRpcTa9jXsaaulP8lXLEWjz5fGBZJkitpxOv
CQ9p7pQqKdgu0TaSYOfJL2NtsywdGCfzOL8iTQ28lFYzjyMWDyKk8+9e/XB5BtdCTH8/2QtVrVQq
tussFWrc/Usi3cVryIvl3TABuqluSbzBzkN0RRgFacAoJqxBcdN4W1/Z92tmRIubWqUPBlEHKNXc
TIEOlCGMDQPpQxHkdGJba43YhQhohaFhQVYMcmWOXoui0o0LeSg2Ogm4DUjHQUq8WsmKps9/9lql
tQbZFj0fLr35m0I1orEOLbXAxq50BH1fRl9oK4y4IubNvb+GEF0aElUlHhUm3YUPuKIiVvWx9Kng
6bE4Put18XnwrfLvCyOUYf4EmZ14UC9SLKkofnZBaeOecFXrKheGfri8kxdmboJcSFNHZmqVzA6d
InSlMMVmegPRzd8VrQHYBkdCO02z+6K0zCdXLYpPQVxoK4EXDgWKcvjf8DjjhabNPqG69d3GBHKx
CcSjZ24b66HU91J4W0RfqxpFkMfL41y4rM7CzW541WP4hjrR7AZ924jbSMi3YVGS7Tn4hqxsx4UN
gmsHZDQd+CuFhdnYPNXKm8RqyS2LY5tEmxhUyeXhLJwOZxFmwzHiWMOlrGc4OQCSNNpU4ZOa3GZV
71wOtDRvp0OZ/n5y0vkdAqjYn5Ooio9Vl9mph8F8cS1lKDLD5rscbG1Usz2f6xj1ZmJXbppRKO4T
P+q3jVB4j/loPYppLa+MbeEU5wObukgYnk0n4PnYBszm8kEjXGs9psmxDH5Y7cpOWJq+SXBPpV2M
CMEczNkWUZ8M8lhuKvxtNbtrDl0E1ui5/XuWBgyNk0CzsbiyC6gzIpAZHrCHCcUHo3XUxhn8J79d
SVSWtvefWGTM5/NmNm0IEJFYdf8cdFfmP5Q4aDghI8WtN7H7ZvnC4Pl9rzcKR4NX0qt8DeHAi8JK
qWahvQfHBIcdPlFqNR+k0rraL0ZSdj4hz3F7J64Sx9PtSnyR6y91vDX7G1BYo/Xr8hZf2nMnUee5
V4KGmVxNYzOzH3msvcqlvDWr9Mt/izJ7XnZZbOVJx9hII/cRFIkkzq4Uc00PcenygE48NZpoM9Ft
P98IrpUiLqQyGEP8lcWHLnkas8huS3vsmMjvl8f0OxeZXfLAXv9Em515sq/iVRYQjfaw/tUM++io
W6MqUXN3R3D4ioII+Vg+1JKnbbS0ym4MoJtHAADVVhTiYINdeXX0w0R3urI2t3WU/7j8ExcXF9jk
73Ly5ERzPh9KEKt1Z+n8wuShi+5i6MTi0z+EQN4Ifw+NItM8RGvGnhklTII2YkzcRvDvq9xOXHcl
/fidl81ne5Jxw/yT/IDq3PlYgkxJh0QfuMMiedvWrw3vg8aXnTC0dl3xLhuWXbTNps+Bpojtba0M
qt0V465q3kbzIfbLoyCpVxQf7jXRdXJrzQV26RA6/X3K+e/rfEMu3BDebRa91uptsgbcWtrbp//+
FP/k4svUUI1UlUNO5hBSkuNYt47hX4Xhg9sCt1upgS3tnNNosy8JQwYhlMExQNH6OpRTceBFWwOA
Lt2upzFm34/emGNX5MwYKm9h9EnhpRc58rCyQReQNzKNUODpk/wkDejZwngo7fdJzFBG+aXzDHiZ
xxJ4a2Yc0d7QqyuVmmix9iBbGttp0NlqVZZSmK7Gbu3az3H0SYt5Ld3+A2+PoZGyTjrSpP1zUFtg
NG2CaD9R8mgbFAk8t/ZlTP/eCPM8zOz+MxPTFaOChcJKaswca8AEZhzR2RpsHCltVVm5z5eX7GRc
syWDNVt14u+dMdS4Q4J0AU3Cq+AmUUKnm6xHYmS/M6DSVrGmF7G080/ndLZysg+yXRGZU1d8DJq3
qNmX/dXlM3MpCTsNMfu4BNnIRjGSyCf6+Kk1ZXvAvb4yyk8lfAk6AysFuKWTCejz1O1D4OMDjq4Y
BS2oXMLpsfBzCLvvKRYll0e0OGkK7zUENmD/zrENnee2uKxwvweF+Rqgpidl+q3paythlorkUPf+
xJntRAkSX1HGxPGT4HNVfA4a66gPMRILw0YZXvtR2Mtt81wF3dbrJoPAYGMO8efLg116KZ7+iNnu
VI1ECjpxuvIG5b5xfZytqm0YqzeC7l3RJNlq+FlkhL8cdm2OZxuzjWQNxW/CRqViU/GxcwkYln68
HGVtcLO9qQRZDcKTKGW8MRlG/1nBp10BQPItjq5d2sCX4y0elCcrOrsExEyPCt+Y4qlb33WAOKXW
K1Svf4gC5YqtOUnNzC2Y09gX8Uzn1ZgqN2K/1zyna24VaSXLXUzh4ZeCs6StR9V0lm8FngEncRpM
kL2UqmwHV+UvQ3cM+R6hAyN2+vbbsOYiu3iYnMSc8oaTvMCrK8UYcmLi0xSFv3qtsbvh1Qrv6lWd
w6UUBLdnUMZwDsFizIaHtLdBOZivTzNvy/S28W9L9b7OX5TxESTi36/YaazZsBpZGIcmI5Ya+7av
b3PXUXHkErqV/b42pul7OJk+RJaCTMeUauM38TbrTUyWfgS6jGxBDc9e2ZClbP/TyObIVMxSmqL0
plnM7zPvp9F+DtD9scSVCVzaF1PfHxwYsvpcpucDw25X7ASDfqJmoPMZ3+nd1YgCq1tfy/n+8oiW
TqbTULO16tW4zxqdUDhEudk30Thq3s//FmK2TGkGypTXM5mOhBpM8CDk70X/92DeCZTxvymbv4Wt
So0SV5r2XNCo21BEIVaq8AcIaF3eS5Yrbi4PanHvATSgcgaZlwrG+RLpdW6CZJueZ738MsJ13Yx6
75TdcC3GKUQM5RWO50rMpfMWdQ7SRVpxU4X9PKal+pJXdjR6kwwduulEr/F2cGL1+fLYluMA31fo
/YFFm43NQ3tJhSBRbqy0O2LWHuLjaQneJh9WNt/0D83fhYA3yYAh6kzosPMBgWgIq2pkEov2W5UD
EFSgXO/7aIsgkpJupTWz3sXv6iTe7MJK8tTr5J548njIOluRHa9+M6TbNP9rtDHdCQnBh8m61sBv
5nxgciJIcR2E1SaTSA63XX3rYgomH/92nYiCboBMakh1eI5JStRIk4cxxvc8hIR2Awq37B1h7an3
cdLAPVHSn8ztKevPbT5k1Qrh36v0s0sHO2OMv5IcVcyHfI1H+fEoOg80W53O9HwQMQr9I+UdqfKE
N3L1/fKMLYUAJq1SoaW++YG3KJlA7YXWrNjSN5X0S2/fszX9npUQc3ZtbzVRLY+EkIdjqB0VcY/T
7uVRTNni+WczLcSEoqeYAiJ7WrGTey8XikGsJZNSWYBNR01r3stWSjZLozgNMbsWPCUU+xHEPOAz
xLNy74A0y7Zo0r9+TTESRRQpDCGAIX2AuipxXWc1J1rWad8iPyE5hix0C1joqetqc5dq8soO+Hjk
EFFVAD3TSFSh0p3PnTqgKY7yJDkDQIPYuxstfd+2sLuOvq/YdWkna92ij6fpWURlVuF2C+TEm3a6
YWG3Z8W2L4KvODDejHq7RvD6eCkRChVA5DYoHFKkPx+c3JhR4E6XEuIt15FXP+kJRT2h0D/1nfvU
iK2T6cPny5txgVx/HnS2VSqxQItV5LYwvPGhzZFnSMx3Mxw3lvF1MAxsK4PdUJoxYC/hUc+qOwxU
9qLxWYxdx1Lbq1QzdnnkrbwaFjfwyVTM1rkARuS6Cb9Kqsed25R3PVDgzC9WRr8445yNlJIVbuU5
pU41g6Yxe76TpP+q16qtYuSA/yZiHmN/qAzBvjzZS2cxj5SpPA7D/YPkdS0iihiajCpO3mol3ZlS
8ZiMv9JWuYb5vpJuLI7tJJh8vpsKS/cMmrhUUypMbNLoEFVH0cI05bqqj5K5plWyuGIn4ZTzcKVX
BlpZMpWj69pdi3eOJm76YK1Xszaq2VO8EXRRaF2+kb62bEH55geOIH6TwtfWvDaEH5fXa/HbPxnT
NOaTk7rFoN4KqA7BG5HtPpCdov7h9ekxpt733yLNLs9KSMtAnFIpPf2VRbQ6ZTuqPqXm3wNi+No5
WQCnwoTBlet8RJAjVSOULFI2RbWp3d7VfWz7VXS4PJzFK+4kzGyVIHaSVeVcDHkdiY6bBdIBzQNl
eznK8l74M5jZ8qSBKlZmw2D06gbi3k4xvrTdMa/3urApzLfLwZb3AoL1gIZwbBZn2bvWp6PlCuxv
9JU3QkN2o1e2Uhi2n/69LDCLhHaVOTVcptzwfJEKvZcUV2f25ABVWv1JKV6NXkDk6SlKpY2Ur+y9
pVOJ9z7MRjg3wOrm06iMdPV8st201OyovCux6sjyx6H9Uq5JNC5NIohoBQoftKIPLu6p2gxmmJLy
Zh5kzbb05HtZDoN9mmsPiGjVny6v2dI2nBqSiFih+w9+/XwiJ9iMmtTepMsSbhPZuxu8fnc5xMLk
gWdiMECIsdqar1WmeaU5hkBSLeExaG9DBQ2P3NGpXpjBynZfqHFNHHMeDXBH6FXP31tlxk2W5SyU
H6K/Or5bueDgv2jnwbALqGIYCorFYjdQAxufUm0NIMbjkfmaZa5QL6FnwdpASXje9AgzMxm0KAJ6
KdPs18LQfzO8IdpKdSeOuM5F0afUFbqtqHjZUQiU5L3OTH3TogP93Oam/8mtSSK8gS5slAr1zgwD
jaePKdx0StneNbXUQTHQMnZErkTFOxT+6ksU98pGq6T8C5h+09/0Ui6gfZP130VB0J6qwjTuythy
UaRM/APwwv5n0OiJcte7KhrHxpSnxaOo/9L7OqscJfblYz72wrbzxvg4ir6RoNAZIfWoRn54o+XU
pGz6Vppoa20tD87QD7oB6kBNOzvSM0veo4uuwuwaE9XfhlKOsWslGhUw287vtjE+M1vDddtfbdNb
le0boR9srLCxlI2LScpxkJT+OpSE5KaKk+6TGY35SyUUn+FvPxCqPfRZagDUFsextWvDQhvSl5PJ
a0pWdkHbxV8bozY3o5THTw3F7oNXWRI0BhndyLSn/A+gICjzrapHXQv0V9T3qhYrWz0Uw6MUp/I2
lnjV6lhOXvHRCOgIlNVRKNviSmtb8zgAw2ipW/X+tm6Fpn6P3EbyrlDwi8FpJrmJdb0eZNtCLQ3l
qvN7GQYCU27zJSB+16QihJ64xKSETnD+rJZBSPIacVFjqv6S5CWaOoJl7frWBSJQGHpjm2olfu2H
EEWhBiMO3VEtD2SgFLrhDg44zM0ib73nZqxq8zmO+2bYtNBrXtOuTg65in72Rh+TaIca0/BDNDyA
NSWk/20iRO1nLIcs2ZFSV8/2Y6ESUy41/xXbxMK8Ur3C+kTmnRwGZBRk104KV7kdURGzbNTEIG+k
UlPf9HJupFe0clQVNx9Z3KaF6Gd2ZtFqtJUUj3g7Sy0DCmuQ53yIXdbumjRVX4LEi1wstdL0SkhE
8ZC7UXnooapvzHLMOd7jXOXZFMlGakee+0lrFclp0XW5bZS639Halq8qPy0OrlBbN0oXBzKxvQgz
D7H2DnXchU/IMY9HUOuUvcc+kLaZi6K52o+eXeZWixKVpnWek8dGe8RKHneAPuglpxgV6ZcStGjf
VG1AJtXKvWvrXu/eKIIQP4tG1v20xibYDtYYPQ5dVh9AY0s/0WzLO7sPzfE6SkPXSTxNeSwqSdgE
CaoStsKYd1rRRsBIBa/8ioB1INtGkntvchhSD82D3Owe3DRNrkCECtRIxTp+VLvKeq7lwntIwBu8
dUM1GDsxUqz92MluehgNobrxpdjgrtcCb5vUkf7Y5jHG150pxNJNLcb5kwab41oW9PBXppEn2t1o
UUpW1arbml7aWLYemW33XHdpvAnDor7SR2NwtCQJtxGMoWHtzF648TCDQoFhEkzDNHmWcHWWkWhm
lXA28F04woi0dZ9sBsNyAHRgHRR+1oqfKp6lts/p2djR1ffBy5w0u9XE/vvlu2qB78cr/eTHzNKy
ShTzyoum6zf2kDD4lKSJExpf+15xxsb7lRXvhafd+C6ZZ40KVbX2wF28wU5/wCzViDFnN9N+Knl1
4VWYNk5TpE5ayUBOVSyNpIOq1ls99p2ElgByPa8rEzBd+PMLjPFTrZg0jFFUPE8IBKEIQatwgenl
98hXHb/yd0pafW3i1wyTFbtss22tZ54T575t5f1KPrK4GShaGGS/PAHntTigZxhyGUCsAQrfa27z
nU/lqk2vUroeKyOdyhIfRnoSavopJ0+XTMD1oG7AjAt54QTWVgyLbQYhB8/YoX3Rg33vXzXyStq/
kJDDnJ0e0ijw4Pwwm95IjFWXkjCZJPegNnYvGOYdxlFEJyo1NnkZPQlrFNKl/At6CwIrULmRxJul
eL4nCGPcEDKogk2HLbMn+4jzHd14U6+5qyykkxLeUVQgJR4wylydvk39Ss2VgfxLea+9zjbWuEdL
++M0wDS/J4vGMSgXmUmApi4COIpqcpd27pcYy3sehnHhXN4k09c23yMKfDsEJH9XuWfLBbKDKxzw
2CZtn8vuxQ9fPX2lQrg4ZX9CzJky/iAMudARold6R+8rpyr3/2kQ8xw/dUe102UiNOV3sz00xud/
6HPgKTGZdNAToNUxV39RQHEMUSTxjAh8gD5YimRFZQuS9CWV85vWrx9HH5fpolvrii19T8qkPoaX
IAyuOcE3UmL436JcbdpKQkjgu5hsydkEf9xW8adeXIHBLu0++G4WtmEIlLHDz3cflnZNpUxXVSR9
KrJtPH4XjOt+7WRaioLpjYQ6F98r5YbzKI3PW1NUWK8wva8gerq9XShc6X+PblCADf+JM/uWtNyq
uyASGQ060GJmHKoxvslIHONUXGkXLW1ynOJNsp/pS5o3E3uhxBLWZ5m4/m9ic7xBb+Xw97scpUbu
jemlzlv2fNaGVlS5uuniCI3hQTlLDafoA3eTyjSP/iHUtNUpRaO2Mz/EO6uM4tiwpiShsoP+Kk1/
Yl51OcbijEFYn3z4oLBr099PDrpBipvCCgWG0z9Eoma78gqObelo008CzObL872grQe32nh0kuFU
2WrR2fGaRcGCkCcfC1RRYMb8j/b1+Tj0ICj8LNInOptYHKo0omij1cPgCH4oHP2sq2/CsaAgmita
Im08Uw2fx0KsPmcdTipuIvWHTBnT27xENX8l9Vya49PfNvsA6tEsURhky5RpC3K1P2ZCt7u8jAto
wWn8OC1N4kV08Gc3SCGGgdKZCN9Go8oDUXmWirdO9g8Rlnx5Susp+Znn4mOr+Sup7PLg/hd4bnEC
HNqsgoGJd0Np1xn+LpXW7Mam3z6/HU/GNhf6rsfMl3JdgzuYii91Lh88t9qPhr/JDdWzo8JDell/
qHL17fKkLm3d07izF0OslDiriQwtER6K+HshXBn558shls5gkKuTOy22rbhznW9bLBR603BZNkhQ
Bo9M7V4HOCJ+uRxlcY1Oosw2YIPgRpQNROmCH2Z+bNawL4v/PrcyR++Er/z92Dg5REY95aTM+MZb
+UXobiJxZXcvLoSOKihdc6hN81p5CYTH6GVawU2Jy53Q20Px2I7iSvV1OYphIELLtcvr43wtus7n
fOgYxVA9Zd22GB7KaOViXwxBuZCrg2QP7e7zEJ5k1m3dcdoWw+/05Q6wPBJY1b/sqpMws/U2x4R/
12AkRXjU1AgmwkHVX8Rkpbe9uHlPwswmzIpFqhmJB3ZmOCT5TWQcGwE7n83lzTv92A9f/58o6qzt
21lBOsYeUWRjM4Y3YvkVXSVLOpr9VloTSF4cEbA+/sPRBijN+fogSan3ShXUm1C6CUYIK2F0DMsf
8BJX4MiLBQCc+P4/0nxUGoUik0ObUQ2bJt+Z+rWWv0rDq58eozQjTTrW4WOCc7O31h5cnM+TyFNp
+eRjbSk1eHUaQef0QQs8JfWN0rz0zV0S3vTF3wPwuJaQ35pkPwHgzb/cGIKnnoKZBNB6X2KXLD6U
nS3gxb12xy5+WVMeO+kRUE6Y/n4yKpKKMAldVi5AqbxSJbuzvrf+8fJWXDznToJM2+ckSKSXdWOF
LJqgubbUP1Ezuhxg+v7ne31qN6EkI05guNkbOsrbBH1s1mbk7VwP/mb04tustzZeXu1To1x5Ey5t
99Nws63g1Qrgu5xwTejasertmvK33uAa8nhtWLPFEc2yxtmSOJb5LfGvoGANMUXZQxPuLs/f0i44
HdBsgaym07q6JpBGhxgltMzfy92aoviC7oWCqNBEBJ/qzh8RzlXSoAk9Ha/p1hNwV4mvvfi1VI9o
Gjbhteg/CaqNSlug3oTypyjduP5KUr00oae/YHbAiy5Mq67mF9TJfTw8U9m0qbFTDLKtMPiHa5E+
Ax8WlExqLrMsyBCjZDR7zt9guJeFH0WyU9bKOUvLdhpi+u5OviuhrFpZmEIMmfSYhhj06u6uRkrv
8u5YLHqexpntwwgDnLxJiVNbeyv+1ghbiJ5e9kvRoMqljj9sEuu+X/PlXjhw2SaKjLkYIpsfbCJG
fEVJCIgqlYUtSd/bBqFhpAil596lQ9isfAMLH/VZuNlH3WZBHNPTokbilQ9FmjpqHe5agKBkUCsT
unAenoWabY2RlMzs9CmdaZNtWUdXXqVvL6/Z2mhmW6NsBUMZakK0yf0ovQ7Sszk+p/+QlzEQ9LxN
bDxYqtm9X3SqpWcj11TfPdMc0IJjWq8sy9IL7TTGHL4m4UeV1jk31GDGDihgx/ISG4X6t9rIbNkr
tjU6UPj6ILc2PF6exKXX8Vns2b0yYNphaR2xRfVLmG+76CrOD1nwMhbbyv/saYdaeR6KY5c7qvio
6CsnyMJpdRZ9tiMjxVfVomd2E0/d+OKPEhfayPdsNxNfsnxNo2Ut2nxTWrEfR1MOh3qFpPxUW2y3
09YWk2s6zSvzOv3y2X3Nc5skZqJVqkCHzw8uJczl1nQZmTYUd1oh3IiUuLraeyhCn3KX+5alNMJr
6amL3HtTDbBO+D/Srmy7bVzZfhHX4kziFRwkWZLnKXnhaicx53nm198N9z0dCeIRVucktpN00i4M
hapCoWrv9+tDWDGdZyPgPEGZ2xJRUsw2mfBiYtujgoe3RgGEUC1qPFtd2JPJcocE6D55LxeYbB8b
+0gK/Uo3bjQy0FTN0Iv2808mhqQ4PCyA7/nIUQ6XKCsA6u0Y9Q6Ih0uJx9TNdRHrE/otgrMtWQzq
dGmCCAXv1ZNFq3RBiuGQDpskfb0uatUHsHIN9GwzRHZOKWU8h8eNAVFztgUdo6ztwU6nq15cPFZm
LThv68cdwG8ohWE0fzy0KZSgHlU5gzkDRXGLCsDSZO/2C03m4ZgZLTVQPaqaoWfGoZMpKi1Bpt0b
P1BYI4iYV5f4ZCTc0Y8iZWqXgUWYKOscQaRToKEOTUWNO0YCAysSxe2mrI6kMyNMWrJAa2iiPKtL
3abpaTL8AmKKaI1XnvVUUAn8s8ZcLFElQCY3KoibpbcJtKQ9OqoZjHEIXKBnYt6jaYHGIhCOVW9o
A7QJrOrIs/B1R9Kimn3ZQGjQp3RGnsI2qwe0ECilCPV31a6cSGIjOQnJDKNGj5sOSSHyXzH6FAaJ
ypbg/rEuBDgvoO62UcXEWZTYbrvUkPPOGTuEJ3blJ63tR7KI4GJ91f4Rw3vetJ2kJbUgZkKPveQW
wT0AhkYiyO2IpHA+1kZjajRlBVYs3RrzZ0fuk8INyb/nuEQkybBx/l6zr8qwk42xUf0yK2iKceB6
up3cxj+koajfijT5pQxa5F23W6JJcXYrzzqbpAGWLkg/zdkj8TPAArLQvy6FHc0LN0rw4MVa+FET
wJ0lw2ptEs24V2dhpHl6ZYauPsd/FEqeSGFzPVm5eCIRilRgi2JQJuEKt1FBcxWAGw7lStfns2rt
iY5bPHsJR2PJuaQyy2NNYVbPtEAxpOKpCIitf3VQDXInoU76f5PGhQCL3kfINEEjpqbba8HQ0rpq
gao8KKjr02TwPo5mTHNCSoENXFWOk2lyx7dPdVR3sGxFMz9VOVoEUdRTLJtM1ZzrM2TfiNcPIBqB
nwGeE/0Y3Hrq1tB3RYyjVdioi+pAWVvGdFYlL0UGUF5aN7eJM2rZ9rrYtW0ECB+6+VFlCTBkTvnr
WA8BUADl76ZbkjtR8xQquzD/iKqZNomIsXL1gnAqjnNgJbC0BnmAOCsCFJpxaxUJLeVtoN0b40sc
+3nvFOkf6M6pTO7kDRVwL7MMMsMONMT6rmgyOhm3CA1k68EWVQisXcBVBsVvMeBBE0bs/GBME9rS
baNEIih+QVOC1m1aCfnOkCbagQFaA+hwsl0rFD3ff3HPXmrQb8H82R/rwJQqCB6CgqWQE/uvsnqp
ca+UwDNo1zgfmrSbu5T2ZoWq0sYtjX4z5NoGLMaUkN4PqsSVC803JRF6NJv0tbFx2t3VbVhoErR7
QW5UDR4L8z2ZBCdoLThCyQQIpFA+gXdeTkbTgD62mSFDitCaNZNCom00Dni/znoPBXG3IKAdBfA5
yur5ORHKGaYhtxZ5CiuESFb5kkzjxop6t0LtbhyXPjoUnUFH9XT9rZLjfWJ8auly1JWXTJaoBpy0
AiiyurYcmqDYXD/X62p4MjDOcMlm2E8DsOscbQIsrfSm9tth2GTzD92IaQHYjOpooRys312Xu7rR
4PFi+KFgYeMLLooEl2AUKWM9pmJrWN1WtUM8VYte49YNCd4TYbNQdnGRsUOlaI7KOxzqoZkd8Nw5
6Hn3OnSQGejUAWrlsx6V7mChknSJBEu75snZU+Z/RHM2TB+R/yLMhvXmcBPX9Q7UHwJVXl/F3yI4
G1KMDN06xeYRVOWCoxImJKUVMv5/slm/xXAnpipQV5YhY+PE6eS2JPEys/VGwDdfF7Pq2k4WjDsj
eKTrrZa5NjveGYtvl48Exj89JD2II7e9qIdStHi85ndANSln7E+muO14NM2DOf28PiOBCvCFZkkS
jKRiAapUPk/anTCMW/3+gIY00EGNYiweoxQgvwgXFzaF4q5rnmqyvT7+VasF7hugBKE9BkCE5z4K
hDGllbU4pZ2cHsbUpJqSPBnVs6lX28bM9sMkaqZm3/HCAZxI5HSgzk25JiokmvPOBM07qg2krVH+
BEzF9amt7v6JIG73RyKHqAOAoMi+61sD7JcoKxJB9KzOBhW1aC1ib/W8q0nHRUrAigwTMMLB5Nm0
k2eAVEXyuwzA4W6RBfu1FoUqNmp+QEeGGgG+aUrvyyAo84ZNatvqb7bimgSPBwLbvaoVgDlE8AmW
FFTlnWuFVAZgRjGxdKGZuU030iSr4T3RGRFui6ihUim4Q6wu42+BfF1N1JVVnI8QWJcbW71tGq8r
f8n2syICOxIJ4u6toWSD1rRmM5NAW9G5ADZL0w9VccgieLVaO7maBehs8Pcx8Aj29ycXsLDNSG3Z
A0qFVDT4Dp5KRO/3axLwcI+aZ4Y3jfN7LqECoCQhBfpV8ATiLBUaC/6gaBIlKBg/WpzAhmtygaTe
KtqiBJBA0sEJR1S1uREiWWkUuJ9VJ46yFiDOAyLEvmhnS7ohCeoRIA5EebUyJI5/mdZhSJ9T9TUx
3Ci9GUQpLabCnBkyECwAtwmXVjhwThGCps2jqQaR/WS+lAAqye8qfYNLlm1HyG7d2SJDsWKNcNXH
+yngwUE9x2cpVRWIb6YCuGe5zofNRIBcjKL1AX4pE70Lr+gFYAo0pHpx80D9MDsDJ5qXxVU8oEUV
fZxE9u1q/mvRZYFyr87mRARnxIt4gOUzIEJpawoOYbcb7wYRzsuKrbOBZAQGERg7tAhzW2TWfaLF
FYQsGu6GIdqTMZ3Ux0PDdUexpn0QhJsCcLKRx+CdbKjkWouGMwY1dDOBFwMvNoO+0QIKPJECtTfZ
sYqerstc2yMkHKHuaMtH0TM3NyBlVEk69EBltnO/CKpdZjUCm7oW+GNav2Wo53qwGBGK91PISCsg
DYB7VkNHecHa4/ymcxc0aC1u1PlR+O8TnagoAoINQVUR/Advl0hRxcQeG+Dz3QbBr3h6KkUk5Kuq
gcoylFrjUF0kK+QJ/JgznnmdrnquiUJD7YeVJTCzr9e3aU3PwT33jxzOiEdFjBatDnLKykk1kKnf
Kp0gwl8rjkIJt2oiT4BqXlQln2+TZMXZBA5CaF9ePixJUG0DYH40iwZiB1kPt2DBWzaNXBWHUol2
oGT7RkYAIBZLmD9en+1XRp0zihgKgFPRQ4OHGz4HpOiFFijpBDjybAoz2hKrfR3LKLy3sqn6MesF
ei6TsbJA0mAaqTu0hX0bpZHpaD26GsHQlRRbfPNyU6QWGvxrOKfDZLejBSY5MyxpvCz3IaMejqVq
2gB4sD5UUdi9GMCwbFAnXY0ylUMjvi8m3fgJmGHy1s0qEr8gEH6NyahUbgSkroc4SBUocEMncLkB
o1RN7sqe3SCCarbBVTHEfpnO5ecYSXNI0eggeyGwse6VokYgUyu9eqMCgeMPikewfAAlYzycBEw7
5zsJBKEylG1oC17fD5nSbGSpOARh+AfGF0/3gG8CSSaGzdl3Ywpzs0oWBmBn3VWAZ5nxCkwNsD1e
V4c1uwheKCSu8A5qA/6Gm89SK+Ng5eyUEVAWkD5Dkmg2a7e2hvqpCduZLmGpOmqmjNQEhLinot7k
+fogVgI2gjQ548+G98Rz4vmaRsFUZUAVAlpkifhae0qqlAL/eRhfpnAWWMwVq3ImizOYehAN+jxD
lkRuSLMxou4IZsvMkgTh9aocpEQQ6iC+vmAcTQacwSXEusaRaj/MKt4IDQnAUsQEBMJiGsXL9TVc
cTaASUM+DJqOo8STQRRTGqNLGfMiILodNZRBjqKb/YqhPBPBpnwScwwdwPpmwAQ7I1jTEjBhE2V2
u0FEEL8uBkklxFHwnXxIEMa2Us5M9fXmo8nRURw8JdKv66u1AjnLUOV+C+HUIA8jo02YGtTWV6IC
PUJT+l7IO0V50bKNAXSUasAr3m2PwiqRbqxcvSAcUSnwUlCFxjcWLpGUFekXdrXZggRuO7Y5IPRv
U/PGjNwWrfbXJ7sSBhPguMvoiATBOFb1fN/yASS+c8NUvhp3QaJvlGn6jmeAfRkOB10vHHnRd4Y2
vl4X+wXZwHkayGWFuQj50cfByR2ljuGEQV8KgKbY5QucEbA4c38hy7a1FarNaPFP4o/Q+JTr7sme
VRqpyRtMr5sbgI5B5UnRfE/B7q6347YCYF6mDoKU7pqyIYGP0JMB5qFV8XxtMtT5yrWBtVG7eD/i
Ub0sp5vJeru+FGs7cCqFOznxYhc9eq5xONtqvNUBTAr0UzvVWiqb8bKTizZ9TGWyCa0gd6ppvL8u
fs02gCVUR98sgEpg5M8nWQWhhEYinKhkajedWt5qxh9cFtDX9VsEF0RlQ5JrJju0hhw/DHL+mESj
w+q/rs9kbbtwblhfKWIXg0fK0ec2Xay+wJ2kIaigWXy1WnYknwVirLUTykiccY9D26LGr1htBUOj
6iUoYiKlLmlGcHQAkmGMrpynjeEPkWH69lBPT3ZfDbdVlqVuBvQ4/CMJg6SxHHczteSoVWkydYDy
AUxx6cpGI81OEyXpPYh4tSMgJFo0QwK6tWrHELAfsjwdgsFabvQkyAF8rSYhrUlQv3UBAdJWpOQd
7cwuPoxtszwQfaye24QsNwMeyt2hqxabxrkJhI8STFUh1aoqSRyE1iinBQTO8EMzsnDwSrUst1Kh
EDecouDeHtUaHl61Rh9UrAUQbPVho9UTSaja2g2yQdF9MwAwWlbqYCcVwS4tJXVnSYanVIvmF5U1
+8tYEbxxk/kOSMPLRjck/WDUuJnQKOtLcPYVKQrxJtTOAxBN17bz0i6vc2MqOR2tpLrXFiTXKYBB
uoDOwPHx0Ms5PE/ZpGz6Ok+/SWGsAOggNvFgKYFaWGAjV+MgGzzUClwO+G75y5pKpLbILFyiUBpn
HcA6Xd324O/Y6Uj/vOJdPACeRtFPbiVN9q1i90kBmIr533PeaHgS/j0Kzi1lyD9Wo4FRjGQ5TKkF
VKZ+c/0Irdki2wQwKHoLQVnPc5SPCKdbfWhglW0F3HURrt1VCGtU+VJWfpRyib43e1eZoqzmWpBn
A6cVnL8qKof5tyJCgBeptUiOFMpBjZ1SClEjWiDruK1kUa5pLfg6lcWlLvI+mXJrwDJWVg3Ylz7L
fYC7PXdZ3Ty2RPoDZgNs28ncOE8X45xLfQl50ZJNNM461EzO0sGO419plB1nK6pcIHgUnlwALaW2
xubz+qau2UV8AyDHoK7QQFro3MKXM0Bksg4DUOoBlyGNlF4wjx+B1IqKUdcsI/C8kFVD0ph18p5L
0qe6TBAIwpXpwVuRDYNDahTgdhoeug2wRsgoCW8M4J5cn+Ca9pyK5XY0Kasy0FhqrW4slmmNLVdP
ESMUSOCICKOZr+LjllNZ3G4WTdMaiYTFBD4fzQpsaLW9Ppv17fpnEXm2QrTkSm0COU5s35oAdB/H
fZN+XJexdgZOZsEDatm9TJagw4qFxWfcSBT3EBRfhHddPQhav0SSOKMFVAOAarP16tD7V86Do49P
mu3NrSCMEegAz7ANq6/NU44Z2U3oWYtfktRdFrcenwAtJfAHojkxHTm56xSoqxq6FDsk5zHtyUSj
CsiaXt0K7t+rcgB8hmpr9Jrq/FWgD0mnqcwqal3kloXbGMdKt6mlCDRuXQ5y4Eix4hrAa0M9zAAk
qlgCConwof9sAFWlG94UfP6B1rHH8v+Xw+lCU6IhRbOwboqa+cSsD7IRvCaZfQOHJoL8Ec2JC2vD
vJ7bzELu2CDBh4nkDw1RCtI2mU3H0nr83ybGKcSMBqq6HTExCVqXh7QxU69Sn4NI5LvW/DP4Av9Z
Qd6Uq3Oa9ToEpVNBrX7ygLNKZfK6aLPTxul93lQAka8F+VyRVLbWJ/qOa0hkoDcc9jW5GTPZrcwD
qGHprABdJUcc6Udd7l9f0dXjfDJRzpPI0WjJoErDPX9QXdzuaKz0T2lRI0qWnK4U9dyLtIXzIHHf
DGiAg7jMmKkW7MwBwGLglxFRJK7KAbw7OKlQAXxBpzHOZaHMMzLyJin3UYAaFbQSSchomYWIAHR1
BU9EcVPKzZQMwBFkLzSI5v4ypy1KO0A7UDiN+QfF6ASZSLxyAvAdcDWcU+xVe6zyAobK0MB5PZd/
WVF2U6sq8LTgHht9EhistZeNU4F8jbNhAe1vkOFVcLHeyZV+Y8btvg3lXdG/g1TxzjRMqkRQ01zG
Mcl215Vz1UPjGqyA71cheOI4Pw/1lJUgFMYuZlLlJrUGRMaPwAgEUc2qrpxI4TawzNWy7xJIkRnW
cD/s5Cjx+xQXTqMUHPDVCw7KP4BnhUstck6cXbGReWjCHLKkzlOHzE3VGMG3qwK9r9GpHbpTqFH9
D7qYCZLluEIDt5Jlss/XUe3NOs9GvBPVc+BP5lhRBWRfptQJ8jir9uu3HJ5+ZY6kMcgl9oiTEtCI
fUeieix6OtibJBgco/lhEN27riJscy7CxBORXNZ6stXCkDSIzLBhJHIR/Q6509bfE6VAXkewfyJp
nGNd7IrB3mIhdVZS+RRKjyY5RvpThI5dXQCDIFpMzrGOZmHqhQxZ5lB7i+TOhd8tCO1fgfZSA94x
FXYgiyRy3jWtJFZRBonKnPidMbgJCb1xUdwQJzuY8pcsnu7MXsSkyb7ttS3kzoSCdqzBLiE2BC9W
Xmd4eTIEgeRazShBbAdQQLS/432FW0y1sGBdYmRBY+kQDa9N/d61ey10FXWblMgpgEfXX5aMBsmD
LUfUBLK5sbf6nVaBMjZ2ruvsqlk7GQy3zk2ct8OcYcKD+Zj3s1ele+SoBUJWV/VECLeqmTYmxlhj
xml6ozUTcEf+AMwOj5cq+oV0VOtfcN9Z2KqsG5BtlLCEyvCz1QMqFxSgOYLdW12vE0HMgJ+ERamu
oUq6hiDULdESjZeh9qqYAtt1KUQHeqeMBLSKZDnYYc6FNOhXAygWMyT66EhDvCl7HZcb5V9vy7kY
zoLgDTrUUg17b6vq4BW2HHhz3GXudQ27dGnnUjh1l1AABEQYTMZeVDdPXpsspnXwMRrf/0QO8LdZ
7THecTg59lQZSWYi9tE7ELrb+rYhVkW1sdsAsk/Er31pnjApYH2gcgT4jOBXON8hleEoTzry9z3U
IJqfNHTgWm4EUAQgYeMmj1MrULzLM3QukdusPNLMNMxk+DNzucUdh3YkfLi+gqtq9wXGZ4L2xiCc
bg/WVFpgQsch0rKPohj1N7S/BJsgJSLAm8s4FdRUOuoZWe02noK4YCqrpGVSZh3vD2l5AwivoUOZ
BTLj9Te87Vyf1KWbhCiQRtkGsKdMVeUM3CLXbd9PBqytctM0b4r5rCQ78CTPGqyRYAFXQqpzYZyh
i2U1LKUFwtTMVfSjZgA8I6ay7Q8NuiuemsBbRPRRq0t5Mj9u0+YRpOhxbCIMzwaq9TFdgLaN+GMI
tkLI0LW11Ex0txA8hJgmz1eEModgKCUL21bSSdLoRJCaH2pAuAxu3+zzt+tbtxLxszrK3/I4nS9i
S68SC/KK9KXTaSbf5tV33DAcUh6lmU6Tb/dOSwQGa+1sI3uLwj1Ep3ip5JRzqiYpSjOA6yHCCBJA
yxOQ/3hKRGhabVX5xdZ31+e5du4AXQa4ZGCQoO6NDejEp4D1Y0nnGgI7NGk3363ydQp+Xhex8ryt
yycy+ARjbaiV2jUSe0NvnpZicfv+L7B4f9dZ5mJW7pVK31cG+O7tcVOjNypd3lBnKHA4K1VP56Pg
zGaSxRGGgZmOY+VUxkcdFA/5VPpKUDgxuPHGEOHyQZLiTTP0wBfPBEU0a4fldBU4hUpLxcjRGMTi
WOLVVUUX/W1RDkZyb02C3OSaFp2K4txRiYRhbbWYqoz8dFM1NLRcrf+ptT4CurTdWsOfGJ9TiZyl
Kw0tsdoFEtP5Oak3QP4Oy5xKYIjohpfWCr1Idhr53+fGz7eUM3lTA6e3MKmT9VIi46aL/LpoITkD
Z+eK0baM3qUtlogClhTkoANti/gwaKWnacFrgerNpTAerx+ZNWN3upycGZDaoKpQ0gszoA3UmJ70
tKNWB2Tp6FeS7OJ/f/Nn64h7uKWgWBhlQudGYOnqpEVfGG4e+efYDbjw04K4ufJyfVbrtua3GE5J
8CI9KBY7Ad2SbIN2Puqd7slqLYhg14K+09lwWgEYiFBuNYiR28diZE6JvQo7VmJur8/nv5iU3xPi
1EOrgzkBLjdKxZCQn7LOM+I3c3FVa6ON6Arz2TXRcJbIxSOvILRY9U/AAkdrBkrUGM/M+Z7ZU6uU
ix4CdDIzxl95qk8bM12SHd6/bbwy5sHwKFV6+7YMeu0OTV/e6HjN9Zokl/zry7Bq2PDoDNAuQGCB
ufd8JFJUpamdYiSS/AucUWPjV9K+RCJMFsVTIkmcArECrSTKIckmoVNaXlE9l/J7WEdeWaUCf7F6
9E9mxWlRiCSA3lcRcpmZjz4o9JjX+ozioYrmRoyW8zclfr2+jqsRHOoO/1lITp3gnSVrMaFOhrUB
JaPUezLIAhLTCRp36B/IjDt6L9IjtjvnWQec/ROhnKkhdRD3nYU11aoHC9WAsrHP2rdsUbxWCf2i
6dCcgLTLA8pcG3KTiiogRVvKLOFJ/KFlZh9bDZY5B71zlDwzkBhcY3Tds2LBy+BX+/O1qXKxTjAZ
Q5y2mKrV9G48LpAJYUvyUqem05BvuQaCjGrcd0a6qVXzmwVuBBnA2sM0HuThU0LhPGznLpN/ECVy
8Aaz0SZpk8TBY90k+64tnYyIuFO/MqGXg2Z4hQjOwPvD6WGtzcCv7cC7ZCgHODxnBIuMHm2X5BbH
HNymNoqbh+kRlMXm+DySG1N+s3oRFMGqPwKP338GwSmJUi9Dg40Cur1kglVm/I7LaQw6mNnt5RoY
qK079YYlUM1Vd3EilNuuWM3TMosgNG2oVmPmeJOsRDxxgC1fPQD/zI2/TvegubcHA2LCSUGRUQMo
ZD9IIwXUXc30AhZW5VGJxmJ0rDHqbto+jlqa5HH/S1cSXadpMJMPGeSze2DXk6Pc5XZHw4Lo88My
Bd23ckjrgzK0AfrZLKN9BKZQ789gIYt8dUyJWxJcmrp4knraVRXpaQScXJC+2Fl9EyZGt0XtiLYv
rRpJpVpSHiaAqD6VTR8j1wTqrG0QVfZb3o7BTdqEqD0vx6B3575Cwk4bl9vCItkmkSayaYsWVEYS
CPdGuy8OedJaLnJjjTuju+8FZETjTWAS0E6BmgEJQGIXxwzVQXcgSLf+Auyffcz7peppa9kqevXL
wTL9wNCLGy2aUt8ILNktUO4J+kC08I9Vq32Lu7S/L1slzl2CRnU8oy2Fu3R59Cwlg0mzKLfvu2yY
LarpDVD7zGVRtiCsNgoUQM7mDxkLuI/qkLXvWr2MSmJSgXq5JtG0tQlezVC2ZgHvlLHb9IQ0r/Yy
zM+gGajv7WmK7lr0Y97YQ6rsajTieNk4yJ9xrQ4PZdnI30B5RXagusB3DOwm96vZqmdnmZVu1yCX
fhOmAGsDFGSouUiu2y8Aj+iOUT2bFbAv5eJnAJ4eH0RPfeCEKK7YKnZe5fB5WaPf9MmsmFSNOlL4
qT2jEbQJAgN4dEHaTxTZbHWmdqIqj/PUhg96oEas4SMLblswbt3jDgiOV7O28+9WEwYtLZOwirHw
jWQDj9siW1kv9Hs5SLsbcNFKR2J2DLFGthMPQATzp9maulMu4JffXHdRq04RhJ66CZRodGtwrn7O
oNdA7QBpcFfqtJvro6kvthf04195Yv9Im/5gFRi1Uc6765LX4x2CTMpXRRpgLM4dRVxrIFaacvQe
Kq0faG3qlDYBF2+t+402hGgclWCT8R5O5Qx4E5KCS3pZFoJLHHPBF9b4ZBS8i+6a0paRt3aQU74F
utlGl3ZLvqmT0b0+31WrdCKIs7gDAH8lJMeByV33PS36dKBVEhwMWfrWxzYdFhE54mr0gbJsjRVt
2TZSi+cLLGUpAcZSAtDTca8pXyg+jfWkwDh1IcJGd5iOieX9+1kyPglG9IdPvtdCR69Nn82QKTcf
jApuNN5McDPa/Zsheglfnx+yHOCKtwEcxF9ywgg8YijHACeR/BxOwKbYG9kRZte1Ubpl6X4M+iBF
EUxwzYcBnhm1yKBNUC4osAcSh9XQFeCYWApqAL026mKvwtXn+jquikHlLNAlZAjii5HCfs7rIUBk
Uy7bJgX3l3RUu8/rMlhwzau+cSKDC75xr9CIpkJGaFW1rzToAa9B5CZYsLUDdiqFzfQkHgzmWetr
BVKGsQFiYA2G3dQZVbeZQkGAv64QGi68ePJC6p5vg4vNokokCaKMsfGW0aAjjKhdL07dljuj7kxa
IIcRNbYLMiTRcfvakt/Lidc3Gw8FQMxB2g1t9arMAPBOJgoM+RKszHnu+MlTfqzorbPdP+zdT+Ju
RUU8X2b5tyxbVQD9BSGouEdQCr5tLpKaLKkc6xiusnJHp/XAJO5OrkQlijIXr3QiFwzXjolP3BSd
zpuc0VWcgCZUppUjuSMNPMs13F6wAxc0m1/jUg088aDjX7l4yZCyUB4lm4y09ti4BndwUfrttBjX
Qn+Py3JiBxGmM/uj+/eoUrdwQjdwLNd2KoHlvQAzwn1aRq8UOpoBo3RZM6OMcMTI/EzUnndxRpXQ
bQiFjTKfWl+5DbZSvjdpjxV6iejTT9GiqPwJ4MVzN6JBToYSZB8TlSIKziD1wbacYvf9rnQQV2oA
W6XxLvCr7Y/ByWhBoTkz/QRggiN6KAE0HHfkAcDNirNVhC9IuOJ2fa6jdb60g1YnJnVdd++6R3d/
xO989uH71N/tKMUvR9/38Tu6o5uO7jYb+rjBl//8wIW5+KCPdIO/3uHXR/w7/FuP/T2+OOzDwQ+X
fXEc6joPD+4WH/stZLnsCz4dfLB/wv4p+4P7c//68Lr/ua/cCn/a7/Hxc8/+F4xzL9CIiysCI7yV
ZRQbQRs0VSH8lhhRIU9ZblODlvT738qp3XWuRWcvpvFm8FGz7ubOr9GvHVvzgqflJtuM+5H29LVy
Zfr503ZC33LnG0kwNuVCXXByGMUJaP5kAMKZnMHM1KnJSymLnP17TlMasqX+8eZ4zoOgOPQC9hRn
FDgJOtTBRJc3ZJ1rQwTAhsAocENQN42LTd9sDq2bUezHdUfzBcN/Zq44QZynGTV1Suc4AMQvzb9M
FuBMod2mp+FPGibJPnP83L+/u0fiHe98upvYxDf3P3R60GntGl7lGd4Peo8wleL5hr5tvCdn+/Dz
515EwHXhSNi9HBDjGqqZQPmMJTpfmH5CQ7jaIgNV/Uh0By1suJsNN/P7+DF9ywSe/mIXoH7QRYIq
Dmw6NoLbb8DPKMMilZHz7n/4u1/3P7zbp1Bomi8LRVgBD1i+8AQFLmbr4rlNqrQ+WvLYeTUo9prS
A1aXOt5WoFVfD7unm83mg/gInF+gWWYQvueLpwZqVqq43jgwL0f//fj3Dx9W5Qjjwj7+NhTMWDCL
sWH2Y4f/zj6/fnge9Qp6ODgwGw/bz4etu3+Acfj5ur2ulxeOAUMFHbrJOItYI63MudG87gw9KHvQ
LzqtA6MXf1ksZytqkfx6EOPWBNBi6AkFSBISE7y/lscyT/MZi8+sGWwtJu1RwSlb22Hg1SnI/oFZ
CDEBd8NoNJLndQz6xZTu96979/jd37zh+Lx5gi1W2M3hYjonkjjzKRehEpAIkvbHI7YNtukPNgbN
xgoie5Akgwj9XIfikpRJGy9MgOu+H/1fdAN1cLYCW3uJVgAFOJXDTUQZ8jJKS8g5fv/+8fz8HCJM
eYbhYcHKgt/jTxDtHTxn+/RZOU+fTyNlPz9nOtOI/SJ4d/sqdOWXFrUFKJiwYZBVHvGxQW8iyDoV
aAo7Lrs7uGT4SDjK7RaO8voyX+ZPv6b/WxhzRSch62jBCxo1Ewb3D8f/CC+PqW6Zg74u6sIFsKMG
HG8bmO9fzoa7jMpIi8wdAdMpizpYtLFjx56dfxYCfIUDIpnra3kiUz2fXkjSqW/rDjJRY07xBbh3
+PqK2aaIQH9t3jb3h/vDwRNs4mWKl5ss51j7elAjOYVgWMCS+v7z5ptzKzIqq+f9dEk5Q2uFilo1
MZuee7QogfW830BTX0Rqcvkqxk2H81BmnDUKOk4h6N31dxvcbATacXGf+dIOEyE6CjRQxMN372lJ
WUjp/PdO7S36Dgpyz/Xh/Cvvx5epdLbsDAiKXteP/4lY7vinWpDniwKxTD9S+t47768ALYQ7mJ3O
ZfcXRIT+I4WnZFFHh6iDbt6A+Pp1p8ooLpT4ifUXOKYvsLILK3AyMM4x2WAhXoDp8PdpgRK5x68v
ODjs8DCPClfJDiv7gq/4ccCvX4fpK/jGauEYC84wOy9XRsVXQUt1UPfy2ajYyDCgv703GwUbC7sE
eF+eVDQCjak0PwKADKAEC5AXiGO4dSlLkhl6g/5OJvjrnsKuKuwW8obZ3zo3zEy6D74oqPnKW50J
Rk+pAZwNgrstaik1zlJ2SSElka3BIZX0LqQhzZ3cGegv/G6hE76GLJryMAaKoWwO987j7nGz8zwM
6fPz4Scirp0P24NLzh53oYfX1/3DtqefIe7iP4Xx60WuUUUcAPgdgNAivEf50bnhqyXTSHpJTsEi
Rpf34LOl2nb5yD7CXblLHivabNLn2R0/RIwXlw4F3RIEBOEoO0AfPRKA54KlDM3yE7pUmfe6gz99
fmYuBWvwNFNEVVvRvlwGVoipEGpCHMBJAE3CCQwivUPHqCpRc7P8iLfZzl+2v7SNdFO9xs4HqDYc
k+IZwwFGlShuZ0b8TCVYOAcnjWgLQIoIUs7nOpqRKZmDBdEv6uZ9cNPXbDeOG2WT7opNu60FNuHi
Xqhy8jgVrAujl9UK8gZfeVLeh3fVeUydoHXV+8N4UA+WK28swZH/L0JRHI82C5ZB4ZJajd5LyRhC
aJY5Vuh+jx+Ww7D90YLA5LPYwwL6eGd5qUUBJn8H/nuuv8Vy0UIckBg0UBBLVGd+fMg/ZQeI004s
78dvb7Ob715QzSKspWfW42JHsalIXAGwA93H5zvayzgzC5vsQmh9Y/xQN/PGPtafnft8n2R0vouw
xkge0eRF3pvedet6cen8mvOJdC5aqUm71DpQt+ls0AUFEK9wOICnCjxpo76JcIe/Oowu54rnAdx1
VeSxOe0t8xjVJsAlosmh/qxfVZizbG/ulM30WL5PN4DScmrQD1KRiVgVjMAWBwcXCGSfOcFtGgx9
JUFwnnuoh/DQRlNvir3xmNHxMPu2Tx7G7bRJPGH2i+kqP+VTyZxVlKwgUAOdbS/m9n+cfcdu80zT
7BURYA7bYRIpKlnOG8KROWde/akx8OOxKME877fxxoCak3p6uqurCO+WlnhsCQm8JjBkopKHZpPb
J8GRjmtr+9Nne2EaNB+Q2Jag6YikEwi3LndWD3Eh8KJnyOmMSHAGG+0gEPQOGb4F7kMr2iZmu81O
oh4gVQte88fjYINUHt4rJ9mxOWAPbH1T3O9nO9cLhyeB8ZCuvLl4OvzlN/6ccrxTAXu/glHPTZMK
RQcdRUN+HIliQqHUFPavJWIgoP/s1ovcXs+ckMR76ZTeaU5mwA3YzH1hSs7KYbgKNaAgAMcORDeF
3+MVeDlhGvoH2KIUUby2FJ5EDeFN3yjNJrAnnjCYw/lzxeKVO19YXOyOQAP+KoUkiV4zVvTIAHuo
V3q+DbwKx0H8kP4/8tL0clrM+MUgF9FMC3kaYLFhsnNzZldmMPil6aPOPkcZFLIIlxnojrL/Huj1
q0iEMDAuZ03A1EpY8cupFRh57vNRDvXeqPYBUYjqKofsDjwE+mDF37IByAEy04mX778FcyD7VGeJ
us/I20CC978/5joDs/iYxaWGMn0jtQWkqSfkAyXa5yZOBMySHoTP3lvTt8CDUukFKgM8kQvi/2cE
0cL+YtXRMcBXzYzJmJCLzEizry3eTO/BInPXbrjNbD+Ab8BKCVRWjHYPsi632+S6tgJwvHaK+AwV
lEOohiPncdVXUAcIOqMWiaj2o5FID4y4E20DU3XC93nPHiQ70LPQNDWHWztodLUXe/DC8tVuAH6i
6mG5MQES6Z/F786eDw0BXEbaMa+V10Q45WsO8TpuQ7jGcaCiQZIbkrbLTchOvRwzUCzTY08wYicz
B1MzsfQMAmnBjr+De2XXqzpIjozxo9O7lvy98W6cgssPWGy8SJMzwUeTMX36Wcxmjgjnqd+t9/yp
WpM7GsF23IrfvCkSYK/ybXIvgmpJZ919i3KiT8DWvfZFV9cTpoQGsejkw7lU2MUXpelcJl2POCsU
9MFEWzyTwhUPbzNRjRZykWSyYvKY3CMSCfRPFoKpK19wFf7QD6BcuSCuwxb8eS3/ygaJ6sgkioQP
6CMcQeoDxENwHMhq7HHt9y4NLUZaiXGa8lDd1KVz6imQWyBVSspt5GT6E//BW6pG/JXb7Tolsxjc
4kJJshxkwzJsogBxz7qsLr50mM8v9RDpNTJ62Xu+ZvLWfILIBq0tiHJokHXpaJW2YsqeRagsv44H
NLlUKCvhvu83ga1oqH/OpjkYE3ZVZqxtpht+lRMkvE7QFEUXU15cLapcj1yktqmebOKOjOfc0nQA
7swGVKc6g7Kw9jXL+rwLrHEmzXat5nlzun/ZX74b2DgqBXGEfSg5nRRHrnGdqsasF/ZgOjNF/nH6
+e8jfcOJXox5iT2Jxj7uQpE+TQoCTD1JXOUZasPviV59jBi8EZqj6T+Vu7XI8rofBmcWjEUIVtB+
JsGdXa50G/HoOZkD1Is84bO25ufMFR1hV+NKM4FDyUm3+XusN/znhcXl/MZtg0MENJzOTrr4WmxG
Iz5Mu+Cu36Qk2406vLeen1greoDik+KuSqZcZRguR7yc6zzmfDaSYT90mIN2DvD2rR5jI/HU+ykw
542SkFyv7vn9zKx4qesn6cI09S6/3NTIhUniC3Todu+x8QZvNT36mjTSoXX9MBijy2/xijCE+7/n
/IcS4vKqBI0tHoYKyueQu1ie59TvZIZP60QX7ehJxN2EMXrFTsBTacuYUI5xNG80RDhtwD+Mmfj3
zyA0dkY3uvefq09xZQ/cOGP4HkoTTMWmEbMvXBq4cGZJSoGb80/iHWcVbmD2GlAVvIV4wUqMciD6
2ivhulop8ojKURRFPgxFip+k9K/Zr8FMyPVanujCGaTZky0B2iG+FLa2Bxt4/Nh4oOlbCdKuE93U
Jg8SIyQEAOX4OX6/bMZ+qHDNWCVwJr3BPowR6YkIYItKsME99cDCizLb1kKFfm2zXb8KYBpMdlSa
g8qbLOLDIk9EEBJjjpFbIdEmMPkX3+sszUYr/R267I9/77ErrAiq/lD0AnMrqrRYVZW/3NyCmI71
kDA0FoYvsern1jlAX0nVZTs+yoaih3gmP7euTDS7/M71UtceIOUDhFG0hnS7TkjgW9B2g7wnJfy9
4mJr4kZouPjnW3gd/aBSQPINMOpQvjhE738P/LrGsDC2cKFFDS77IoOxEDD0Tf2ZuYmu6OIHa8Tm
aK/RGd/cUoi5EXgi9YEK4+LsiGxVBT4DJ8KfakSgqfMe6cEOPVkZnkH80bcaB1SS6j44rDXXXEcF
dFb/WV7sKK2ew8CXw0SvUwuc/d+Bx37Uj7GtrLwpfvr6F+7qwtBiRnMtifw6hCGQTmjn4tGabeTQ
EF+LRP7MdtId3hZ6vQdJoryvH9akzm/cxhgnoGC0/QzSm0vGy0Zhal4ssaC74q49qEexRMaj0gVf
1/RAj1+L47QdHBl5vKeVrURn8GrgvywvzpCkhYUW0q3UPqsSOTAz4WzZEBRSfECZY7JqEhnNNnqP
7T7XVx9U9Nf/sk49yi9nFTGQpgtRLdCrRwAeg82BA8vf42CULmNH1mqgdctBAU+A9wJCTCTeF9up
F1LwXLXwjfIpe8N7fj9vGCD/OgttjZ1evq3xbN68AH4bXGyrJJXUgM9gcNA5yFce582x36Jr4ijY
SMqy3qoLvn4XYVwgbhfxKkLlhV0YjNNMkvsM165/ig9A/cMN9S5kxnhT+PTvVvYOfXosV08GNS9F
HUDCYOnvJ7kQRz6Gv+90qBGEmd7tcwt0gGZlyIfOgRjud3TfndW1K+76ScTjevtndzHIflZCpoxg
Nwf8bN8eUdEY3Zh8sh6PHBAHP79aJLp1TH6ZXLbJ+IPfJqGGeU2d2RO2glHp2l7TSzNymg/2gyeK
N20knNq7eeWWuxW5/B7tkhsibgaxgVxDoiePmieeRkOzfMTLw0u79a3U7e8msmaTTuD1wkKFQKOA
Kn7p8LlOjkYp7RJ9fh72lZ54yXF2BT1acz704riyQwMF4HCootfibdvHSiKFMew0yG7PZ6Tyrcgt
n/LSDNCStp2c6hw/QP0IEZvz995dAJCxXXGF/qC7FAEgiysKrszX+DlvR8Qq+mBHd6khWWBT2MiP
FsSJ9H4nP0dWiE2lWo33MJFmo//9Abci84sPWIx9lCK1kAN8wGjsAED+iLa185V4shPvBSRt5Zy4
awRgqzYX/k/go7GVqwH+bxf2BCUq7RBbsh2d8idph7wiY6ONnDMjYDVXRkurQcuVVijfMEQRqNDu
4siKciA1DB1tpdB8pSkbmcd8Se5w321XUya3bhWkweF4wReOd/2iNJWMeGJO1Yx4xa17HazcBv9Z
q3qPiDdoCRcbtbUyvFueUFGg74RoFNpdy0B/qEtu4hUh0e9SjUgH5N9fGtLmG3YrnDKjNvk7GN+s
HdObYQPw7YB+gQ8HElSLWc3FJJyjgl4vJ80S7eJu3lAuUac1vclQEBUTDzw5aE1eC5dujFcRAM2j
FV0ZMeEiW1OOfZawsZQgQdTp6WfpRXeTe8+gKjZuJKtGdkpx8bw98CTfBxazPdFXx1rs8mPlclMh
VYSCMsT5EDOh5w2b7lf0IINggR17mWYSsI2dVx4JeqMy/dfGnkw0o5HHHe8KlmTCX87kKcM26N3A
aFG+YmIC4rQ33wz0cDfZawSXN54DoH6mux1aZzK4TBZhFZRFGDAKMHAvjyVvBg/CO/syGby8EwO8
A1d237W7BkBdRaECgqxIRS6L60rGTLVfyDRd1zx2byB4fxeM8LNAHyLQ8jVg0Z9goX9qd+p2TRPv
RiEMklqUORS0gvgKmbr4X2uAFKhWoUUq0bdYBOTsUA6wJ7d2GuTjNZ15iHTkRT1wi++Z15oUZmnH
HnLkaKQ0gxUnc9VQgbEDoAhaRTRUQENvieTgGppp8fEtwuE10oXnxjwjtWV35v0HhXZEdx9ZYyJ5
T3O2II8SjcgrSeoW58CaTcFUjrmtmitrc31Sfn8TUJqX88NOXDAMNPczQFGHDCYYdMz2PWXJcTJK
ILUjzMSW2aw5XP46RkI6k3KegnwJsOKlpORYocet0KJUr5+TN1Gvc8Cx+kc0kVqBJ+xJNegiCd/c
DnPVuNB7+/5mX1fzH9QNXB5QfIQCNSFsT5BOLt3EBAYqdeziVOegMILGbVt12Tekr5PHwk63eajP
7vg9NhZPVmb9OtBHeyatHsMpI5e9hMTGuRApaovSdbHntpkNFS2DZQBJk9CzjnaeOSbjSmvkjSTj
pcnl3copHXhEYJK3cye6u88dtKZzT7SrqPzGWtvhnjtxrwI6imo0H33+PeLb5jXa4UR50a70Dutc
rcR0HlAfOLChHtxRekhM9F4z532kR05wr9kgwxoMmtn194XzP2TRMQG/vmDhjRWGzZgxhiD0aHGW
dA7vQ8hgGKJb2eW2ioHS0BVXD17Y55po6zfw9Z0PRkc86nDLCkAaKfQc/vJDUQj6Qb7G+JmNvyve
mIaMd2JtQmTXkNAPTbLVPPZ18AqLwFKxUPLBRvspmv2ymHHTPDQcFpw9ySfOQUDFn5qvDBiFjXxu
FYN58IF300Ema6x6lVsHC0cLQTMV9AF07XK0YUZnQJRSBM75MzbcIewt8IIYQWtgoQ02hnCEXryv
PqBvjlmDEA9emZRFbhFwiOUkzKFAx5xtFat/hs4bYaFaEZPpmJPmKNnyuTPe0N69Fi7fWl90Rsr0
jsN4l3DKXIoCtQhR/4I2kzkSISA+8vWz3VnJJzITyeryrhlcOG4Z0nIBm8Ng7HXfueO7/bYNCCTd
528WahlkLdXF3zKooMsMSXMErlcwfrHQulqreNQxwb9lKWeNRFBfIXJIjh55epp1Ami9KZPNejfm
rcvit+nFssbZAI7XEaaFQ5cZzR2jM3vUvexgR9/ylVPqJhnN4DwY+YPoBUCU/O29bgSyCCP/jX0p
652rIMmeGS7V1VfuHOyLR87ABR2fv5jX5sidXOiVk3q3Vli/kdjEFqZipwLwLLSYe3mMimDwg9xH
6Rh51AotVd/MIUIpu7TyLY/nrqeYA6zPprwP3VXUDv3x5eUIFmbo7IEuBE/gxaRzQ9GoVRNkOrqZ
eo1gzF6yg4BC4iRGbHcB+XuOb90QiEXRbSSDphxSZ4tILZPTukcmF/Jm+mwhk6AHbvBVb8Kn4FS+
Y2sLd2pJ+E8evgN+C9Cp3Eme/v6GG7kMPBlEdFOi1wkyn0sGBSGSwGmi4hsml/0SXypa4EW3mp7c
S3q3BVOFCUXKtabqW7sLQSHSC5B4o72Mi9dKGDNtzvCADI3WZPJv/itvzogIs8IKvvI9UJkHDblW
Jz6tOZHrrJGoofSFWwleGsISiyWu/WAWKlrYRU2CnUitENkJPFC2qyuLe2OIEmrnsoxACxUnJG0u
d3Kb5lyVthUCnolI9yj2Gexj5vqesgMlJjL1u+wz17Nt6q4GmtfbGJYRdFDEHt7cy4wj50OQS6xR
SI4d/tV/Q5OiB5zkWUMxzzeK5x4HdzMMQP672UHch1+rfvN6kiFKiyQS+OE1JBiuUnNMhheYiJu/
2jcnFo3DDxoASoP9me4kYwf5n9BQ7CduQwIHjOdohixRjcx1FQV+9LevZgqvr2bEnQqSHAg9EXgu
GYRLiLJqYoGrOe5gAa5kU3jgqC23/ibgUYhCkjC34eTWjtZ1yItIH2V1jVY5URZb7IAoK4GUAd2N
zp+6R2xuU4CEn8E6s1tYkPJk75vNymG+DgaosjYELgFgBwhyCSfvh6GC7Jaf6pONonZKeL24U7bp
wT8CmvWdBySJCA/YCGOsQZ5v3JXUNOXqQGMDWKEWgxWFpPWTBI6bO0tn0RVNxozfxdO7tO+R8NYT
B33i3WbKCCJfQQdzmD2s+dMfgPOl/778hkW8G7MReJM0fIP0IQAD5OO6ppXWiCdsaHbv8lrW+8Y+
vxgzvcR/xZthlIZ9HOK+CJ1uV6CbxvA9iLshWHBzwp0Ye3rqgI95FO7bl5WVvo4PLoe6cKAM9PFS
kcdQ62dQ7DmRavRPaDMGBxNdaL29S6y1zXXjGAFYzlLpDpRUUbu/HG0LMe16irCda5A1+E75PqMj
rSIQFCDBQdLLHXs3MuhQWxnpjVN0YZYuwq9JjhkhRg+sChiSjfh2M1oBIfV21Lvn6lxtV8uO1zEf
YAH/Rrl02xxTjXPFI8hsSGADR4fxoWyzx7mJSWb7uI+foQlhhHdnwa31NDYoXXy8dnnc2lm/v4J+
5a9BF2NXtn6IuZ6RNyHJDpKgenjWzC/eAdkQGmDKinTb7bi2rW5PNiB0Mn1EactyHDQF1KSGmDIa
TnpD2nT7TGfeMrzYfELTpash0M0jS/V//8/g4j7u0DDKNxz1kTaXWr493gcnAPhnnUPjy/8Co8Pq
guaEvpZYtEgs9nAHVthg8uEgO338aLGOGVEsbGLCnyPgusrTqK9pWN2oOF7aXGxgNQfluxzgqI6W
+J1sBxNAMrvw0n3lAIpgSc7ahUfnbOkGfw9yMaep1Nay0sMgawd32UPkJc5oljp79/fJvLlH/83l
T3T7a49KZRTKQw0zvaVYXUwaS8Jw+pUtuWZlca/EeThxQkVn72M2gpPv8QWuL8H5eywrU/Zzu/0a
C0rCfpsOsBJ7vg2il6fGgIqeteZdbiShL/bCTw3sl52OE9sgHmFHPHFwZu22NsEa/gzkz+nvAd3Y
dT8BLsDYyMIDQrm4IHxOa8uwV1Ew5PCKUks9+9YAUm0E2pWjvDI7+ZwYxeZvqzeiAFilhGgIA1Qk
BRarRfPOYVT5KCqZ+T1Sz3pmxUi+aV7qNDJw+flGyB8Vu9RPA9GQnda81Ufc9VKi5x5D1iSozSto
x710nWzDaxDVyRAEkOwueeR6EpgxpyMQIJEb2T4YQgQAOHa9GVjZGQSLf0/BjQfVpX36fb+WuIJg
baMJQOp27mxxRmqJL9x+sniSPqi7T8V++1wxeO2zLwwuz2HHzjW47mDQf5U4MoBQ+7HfckQzpV2H
xN836iprY7yOM6lsO57KLAoNFB1zOcaYnZhaGrHMtcGc42O178+xYsgeuHV6MtvaK6cnRuXrgrTq
dW6k0cExguWFAjpSm8inX9rus6oKg7ZDWvHcI3D3ngtdmQEaFUF/sO+3EWiRJCSkKqM7Zu+hqWIL
IjckrE3BdRUBn0GfN+A8htanushuCoM/FmqLh6TmW1JH+N2kv2c63pP8UcsN4VQ5kYe0qrPmdW9k
SJBhxPWFEEwD7eGyvNNrUh0OJZK6HSr0ykY7f6Hx5gNTUCMcA/jMZjfDVtuUz4NmrN0stzY3qHbA
tAiyMAiCL/1XXGUqx2iY/OhNu4cCgUxmTzbw1AyQmUGU1KPTRrXW0HXXfbk0J4OmYOQa6Zt9aVbu
xgC8kkhyqr0xmeIuNHhHMPLtZKUGhWWrRgjgKClyCDgauW28ubpqrnTb38CkX37EItqPlFKqRXai
jys8JHGy3rWtbzS7CF3J2k4l1Wfy5fEkOZSGunLV/gzw8kq/tL3cbVWtgvcVtrHhwA4ovr6ivPry
IbnqAaEhkU/obnvNTsV9u5/f5QjM8Dpn+m8rnub60XH5FQvXCsWVHKoi+ApAwl4qaPaNpHzPHrz+
kflWN+Jdm6Bi97dN/oarQesu+uVx3BAn/gAofrlTIYqgnjqzSKNAReRQQcDbbkEVpxzuY4V8sCT8
lu+fasJoem2C99JAgRUouQ57UN5323gNvn0DlohMMHY+8GockJfKwr3LraQkoS9meNQPIPQko6c6
ZmInNnqOwKqC9k8G+2Egc0ceGHu1D+R6CWAeKVIcCCg7wf1cej8x6ic542QceWmbDAYQbFZPxlO0
m09tSirGeuNXW7dvoHpp9hulDSRFb2Ah51IqWqmSwBlAGtK5qOK2MYFyER66HSCZB7DkAUBdbgSQ
0dUTysyZDvQrRNURD672kV8HhJcfw1/OQDJD4jNt8DHwukDwxT1eCQE8XXuMLaw/+6zcAQsLWr5I
369ctTfCm0vbi3uvU/OIS3LY7p+T78k1uMCsiHjsXj7Uz9ke8UhrN4MnKyQ+KXZBH+Orz+HrV/jl
Jyy8UIfuo7Kma1GY2ll47tE9IOwkG83l+mgyuxN/KteYAq4RjMhhATEBnTakqZHZu5zxDgCiIagL
pHZae6Kths0OrvfQNGZyHNeM3RgfYBpQfsEOxz2/vN59H/RBeaFAKnDf2OGTCK5Hj+8Iez4mz6EZ
xBvEzs3aZX5jT10YXbhXngmzXM1gFERadrDhiAqR0E3zUj4pO37DHyTQcIOBIdtyNGX7t4e7ca+g
3gB/otJ+Jx5grMvpVbR5LP1MzdB44dvVLnZUN4Bc+Dt/DPTxlD9GhuREL8lTdI7ttTzSrR2NBi+o
q6FcygEsv3gQj+jaHJqywsWp5/fg1kYnjsQZXYrUWROjiZb2sCZeYKsgsEtNuPmn3F6Npa4jWFzq
KLkA2wgoMPopL2egb+s0bxl8RGWmoRkfswfVYx0eOkMu7VTgIE3zP4SwlzaXdxlqEwUjwWbtKWdQ
CNIOL+lORCd9BlZPPP909aC4uc7+96ThpeHFcoMhPNLGsEa6+5Qee4NW2F6kLY8MreooJtqfLO2R
e+x3vi4ZKzvtxkFWWPhwFfkygEiXjShoVaYUJBDA9R9YtzzL1BxvVSo6gKa1XX3TFu4p0NmiwAUk
/eWaRlk/gV5kQioSmnOoSTNvWm8AdIQ8/+q4bvgMJNj/2VrsH2ZOYhCWwxbQx9k+26mfoUUx5LzF
H3RUG3bsO7sisHfjfU2T+v9sLg4OV1QTP3CwWZghqjsFbsbQoLRcwi7ct8RVV7Pba6Nc7FiG5WiH
IMqACu7dD/YxCVBGmhwgYQ0NDJ+cnrqds1ZMutEbeDHOpdBwkfWS3I4YJ3SFGhMlM6hV6OI538bG
UTk1oHr8e5Net6lJYDChnRdo8YdPWr5vmlScY16LCkTYksXs30cje2tIjQp31RB7+qif7ujZzLde
cgDNx+OZuQ/d8hVcpvbfX3K9xPgSAEjBZgfEFC2oXG7hpC+1qqxToI83TGurJxbUxPxLKxHZEMHh
0tvJx0qAcd1GBJPImmD0lLcTeM5Lk602JKM6QoR+PoTeaPUOxCZ07rXwxA+QH6+5IhoqXbwqFtYW
5wYEsz52MKy1FmLqDWDHNrett/Me7cwjoruV+bzawNScJtNIEjRpgAZdDk7BA6pjs6rQBQ4EAS0I
gGbygwGTIZrr9e6sv+FhuVbxvX4wwyzSUbje8FLH7bJYRl+qeb8eBySfnPig7u7lT95Bu5/LIgGG
HrzG0HGmmGhlH18ju3/MApCEahx9MYuXo53yQAnrssfuOaAC3BsB5aVQ7xHLJLayK7z6Ud5UW81Z
YwK5pgZYGF7sIalkhrzMOuxV+3WE4fmQewO2ryWcC5J8lV4FT4WiXIvAJibVE+OaHSDDbxMAwZKz
Gq/T+2y5yag2w//Nw2KTydALClgZn9M2prRRzsB6bmVwofDnsjAaazTRcbmpvOiQPOlQFVvZczes
gzYbBXiU4MEdKy4i9jhUAjmD6rwuP6ivikcpkhvdP2oRwQ2BIpIxuzxHmJ1qoZFsxfaN/X5he7ED
qrieqq6CbTCIf2ePtZcehS3QaCqGrZX6rAsVKR/YpxWz9GcXEw5uIhmYEmw85EAXxwziV0j9ljDL
bGWw3nCesp23msl8NcYERQHCblfrztcjBVSHIkpByATIgby4mkJuiEalL0paxbE6N9oX++IBa7tB
WgqhbIL2qm6j3K8MlL51LwdKrYJnmmN55ISWIYYftimXQrhQL/HSQoHuJd8itb1Dn5oBJaTPv61d
P/yRgPptbeFGknZsQIJUoY4ybTIThF6PlO9I2fduvUkc7QFkX2ZvtmiTE+z6LjLK1cwyPSlX46Xt
DFQqHi1ei7e/HBdFJGZtiUQvqNhpvkd2ql29CYBzdGDWjUfCvcTO6vJeHyI8S5DlxQKj+gtFbnzY
rxxMn6LI0MOZ6dNJAgf8CZwmhSvHwPtlTv6EMqmb25OROD6g22v+4xokRbHjCCPRdIp0M7BCl8bz
ks3YNMmgl3coIvQVjE5iT8fqWbTks0zeym8kuszCBLrdRl/SWmHopyK4mHSUIDF4sFBAB3hZEU3Z
tMlFAVu7cylTwHRCyE4SEVpHQI6wjr+ZjNyMH9Sn/47Aw8B/WVYXrmtOtDkIqGXpkO3TQ2sBfmge
c2tsyYy2Cnqomvd+V1dEWnuR3VhwPEh5oIfRtg4Qy2LB04zpGx6qztDyg4A4SuD5m2B2SG6u5rOo
M1pML8IdFY0rQPuBCYB+ya+tlUSynBYhV+ribnKDu2kfIcRjnMDJYK1be5Rcu0YoO/yztgxmlQJ6
TSHDlnrqheh6KL3QinZ4a1qBPduSXa++r28EdLAI5mD0PaEki0b0y/GpzKwMUJmkR2c2pn2KbuXP
2pws/yl8ZaxV8n36c8vpVEGlgEFCLALYs0tzQRun/JB2JdRyTA6Nn3jDRw/sUfLp490r1zhirvPS
EvDtQA7icgUohF/ag3Z1k0OyBnvUEjagnTVFHXJSW+YBrE/DC/oadP4eYmm70vbNpCbJe/adrO6h
G6v6+yOucFa1PGadDL84Bsg9RiYLUNkmR8cTGDVEXq8OzP0IOpHWWLkRbuxdGldAK5NVaYJ6cdGi
BadKkxl2FVTbNkOGNrNX/ogY88jtKyN+Yh3IEdCmFvQrosstr0i1XcXarX3EItoL/SLn4g4r0Fqc
x0EoDkhl3hy+Mx0SULJDkQY+qsz5I2udgvfGfVyZBHrtLXbc70n4oQL+dYAnQSmhGAf7sQe1H5u7
i9BSMx7VhNSo1yMzmSMJ+sRb/l38JD+xZNjw+07XjAfBzoxsdS/cOACI9JCmBtweoPhlo2Em5002
ZhPK3XfNYwM9EghHedWRQTH4KO6b1Uf5jTv5wt7CSePWzNWhgD1mo54mk91FrlAY6VOJ1irOie3Y
TY6SvoafFW4EXKiFQfgCNHhg3FjCWOcp7iWhA/IM5F8imFs48F0h0DI/OANZM6s7BabgKqAVQYJH
JbEbO4j0zWwDKV1n3E5mbkOS1TzzXnXO0fn195648XDGN/37OmVxMMpsVuSswtfJpzo0uS0PyEuv
Q469sCYr3/sma3z/bfJWlHBhkvqIX9tQlAq5bAaYVM7PkTk74LN95fXw4HE6bfH3SRYS0YssAVX/
v02vjnZxAqVZq5uKh+nuW7mfn/vDO8IwG9os7jGzRz1Z4zm78aDF9EKljDJzocfvqqmOo5hDMcFY
AyO8B0Q8Dkn6PZmVeUDf/dNgBGcOeRoHaoKQ4VlJ0P90gC8OPNonUfbHpYby+9LbKpofhLXcIUFv
pgCQgEzI/ME5eD0P6LhkPQ+Es5RDRLQ9Qxq76wE0LvSX0BTA0aqSccuZYBjeq8ZQkE37PGFR+sfZ
9smpNPxdaK44qOv0OsDeVCVH5WhXLlIrlzsjiYMIkBt8b/KINNJs1O/on8Dj66uzE3BxOqEnHQET
MLuNvP/vWVAYB8YddLG0GxTx46VxIYmZOpOAc0cP1CsUNcf3UTak2sLVnxPh+PdOvE7mwxq6f0Hw
TWlhUKK/tKbIch7GQY9aUI3TrlB0pkL6l+fCprwp8mdhKwp60MCqxHiz7kqf02ati/9G5CgrkJ6h
kSOQdktqBLEfcz7oIbdeP2dId4R4lcWufzehOchcGS2du8VGVIEGAOkgCK3A0bIIHaM0Cbqo9tG5
oIt6fx5EUPKSCQJtj9G2dQQrQ0Ipv9NAd4/C6FFzNLvL0ecmE6j5NgAA/f05t9zA789ZNszIhZ/k
NaNleu6ptoxqSmAmO3+D3EK4FdzovAoEuRH2XBhchJbBMFVlEWP8Edh/wReHXrNTu1Fganz0wYpR
2p8rQ7yq00iInf/NuLzw6/OQ+UKfwOKgt1C0JGBKcGPriE5dFEp4OzH+tnfLqV/YW1yuYTcMalbB
Xmu0nuDNva6RBDX3/CDq7FsB9leoMxp7LHGItA722v/g2i8+YHGg8rAu5Kb4+YBm1/AW9phsfQTu
Ey5VXyEstKjB3PVfR41gUoOzou4Cz6IlBUcUd5CyTRBRTTpn1E8ondy94ySjeR8PohDe9OiiZ+PY
QWxurRZ57UGoCCDOkoKeIA0+a+GvOA1dq4PS1tjE/Ctl7ozMj5cY/fmRCa48C7QJJIenfBigPHb6
74ogsA5KVbSuIO2PP4sUi6gyocQPXa03uL5APrQHPQ/MovQY7HpdeBRwltG0m91vktVmv+uXGmpf
yCOhCwqNWLRl59J5BoM8MkLR1Dq/A3UZWIVVJ9GfiufCSaw133XbGEWRgIYOrdhLQNMo+J0YtZhn
BvnQeaPpNFLInNlEPWmz6pqu3gh0aL+sLbZxmCrBLGsYWmXKbuAyJDykRhQR+fAibvN45dheg1wX
5habCB0vFcehqIs3b22UQChAYUJJ0fKDjJH+92G5Lk8tbMmXqyZzMYCKHWwNbme+j9vERl/AM8WO
M9Z4WM0GXd05C3OLHcqJHTis6NDa586c3pRtDzInwM5EEHsE59auH06rZ/KqkrqwuUiuIvukDlwB
m+op24QGrYVNeuhBMEfIQFfQgqJztBFfsVZurwVPVx6f2hZBcUzrXxDjWHjgAZ1kzVTDNvehfSZv
lr/jUXTsrBHpa7dwVpfz6jW5sLfYqVLUsUlJl1PcMQAWDQhVKA9aBf525LwoPWarpztVz+2/99FV
2LKwu9iy7TBpGVPBLjjHLDUm73eSzf5/9B/cHh8N3tElBYWGxf5JIXkUcloPD+fydveV7cAKAjRb
BoKj2uzfIuctdLstuqT+Ht51cPIzvn92F3tIywUhFmO0qlDuCZmqMvpe/V6bHEBDeUoeTmt96cJN
n4NaACeDsgrbZ7GS/QwMax7Bl9PoTPMa88A5k364e/ahGkD7apQ97+yihy+ZTC9gQCCBZYfbCOyb
2v3Dai6VuoGLWBHjh9QyxRMBWSQtRSmZIuaKJBdr0JCj0TXazIhLRSKd0MpdDCgBVh4Lopr52LFr
DurW6UV3C/rEwAyAROBiZ4UiSkDNxNYoZ/fqpjwiKtRN+YAiBbsSrdwc4y9L9P+/nsARC02MbISl
yuyhto63Vq6tjOY6IqPziJAIwHpK+PaDFPxlI1EzsfEVGf7vY4QGJp4YtgJwh+yoHpg9Z5Q/QrIf
SAHGB8XhV0Ls29YRIEjwSejOXqZvoXWVVd2IVZxcPjN6QS/xgNM5Gzv4brDBqyGRkDFh3gwp27mG
1mJjtTfruhBE5wDQawAweTSKLTmOujwKuaRAE6+8a97UuyAD8D1ChmP6UCw0b78JMxFeazO4Z4FV
Kz8iS+tXluHWrQcFTGij001FdT4vl7rkA+Qlu6jRM+TnrfKAxl5L2rGfLSpQJeiTeO1/uNMvLC42
l8JPndbksPjz6gfF6HDUgAVtQcNWr1UfrpvCqMLvr+EtXnZZOcogXgihwm7Lp9DozNhgUpCNnydb
+VzxjDfOJ9iyOGB5kcnGjC5uuDlrUraGWiNuOIwH4ioZwV4e0WIn7+aXFWM3nCKeqoAPwxTKeEt4
xxjJVRn8P9Kuq7dundn+IgHq5VV1F+/mbr8IsZ2o965ffxdzcU60aWETXw4CJEEMZERyOCRn1qwF
zmM8lowT78ygCwRjIQR5fsRm7GHrMuyRsE6FvSt71HGT+HI+S2IGyA6A0RfZI8ziLnoUkJ6yO8Ns
HelCDp7SLO6iX8ojwzoJ8besU4fOGAyVOuew3lkFeUAcP3qXR/Fdt/mH4qu2wp8MgyunODKiYLwB
3xQAB7Qqg8iJ1cyJBZSxDwB+DzvVU5zT+YR6QLmByJmXmju0AndIRfxFIyORIV7YpjbIXNea2Bqw
XVx6E/UAyz8lXu/86jSTVRJdW9WlKWpVIXIvpkNYNmBOz+/CU7vhDtyFVfRdC3MYEIRleWQY0fJL
WWm1VgTYuSJWZjDZtKCVQS0fTC/bevMWusWrcRAfw/tpH+Myk3wkE8N5v/OY/Z7RPx9ARYE6m7vR
4MkHABM7XVRgk3RvhMgT/wXwlVk7oQvoO/Cpwg6UuK4GbaHQG0+G+QzCfofhWmS0tC8jwayhpAAS
AaTZriNuUkfVHPE1wCu4vCDuIqPWHUME3oBwGcibyO5AJsh7rLVeeymCRvCPYWoT5RzEr5oRhtH9
Mm95HO48YFOEwwobOCr/Qt2CTPsfgzQDSx80MQTfYfA92DWV+TM3Raz7DBzlZPPId4C5iTG3ayF4
aZHEkcWlQhmrrFMEWIzveKv76T+me+4dNDtHiVWv/A7KogZH7dJURf+l0pLZdMMtUL+73M48A1go
DC5BazWkNDbii3x/e4S/n/PfvQcdU+DDQ62ULuUrqBO2qgZXNh7UnbaXXsAGgQbzM3oQMbe8W1ov
cGUrxX2c3/C28MYqE67eGOC6SG8gXwqUDnXMhcaY8p2OgasekgBW/BUCV32MzpydOug+3bJgnKtn
+NIgtahdrIP3HpUR0oaJtOxgvryJZvMwbQqQvf/N9C4GR12HmgpX1tqHrcLhfUdFX1xi8ihEg3bz
hfA1keLP2T9/lveB0+KlnqAuzf/vpUAAVnErBOAKIhrAGlI7dfRDARo4M26nnu9lv2a33X/MuJ9q
DnDlD8G59OQA14rbY//ekQerikKWFMyfQFDQaatcm30hkWogRgtQ2jjZYfBGOLRi5hBgQ+c+j5w3
9iyL8OM7MIYYBqsKikDg6/2G+ZKqZGz6HE8BTbTGfbUT7jkrctQtSDznS7ftdxkEDcY34YslerW2
iYEi1Q3wavI8SmDklrWIF2NdEPqTiVzARzeG1lywSbGN5dbyN/IDIEm7UMZ1qmO+ookfUdsYYGgD
/CoAlGK+KT+T8b6KplnAK9rWQF9pnxov0hxTlJzy4Ds6wjIhRmZeh1fuUUBCIyMKGlvkJulHl66O
re6nMCs9gLwvdbVXybD9h8adrWmLm5vbTDbDq1aOOyg4gLUQwqBE852Kk8Us8InB4ULKe8094eVB
RzFO3tyUN/4dSrk2b/N7vPAYgXLVm3FjBZ4MrHKAH1FRY5pR1c/akeR/5lfg3KWPGJm8Y7RrX9Rt
eynv1cAUfjJhMysXR7Q3ATOpiQrpRKFOdyjyDtpUasgiHozjAFb9l2RTbqJDvUufBKuBqtc2OPuO
/9PoNskHMzh/Ay1gKy3NU5FDasKGN4j53i2O6L0BN2P+gUMQQMZmExasixWJ9dduLEEPBNc6vKAJ
+xh1sZoGYR6zXmrwjOZwLxfxe4PLlXQUd4aLe17hNRIOpRg44Z22RUqmsZCYYQWQ34XXb58BmJIB
mCqPHDg16WrP6y2X4D/n0b1aWcghuJLX41PAVbTpAMkKQeaeeDkCNgcVDWXLgwtWPvyFzwFnD5ws
oSPDt9Di3fI0+wM/6o0VPNefqiOgu+Kkeii7/NScfBODh1vYTQy65pXz+NooteSRYoASmxhtPyc0
CWrmvKnvIpxYjQtW3uO0YWzo76Hryh5N1tiVIhEKhL3ncqtDbj27cKaABOfdi4GCYXsQDpfbFr9v
qWuDVJCesgJ6pSkMag/SS4uWCRAfP+ZsmZDvl8drO9TFZuTnNu4m2Im3NWDAdz36JVyQLjzCi5xi
O7moVulO/vv150cuK7O48kq5tk9FrEANfLkhCzk4PrLy8rF147fMQcTaj5CzItcNDV7Mb6Pt8dd4
Fk8ihNOiDx9LzMq5ruTHrr+FOp8KPo8lv8W3BM+dg8wyOLjREQXtNJCuxh/Na/nMefHxITwMVuyx
uD9WLgTX1qkzw1AmRUnISkw71fE9PTUNII0EdFOStnj9M3njLvqGmZkijkSFEbSL4jKAdz8SkgYV
zbhsnDixRRhR33O7Bc3GqX4RjqWTbYuvCvd6Vnn2e7AGmy3uWQLOKRQp6WveZIgVp2QGuWyOrxp0
lDJn3+JSLVszaCoJ/YTvggvhCeHUnAqz3uWMNOjaRC++ADXE6/uPMVTSmMz4Am4DkHnlHDKn/UBX
g5eCcr349B+b8/BSvzMbaVbODdhFUVoCMhlJWCpgK5rc1TmHBUZt9h0aadAaeofOZrB9qMC/uskS
i3kyfr+HkMn+Y5IKk1Iwz0PiY6i81W+FTdDZ6rlvgbQXLO5NBeVAvBOP3JnfMPl8ibfSbgUqG/wi
Lano0L2eZFEpp1BqfWQfvPFOfAKOMLbBHrPBceQhuQwigofaG/bP/3PUxHj/WKV28Kz34xQHXIOu
1Dw0+338C/2/aBYxha/bhlbyCmRm/1iidmueq00SyRhfBljusX3NkcPmnAJNdxCJbT0mzyiJg7fm
k1rJWvdLTehhD/JyRwXPs8p57aEIsPUfePdHs2EqmawcDFcDpOKCrI5R32swKH2CKSA7zLwlDmb3
2jwGM1Ncb6XmDd5DPL/Qp4Br5LeCPvCHqERXWLgptdvXxhPfcH046CcFKCvGyq15poYeSVxUCVaB
rmVB16wy5ixowToY3EsPvQ1QeXsXv0Jt916WnQ7qge0PUCuxrhAsu5THRLkqJUECu8Jn4oTPuR1B
c1kEqbcGSJslHuV3JF15j7TJ/82IgWYHAwhhpTOoN26oip0+pRrO2F15J3w1kMZECOKfAC8Lft5x
h/lHCgZoicX1sXZJA84Ry4ruQdRZaJRtHlcDD5JruNBpdEOrApzuyJ8hpfRZuca22zAlbFfqtHAj
4OfQoA19a5C3XkcdLlV6eaigcdr90Dun6p1xB95MyUt3ESjLUcsCAQ64taU3xgyvhfalXWpthbyO
BbUmdneDp524exxvh6Kz2kPrtFb7xhIAXXnDY6CETwRQbeAyaZy2VAuDxndRaxmfk2waL+GDcJ8d
EiLRN1oD+EI5lLH4fWHzmskY68pVmLDxoxkDnDLoRqXmmI/DZqgrmG40sPfwOz8HjG12pjN4yTb6
Q3qQSjM7MZ8Za/cGkJIBlI60OtomqHgkFXmVKDOmuAVVJ/LIpv8QbN/Cg8EWoSGxlI61C1MydUGI
B90I/BkjLIFSQcLvqHwkP4vDdAJX+uTKrnJOXP49eAvZKKpVR/ozym/rOg1S0ZFRkjYpZDkhKqEd
883bk28Ve/ZarsakhTnqlSH0c5tCkRCTiu4oAVJuVnSAjJIl3ROVae0uPWR/QblP9OeRxUUJHO2O
yFJcb1KxHoEpFuMWJX1QVEMYeaOYoz3uBwHEpHjFK+8d9ENAsHwZzwzfXbsPLU1Tr41yNNIcohYt
biXKp+jkBbJQCZEeP6E7z7hA6t0LgCLznZwZDFcOcERfIuGB5BcSCNS2EcRwEEcBpqcdrgz+QXAb
EC3gpDuj/K7s5E16ib3bw/0NWKYcGTbROQW5WuA2aEyeIYyJ0Eew2T6SInCBnuUSN78AIpe4fzqk
hWR0MhdVkJ16xA/uQnPYS2d2mwfZnLc+hPKzKgEEa0jxIcoptZ6TfRqamWqJra1DrwZIzc0P6NVW
JveYP0nbkMU8thKxrqaBWvVirBNjKMg0uBDmBdHBazNa/Sa2jXvhvnVCU0PK2bo9999x8zrgiQAX
AO0AonTQeV97eaSXCSS0UrjaLr874Lztz/EZQhqP8HFQf5lg43e7L86+xHju/YVtAXsMIkYgptcV
6jga1JwX4ylrraqGlHuyQRvBrwjCkNldvck3uW6dxQedZFvBgreZ7m9b/13ypxebVEl+X+TQZ0tF
6kybgmAKW7yvcjO0+J26U7HV1QkCuoRQOtkqh8E9xru3M1TiwEP8AAFyO90rXuXm4FoEsziTJGgF
mAt8wp9vokN6yQ91LakNClenV84JdhK4Q4tL+oLWOvA1xC9gr3UuCW8q52of2IDbo+Pt9rSs3U1+
8y0S+TY00tObManLXMoMaJeBA0reSSBHDgnbWo88C5iCzpIp4u532+ZaRuPKJrXvptTva1WHzY8A
lMB34wt/ns78a2W/gQYFMEhEXDvcyXvM+obJJLpyuFwZp3bAYEixYeQ9SWiQPpfC8Scr8TgINg2Q
VRHMCBy+OjOjtLrxCK/lP/NM7fYALBZ+mcAst5mhnaaYxS5JUPFtPu+qR/kEpTRbPWjIwIvMavNq
wF3apoJ8O+HGO0mYb+kkuDMq6bj4ftyrQHyqtrDjz/zJsCRPBlNE8vIAkVbzL+g6EHeWn0Dt/T5v
60H18QniQRLgYq1zP5ujy1m/t17uZq+lp+0k0Ebc9rX1eYc4FYQvVch00y/+sZenJugx76Bvg2s1
iKud2b9K4EbRkNcp9zFECvDyB6Gob/3dEQNhLJQgYJogBq/jrZCnQxzx4+/simBXmwmh7wOzvv/M
n0vzJyoQj5MJonkrfdaZtcu18w2aYGg6gGCTAYDStXG1r+ukmmFcItxChomy7Sn7Ab0AS7ngdK/B
a9RbxVsN9W4imr5lTP3aAbc0T7n8UEVRpo5k7KAg+Rxfk0OMruHSCqCSAOGi5AcRqc9OX7fNrgZV
DYIQhBeEgBmpnIQWSQMI/FEIqcGxfumRqdROOWhFy22yGUDzI6FEriSIcOiiRlNN7IAjJHySmSQl
3wMNmA3AJAvVBAkEmnQNt2sKEchKlFJFRLRXl38YIVxVwONU20gA8R5eA6v7AA3a7fH/PsiuD7pr
u1R0FZoo0ScVq6uZj/ouvZvPjTOfevcCLin8WwdZjA7/rIEE33xUHNw5XhqPA9RRcWqn3cTPggWk
Pc7A4q7APh1emKQb5AtufSHll3pR1F0pkS88hV74CD4+yPXp4LvCF+xLQALBhbDTTfEeYiYhiOl6
1qn3uwpFfwFSOrjoQ8iEkPRd7ww5mbpyEAF81E4n9Q3Ae6+2QbFh1kBDWe2+VEyU2LeF9YlLqPkL
OnK8m9icmyI+seCDK/4qo3D351sof02DAKBIAd+C+jPS+oBw/Hw3IE3gfyFMIjbh9os/VbMmxJvK
lmMnKFZg3VefQLd7F2pfxamCT0BhOEMnkAhRdnX7UdvZh2JKXxMoUcoXnyOdQ6jDgw8FsJbhTbr/
RB+2W2xTa7ATm9Vw/HuD3Fgkg3JkecbGSnh8lXiI7tHZ/A5ysmTn25+5GXniqUAR82VAvXpy8eRl
baOVS8r1nFBOmoVNYfRkWXTvo4MPbsIH1JDnC5BTbzM6S+MLUjbanXbyjxpZJBYr8/fgDWSABKI9
1Os1pDYoF50FI+mqIQRVGHcnt5MtTckr+oGeYi59F3xMfIr2lJZZDvieYIVZvMwIpQYJXdQ1WUk6
vipVIGfLeuNLZiJ4PSRvQeolWuoMwAmiKZA/t0PW94MCNkmJnkexFqGSKkHI3cTlIkEGG9K9Itp1
NiFKM06jVRuEPQNpXPziqeUcs2o2ihLjStVgX4me2Jebsvx5eyAr+CiMZGGFOvLiVq/TdoCViBCr
TuhDKJL7yh9Pjaxbgl/3SMzXtkzkIWvlEX15LNDD91TC9QeQaVigaPwSKeYig9e2yfSqoqFnnKNP
Tio3fFeZdVswVm7tjFuOl3JSJRP6ofcx3jz02v45Gl/a6Lln5hW/p77IqIj0lIH+RdQFqVFlYSYU
XYJ3Upd8zbz+lYmTA8pmU2qCu17+7PGijDpglDop2skiwN4ZSNPzqoEegRrG4L37KnXhEKE7Tm5z
hiIp4+N0Ki+Xa2obBT6mfJjNKtrPugdaNENB7ZqHAjYL7Ljux0CrIiJoEJ+k/Fg02sYPyFTk+mSW
OXpJuWIr5zkDyrAafXBr/ccM5cijLAyASsFM3L+05ambcXmWXT3VrQmtjLOlxY1ze++wBkZ57tQK
fhX2sMhns9Xq0LnSJ8Eq2rFi+CzLEOWzQaiWstCQGdSeEuUIQLtZxix41+r8oWqEZ51AsomUx8pa
UkZCA5S8D0btJnkZ4mMwxXbj/5gjT0EFu1FZJNKrexFdPDpkC8BrRZMSpWXXqT7ByUeKq1e6NzRQ
mT9MneD+xULpKNugDQy8xhq1UEk7iXORwI7STNYsb8NZcDoucW5bWQ1kCyvUKmW6XGsx+jhAiV7e
5c2UukHLvWkt8Hii2F2KIGblp1gWqVOokHyxH8sckIPOd4vurVKAgedx4emCnRgn29vjW40ai/FR
tz70TMdqV8FaX2054Smud8oQXuZ6sAuovEp65N22xxod5ZB5NvdxVMNe2oxupknnUm1MWU+dqI2P
YyGmjF227o3/egkdFfVWTDUtgpf0AhCc42Pd/Kq0r5G7vz2s9RP3zzzSxCXAUEZxmcNOa4jvTQLS
lDrOuT3UwO/ELEPTxjiqTg72VYsvM0AqxP4X15YsUgPWaMXrA6qJEKsEMtqac0XdLoGe7VLICGis
fMbqMqJZDvsOyGBwNF0bMkQ1E40JyxiWh6xyx+QilMjb1i+hv7k9s6sOurBEnQADpxn5PMKSIT63
PObRzZFFyGuzS3QTNBV/4y+kp5RwnKCdk4oqMjekbdSTdaxgKRLsDMKG7Swe1HRgVJ5XF2thigot
cZ2UfAlSAAvYhQddHN5iZbLyQd3WisEY1epZszBFxZQm5nIIhWES5QB1HENF03z3IetMNbLvZUhc
kBZ2qGgSy5DX/d08lIMiarZzvFTEsLRz+EaVPraQy2nPs24prX3bSVhTSUWVRAvHrqgxlZUkm61o
FGZagwoXei1DrrBCygqOmIwSzcekzZr89dr5q6woIcwJa0o8/kxRM+LF4KSPwbbNolc/z9BL3nS/
YuglJQZ6qHToiMSNHVe+DVHeFxmpmNujJ/boB+rie2hymJ7T8nLo0LKVI4UkAFety6DiClVHKVxO
tVPDAXvVX8w4CAcV0AEC5itLlEdxRapIY17DJo8eZwhnO3Ix2XMJKm1RZiTqV/AvMr80RrlV2nMF
sEvocMmqvdTvedWSo7shswvtCfQ0KQr8EesWs5KwvbZJLTLeaS0k7kmDmLDLo1PWYiJLu40fEslU
O1suDgG/SWIHtSu/PUz6Rhh2YXuvRU6t7qOAlQdY28GLKaBLNBw3SaGU4nMaJXgfkuZLFROvHH1G
NZBEU9qVkAICnwc0GsHQQoU/oQwKKSpgJtY6b1TzN0GfL7e9de3oWJqgwp4RSEjAAy9syXFjNvK+
weE/c2chefb5H//NFOWkqtHqWitgY9SNYIbZpeEqt9T2CpdbTcGYufUF+jNzlI+2TehnKQS+LQQi
iwcHAQeEpsx4Dq0bIRI9EF9GSwE1oGQ09KjhsOuSBt2ScWhlgb8vpZyxRGtnrgqKoH/MUGOpo7Tw
q5nUA/PDWD+qXPPa5McibV0VgsshyH0Y59Pq9WlpkdptsyTnfNzCYpePVlhsjJ8YnHScSnMXcdY8
WV2fu3/hHOjIAALz/5uzr6N4i3to25HeRz4AwA09u5w2OGl7NITHVmKR4a/uq4Ux8vNFPqRMgzxA
YhOPolJyxiGCN3IW+P8tv3T7QDCF3pGF58K4VDVSJM8dOOxZ76X1OV58A7W3g3xOR6PGgFXVNPz3
Ub4PExzIjszhBCsdf6hNXT412tvteWbapTZ8qWmhNjSwW8+JCSVBvr8UoJAT3RIqX1yamaWKQq9s
C7gZ3Da9ul0WI6a2S571XJxPsFx2TspDA0AdvZ71ollfWqKbhIsTdMnJnWixtNww8wUXkJLizNtN
CzUfqe1ebw9kBSyI0whyEf8YoS72g1G3mjECNSAYJ8gEt+KLYXg1d5fJxz6CtM2LIXpNe9SLz5ZF
y7EaDBamqas+VyUy1yPdY0mAa3QKb87RIxcCxlbzlgopQE5TGNFg7T6D1AFw4IBHat8gEkqZx3ww
E4hE+Tj1h9Ywtcj1SwAyJAgTtxu9cBjTu5ZtXlikT9deF9NmymGx17xWdNTiPCWz6ffQ+wtbU8Jr
oylNPmXhwFf9Ewy/ALeT1l36sSEJBurxCswa/HMe1U7EA/kS9BvG6FY9dGGG2oBjaySDWqD2rHOf
bWdW2h1CuKn7lcWBfxv83rX2AKo7PnbE8D2oRlMpNMbpSEx8u1csPoHaiaMUpmkckvJ3ldl8qLiJ
fD/J47nuGEfX+pQa0GiVQez+LeEV1zok1EbU9ArurhkviX/Ig+3t+Vyfzn9N0LTUQZdXRdfBRJWj
Zq6V9pD+TW4Qaib/jIJuk88EH3LBZBQKOhTrpLCDaR8yGS1WvR4KB2CZATm6LlM7mw+ENOJ0WEmT
8A1/94Ra39Ra6cT+fMgVyRvUSw4RHbwlCsaBuBpUFqap8xCistkc9XgJpcJzOYamkfbmEHXbzn+T
hvemmhl7YDWkLOwRt1kE6SoUlHjoyYQasyfNoycOvFMWopkZ/SmoVI/UJaJUsG+7CmuY1M7Lxn6U
eGJWNLhnzv/o0yo0W2lyC+ld6DNnEEtGUmH1cQo5FNDSosaEqjK1qF0oZ0Y7Y2YjEbrA4vgkzOUh
EkpP1wHlEp4iYdqMAT5Dm0Dw4ENT2TS4FzTkmnoDdWp1cG9PwepugcICD/QBFHLoDip5jKYuVnS0
kFejl4rd/RiyamokeHwLLv+aAEPt9eL2Jd74cwgTwJcMyhHvwTjxdNmVxr+JYgtD9FHfKVpmjADh
+qpvRT5UjNrQLJN5k4esvPNqHFuYog58UU+LiCfL2LebXr3ow0srsM7Z9Xf1wgjlK7nazvzUYjxa
FiBBKpkDkEcJ2gH81opzp9UckWQUGla5jmmY2v65D1b/UCA9yTw0AP3AnNHlLm964J/q0ZzUjVQd
K+1vjobFaKkYoPdFosccjOairXGy6Qee1vSMu8vquv2We0RSFDB5yoiUp9mok3XLE30zRqBlmFRH
EyTr9q5adfmFGSqwVKI66bEKM5CGMLvyoy5Au0coGmLX90eGsdXDe2GMOrwh9q4V9QRj1ZSbU3os
wQA3BT+aYmaES5YhEk4XUVoNhBrPThiK8nM8eGDVMzVU+iJGpZS1RuSwWJhRShwASQxH4NH1kwXZ
Q8hPblY1D7fXaN0MKDtBD44CKQ1pBX9ymKErGvSWEmQLpAmlgYdRFP7K4f5YoQJFnpR1gLoEKABb
ZSMY4eNURV6cG4zMw+pJBmrDfwZDhYou0tKg0w3EWKRS5tCT/dxRok2LF3oV2DMrIcCaOypA6LU/
yF0Bc0FxDEVQ8fWQ3GVBW1hjovYq8l+hoY6YugzJXrsG9ANQvDn7EaU6yAb5BPmpKhskR0rn7vG2
b6w/inFUoasPgoSgFLn2QbnjwnYYfLB9tI4CVbzOaUNgnIpjWeyM1ob8dAcwQTCyxkwm7ttZ+cfu
b7jRwvfzYK6mPsGYZwHdzIAq+CPrBrJ6rVyYoE7JqefaNBVgAoLGNodRlNpGRaAVYysZE2sC3BfS
6gFLwYo1MmojaDnEnNIeLqNw2nYsu+e5Tr3bq7bqlYuRUZtAUaOu4RssmlEc6iwHuuZRg3feNrJ6
VV0YoVwfdBY6N00YB7L6psxtG0TBWpTMBgumjpBB383c5rZJ1tRRGyEd+CzvRJjMfR9J9XQH3Zf3
2yZWQ/tiVNSBpUo+yrA6Ym4FmG9eH3K/8Dr1EEG3428MSaAZFyVFQnfl9caK1XDwZYkDyYs2nIUs
DiwxR3PjCJ0IXX65bWv1FAaPzD+2qKWqqyZtVQP+kCl7pA1Gobal1pbQ1gE+ndum1r3ijylqiZoU
MJi8hClB6u6kYLJi+X7MQMDAd8FHX6dbdLM7Q+mLjOlcd/k/dql1k/kEurAJplNEjO9A0KcGT8E4
MCo8q5F4MZHUDUNCB5IvkdHpst2m96UcAbUGUUfFLWvDCUL39mSuO+OfQZHPWQTBues7Q8gwqDRw
elTI+tKTmndZZUFHWXaoIC+kQ69XPIYlAmkzkrdfFaEqlzx0RcyKuiSqfg/s/4wJDKDXY8p1LvMj
HbaM8CkatiDjlBJwFnbWPEA5L3mYjV8j/1jILSN2rBBGIDX579qh3fba8MipqTpnMBw14N6MfzW+
Ebj6yJstLiRVwnlZ+dD3k2n0UGXBk7PsfVfsoagoQVOh1+5HuTpPGc8qed92KbDpXn9W3mpy06dY
4zZ+avu9ol/aItzF6bOqvie1ytgm69sTvGEChOagPktFHUmYSoj54syrUx7EiVZfoH1daqAQtR3z
HxPAV0bIiAirzqWhg00TkMHBU+N6gGPii2JUI2gjc2lqodO0b430s1IZb9711PPCDvmOxWbhuimO
Gx9D06ptmW+zCJRVn2m9yfrLJHiCiLP2q+6eqvQyyb59e6OuLuLCNhUXZL0SW5Wc6VK1SVVg0SGz
g6J+p7tdYPPd8B+nlIoLEHkSYqGFuSD7WUVHubQqaEErjEGtnraLQVFRoTFiNS0lWOmTeaso3ZfQ
iYzb+m3fQCX3es1SPjbKPIKJqEILG+IahyQvd04r9/b6rJ4O4C4AZzUPTQ+R8kHd6MU2zgLUPsbi
wMnSQc34Z7XW7m+bWb8tL+xQPtiGZdL5EmKMNLygOihITgy1LQFEhIHD1zYHeSXfDDuesavXfX9h
l/I/ceKappthtwZKre6rnT9LJh6Ptp9DiTABS6zxo8nDzzIGFVOFtomuudM04K1vj391ORefQfml
5M+5NLQklqXdrpTLfQOcXDaikYebGaZWrzQLU5RzZoZSDnh9Qasg+1LgOHWMx13pNsML6Bo3/2lY
NON60iR+LpE3ZVC7QRhZsGVMFi8zrp6rQQQaWSoki9H+p1OLKMujGmsDnLSaPLn5CfBTWWR2xNtK
+1TzDWN3r54EC2vUWhmdlrTaiLXih3exflL7vWg8D34ImO8+L92p7Rh7kGWQWrGk8Tm5KMjw8tgM
oA3FHYRaNOvimEmOojoSKx20Gr/+jJDu0lHCEGBjEW0SKCmYEzINc9w+3vaMdfTNwgZ1qfAbIKjy
EYPiU/5iRAOaBtOiN4tMBPVDOh6rIT7xbfNZSwNA4PL81PjzliMlrTo6RbUQWnWdxk6RSr6V96h2
QaU7M2PD5xhHxnoE/Ne56OYgH4ytSljhQ2N+3nGoYqSlfAwqSCrdnhGWHeqCAVaXuIw1uBVyihvJ
L5xKa0wIQjDMrO8VjWRJUX4FfSJ1cKhyAdwahqOpT706m01mdy04L0C1Nl54lalivnprBQMAOB/A
BADOyGt7waCNfiLDl9LESrXJLLq7DEXeMXwcQSSXbwyAkDm0i+Ss1rtVJ14YJj9f3GqCyODSgrSa
TVrlcePgDawWmNWgvbBAnY1pmCk42DGVI8jq8tktVd9OtE0hszhnVkP27yZTTKCOR+/1ULQ4NsZi
gGvk4b1SOREQFTzuSLIT9ayDaNULF6aoWfNHsefznJiqLmjNMNWGN7MgZkQ0lhVq5rIgBEcAeXNy
0Z2Byn8EOGfOavZaDZtAL4OpFCzw34C+4QAwGNp2gKgQkDqP7qbYKkDbLDUnI3XiBDypEuMcWqEl
kkFFin42InECtl1qc5Vpn2SJBpNtbiYH5X46q4/NUTz7LghvX8GegyvGNviFK8bt2LG2qRd26XNW
rJM8Fn6nROatDsJoIGPjsxjsO8Ge4sttW6vdkktjVOQGkVfS41pGejgNExL2AeSAwF5oqudsl3nl
3phNCPWmT5Ub2An0i30Qq9z+hLX9sPwC8Xo/oKQpRaoM95lHt4v304QcyaNe26rw47ah1TLW0hK1
80DUmItDAEtivEdI7qbOlvi9ogA6Im1q1a1A41KxkhffFVpxLi6tUptQ1/tA7DnMcGMWhxmXzgc+
NsfARCo+fGmf/Pt9SzraI/uH7wSsWqvEciZqc4pzEvE9WK6glhi6/qN6jl8aW3MiUFROXoAFvcS2
bstWvVXuK5t7R8vw1gM7KLy7tJoNDnEwhoNPdSO91S5/4fYR69a+Fto1dHCC2gfq6DJNuZuq05zE
GZoBtfHoR6M1MY+ttQClQWWL9D8oApSXrj2szrM25SccHrlvKhNAbJnnMzsRVh8fSyvUOtfohEbv
Mayg0ZUHybqWHqD1KodfUofKfsq5huBU/NPMe4PhKhPvMLyb7BM6o7S0T6106nMtn2mwn0rAgDaB
xwMApqRFuRFjHlDsZBf2rSeXiVXilcnFwxZIo78pby0/gpyyi3NaRqUT+Eh8hFBcBg5EzkApZjmr
8Lj6wFyaod8IbcZJWQKvxpO81t2muZuHZ5VT0d782sRPfLFRqm0139+e4rUrwtIq9VbgyhGwctIl
K1fcLpm1/ZD+4oT0pZm4r9uWWB5LHT11zxd5rmN82nRWhKepf2j9X//JBP0siLu0y7UAgxGT2RIj
0fKl2Z3T3L5thrVUNF/jrBuh0g1k0mSXw4sc151O39biqVecQfiKhX0h2LyabW/bZcwgfdEPwrEX
+BBmA+W1Rt2sFy6K+HLbxnps/Teu0LdhRY+bMiuxStEAzGpfId3Bver6sK8V8SPWHxo92ty2uB4r
/1ikYsxkJHUq+7BYVwefx0UbRCGsm9aqDYAbwccICvRviKS80Rt08RLH6MJjYQxIjxhy0X3eHsnq
3Am/1YSA81LoueOBABpSQqUhVqo9cebEH/x0skVOsiv1FKBa99/sUTOXBfOUxKTFPqnua/nkJ24y
3cX6W+ZfRrVm3OBWnW8xOCoUa3wUJzxhQ5j6Gfj7bZ00ZpgwMHmr0WhhhAq1SdAPKHnDiD9UDrq+
LT4y8P7WTwB6MNyOtVhUuFWDPBYTHqYKoPwNQFacdv6YxgdJ3HMto7a0Onci4XnTQLHyLTWvtc1U
pj6uSxC0V6ZhJ4A9pGLxk69fexdWKHfIZbHkAKMExvYQnurNvEH1apsdStB0xCYKt9Aos6VtbnGH
zOUzEzKjjshYvxUhIFwMF99AeUnbyZxcJ9gC/edJwr37GZi+r9dHUQGpTWX3luJpkKafXiBHb0m7
WQHjn8z4hlX44fIbKCdCbnTMmgDz0IHPys4GS7kf940HPsGP6jO8SE5SgvqqEpzbu3H9UrwYO+VR
aS5OalPBLigzdQ4y3uO+3Yhf/hc4U1Bb4l3RrD5QJT2B1FzSnL9gEb6ee+Lxi3uKL8tJYkSwrzwc
jAwXcf9uAJ46huXJ1O+7vX8vHv3ZDD5uD3x10y7GTR3ssdqUikqkE2PQpSFLA2kTzmlYRSCGld8P
ocXotARtD8Bw42CqP2L//0i7st26cWX7RQIkShSlVw178OzY8ZAXIXYSzfOsr79Lxj1tbZpnE52D
fgjQBvYSyWKxWKxa65JmbpoMzlJLbsjrx36JOD8H83H0b2AIbQOw4q2TGOZuFrHfOm4ythY5qv5n
iVRcrlTkbWUls0JntEFd4+ANKlQMm2iYgdpXv5TA8LL0EEBvdLYeTeQN43Z3fsWEREubLfIR92/w
wiq3lX7Nn85u7TKG2zF7wT/ok2U3tIVu4qv61rnqN+Wq2HffjcTN7pWreX/+KyRe8YOPcfMRHWjy
4LFgN7WGvTJqu9JwIcX0N+fWZmo5j1SC+HqIVrupm8IJzNqlkOtIZSGhbAE5n5M1xVqmABQ1eW81
v+29OnqnqT+ntZNIBchFKcvt8nGehipTk7PVyypD68wMzcx3KvPioff61ouQeKPVjnVPaAGV+DjZ
knEuhvS1Cm0IDLPr90g4TNlvlFJLFkw2lZw7QWl6CRlcYNjEGZeXMT/my95CrR8EKHeLKcnUSPY7
X4xG5ybuh3XhcstXej+G8lOBLZgcFzK4s305KRKrlx3TH3/fmH1lwebjBouXHVG+TS4gcVtddZe2
nznxdbtLnFZ3v82779l+uBgdCtnm89tOGAt/bogP37DBR/dBgLdMjFhJOz9kDKlAiXtZze+rD6XE
Bnk/iAd5Yp6hV6huEIRWVvnUR0dmX3b1U5T5TJcMRQbERTx0UuoyXzmXqnlXR6BDukDrZjZ6/V+V
0YCQ4Z8hcV7EHMY8mtAt7KrlO5rNEZlmeGstZR284rWxGF4IwUuMxrPTc2BOdFXLzJVrCCWuuZWi
GOl4fvXFu+sTgdvBsxqRxTJhfYuWOHNc43Qp3YAZV0OpOFlIvXZkkiP1I/v/1R4+Mbkdba3PdfXK
XhcX9XNKGK54WQGdTzvLD6ytDBywYU4ouFbT+TXujRy9xWizNzOmgGQ8VvQ30i/tez+hoaoxrOlK
Hafqh9FF2Td0VxogswL9kINKgPiQLy0qVyu0ktV9Z/1BWWHw1M/q/AbtSsht1ROoXVNdsd25Qz1C
aobhIexYsMs7qiNqq+z0mg3hcM3mOTyiFw6kmF133XYxXcVujMmrbT1+H6wZKlOpTQ8La43fkVon
0N5Ic+SGFOon+vSgVizfpzV90CfFPhglAZ+jEt+VdqxIFlScjIDB/L/N8PQyc7AwlAZgdkF4oaDY
f1qcPOlxzL3UkEZUrpbyO97O7EFGoC0+Cz5xuSx7MUcaQRHZmoFcwImiOEFmuunfHd+fKFxkpLCs
AMUSdkQNmjPau8Gwi4Lf5/eEeAp1sLepkEtYGXROt11Y20ZazADpk4dw2avj94XuUwR96M/I453S
vjVrRdvfHHQbVC5mMFYl52YCatD+jOunWEtAh3epDEc9fUipLAUiXK4NGudaMhZTcF4DTVFeY/3d
QLfVwvz/cSJ57zKVSRjYAEmq+6C/JfbNpJZOX17MkdciM1+U7og3l0r2BC48CHR75TQEHQhoxk4X
sIrsLFs6UGSxJtgv0+TmcXTTj+FNw+afrM3/5oDbwHErB4pG1vQEXDah9mrUzqzEDtMdI72apDMq
qmRH+/E/I+OWzWxG21IUjMxOyNFUEieyDpX9qiAm19hlGqEn2PCx8c4vpCgqQgJrFUAFXbT6IQq3
iRFqEAgqxcp5N0+507TZbi5Sdyx78AIV+yhMDnPeotFcfT4PK1pGa9XkRkEhSJ34EsYCekaQuoN8
fNDigGX3A01SOOUWFz77WsUj6Xk40ZbYwnHhQxAxqqgT4FL1fsxav7W+J53MTYoO3C0IZ5qsseyl
HAASlr8hZxGn3pCBYgHsCuUlCUxJRKSt/pA/a9Hqg8ddU1uVBTi4OFvGarLBN2KmkZMFP0fLQf2y
pwegInrscea1UBdD07A9d06gvf3FhIJce0UHTwCfAM0Uo0qsEs3kjPyCn3Xj5bmTXdCF87nB4Bat
zqnepCtnRhoRtMrsxxCtdAmi9lfS/zJkdFJCE7FAL4maBsNEieupY7H0tAzpiJ1e6EjiRKAYepto
KbmDiKI+JKb/A8Kf4OkI+l1lpRGsy/YpKuiuQMX536zMJwR3WJvVohS9gnG0VexHyE7Vc+eaw6/z
KML9a6tEg6IcSBF547P1zo7jBGszaE9d6hIzgQngLRYk0mzIJKYuNIQNGOeEkZdZSJkCzB4eAvNO
s9AFT9/QtOpRdoy6v2jYgxe2UWUOyRAI5JwaQtAXFQu0VTiAVPuQNU4yUb9IJRto/WZ+925R1t29
8bugSaUlbbGBSvsmQGmCyfYpuUsyCYzIvW9huMfjfpyW2VjZLcKlOGSdsW8HlFnq1q5KidODw7mY
blVNxpAm2ktbVG7n2mkQ2mO/opJXu/9DugtiP543QNn88d4PKi8t0QDRdxPSZzbeeSqLvE4FOJ60
b+exhMNZ22sNa+UvULmTuWBZ3g0G+CRGWIKqWRejQV8b8OqehxEOCU8dH+4HPIccTNWVyaz1gKG4
uqGQy77rK+OPHpZ7VN/uz2MJ9i94TMlq44gFoRN9an5NEhs1SorRv2YdbgkUl8bhRo9l5HXrOnNG
foLCbdxiNkpwIbRofWkO1dI5jeyIEJg3ACB/poIwnEBh53QYsznHcxoAgKatl6OPcdEM0Jg+Lg10
GQPlPWpzp7UCySOPwB+B45bYKAwDoZPKE2PZQWTqYdOhvYzBg6uBM5nGPasiJymuuquKysqcBIZx
grd+z8ZXzCHKQlAfgRK1YQfWgaQtD1l+XNpUMq6PPOyX9doMjDsDi8g0szYCkIbuC+NIiduZ+7T1
U/uJjTtSF+jtOUzJni690/UWAlJZRbhgq22HytOdIEijY0XwBfN8naGYiliHtDict31RJdUJCOfh
87W3eFnXL1VmP5hQ5pLYTjy1V62NhARLUFsVOZE2PpQIvySb/L+Ao8cXlGqEovj9dDFReLHMI+nR
XYDLNEW7pWLtsvi5MB5apXQCdoSWlAP5yfNjFm4UFGz+B5XzLUqVkVFlA/pq+p0WegVxEaju1Hof
lk6V4zlZxqkvXshPQM5m0WFX5MqCYTbtNfpa7MmtJ0kwJZxK1FyBGNOEru2X2qvZYEEVViPMVY27
m8mOJk+tZ4jbazrU1Gx0tIJ3v0czFF7GqLGY4P0qZdwIonFqqwQ9BSmmiXDodDlzs5uVdFzQVoBQ
OwgJWhdvovLn+dUTeestCGczSobysGWY10rY0J3Sl4zsVQh2MXdsJOeCqMFO20JxhtKpIG0LMozH
nHzU90/VfUyfo+ph6vY2+sPHys/S6yh709X90h/GzEUBaRx7REbkJvJ52+/g7KeLLdWCHiJ8HthC
Kv2pUGcPOQdU1U+SrSFcQahqrFrQqJflrzIpno1QVE8wYp2C6H03E8Wtyt35FRSV46Iq5ROFC4ki
u4oyIwNKQnNPa71pfrPUi0G9jOp9QC8HBikmchWn1xpzp/6Vpn+C5a2VlXOus8Y7+O1XcNY6V6o6
dj36hfXYZ6glHEu3r6nTRQx0yshbdpLsgnBuoe8L1gGovaC95nR3mBYLMoUBb1nsystaivcdRn7S
jsqyh7oo1oDWLF21ZleVWw4qS+oorSJMMIWQZO1PHnXwYuamkIROHTzyQF18hJZ9nzjZn+Yw7+Kr
5Pk3tNVvyU3saXscZs8ZVO/Vg4zcVTwH/3wYXxCNvE7dTyM+rLYe0iBy9OWY6pI7i8hBoBcUCsoq
W29j3Lou+jhnWaGjN7x5qlX4iARkGRd08TUi6w0RzfMWivNF8Qwpy0XHcLrWV/FukYIt4PxekSFw
Liivu2xMFyCU0ERptdpJZa9JwpNjOwjOuyTTlMfGAIg4OYIQIzL8Mf8ZqYcEotPKRdBeaTI2J5EV
QJ/gQ/TZtJC1Od0JkJvP50RbrcDYqZZfo9lABvHxgsnvbgIiglWgACEx3yAZGBFuDgmsAEKuF+2u
3du2177H++fZ63dQAvYCNwAFh5MzB7XRvqwUXuSyt/CcZShlTrN5HWIMqlEVfhqRMTMu4kVy7gtx
EOtD9kGzdNj76VRa5ohirhjDnKfb2PSM5M0sbyl5OG+FwgXboHAOWyXKuHK5wmGDFc9UDmaIinJZ
O52o7BohGagjGNSHKETzTscykqxnQ4mcoW3lN4q6b9BnaT0F4VO/ODotL1P7Lge+Ye3QKGLLdpoI
nkBaxkIeD1coMNOewmezGUZaOaOOcVXrGb2J3bPomU7vpHhUaidaPFT3WNgU+i2R8XIJtvmaPrJQ
1Y5cvka5HdEy3D+hzolqUFX5ZVW1F7ZURpAlwlhJ06GMh7suLmyn4+vToe1m20S+rRoqR5vpDgI6
9+cNRXCmErJm9BA6IBNqc+NQR81MmwHCzTSyQFfqL+CuaKw/fey3EKmOrd15OIH1n8BxrsuMQF8Q
rzrRygj6LcW61pUJrTyI6el0OA/1cTRxDgUClgguTR1ayUh9nE5fBGr3JrBRiD9elGjAGF0QtjgU
sl9ef1HuhwSdNqX/hno/h34bXLD8QV4w9N5zL73SXdVhaLo4/0Wiud58EH+WKnZmjIuBD1p6VH3/
nlnkwWVHYHkZwuuqmf/iQowJMFAOgPZS6IJx23MIKTroCuBpqwQ4VHsND6N+b1+ig506r2PulMxJ
Z/f8KD80Kr/O+ycs53tIMyA9CboX9yn3wW0Rgoh2D3klJzgad/HVcrB3w2XmTI7t2z/wdJk7P+3j
z/YAajvdCXft2w3I0rrd7Ab++Q8TRbGYDwbqCVxddeiGnxpE2MUgzg7wYcF3ZVddhV73DipLywuu
Ql8D99LaVebmx79gWzqBJaewQZgp2rIyAocthCz1wbGezw9MVM16gsAttK6OdKgZEKb3wdMPaGe8
KW+Sl/Z77AYPFDlgJ3wwXiqEkyhH8C4iP3X+/I+fwC16XqU0zEIoRUOw1QFD15t2ZXjl97v8+v21
uqb78TlwsdKKZznUmy9l9NWiaqWTKeBiSJuEId55MAXK4Xq6zf9YLvpQzIN1fH8p92j6CgpH+WE8
WA/2nt3Pzq/zwxddPE/gV7+3SXJNDeqIjBjDp7e3lmvuhzfNm1BaG95DcLGCMrPugq1RRmQjOOUh
94XeKlSF4DTiPZwNxaoqX1JwTQd+W+0oiZEdz9zJ9PBIo3bXSniBkgo1cS0USf6II3+SPQQIz2Cd
GXhHI9CdwEPs6cDnilUmgxCMu3S4XOudk6qGA6eMPp29rh9L+9ZqnRAk7Xlxs1g3lez+KzpQUFFr
YPxURysbt6eVCcpWRg/8kV5aiRcmx8IOkQ9+Or/AMhhuD48mmrJbFesboNF2qcsrdIS/K030Tetk
uhIipVOiW4ZlgiGHoQqfG1IEHm2NrrYE/nK386J9cG/52XF6tB61vX4YLqdvynXx54H+QtSxw1Gy
a6EDPbnts2xXiT3m5lO4YTdJCzYIBbObQg/YG3AHxtU02eVujTZKd0I3pzPs1d1ywY7n51t0x1lj
Hg2FZCAJQvLi1K6mGR1EmpFgEjpIlrFprxDb7SCoOk45+jri+RYJ1p/oX/VJK+O2EcVdSI0bsCvc
xL88ZYAJSa/rGduKhOj0+T0E384PTrRtTYgjgnnKVHGZ4mOumdrg2MCskmieJyesShbuJi3MoF6W
h7V/Hm39Nf443qJxIVcS1u1cT0DLuu5YoNW2a3V/tgY3jcFJEb2eRxPOHYaGqkAVDCL8a1PLIOPV
j2UHlxOjhK29mtRMcoMSJfqhEQ3KWFRAfWRQT20jTMoZaqFV55bl7ECBylkge2o3lp8G5eVQFBfB
CIkKIz6wxnCWtndLDXq3je4SSi/OD5eIHANqIEG9DxcEwkHu6CVDHupD33TgErH8aupcww4u8znb
T8F00DKyK4psx8YHrTTdXNX3WT8fQRTu1BZUAWhyBck+N4IeZA+Gpj74kRQ/Uzxq0b4CK252PcfW
CFKHDA+sTBKmCXcY2CsQH+vUwAnC7bDUIJESqvhyrX5h45VmO6R7rSCFGd3RypmKS1OVCmyv/oK3
xS3mOpubY9IMaKOqLTDDNnVivE4XuuKGo5/ryk4tbyf7Wssyx+5RUbPr/yJ9SLbg3LaLsoBMyQzw
flS+d21yYVqPrdb5Cdoip6B2jPntvHEIo4ItIr/1Cou2U7cOF6peFnJBUfGaInFpGp4Zms5Yezo0
TEDvqYM/q+2cTN1DwqXIfo/zJbN/S75mNcVzk8/dh/B+koXqhK+BEqhnT1cflaXUI5O/BKnPgru6
eFGVHGRNz3X2W7EeJPiCEjHCkOQz4dANPNpyW4WmWlNHpMf8k8cG0ZARPeGWTsiRQimb7ewU9TGy
N1zRlWuLyYWlRqxp1WQMndtmD9Gws+KLWYGki76DbqRThhLPJHC1tsVwlcYDnYbXNW5LUaZGBVNR
jpa3mdMp9kPdWND2hC5q/GOoZA+e63px63mCxm2mJtAaM4zXkrsihNFc5yBbD5hXmt/SsXXS9trQ
JaeyGBE5bgiZrVWo3PhQqmUUaYvYksUZ1LyQkjOeE7Tc97n+MPZ/0DoIojZZ/YLI3du4suEaj7oW
lPlxdpMYydCZFDVBkKVs6Q0B8TohhWM0vjoeSeYrS+YaCuo2f9K+hATEsdYP501XcKidfAFnRdE8
6kpoY6Z1Vr4UbVUd7Y40kqNEaDybYXKTa8SjEpZrCVc8hMcwjF2T3jdm7OIladcZf1HUiyHh2Q9t
xji4DN4ZJB3LpwVLaceqz8jiWvGzFsePXWnt5gRWq1US41m//4u5fiJSjmgPYZuWDP1aPYbawopk
h6AN3VSqByJeK9TvoL8ZV6MPn7w5YhTTsMYyQWGhgiuZUynLD1WmlSZwKpi7TwjOrQdEr0ay1sGp
SXFAYhRcw7u17KAIvQncbER5OW9+QsuwCRR+bNBMwXWenpr6FKOAbFWaUwpnUPRdG9w28d7KXL2Y
vfNQ4s22weJMfShsiECNwGJLqd7NXXVtx+Z9v9j7akClpk6UB2LE4NNCRtmZ2my+g0S67tc0uuiz
PLntrDz/LvmmdXxfLGfzTdzOsIdqHOwY3xTkyRNUQH/kanWTZel7MD7leABMQcU8KsGepomzGKB2
C8J3YkKO+vx3CEI929p8Budvy5L2ibWWrELgbbDphQZhuWB6YjLtdDEORWkOlHmYxbclLW1R4p0K
OHHoWuqehemxRN+VtDpcFJ5gQJ9A3FobdJhivce8Dta7GvV7c+6QEg3Y9zAqDnr2atqQagSbij53
Xt4+t2S466n9DM0pRyvSm2RGi6ktI48Qbq7NR3GLXeIBf1IjfJRKHcKuDMSJrbXPGfoO0KkyzZJF
FXqlDRy3qIqi9EpDMNn9jNx3502DV6Ke5m8sB6u5aoNBApSLPEcV8p9TgnK/unKhgrQDZ7hDUXyV
apIzRDx5n0CcZyoTMxjmBNp5afHLoMsdi+9BAEsLr5/f9WCUeHSxoX6icWdIM0ZtjFJTbAhdx83V
Ue12r2jNja1KvNL6Q18dwD9A/NFR5qDgozlKaKP4tUXWPFO9vMvBef1cRx6z0kuQ0p1fMVFzPo5G
xKsWQg8IjnFLlgaoXPwoRF7y6TBB6EtDOUMBTubMKG9SEEUqZrWz6K++/0OL3wTts7gJQtzV9sw+
l3yMyEa338Kt6kJJnRY5zpt2TAqnQf2AN9Z65BlxlB7Oj1u0pFsobkkrWmZWYgAqHcNjNmige+uP
EHUHQZiMvF8yKr6jde6riUxoLXKpplyXNTL+OjmYTPK+JTzQNiPi21hhNVnJAsAESrbvY+NZKVHx
TTtfCUH91RE31VDJNpr7VaxoHhKfxXg3NAwnHmUadqLdCa8OrT4wbCBVyiX2LHXslZrCjNtwdDMI
O5odc1ubXo3dW6xNDyNkJyWeZzVTfueAWBGVFRYyaV+EVUZEKU20Sq3qs/7dbiAh0JZJBtCi9mqd
zF4YyoS8xOv6CUlOo5WgCtBbtcrvMqtmbqgslt/EI7RQByp74Fon7MvoNBPvWwwbVeVPylwblZjp
mFBwQ13H4S8bnL9E7fcqNKaS9A+jCaJASCKS/liqg8T7rafjF3CkfU0TRc9r8vl0nJaW6PpYA7ya
k12c0G/psEgS/MKp3EBwG58kU6KWCxxsb6Y7lPUf1CzzykjWLS9KBYFP9HMo3K7XC6xStjryJLvS
o+9jFKEo+L4lXlpfmBFYFdQXBV1xf+FqdOTsCTTY1mvI6fwVtZ3bbYtD0exx18mDXZH0ewadOcWK
JAVGQq+2geJMsqcm2mQNQEWW6U+IIZJ5xKuzfQvJ7rvzoxLucbzJ6DjnUaLOt2im0I3FuyumUslc
RKvoWS/AfYCYqsnfqBX+1Rx+onHRSxOmrZGtgUWgXZsWnjCTox3FTipLcwrdyGZUnK1DElFl2YxR
zWG+nyLwp1R/bLW9mKLnAZK456dQvFqfg+KsvozKmmRrd5bSgaHVvk7ZWxeMt63M7EVRhb0ZFGf1
pIi7lECmxh3m2PbqMEjxGN3dd2x8Ccl4089j7IboP7nMzMSQrZwQHLUdeDqzjbUb9NT6B5QiqVoO
cAoqB6XypuldaY92Hjtl+5BVf6RMscJZ/QTkle+rUEfDXQ3AUtuP9c++8+z0OVdlvYoiOmrb3uBw
2xqvsHWgtiBl6zxsgdCPD4HXoxTXMRy6/6lcz157u/i5Fz4oV6Z/3nKE/nKDze3zwR6SmZUrNhTf
aZbsGLGPuS47VMXB4QaHu5AvFIKURQ+c9KfhmxfENyyffqv8eVd8q0EtisNuD3JTSRQseo07mVru
vhaOuMxZ1Qr7VPpZ5CmHwDeuxyfjd74vDnMGvSi3+QMpLipxasJ5/VDKNFAG/KXQCs1mcRkEALbI
ta2hIbP2ZtbIhreuzpcDdYPCrZ5CuljXVstJmj1tbymUe3IUiS+tB92CKiz9cN7XuJvhQLKHx/OW
I9wdG2xuRYucDXGlADvsjMs5A4haX4EAZd/E5uE8lNCXbqC4VQSlBPjJQ0AVyrhXwBlD5gTiaShY
MDNUHNLv5+Fka7f+fZMPm6qg6rMCcJr9Wmn35Vo3LXNmstlb/77BoBmSRkiSYvaaGEfDfd4dQnZh
/UV7DQrU8PCn6qjnwpPXKUzb6V1kpSpOoeIyU7ymeo+kpGyCRwo0mlC8h6GgEf9xGHU3VLlFENXR
7lmz+otxrBpvXF4Xpb1GI7o/LNVLoT2mRflwfp2EgcMGmDv14rbAb66BQ4wEn1275QJH0gXOiLoo
M4HQsEn/4rViO1TuCMqpFc+mtYYqKhpfJ8J24GScguFeq9daMVXCd7fa9Zft/TlA/gCKCjWKhjVW
STq0KPThz2FGI9b5SZRhcIdPASUDG3TGIDzFquFmEDjqrMpSRkJr3wyE81Nz1lGjbwHS9xXIrFTq
BsTyF6Yh/CplwZCowAYGuXZdo4oPxa7c/q3bWpvJjGmrk0O57OPyLgleUeNthI+djgTk/EzosU/u
qujYyh7zRYQjJ+Dcxh7HrizitRXWyPyUXhrkOjSfKWgVJifDg1p9pVHHGiSnjTA0Ah+1ZhCVILLk
RrzUFWvLGKCFkj9PEbobktgbCfErajhta0IkMXHVXNmdtx3xYDe43GCnNrImc407F5T4zDGeac3Q
CazZn8oncHO42vxUQCSstJ5oKstwScE5v9O3mc7ACYTQJR1Qu3BdFjeMvkNPyovZRc/2deCFzSGQ
pUeEtrwZM+d1lHAJbVBTwwcQv02s+7o3HRrUO409nZ9d4TG0AeKcjUrVsekiAEUsOs64TFpKsVvJ
Xc7DSMbzcdPdnERJR5OpoivMZAdOPU7Pkb44Cl73tb6X3FNka/bx9w1YlBp4168BlpA/WuVPuhuE
xwDP+fVK3DTu1H43tWA/limPiANBdHRT9A2bIGrl3FyZ5yCDChHLd83ohGBMSqcQnQTK3tJzR2/K
A8lm/P/maKiJb2CilYU9ZGiAy+ynWf9d5f3x/LT/l6n4/CLOJ1YN2iXnBt3fQ3UP9olxuB0y9PtF
FxRU+0zfK3grMTvfDiXBlKjIG1Ien8Bc4NZCQ4YWFqZiqV+bUN93JnGmybw1ZwMdOMyvlNDRkvsu
ny8Ga8KLnXqkUX7U1Qc9iy5sGjzW5ttovRYtcdWewEyii4HhIWkk0b4rtd9t1vhhmDp1qanO0OLt
Y2UMGWuZcJcwLNwMhAsLiWmndKYYSDbcDd0xTN5rlAkZqhdOs2S1xA72c844B9sE1WAH692zJtDi
fGiDaa9W91p3a+BOoTA8uzyeNw/x5v8E5Dxr2KiZaYywjsoIQD9kH1pVQ4vm5J+HkVoh70QLdMgO
w7ov8luod9QWyGxyJ1RR/HVMUzfvew+k0KMmfS1Yrew0tqHQJ6Yg5UIbG3K73IxWNqr5iIoAuIqv
2iDeB8aFCYvH9aVP3lKktabEHYqrKfeafnDwbCkZ+NcJBr62tiqiXFJl/AOTYg56i0dpBOA1aHNa
5Ld2qXppxMQLasvL6eyy8q5RIblYuEv7jYLpO4tu1fnfMyqefgd3nBC0+fdRje+IuqXaIbkygn8E
bLRG0dwGZRI7YKSad+cHLxw7xLaRq1MpggbOA4wLScOU6gjH7JvMOIT1YyqjrF4/+8vyogzWogZu
2CovizYsLZ5BZzTiBGaFNwLIO1BImFgGmnIi4tnBVYu+FslJJhoWyk/1VUUc6Xu+lkghDAZlYFjT
fGOCEjafd+H0+/zUfQ2XcYJsMLh9OZl2iLp5AxeqyLUUmI20/ko2Cm5HxnOdBdO6OHnkDsjRzzd1
9nJ+EOtH8ouzHQRncz0yA7aiAIIVtwrrQSblm+FV1/7rHPLpXHEBzIj10NZt5k71tT79KtHQkN9b
uuRJQ7wiKDJAlgXUACaHks/mGM4ZVqQno9OFu7STLLl4tv4B4Ckqgni2ZjUFQDU/NM36rh4FD2QI
JNb79YjBbEGuHQRpFti9+JqtkEFWyF5nKxhCEFai3B2Od6kC+stM+uI5pEr6C2KJ3eMSJBBzb7M0
kNwihAP96H7SVB1dV9xMFokxqqWBgZIwQpv4MVedlqVOLiMqFVo4BQDEsZAyYFwsNrE6n1vQa6KB
7oc1oLknAKGPeX/exr8GB5jODQgXXpkRU+puBTGyvRXfLeNDNjzh0HH6vpWsnNACN1CcOy3DQMsW
A1BWcGWibbPoc/f8YIS2sUFYv2ATNqMK16yUAQij8ZLHhwkqhPONVn1vzYORvJSj5BFN5Lw1dBTD
f2NHfWFI6Ka2gVCfjcCqfCx0MJag5buJfkXVu8F+xMXx/OCE07dB4weHhsMR4T9eteZDnb0plSRp
I5w8dPOtLKqA4fNTqZ6GYzgoMLfhuQuvdPUmrRBa26/MeEnAkj6+nx+P0LxXmWZk3ECXx1/Gi0Gd
c2sJOzcZDAgpak5bJSjXlgUOMhjuJGpYbudjBZiMHg0bnYA6nILsSCXCxdkMhjuNlsQk1rwOptmV
N2CuOIY/aOi0FE1/fvZE3cI1by6XX/oD88YXC+2AidtcgTH2/JQKShKwm23DWllAETLyfYh6rS+o
novRK5B55GLy4h/mK1rcD4GTX6UQcPTtR6WSgIqH/onJeRBLGYyottF4iwjVHB7Jv6/mOB0T5zaa
Tkm0JMDvR/pVUx1M+7sto5MX28jnELitlcf2qBgWIEzrRqHH0EodKY+i8NSwLRzmpr7mgLlTY7Di
BeIxwMjrlRTnJzJOK29L++/7oCka5uCWQP9lrufkqQ9U037Cwbd27g0mXPqSDg9ZYEXoAbF68jal
UfnvG9ZPETkDWGo9VMIcDVXF+DxUF6r9/bxVi2ZuOyLOAJZUq/KB4Pe19lANf0YdOu7zfshlKV7R
UUhwzQEWeFm+VEfOmpagqwoOUJ08bYwcSg6DerTGFoHf4fyQRAa3heIMTokKCD7VcBeVjjTOknp6
9Fxbsfe/oaxfsTkOlcHswqQDChh1cm1w8Sxrgkvrb0DArWKuJD6olzkFWXpim529DgVCL5DSMECO
FskanYUmgFa9/4BwkXgTohgnjAASo2Np0WPPRENqmmqQG388PxwhEkO7Ffq8VBN8p6fDIRWyeomG
7cOMVRfzNpkOgeoPMuEqQWEMQlfEryvRL4RPP5Lzm7WZ0jkmMfKy7sAMt6bsKYEkraEvjYMOdweK
be6co7c5CHdmK6v6Xq2Lv9dssTnrs+ZOL0c8pbukWNyeNneLrUluG6JgAswPFo5E5BIZT3AURktU
wF7Wso4Q521fDJ7Rgqc26W1UTpXgJ+2aIPWI1YDhbewlD0Ki7YUjEAYD0hcDDvd0EQdGArbECJUY
BHKsEJTblXUVWN1fXAR03KTW/jxwIPDUuH2m2AZCTkRkgU/QXRYOpdeBlcuud+eNUjieTyCeHree
yzGqTADpagvBX60Juocir0YVlzmoYEp2tNg2N3DcEYJUZDnnJcJoM54cKI06WaIerAkRbsYg5hIX
bmejOna67atFdkkQxdRIuKB9BAkXkG9zS6cXWqBNsYXrHfJNhv2tqiJwO9ZXUUo8Q/vVgabn/NyK
vD5qD9ABpOI6p/K9Y8zuJ6MrVq9Px8ZRuyiEuGBcHEgN2tkBr0T1y/8GyO8+y0z1rgGgnZVICv8J
TdVJSgSJbHCoMT2fRxPtdXRgQokVumugk+HCDhTn1aPe47JqTOBLtUy8G8j0w4UzCB4Q1KQxxJ78
XmeLmuj5ap0ambzC9GeaOg3a8kGx3z2cH81HlMS7LvQA4+kOcTp4BTnTVHFHyLK2QzB4tA/dC7nW
wX7nTC/jTeqCQ4y8W8dxt9yYzvfi2ryd7+bbV9TeHuwDAwUI2nr9898jmt3t53ChTz0u6hJV+Jx1
EaegxKPw03kEAf0ERfnp54i5DRGXuU6gpty5+o7eBNegnLjrPHZgN/lF/6p4w0V1bTpQysEo86vC
72ShiuhA3OJz5tqRtkZBGfANcHJm2ZUV3wSl4pV4qjg/UgFx+zpSC5oveI5e1/fUaycZSjnbER2V
2KYvCk7AdC48cwJTlhnssxx3+L6DjB+6ytBEipoQTy17Wemo0PcxFOWDNRfMfHhwOf2ILNCW2mhx
g0rS/iKg8TE3LSdp+l1PwISQhc4w3yURqAqjX+eHL/LxW2AuxMFjfI37HICnsHD6+FCgg7WbjudB
RIvJ4Fw1E+lfPCtwU6xWdpOaJkJphe2XAOwle8t8o4vEwwkqC9YzH1QTyNBBApqn7kj70TB6MOK4
WnhnQoj2/0j7suXIkSTJX2mpd/QAcByOkal5wBV3BMng/QJhMpmO23Ef/vWryO2tDoKxxE6t5FMK
M2nwy9zcTE0VXfVOlKTrTqk3XdKsI308G8UL2nYdwXK0iStbNQ8XOlaujtVCVAq0LDi85glPSVJV
CeBj8Hc0qQN0bsyZnVUepAe/n9NrN5b5bzvzvOeQyzUFwgY7Jo/vSBR7pVK8ikB2O5XZRflzjJbg
eteCK4pDIGtoIwHAeebTNZGhf2IAS0EQESimEJGtK47kYDwEN4Tww9B3oaNyKXBURV0SaLrm7QGI
n0QxpsTh/IKGHEYdVyNoGIj+I+5vuuxD9M5Q+8P/vI90ai0gkNAygQIm8zQr2hYklqhwPAZ9KupN
HL/U0XtSvLTy+xJtxpXyHmxp4LrRAQ7GE2XmZOM+b0dc/5hRpJTbzh9R0+p9JTwpuk8Vn6pQTlKf
1KV85dV8zaXdmXMdEigxyeBic2TN/zk4t9K6rnz6eic90sqLaq96XPAyV1dPB7/F1O+JPzP3ZogU
1ZipU56maMzV95psE+VNjh/CJdbFa8ePXlia+bNU7zmNJkt4/9gQsivktz5xtCXO8au+5tLO7DCw
wSQDnezkDZCyyrqzUzvfktsG6Te3vCkDR7///sAvjOz3FXLxdAv6+F9zGE29+OiY5U88gdBUdve9
nStdlNiVSEVAzQccc+o8mydqk4OZecDVuzIcZa3c+9yBVBg9Ka/sLJx4Vd6AzKO3xcv3hq9dRZd2
Z1FNM4nOc9pjV9Y/WLcBhRyz/O9NqNPvmAdylzZmJ66TU8ITCTY6P1Vt9REa4u6woZvaDc78Xund
3CGgytNd9pY6O/QfOH8n3XP5BbOzl8amRKQUsytU9SYRsg/CK8cAoEPQm66sNgsDXprU2dU76mYz
GgMGbJ6NFfeUdwly1ZAdZUe0VYy9q7ipG62Qb2ptMdraM1uJLZpn38NH6i8lhv4vsz8F7KDYRKf+
bPabyGSGCOHE5ZXu81Ww2mSOodimrxxLpwapm6e59Z58KBv0OuereGU8GH/jjQ4iqr8+YTb9gwgg
PKnj2mzjLdCvqrGhS6TdVw8qdJTg1mUNMowzZ5fVmlLKfBpl8bOtfllaB7mcs9H9+n5pr/rUCzMz
T5cMZQFMN8wA3F13P0AdEfADVweony+Gp9dtgRXUQv82WIFmuygRySDCALYY5AbSFpVOA0Cbt4bp
jtEDNGD0DhIVeFcmH40RuebYHSy9dkWlHaSY+lJ6M7BkwR9ejZmxk/76qGkdLhyiVmdB0MklLhWI
OrfQRZAyxxo3I8S2jWdRrql8JEt5uml7fPEfoIIiwHJiMubgVbmyRk5U3JwZlW+TzDjjPP+NwA4t
un+ZmA2LhIk0jCWCAjUnXhU7vbKSE3TUsM0obcN8yR9ddRAX5ma7tW6tRgonBiOCjEvfoZ87RSIQ
4mp/Y7demJnt1t4olKENMHFGoqxZ7fNYdpEdcaTBLZYaGa8OCUkceBlEmtZvPs+LjcEQh8ZdgY2h
1KBCLQ1ba7y/IxAHlQNk5kEKpqmIi2cTZ+RV2iAqRe1N+RUSt0Ymjmh+FDgSeHOz2AkNsLqsv5/F
a9vPUqZyDvrxlC84SVMMRkl1LFaRgYOxIse0rxYc5DXvdWlidgtLJch1ywjDkiKkTMNTGts5qJ1I
8fD9UK65lEs7s7sgKsHXBYU5BFAAMdD6lNeeGHI75F6zpNS5ZGrm80uVK0mtwVSi5i5YgYtKRRuv
UzX7NHr/flRXK7KXw5p5yipPDDAC4/kgrdvRblSbHpqN5lmOeip2kEd0UztxFE+stvQU3j3EzgNz
lx5q01maO6nLb5h5kKxq+1Zupp3Z5l6We73gft9atq7sJAZA5M/vx3ztuF2amx2EEqQbI6cwB7b1
e2li3gFzKJgh+iVXdXVrghgUeSEFh2CeJFH6UhCpRcytlb4g+0I7UPYmlnbL1dm7sDLzVJYVpZna
Ih8UZauedmtJgkBusBvqzCvoDVvkHJ9eCl9W68Le7CWRl2gPCDqMCtx/9JeJbMEzceVb8gQlUtbZ
BXOkx9GV1+qx9Bs/OLDz31g+pL3MCVYEjqHZju0IVM3DEeOVULVIQNMUaY6xJOd31XFdGJltSTYa
ofR7UgMeubL6FIGn+PthXM3jQeDGMNF9OkHXZg5FJNAnGYLpRSadSn6TM8CngVN9j7SfVXcywI5X
HJi0SuT77w1f3f4XdmfeJVAVkYTTia8Fg5QICrgmIqKlV9nVXXJhZbZKUtVlnUBC1inzo8Y/tHGv
tpkNPSRW5KBGSz1uvH4/rqun7cLibMkGXpRWXkz7ot5a8UvUHVj9oi/d1VesgDUUuARAXcF4P6+D
dHIhi0aFlSKQnNgkftpzO6GnTokWnkJXmlxh4sLUbKFYAtElM8dTaAB7+FnpbLGODmIlHbSbqrKz
DXPGnfWiLFTrrriTSXAFfX6o7U/cZJ+j1KKWWsJ6JCXBPEVRRoJCtmhDW1MmRV4PCr3fr9qV3fjJ
3GyQDelTs09grlD3mXSnxGtFuvvehLI0pNleBNqtp+WUZ630ux6dNpWbdYc2dcFUitygp3S/Gs2v
6E6mt1W30/ObOjrVzG3h2MKF2b32pMR40U6GciiaG+epZaWWdUn0KJwXLjuSE+SlzvxNc+6ifbdv
1uFd62cQyF4n+xzVmW34UC8pa10JLj59wOyY5AHEvPQEHzAEfjD4ReiG1ktnHYtwqVKxONbZRVuV
cpRGOkwR5qJ5DnxSzNZ+hv5Hsn+P/fiJK260YTeQbt+3dnRfrN6WkqNLg53djZRywEMtrHybub3m
aqy2q8yL2CuJH7/fZEuWZrdiavKxyQ2MVRudLtiV6XZM7+rxHERLF8d0Imb37+UCzts4ASQgWlzB
UqVC5P61SRYC6mtZXgVqzhqeCjpF7D4bSq0VaqBNKgkQSNGDE7oZhtQviS/y3Ti4GBwwJo7Q9IUL
UbtyTMGhjkMBJl8FcN5Z0TJkdV2kqDKDcZq4Ffwb5LlReokbEOP2XkoDO04cZhnrrNix7iCFO7BC
jfrOIMdefzb62yiPbHUEQzVbJYEb885D3b2Xd4nwe+6aAi8fYo/aJqbBrg3AXEwHrwP4EHVtpx4e
O/C6NM2b2k5VNMeEelCR7MbqZDayP4SoQwO6ACXhJQ94Zeeo4E5XwGyHUECd3yhIyHAuCR1xADwg
g/oOCDcSx0L5Tl/q8L82w5emZs6W99ByTdXJVLSH9E0dOqSP7QiaAMw1igXPftUYukcNBT2kKlrE
Pl8kTPTgIyQwlnaWDfJJXwbxa6M8S/2et8e4aPzvT+CVm3ky9Je9mWNr6zGP8AbFq0l6lE0w+6r3
rDZ80Xrf21ka18yrQUuTFLUxjUsHXhSkgFR95/qKiHBVmHRDFymkrhgkCtruQbGEZ8sX9klJDWkA
Ou7WUUC4yopNJF5HSAvk5SlSvCUV8iuzCHQapSha6WDqnF//WW6WwmIWSO31wBmLhzEQyAz4fb6w
O67c+5/szLZioZBQq2WzdXLrNCSHVLmPliQDrjjKTyZmG5AIYkWkxLw1geaopHeMv9F6QBADgn4K
mVMUi2dbQRXEYHmIydLC9qnJhdsV4V0eL8QMV8dxYWXaHxfpoU6hkhHJsJLAv5EGojFL7VVXF+PC
wszjx1JoqYWAhTL7KEqPgFdSQZr0+3OzYGQuvqPpnDAckNYZAHxp9E1PNXjeBXT+wlzNFaloVnam
xjESudVPYae60ABwvx/HtXrT5aoT9fN6VBVajlHRa8GCIQ6RsdfHxOlBKNmMxC2ifD9BzfKwx2Nc
ttEzgkJ37qCL3g07kE728iroz02yVCeYlmgWFXz6qFnYnndx3lgSZjdrHyg/l+ORsV1a71CVUhKv
a2+/n4SrbuLfO+a3nOLFnowDuctjddqTUb/qIogbRU+QFQ2ShaavpfWcneG2s2hdWNMZTuKbtip3
WX7//UiWLMyuDV4yiw4yLKAZJshXaqMs7Ptref9PSzPzEkaUCmiVYa5SXb6ncRzbVPTUbq3xZugk
z0qoP0Tcbuo7C23O349u0fjMeYRMKDrtAxwI+T4LKiCBnbI9ZeIGymxDbDm9tMsldcHq1c2IrBeu
ftQcvlQd6ooaTJPCzsngsYLcizS0cwP0PKA58M24k/9GTx2BbieI3wEwVb+oI9JBqwvo93boQO1+
ZRW/H5ALa5XclQHGXJhQ9cpBu7Q1m9C+oWpWJlHnKPsa3cTMTvbFm3kIzg/qXfXOF3qnrjANAOJ1
MbSZa6YB6OWUHOa6d/kYPZrn5Dh+lJZd7MzRIZ6rbx71W7bk4uTvB6lPP7843oWpptBHgVW8Tr3+
V5fZ+kHbhKkdgmJlwdg1V3Ixwi+knErB5XyALRQ63TwuHQFIW3xHtdX3K3ft/rm0My3sxZhCPU6T
JoadjFgbI9V2Iejl+nEpQbRkZuaIWyWsSNZMZnTZof02RnZtKWt/Dc1xuSv0yaldjAUtpObYTkak
NYoRq+o5vs/3ipvv+LN2jg07WnDDV++8y8mb+WF0UsldMi1SnT+yN8j9vjZubUteBERlo9vSR7FT
7zug8m/Tx/+/ZZv5Z/jNtIoqWCbkvaePKqntUn743sbi8GYuuhsTRZKnvWEcCNBNr4rd7KLtRNvc
Y0j8WWyHm8SFKou6okvP7QWHos8cCm5tIxxK2EZdvMxs5aShEG8bkzqG9yIDVmAuxEhX4FQTLg0S
fGgohADqvLM9GNHJVTQKwM5FhLf9KUu3SQztMFfNajeKz2N5yIN1267K0ZXKY5wsnMQrGYbpA0C7
iK4DFKbnuAoxgPQmzYG2toAlT7rUzQpoZwNjBcnlAIqpmzE0oIniZUuMk4o5zebnOOmz6dnJ4ZQB
bmWiLzoxdsxETTIDTe466TfQzpasU8b3VfnMyaoyHy3d7tA/I3GPyB+K8mbgjaLb8pDcAh5qW0z2
CPgx+wMtg7XoEscs7pElgfhAxivXAoCyLjq7qV7Bv+A0zYkJSGYUa6KGKFBuOq32IcEy1vtaJCjU
vFIheVKjgW3AV9R1LLwi2+jllku5V/abXFoF8cbIhd1kG0HBFL+qunMyHAICnr7cZjFzs/wni3YM
DJYGooqMu5a4SeNTrqINyIf6e1Gsh/wUQ19x9OUG8Wr+CNI7OVjH5ppaj7y4Bb0bJA126XgL+hpT
SVxarc3yTBs/S4hddHvd2Mbs1uB7qXsIzScLBX+xT6odh+hdmWxMfpclq7x+C/p71E1y62x2a27Y
5riCZnWO8yN3IFOL3msNBBWnXvjoQfEiUJJkz3L9ws0INNcBJBa8xDiEkLBTHvL4LPE3MkIwJwCX
BSTIDIbpGlFT07a15FrRu8p1R2Mv8niE/IFURE6LQoraxeuM+th+TswfgnINflvR/GpKJ7b2cnBC
GqurH2jyoweDD3i0unKakB00r3NrcJLOZ5pXy/VGQlNFA95DXT2lpLdlTlc0eQZayM8iD/y5S/f9
19BpakmdpF00GWWhebtvprOg0sN2AuM4ysbcVH7jtl5kp/vabmRbviEHUNl62GFnmaFBdsERXjFv
IBelWZYCWV0ooX++WMpU5201wQTjPVpjnd5JnPxUyXZgP50NCHbm23cUjp5qr1wY+BUJTVQdLizP
DqbBR8OscKn9hgehUWhb2uIJ0qUZQlfnzvTMQ+HV+3Edbky3cOMVZGtBzeMu3QRX/MOnz5hddGFX
84b1+AzVAdMYTAeusYIz7n3+/ADud9tyzX1iP1s/v5/5r1HQ5+HPrjmIE4EWwkS9DERSYfZagA2s
KOyWLI1v+v6Z//s0vtlNJycZmJN01K8yOztqDtmFfoJxlm63arxgV69bZymldKWQ9XlssxsuC4lq
NRRzmj1CgWuT+yUkjj3kH9235nBMV7qzRDmwNMpZ1JwS8Oz8xu+a1pboq2A4Emn9/YJdu0UvZtKS
ZzFyOBZoUaqmo2KwH7K+FnK+KcD9WvdvqDi5Vjq8Nb1qm0kIWmOK9hq0pPVRdzv1Y37/KVc08C4n
+AuTt2WlamFNJXkEg7cWRGL8fBO7yTFwfySrwRV3uNVslFns2qd25/Q+0P7uVo/t8/cf8mUTWwTo
cIBxCboJAH6fHZ5eCsdUVgOEUWPlq7R0SjjX2jyo4933hr6sLwyhMRTQCgOUdmiA++ymrFSkhQHB
JiTeQFdu5JAZ8ojqf2/k6wrPrMzOpNoRkQ41rIBUFdzeAvGZzWMw/QJ7uyFODn1ZFK+yBU+4NLbZ
Cc2LPjNZGffo/7xt4vtC9/slTsvpV3xyArOBzQ4kMpZSLbcYmBTL8iZNyuxJlYgRg2hx5AezjdNf
UhsPC3nMa7sDrUsm2u1Bt03nD70kBkymE2mPcuBKrtEEpj721U4lzwvLtmRnCrgvHkdCU0ElPGIC
LcR1rjL4xopt1RdQArI9Ped3xU4/JBvdqZeQkF+fZdO8qtBIQxVHnyhPPltmprB6K0qgLbHBqduY
sv1U2Z1HVujL8KZ+JWdhqNN1/GUhLwzOFrJlZRtVLQwah2YfITO8shz91nzt/WEVbulxMR3xJTEw
G+HMsUr6mPdmCIOl7g8udzpbVSBX72h+DlGNBb/2tXD/2drv5NbFSrZ5yjuQJaFxxlVOdNW989Su
R091pveZWBmnGoFR6DRv2E3jeuneunoQ8RYA5SuAk1+6wEaF81wVWQ9gFSCt3bqfsli6sTTIq9uV
QAVUm1pDtXkRwWioWViYVgRb7S9IZziGJ+3LbfEjuDG9CumQY3bD/GZJY/f6ZoUiEkoXU6g3l39o
qWiZQWEXhaV37RbAej9w0x/qvXB0pzy1Pxb26nTsvuzVC3vTzy8WU5fUtAlD3jumCiRLA7FNmzjR
Cv2Jbi/bLV5/CzP7FX8wbZ8Li7Ng1myD1MgkjJC+stEukaf2wcTZ2bFvuMpo16fRNVfSBg0i61+D
Y74WW2kfL3T4T2Hrl1GDK1sB4Qxmeo4BrNKippxMzijda8ov2n58P63XB3lhYOYCgCzrQUYKX94M
BlDe3C612Illepe3gKe2hQW8C0r5FfreRg0p6BCSaShy9+GaFbED8gFbNQLbEuWpL/pNQomt9NWZ
6h1SfVK09MD4GuZPa3LxuTMH0iU0KWV1ut2MjfHav0HvzPDDc7G+K+x6Td8zX/RuvCXbwVEMd3BG
9/w/RsB8/gRrFrgRSRuqVMeMZWJTyq9Se0sjx6JPOTpsvl+cq4uPBAtEJXGuv2gxx51eRnEN/yVQ
68pFcRwGefW9ia8J4mk0YI4AzRsacXU62+RDbuJ5OnlkcHnraCc/tkdf34GGdnxpbHavbxtQ6DuR
X/nfG77qti7szt5rcVAlBPod2NiRutEKsUeVGmyfoxeG799buj6L/x7hLNiDpIQuGgZL1HqKokct
8r7//dMJmR9RoFwAeQF4AEHrDHdi1kUISq8SW5LpqxpJj+DGGu76fKXk6TFbgntcG82ltZkbzIxC
hHUKa6P11DKfN0uYpyUDsw1hmJE+KJMBg54nKohu/f10XQseJ+YsVHd0AHXmdB6KOoLtr6t6ULL8
qHWXN6s68tHNYjHne0NX4+8LS3R2UPmAtlozgaWIyJ2ThyEyzkl8yNhPSMX4TCUAl6aNm3fWUx/l
6IPLm0e5QzeDTvkxSOuFHf8VsYujBpJTDerCwJl+4UuBglFJuhzfk/xSbMVyG4CKapvvjwApISHS
yAsvgWtHzKIAAEEZygKCZhZOahEB21ZZ9w4LWuh97AuSobvG47X7e6L/4334T/bBb/73Xq//+7/w
93deoIzCwPP9+a//fSo+8n/cpG/vH/V/Tf/xr384+3erD358y77+o0//B7/8X8bxgn/79Bcvb6Jm
vG0/qvHuo27T5vfvx2dO//L/9Yf/+Pj9W+7H4uPPP955mzfTb2MRz//41482P//8w4Sj+I/LX/+v
n03f/+cfjvh4D6O3+X/4eKubP/9Q6D8pxCSw0lMqDDhfHLL+4/dP1H9OXTQaGoM19Adjbf74R87B
nP7nH7ryTwSJ4EIwDajsagB5/vGPGtwK+JFG/wk2AXA2QDwZsBpEJX/8nw/7tDz/Xq5/gNbxhkd5
U//5B66Oyef922dBsotA+3OSxyCwAw2j2dEYWQJQiGHlTlRxeuZ5fKoHYYH1jTzEYGnZlKNV2mMs
x3YVBRyNFeYbydAOEGWy6YGQJ3Yr+kPWktuojDw2ZA5IDOt9V3ACtXvtILieH8HFuzOzGNW4ASgx
IzePZhui17TmG1EPjtaRwmb1sEsrEI6Fio4HshejymZb/FAxDoRSbMchR2dd9mpk8jvIlNZaU/2q
Jetg1mQrF+ZdqHZ+q3lh+hhaH3zYddZjI+S1HmxZv83jaK/Qh6QkxzqGikSppTjjIyQXVhZQ5CXR
363iB77OAcpBNpLcBi2Fl0XZTWMNQO0nHoQL7Kh8TLt8MyaDR1ufBGxXg3DJBE4zFmeRHtSospsE
yWVdeo8T+UEYYtNb4gilWXsos7Vk3fdZaAO5d4qrF5HrTpHKdjEiP5l1Ngu3bOAHhFaQil6Zxg9Q
eI/tI8uKFeayB3Laig4DOarNtpSF09Ccg+/wQ2LSfV63qpNZMRQtb0YpcBWpvq/YGziQbQVXaXoO
eOikKhDR5eCPigrSmOCmD4Wng/OYVvIhRDlByAw010BVHkyRrCS9eg8Gtq0Jwrdu0N1x6Pem3J/C
sbKHMVx3UfQjqfwheeMFUvqJnDkjcI25FLmquopYcTvmytrqJIdIJ62JC4f1WbNRwWN/y2A2ZMRJ
yJZ0N5X6GFuR3YLauuhv0mYbx4WddyAFaOUcrzIr3IQt30OOHAqPEnP0oLpjaYQ+95sg173QBAN2
Vd0woztXNGntUh9XNcl1FJjxN2nMXgbOuG0a4y3jdEfQCm2bEbVzCiRhIyxnABkAuJ3uah2TLBIk
5YcRaVsdzd9C+aXIH5rSmK7Ku8MYP8p1tmJgxK/NzKm6p4IYyqYpEifWE1eOk94uR/UBPOx2FxiA
jMZONpr2KCAzjtsEdYFIK0EgXnPQ2h+I0f6KzeFYW6mbV7pLG7QGQ9hRT14yqJ50be/WNNtB2MzW
AJkNz1XZu6WKPL7+NrbpQ8WsNYsDOwUoWZe7mzpGppfTfd20aA1VPKOOcNn9DBXha0r61KgtUMQ5
hNY7cOBRdxybozXe86n9OdJvaxOFgiLdpJq07kl/GLn8bqX6Szgq73H1bIl1DXWzAMLCVlZtNChp
VOa2y12aIbGvm+eWpJkN8ISdydiGRremSXAbdNmvkOlYlWaMHK1XFOzy1hWqfmxF17yZavVuVXwb
/l6Mxs9DubKjDhRDkoYuj7Dc0jF+CaXgyaI4JJJOftUWimiqjN5i2lleqsBNAHsfininSqmHko0b
s+zGEqEnD/R2gFCnn+micEQi577SD2czZi+WngiXlYl5kiBWakPachNyTYA+bRzdkUoMQN30NJgW
d5WuehhxjqoBvkFO1zL6NPL8RRRepOvPSZCvyyBALZmco+ZdCcapsibcqcI2FOEPhZbH0BwBPO5a
J2wFaPQA8XYiCZJqcqCJU9rqwx38KBJM5rhXchxr9Pj87GXqUZ4K21R3KmjAzjyU9pEmaxs4dA0F
1Yc2TwCehpJzycznQMmgW8u1c4JHMbjYIg8iieBiS6vSloP6PAJykRmjepvV+akskpWQgZg0Brql
ad/6IDEV6wDcrR5XJEBdQxxNs+1jr0+i10Std5xaaNkITrTjEmKnPeXaeK9n8lMF3fAkjnexqR8V
SN4H2q6FFolbdNFHE0p3og8gwGoZH1Wgxs6QxNStxzhcW6OqeT0kareVlg0gth9uulaXXkhjdSkW
nibOqKstsjTgHOqquPSN0kB/NU6TJgX7oBfVMSqB2846YPELLd2bUDtZB80IRFQx5s2xKbXoEGWB
aidW69GIGLZMpG6jUjByygV5MAuGEmYgoxO+sYyzVOmta1YD+pgk+RCMQfDctHntG8YQPVZN0fv6
GBa32CCxVzcs2ptZNOwYcsouqzW+NtKaOzkF7DFl4BLK4GDdcgRVHVrHE6dUxMGsLL8UFRZPoq7U
hitGJIjWqu869GShbVGNICKSkzOjQelVbUU9FhZ8o4gitVX+s2jYWZGkNSkl7o/qXR1xsg+0hrlq
VbReBY91U5lI3hmdZeTHimiNT8Km+xFKVgOKQ21UNiN4HW3EIzr8rQphmp4KaGJ15akmwDePxr2k
D8VmiE34x7GtUET6Rabrj6mvWi7LaCIFS35Psm1SNMMqpS4muQAVdxnYI9hVNo2ZQ0evFZkbjslL
g4q1r/dFY5tW+JSC22CUyZ4NRbvRRvMcgXDqoJlx8t7IuYQsQR9vg0RQm0PRCipJQ+GOCtDzWmkB
5Ralk9whHvmYd4QFhvoji+PS1piCDWuUqS/x+kbXpM7T8zQAJAGik3qRoeRcTr+NIDEUdFV2ynP1
jSjpsNILEAbVYbjOSnrfE/UEdhDklLle7lsZgYL5qJqWtRJsJE4VDwJ59PGHGhfAa7Ih2lG9Dxxw
EYEHDHHXqsZSO1J5GCHBIRAsiV9IpiiuJUGsITWqJ5HnPzuD3SZ6KXshRTUyVNODMsYPJKo3NRsP
YabcCsn0CcnXjd7eqxVorzTcKIF4H8zklZeI0qRiVWHaowjVLoLyPegrosEPtD2kUlwFaU2L69uo
1ldWUkFkO7FjcHvwLHD6OtyKjEKVskJfQkBxUZUHridba8hOE0477U9lra/zXDryolgFBOnDLgHs
DoEbmB08KcHR0JTiiLlHBHGWtNjaFmluvvCg7naiE4w5Voj9H8qdckqhxw4p8T4WEM8A92WSVZbs
CFkLkM5W6Cph6uBXeTe4TcglkMX1Wh55TSnkzBU96Mo1URclkBydDgk6M0dbNkdjtl4p1rYsiLlD
kGz8SCQEkKEc8F1XGYkDylJ5xfEwvgXlGG7GUOWpX3eZ5EpgiFoZLLV8NdNwO3eN7pFaVdC8iIsp
t0qx60INfWOhFa/aXujrNkyUfQfG8dcxEuUd5zX3QkkgSqojEZxLSL/3NgGntk1ByIe0TDl0J101
k01Z6PI6TofyqdIGYWs9MRIAFoDMGaU8XxdyMd7HYlQOlaW321pr9F+ZEnIHT/jm1pKlN73PQVWc
lnFzpA0oIAfGEc9kpSwd4yxM/Jbm0b3c9jLUb0CC14WyeYv3g+nGUKzdpIoJgIZVlh6XOjB+BWoD
z4dOfaMfUCFFmm9bRSpuD7Mkow//QciaFGQ9pAbbdlb0rNb1oPlKI+tPSqoCStEpoVujmnNjGUPC
cP/XpIWPNkM7LmjwYHSttYE4kcCittxmVYAwZUpEK1kNVGjSj7aILfJE4ix4zkidbgnp+9zJMoFQ
sRjNN9EhMJZKhU3OqW5XvZm1hyGX4ufKSulmUPSB4QrNLESYadH9RNVOWwPzqqFRv3nVDTTWjCqR
XFNqtYPK6V1k6St94EhcscitDOqXleq2srQtGbhl9WjIVphJyQaV8iHI+ZFWw6OWDG4/9kd14Bq2
UjcMO4TvIDXqQNsaj5Kw2yR4JVrvp+g6skmS7yNZ2VshbsCRphu55fe0zx5IKvy4KXApDXBP/B73
6pbU1JPzrnGHakg9ncUvUqsowNcogOyahQfeFOH1cX2jtikDsDZ30PE38S7LBFoewSFV+aFQQMJY
v2EPcidN+sKzDPbIk8EusuBUl5KKABBAE87DcBtTCHIlKvCWoPNmTsa0J9HLqtd2KiYf+uiJSn9Y
g9HhHghz2xijaIu0bgE68VK2lUFo9yKNWgctC5Zt9Hj5abGigrxCgYBnXD2IVFh3Cbr/AEES1GlS
Y5uZltuC6MYPgpSfygosAEWCjU9ZAvE+M4CsViFtman5qDHfjcorj3SHgFVN76pVIOcObhTPzAAm
y3PMTDyA4kkFckEaVsMEjE8we53a+joXzC5rLC2wTFpWs6OldD/bGlVoigjbDVO58tMIW13RZanH
qYogumJgwHgD9MlOFm3nDh1nrmwmrdsiDsU9IWW7vPlf1H3Zctw4tu0XoYMEAYJ4ZZKZykFKTZZk
vzBkWyIIgDPB6evvSnd13LLKx44+T/dGdHR0RbvM5ABg77XXkB8in97kpHeHynMI4pv8uBA82lkZ
DHHRQ5gDzSfvWZb0OlQrKMn9nNqxLNGodKLa4nQQ12bkqK9oXlzxIgievQ5bQq9CZILCjSHcstLj
NxYav7QEfHdWQTGmvm+LpMzy6IhWDovAz2i5pTlyb2sPSTiwNVYHUtjq00yIREatr24ttRrOz4F4
DqxbdqGHDJAhawoSz+ssn9soX2/DMRw/6XCxD4I7Ct3kOGwdzGwL2JFJjrjBwV6rsdXXtiLyobJE
bdraMgqXdGDmnp7ave8V5fMELOgxt1X5Ogs7fB1RXxyG1ZGDFyq/37rWHz7JUbizM5U+EBXZL2Fu
ZrsZzTjuEBk0LjFHSPiNnMLhZeA0ezCdzu99V+AgGvsMdS7NivLRIdz+yxoyBfAULs4VsiwRlxfI
Zr5y2sBfj1bikXct3cICcL4xvPGOq1+gBRP4MENR+g8ZbeGWWXTkumL5si870d5kpuB0w8IGW722
weAlw9qGJ2z663FlDF0bvEWq58HgnPT5AuGl17EHKNHUyyxF18EufOmfneQD3bJ1hnsWs/O+yzVL
o9LUKeF6vw6k2M950SG2aejo/eyT1aCPdTyh1WLwaEYczFEPQ4yoUE9WM6QwhFV+K+mo3h0bJRIZ
cmbA8ahXh09LqGy38nbcUCjtoT4T6AwFaZajkTnOBLD9D/2MuJe5rtKq7YMUrnonha+2kPPeR0xV
0K8xTHj7xMwAJdgQPpaku8U5Cy3jiOogg+xMO/bglQotDISONpuKK9gAlhuUmCB/VKv/XZYjPFC6
LGmB0m/GWZdviyuGm9HqfZGVYwrZkkodBgZ5RqLUSPNSZ9TuqFDbSbJUB9izhSnuNO+RxRtNKLvM
56qewfVd6EtXljcNB2XOES9/jBimSx6HsSzQUYe6gU6bplrHo4U9fKneV2AliLaIR+c9O5XtQelN
J+a7mPbIa+koHLy8LEsGi6lP1Zq4mFb8exY6QWq3oxEgXaEBC5oyQTd66R/vImHglrdO41WYOZks
4124ftJ8jRcLtAF4UsRMUjv16BUDwIGgrhNUqHtP1Fe86/zYTX6Ohs9vrmnzNtDzWqPS4vBmtLq8
AeohNr4JOTIMvXpDJiAZAqnSYZRIeSzabUAh7/XCYoh7L38DPX+rS/HWzIX9VJXkup+nLhVtj7Kq
zNiVT3tU2ZDUxkY3Z3RSezzK7ySIaBy4jKR5P2xNPr8CcL7FJoc9flgRIth8X8Yq9ZqXDMF+G0jQ
Ep2N06aCiioe2ktTpscIG4Lhu3D18PN9h+2SkKch79O+RDJoJZuj61Z39Ezob1uldn0WyrSLcpAT
TDkmpgRIyOGI6XX5lkWnwG5z+Ee2oX/OTfMNqrApKRzOzJyYZWNJhiSzqmY7nDpRDIaVSbu6dFul
AKK0SxOkZV22Vy2W0KakdX8H7QmiGPsIW0sZN36PXLD5lDm4VhtTP3V5C5Zs9MqQUwQhWFXsfM9c
j+ZKOqASA/h91KzXfufFqiw3SsvrPPMCKLkHc9XqFgbiWc/TS+pa0svla2a9k5NZeIM9ewLZokf6
GiKP/K6WoHRSHQPpvYw/Tx5wIARUMf2aw8IeBVFbP6/1/O5PA9+ul8bT6yzoGhG9MQM7QAyZAMx4
tUXhIfM1PLmewMECsV5nV4USLqLBfDZ9J3ZT3SRULce6yVJXOIpTib97YYVDRshraGX6WIgH2TX1
UzBBF8Ys8NuJDBMeg53iedQw1lZNFA925icCxOkBvp8jIuUmcBz64aYz4DwU+V1ZoaQPRvq0oNdO
ode8CWiO51WVqwdIpjco/KttCUpyVeefDMi5O1m58BjSDAV7hZxaGOxEGb7STs23vi35Ywl4sYgC
ss3LdUUsihK7um7FltYLhhuVsBB41dEdUeZbO+W3dEW+XpE/4Uy8JuB9lCJ6BaMbuNZCsRWCSZ9m
ebHnBYSXPsx15qbyUk5q+ExKwIscATORKXY0s24TVkObLiw6SlQ8bTUvX3BY+ajti3QEFHRyxgeI
Sj0NmsDS3Y6F35xRGlz7Q3+Es0qQjEhpS6JJ3xlJxKHP8jd/VNC8heu3kBc0Dv08epjtimVv6jsS
dNgku9ltc9vVd6FpDWqP2tm49sdo25uVHhre8BNCyPNzTWhx1fuy2BYTLGAQ2AeuJAs2OLhubZg1
m6IJnwJndtMSDQkVTXOLg2dXtZ688teInwdegO+NPVhwffbDEpN1ZLePwfexWX+cSngj2dKCK03N
xqK0uUhgPnExm6ucYUddhi34G/Dnosng2qcg/FKA0nHOZy84K7fPM8yg6N2obGq9VwIc7iGqObzv
w6g9+N3axei82AMCjM0uGtbxscrAlVmj2Z11FZDUr82+y1bvGpzjJS2QP+0ipDai9npqAYkBZsfG
66pLyzTB1dnKZtO0i8Kdzs1JgwsPWjb+T0eVOaomSyrvPFI+HzSp27gzIo7EmNKRAChtUy+sWWoU
FoQOA4kSd7EoVADKIh3MyGzv+eR6yot4hLtsg6xQWnxC0Us3Y0ev2o7olPMh1SsaYsCuz6Ah9teq
R3gZKwXYXK3zYSwz7jrsuUb7TZwxMBApuv0Axr8DQJEmxLzixbTgvvO25seq7l2SFY5dVUwqIAYo
uxA/3F/juLzEKi84B3XzrkgL93TTpkXkKQxKVvBHqIP9o1WEHzyDyUTGhbfth/IbzcXRtAiaDPNg
b5x56ZbcO44u7A4GIgPkxjZX2itF7DJIBuKysQlmFojEdL3/Fnl22E3UnezlsZPyEsPUt4exsEPq
L0s60gDPsvsq/UzXyNSds03Fp9MERQMcn8QBY5puWyLpLQk6miPLpP/mrOgfdRa+qYonY84ODgjy
pCqyHZ3CiZRL8H80ZlhxNXh+Mpuy/9pG/NU0rdwYBMg9NtH0iM/g1pUwSmyC/A3VDz01cjgEU8iP
MycwY9DlxssBActlKtIqgAfUOGepZxHT7GsG0SGZ9nkTVBu6ooGEV/u1Ab0Qar5zmOfPxC2AHFi5
42sOMo6mhzIvwLVuUQvYUp1AFzmwEp6NhMoKbTuwMiCdLp51gK2Kp2WpD6afZBzoa+UOorwS5rEy
10PTndGmJrCn22aLCHH2h3YrYLRX1SV83IiI266mSYnuF5jhNmq6a+ap88j8O0eAZ6rOpEO3EhQ3
8oyIizlep3neSvtGopiX+PBrryabei7BoS76KxjA386DfuBDme+5m85+1x66qYZagS43Du63Tet9
z8ICO31R8F1bIAdD4w+chcun2IRDuVk5wzoLlsSKL17nvaPUvhIkqpKFuC1ZogfZ6lO1FOchc98r
zIhPUc8kbCkglqE5n84LyY/dgg6uESsSyrgXR02Ng/umJPYOCTQxoMJNscoDCZaramA6WWW/C2d5
mGQvYdQC6MCfwBVul7sx8s4NzrzJ+9QKLMxKbXQ57UrTRwm3eVp2/QNea4xCqUTSIIqkPpO3i7ks
YImd2ceKKztzZvV6dAtNBN5mngMQq1acGiJT36mCQLlC14socgDAtt7nXD4LHJvQiAPp7DyYU9yG
F3zeJ8+OF2HqLfo81npNogCL3+l6hRECltQU1FlinEAa+yBeZFvf1dDvbOZZ7iuHYVS+a1fEeqmZ
7EouPwf4Kx2+6QkaUTK47yPoBaL1ko5vbXgjZbnNQ7VF5uB1i8CesFVbi66xcVj3/mdLfZjjIbhY
ZV9ynG1hM6VrlcLo43HprsMKJk2zO2AejFAhOOuN4lzAk63OohZHMQROHDKVEs7haQes7SGssfBZ
TaNEtS3gtxCtsvXWB4nB7mPbz/yhEQvcDYPcf0QmjVYYIeYZvNa4Vx/RLB9YhSwujkzhTe7Q3y2M
T0mAr1ij/wBCzfqEtgOJfZjP5TXJr1o/epMVtkYfw1tkwq42sTV46npcILJpO7helv6GsiUeGx1t
qksT1ICOuW9LnYBpfjZFh4rKWyTqQPhvIurgzrjuQGx+12kFPJ2dFbHm0KlyRwwMXpkcjvCdQOIz
I2CnRvmzadR56czezzubwPgFodUrF3EOIGmjewsBpTcfS2CIn3TdvsPlfYoXgb5Tr7gAmaAtwg6Y
FPUAkAs5UTsSsOZI6HClkepWj+t9SeFmiE7lbuyZvlODwgBNEtxTA7vIGyrJqVE9lE3DeW1prBaN
GmfdDcu3IWvPHr+vaojgynHDS4s+rsNE2NZb2tMdW6r7qIMYEM400nzvB2godHQ1RDDlqbB17Qut
t5Ubd56EKTHgtjZvMeUOt1IHqDK6uGrAeeQnjbApUR+HqkkUewxNfw6wneeqvSkoSWbYCIhggjfb
SthnGcBw0vUGngnO0CcCGdQG7hPoZaYpy8Rmdbg7T9JtET6qfNmY7onZZZtxc6NYvs27vR4TO5+4
UDuWf5Now+HlvmlRDZAF4Vodjbl9p83ltJ1xVzLlpngJh3kbDN8U23pB82J195ot5NabLtyCIMnh
n48Ao01jyvRiTmmQ4F28VsrC7vNt0diG22Grwz4dNI46gDI2/FyWFtvFWCQo6DeoAQ+C4+0LzyYt
L7LHpq0dpvhA7gyyJDehsx7kbmi146wJvXttRf7Q5X17W5UABJu1Hfd9R+QOVA66oUFXfPVkxnaV
wxdNHPahTdeDMoNJPWI5WkALmD8WXnQ0EFZfuAS41UUt103j+kMWVNNuGHmT1mXFnqqConmbe2z1
mgJPlB0z6ayaM9OV/xmmecWGNwuMLKzN33sm8r1nsEVr5tXPzh/GBfWqmuGIGzX3s83CzQoxns39
CFlBusRaY9FymIUu8df3cNYezeOMoh6hdxauFT0GefylldmVKOsH3ZFPYshQaEv7OVuaFJppTL0s
NtGaursexFMcVk8YmNe7emE1Eq4rmNOgTagKAiJYmMfAprMDlVGbmMx+ozq8xbDuiY5sT5V6n7hB
i9Eo6BUtYEF08i68H6LoIDPgus3Mz1IAy/UgN/QKrJZeSsjwMPlqshfs8kViagdMOICSE8gQxxhQ
ZNMcg+q5Y6CaNphiMFpPMQmGu2Wawziqy9tuGq5WGdzklp2R7fWFUH4fTOSgg+G02m6nkTUAjGCC
m7BbyVUOCwhbhwJ1Yf4we/pQBsMLw+kaL92KE5wpftVYsgU+CtUuUw/tHNyWnkoiAlS6DoLNNGPe
6DCm8c11ltUeUEL3lZv3zncEBgkLvii/B5MEEG9g5j5GJ/o+KOBZ2YSjLYfIUfhNAtWchTcWilM7
8lgRdcMCcEiHAUMXpIUEs/niJALsm7x5c5n6Gng1yuuwOHQzrXZBRa6ynA/xpGakl/i7AO6gYs0P
MsTYJ+M1Jtr5UWfyCYXhTeATsHm74nb2JOrN5YZ5ETSyfI6LsjzpAMdpHURYfV0OjOCyJ/tlEmYq
yaZliSvkxFzVLW7UZOalWcUuUuPBZ/NloJjFTSUTr27sruFoWbLhy9KUZ50h+aiP1IOnQrJp2whz
yezeBevGs/RLxZY9G9x5qPQ2B1aRqeadMuKBjScfixrciR6unwTEdaQvJsy1u6iKgiuxVMt2KOcg
XTWVG8WQ4jZZdjOjUhzKAPEY/T7UZQfvxvzVVxjOeCH54ruFAWb037W/yE2lf0y9ASJH7lbN/jmT
8w318jOZoNHrkXJE4Mo7dlsilnshv0q3Lax3g3FhsxGDSXmIRESE5yR2guUXeh8DTr/VxRvHONQH
b9rHmoQ+dUNHlBr+NRwQYtYDYinpXgNcA6nyfnEPkYBjN72KqvJuLh+oIckwhBcqAM8xJuPdBk0q
2rbM7HM5H9tFmFRNlMezAvVaV8URaXY2bX1k5oHPhjkfUKt1rTFGQmcLRBnFrTf0MOZrxU4L2UFX
i85dQubgaQs6Thl+J2t5AvXjgbsiJasP2Ycbg9gDWjf0AQYy0PeqGbj5iDMN2TLDi22WgxXse94N
h1D69xitJUJH18A4DmhXF8zDMNdEfwkydldv8rEUuwDib1HVu6XhOyf7CLOgzk/04Oiu8ikAdgLv
bYwZLpwVsBTaejy5yPvOtItBafzUNuXXTJTHRY5vzrbfCUGOjsvgMwYawYa67tsQ6TuCJC/YS3b3
EUe1PYb7opnAtMpPUiMnq7Sb2WlM9N49MowpE2+9iT51s7npfejEJ7+kN52FPhfqaoWMqU3ZjWAw
SNiq19hH3VofawUIsp5BcUEi1guK3L3Xdq/WqZepzwLMIcRxnvynZWzfKwxyYwoAD/A3eQSPNPYB
QO3W5W3lvYtNjV0ypxECQsNXwMct2EgMylzV3uIsPiDX9jaK4BJH2O7CyhDW32KoPyWsVAtu0axx
hDfKF3rSVXkGZCc2CimjsZyaEynBXIKPer1R/vJeOMytOlSqwxS5xHqYzNoedpEkP3V9I5IKiFnc
0wEGdn0B+TpkDnG9kH3Ujl4cgiGDT3k+FHkJeQ4Dcgtuir9tQomUFumdMqOQBC/LEnHPdlNT8nUd
BhCi1KND2pFfjPgbR63SwETqWKgFj6/BVAxs2xrfo3+sMHjYdC3SAoeuAd6NtYrjgewacHt2XTiy
TUaLd67lw8IcwGlNgduVO5mPX4bQJRE7VQ1GMEuHB610kYix+1J184mhT1Dbhi1QgzegZIT8SQ5F
giEpkmYxqU6XkSABolKvpNOf+MzUsZolTQy1/CviYd5hcI491X+dJvRZZdN8poU+FctsMY3ILwOp
r0NPP9deu+GYnOqBQ4IgfbCJWuxwLysUQMlkUUQFtDxlM7SLutiD2X+L13UkElQ0jJRutWVJ4+Fr
ophJWHAebNbEizq7/lqqm3l4KoRmyRCGe02bQ752V2073kfWNnuvwdLifvbIhxDkCHcxL4QKpZXT
IQzmF67b8MabqUgwwX1YmyXOZXn05/EGMRSPLcUjhMJRqG7LgIjFUxmS3UBQ5eTB56y+6wi4bo1c
tyTIPEwiMc8q1T2sp7aA5GKm5J0PXuOQz895aL+0qwp2w6QfemK+jSAcZuItQNnQY8g78QDzD36g
w45Mu8bsF96ArYCpq7HXl2Wh661V6ybXnxzmetLdF8ADptSwZIEvbeFhyAHzgxWISAAZ6LwAMxrK
gh4q7rxDNJmTEqCERV76ScmNf+aXCTvIaLm5a1WoHotWZfedhxsFJdU70GUo3oSp1qvSBeTNCGtS
CyuthxX0x/dAQY9f0WHrG5xE5VSom6Lk05JQSM0xal2GZwOS1g1YtOWuijwYWqxOHxcyRPsFkbzb
SFVQlaMEOpXcqK9ZpeCRRNC3BlkXonWavW2Zed0VgUosnjATfZnC/DWT4LJw/SpazJLoUPeYtQwY
9BDYGYAO2JxGtXbXFgHDNyIovb3fj099hcfoZUBB04BUT6IxiL6m1AUH38J/0Tnzvcu7DfbcVOVk
u/osmV2YICD0XPfqeYlGkNjCp74Aw9QvqvbSRN2KitKEVNjfoFVtHlsdkjsnAXwGrzUKC4RNi9g4
71o35rY1MGB12RUBAHEFHInsMFEu05atwVUxDrdtIe47FRX3CD9IwEYGX4pW86EDUTqZLYyihXU3
dei/FMVwrOk37RBXNqIDwWRmwLR5wDweXiFmyeMZM6rMK14i73rKZDxOJz/MtwIzlzy8rWEKgaF4
3KKwE/4b0m1eQDm70o4kS9DCmvXrKiUw5CesW4hs0WOyfP1CinHZOnibs7wnYIj0oNAgS/w1EBmY
96Cc8rAONxkG7KgWxcGIPAVScpPrZs8phrhLDsIgLZ47mQ2X7qXFrpInq+5TNqNs0hXoWOS2jtAx
YOOjRcLovi7L21awcRsVLg2sl70Y8Bu3QY3CGgnB82RVMq/1s6p2Y1Mc62K50xcwadZVlk4k6vdL
L9Hhzh4Q5/HBOnnKxkjG+SCrZI2KeU9Xnae5nsDHVgaYFHizt5lHoicgg2obrBJ1f6NgBzp527G6
zAHAWzONARWUBSKBa2Tqm0vN0hXhpo1wtNo5FAgghGiZq+sc1qfj7D+vQ3fsB3BzK74roGMAMUp+
lxRbJOAV8ln4s79ZFM+vddgCmifrkdTwdbPw7SDhir7YRHGh5xF1FoWO/GLSIWT2XVFMAAfwXIkc
r1unTmJ4K3oPxByGEonxBbm5s33FkYulM4H9Vs8v1VqndQWKa4QjHaNyE0+ybuKxRWFW+t+E/tY1
PVjoVF5PAvW/wz9wUEZjjiLbNpcsCa8H4mqtxkYyRWkRNOoGTLoYe7PEJEIAGXV1msv8cRnyOo0Q
t/JWdg3cwIC3JbnfHDD+v+4K7wkTbrVxzE5gXPNySY2FpZctMab93wksHobu7W24fm1+K7G4Lr51
YCW9Dx//1P+DGgvkFv9OZHEqILIY3qoe7/0nbcaPf+/fWgv5rxCxJ5EUF224H4Ag8B+thfwXEyKC
5SmDM+5fKoy/tBZM/IvCdRPEWYlwJLDCIKP6j9ZCXGQYsC7GRA1xJ5yJ/0Zr8cOQ++9KCz8EKwip
d8hvgLPcRbnxk2zVeROkIF0b4sgvu8SFS39cB3aujTbJlA0YI3Eb3CiOwffA2jkN5lUkAagDiee5
8FGYYEgAPDhoKnq2Q5u/oUP+lTBsjhe3X8pLBiAR/XUIsbpBNaEHcxoxAMei655NCFgbzEG6N41o
4kgDcQBnRU9pE2Bfjtsia3tgrPW74rZJWD32yVyCR1mgZf5EyhqDBEMFjClwRIQC6uUqj4B0R2i5
lxYzjAitV6I9dUtIDeKxB6WH8SdUQYEudpjKAgH1K7XLWi3uWevY/0J69FiX+M/Hj/0nDdL/uCR+
+lP/P2mT8JH/z9qkbVHZ1+r7T9ok/Av/Xi+B/y9828KDHgw2/SHCw/+zXqj3Lw77ASRewnsAzt0M
qqW/1ovwIFuisNxi9McSuwQc/7VeuPyXgB8Dvm+Ik+DbEfj/1Xr5IExCgihEedBHRcJjcEK4aNr+
pvK+fDZKVlyloF87TB8tLPDQH6lPsg6G/d8eyl+6qL/roH4WbiKYFbGeEaeX8HQYZ//Dq1jzHI5+
A0jzSFllX50re0T8liFLptIXIKgRDGvXFbT6GNRi8wdh9y8vHoZwa2Kw/kUSyc836rF80FXuK9RP
pICHpgHDV7ZBwkaMZDvwJKD1ycpDOOk/RXF/0CH+dd+RwKYIvwD8gg+6QHBrCbjkgcIeUEDFRPwi
XbqF7HTdTDfz1KC8DmdIT/q8VbulhDwmh75gT2sTgj4xgY3z+/fwwc/trx8kPeFfTOWgcf+gaSUg
aRgM2VWKumc8WVZjRKv5cIVPct1ma1u/l5J2F8at60HyMmZLuZF3EZC2/87b7sdPEbCuppFH8flB
cvHza1kzvyuBpoCSvBB9rStQNDbo0eH46CnM+B2oKLdkAr61BcGi/iytW9+HoEBiFCQoUMEIwDcn
0OM8mWhwtf4UAv7Bj/Xfvy+SzPNZ6F9W3Afh3iwB7S7AQNI2mop75o0zwOkLwaeLeNpVqt/ZfumO
ge2qLcihRYJOu/+T5eBF0fz3Mw0LB1biyCRi7OL0/TGLNyLAorIs0qli3Xxui4YlwdrZG0iWyF7Y
ViQLh9E+aubOnOBfhM5mDqvxVYTgsP/+2/koZPzxUwJOGUSu+HLYBz8AiC+drPrcpFWv6ffOMrOF
jGHYDaAj735/qZ/ltP9+9PL/Xop/ePRNprIcQwaTUq+FyGYB6/jQkiz7gtJvuXXgX29/f8HLFvDh
MV+eLrZqmN5I8cPe5G97YeFLTeD/oNNAgUPfB211ZKwK/rALXlb7P64SMuSBQ3eNg+GyUf3tKhUv
KfEGD1/UBALGYAJoplYOhAGIXwwbnldhmPjDW/N/8dqwOuVlrIItCMF3P19Uk4UUMxQyaVjacutK
g7jvHpthacnwBXWC2vJmRp0BF0gAZitmJRPqjhjQjLg1ZU13/qAxlKAgZ35axxlTqN8/+n/+PmwA
CJtEhIUfQK/74aFgn7Jt4Wqb9vUAwLJtIrSwsKoOWpb94VL//Kwij/nY+OB9dak4P+w4NTa6qavZ
5S1zGLI2BcYA+GGPeWvHZBUi/4MX669ujcGsAFHPAvf4o2D92/su53rteSg1ABcMHqs2hL+Z8+Z9
2Hgy/e+f4iVOBPeGgxaFw89v2ZkOu2id2xT9F/hqHdgqgVZ2O0/zn8JiPliwXlZn5OHwAO3RDwLQ
kz4caob1ovBUi9VpJEjgJSPLoR4hfYglZC8bPTULGn6XBzd+3S1ghbFLPBaGvxkoB+9t6TuEdDEJ
FGOZXmxPMcUjwxymDLDRH7IL/rni8O0jICGEyRkit/mH405M1JcgrJo0a3wk1Q1ouH2X2y22NySh
XVQNQwUK7O/fxa8vigcUSO7h1X/YKEHYzPwabQXyrmuM/YLSRHcci+qqI2v1DpqLujFBQL7+/qq/
+tiQA/Ofq360YGgjuiKjymGGIQd2vFBvrbLhFVnn6A/L6J+bJR4q5dhL0PHhJj98a1EID94M/5UG
tWY4BCW71myN/mCp8IuN6+fLfHiME4gXnR+B12MykHhVC8lfHoDz7+cgY0QBqFCbVtTQikWOPDc8
w3SmmOfSxYIZdfCUae/IXGVJPbnmBKBR3P7+gf9qNwnR70qsOOgDProyjZA4L6OqQV9EcXsVuBlj
1iEKH5yS9fM00ezq99f7YLLx73UX8hAR9VjlwEI+fMy11wzhWiEjAKR18XWA+cHbMooLD2AeeAj9
mZxehlFVt9XEI0w5mZv3yi9Ao7DSrKDT0AyR5eMKmnBYMP6XNwX6tl97HfzqeUhsCpe1E1HUKz9v
QVMu8ampsUy5G6aHZZ0IiXndkidstuZYhUv9Xx+nEcpYEVJsrZHnfazr3TQEYhJzmercB62t9HF+
wDHYPA8C/2vQcu42eqzkHwIVLt/dz6c4/Hs8ACHMx20CDvn5Po3y/WkphzI1+OiAwC1Z2s603npd
VJ+5D8L1Sn0Lv6YcroO58P/wGfxinePy6CV+bGsITf758hSqQkTZ1GVKo0olyIVDRloDfTyIaPMf
NrJfXQp+Afji/AAW1MGH85LXqIvtMOFoFjVJeiAWRz3Ai69sJoTR//7r/sWm6QdM4DhB6C0cPS6b
zt/OSozGwtqFxqYyA6slqvxoayzjYLxRHyB6Nu+cwzT49xf9xQ1ydL6CcQ5qLmTdP190hIAjAxyc
p6pz6r7PRJZA0bAcwf/7kwnT5bV8+GrgwoNn+SOtL/wYmWUinvsTlEdp5nQAvR04UpmlLuFKASZC
l5MU88UwWpn339/jry4M17gfdQ+8afg/P9cpw1ZOEhrm84v1Vf9SKap2wYWS1ztHUx1F5tOl+v1T
C/WLHQGVgncJS0bhBQTw58drGetYXTR5SkDaPds2f1/7Ity6BQaLug6m9Pd3+qvL4WoANbAboJT/
4A6FNhs9SuaTBCJUAOr+Ip7NujZPrarsvZ9l9A9P9pfXA9jp+QA1oej+UFm3IWkDSiaSNPPQnyoc
VnHPUF3mwARTrxz+0Av+80XKi/tf4OFil/d5+Tl/WyHQ/4PF5UYFu3WokNH9DofhEs+5Ws/tiOpu
kRX6UCne/uGx0l9eGGnoQlLkUUvvA65alKaanfRU+n84O68duY2ua18RAeZw2s1OM5JGtmVZ8gkh
yTJzKmZe/f+U3g/4h2yiifGJYWAA7a5i1a6d1lqNlug0FrKcqUJGtMeLk4xw7htjUZzGkFt9cF3A
B8e0Uab0uWIK9+YkhIDHxlJp1Khj2B0E/BP/ZGUgSsY5E++zA37ppQtlFxV6toG+cdgyDxPVBSKE
Y2qpHyeGXeGw0YDQ+XFoqH9rVcCkYx1NdFQqD7jw42O0EXgAa7BVAxcLmtjwVhstzA7k/sx4dN0y
8p5VY3XSHLNiJm+EqteFqaKf6YiA1keYUk7XwfCT02Uys7Oe1dpRSfPpWXYmT4quiB2XtVHB4bdx
xi1Zicdjrn6dHg9JPHhRfAKEraPoMOu/lxr9vRQ5uauqoQ2u6XYCMsUD0TEM3WXqRoW5UAAwj/fp
3nl6NvU8iklAADx9nVjmhjaZUWyFJ1sbnCPMRMWxBTl6y3ugw49NbX0SW5cNB5Ysewmrq914LUCT
XgtPDbMFzUGbDPEEqZHjxwAP0VzVWwYNGjl5VYM//qEoEXDSYRxc37Zn98muYZPP5pzOnGM5Z+hL
ynjn1Ny/XxR4qaY6Jrx0pLOrS9JDIRFVbRidaCXrx7LWUwYiYvEOgIp70pUwOoDP34sFNo3KXSEa
d6iirYyGjdszbBuEp27kblIyq6JrqsJrexAIGX0BbkBZFdjwzpe/TwBkMfv/m135dVtRhxF8EU6O
dugtcw16f4KxsccffWtxTD4T22no25KoLf1dyBRiVDW4nbg07Js1A6iEP7c/uUFk0RWFmWgc1T3p
s42qn8dxhubcocXCDVtfrzmaM600oxOUgqDAizCFBBkFWhsx2N89AB5nV4b2acE0PiA5iE5IkPeO
u/xuy2BB/gjK89DmEdiqqx/hVQGJi/wRZZwbL6Y5hlcHDNQHO2vb3/i0/V+OGKInC09zaxkfupWo
Abwb0kJhQEXX31uQ/zY7B/w+7PV4dKBSI+CGM3n9umo2GaZwKBwRiMPvP4qCWRtnOMej6zCyVbXv
2iTPL/CbuqeOsqz/+DRslNKxjwYcPo9HkNr18jh02hj2SoD9xq6bc0+Cfc4BEL/zRASjpqKPzyXj
quox1LLkewPx+XuQCw6SyEFkUmCojJ3neMv9wUBJnAEZNjW9lUvSvLbuayGiE0w101WDS+o8hu5n
N4RV4PHSN3eeA/GrMmnwLi1XToaXo/M3chHS1LpOwjS/9lTSLnARNyPYLGDbUFUYV63Qog9BP+pf
H9vfeP/pEiGAjkSYhUToeqUGyDkm8nFtJtW/qQ5+GkXRfRrF0F0ZeUhuOjCZ4yBgRHtseMvPWLpK
78RxXZR05Sd4FfHkczQ60BBhWK3kcJyXPcNy8H+NzTfkrZ5NL87Fd9Olc3V9acUuaVe5qKufOgl9
jFVoNaIGQVevdMJPhmCm7PGqtvyaJW8ShXSNjrX8+6tVKXMjR/ewN8f69GTNAgaKIkD1GsgRQyTE
NtlZzZNM7ByjLbt0yG2DTrtF+Xm1mzBDzWoSKaholxNiULoDbdGkvthD/K+hxNq1to1/H6906+Dw
Spgu2SOLtVcePFIAgYSE/CdhqjEaN3VLjDo5HSwTmv0Xs+jIwOWZ97HJxe6l2bqetgyYqYkaLkrF
y12OHfgLHC+NIRYscgTCS8MvSxFdDcczdzyBvH9rb/3a1Oo5LIpszPsOkRlFMqi5trCOPTKxjNIV
7bnRHHvHFW5+SFIZD/Z6h/by+kO6fERPgw0yyIiDxey676sAitVuBC8XpypwgikbLo+/5dZ+Yore
CKEnR2jlfs2maQY4M+LTDOmDHHqNj6HhGmdy9LfR4so6F08fDXCiXGg9IVFcfroUIgqPsInGICU2
SDroTE5VmJweL2hFWf9/ZgB2E7bh3KgDrMy0wEtNthBKlFg8TboIznSu5WhgXFdXBv3e9So0kpoD
KgSlUu3s1ZWUJZq7i97U9ZUgEOhWD5g+VTT6U/Br+KaRDydHt6odF7z1yekD0ql3dI069uo0O3MO
Ewx0RacZTCUkWEBEK2Gh6aTG7hEu0Jn5aNv4Y2eHZAK7OtiMBug2gzsaxZl1gjuNTokcpkA9CTTn
OwYg/zLaeP48wXNwVCZOuNbV2VVoTL25c3vrbX3YaRJvrJtWNUMDpsHIA43Q5TdSmjYL24L+uR4X
3clUx9mHEjy+elCDQ93lxFCBlePOZm+lWA7zwlTYGFZgNkn+qlceuoGhLIwE2UbVu+ISAZoq/d6J
ADnNBQRDWZ/Kmc8cXHvbf1C0QtIvQR9+jmnV7lHjb9w7fovlGVRV8WXrzKcz9XyEXCg8FXaonk18
94vTh4ZvGFO/066SB379uSUbLoUw2oQAjJbLDsNM97IpDU9am2rmUx600Vcjt3MNGhVVuxRhlP5M
DKe5RCGYy+NQCHF7fOK2PjclQD4cIR669mvPZlZhO3ZldJI07c9FVxq3we7iG1isf2uoKcFJ9N35
sc0N701VjGUTcOv63YiGNpIeM/1Lt0aL04uRhP1NiTv3BrA1u3ZVGn1+bG/jUfR4/VWgzLyM7rqa
4oxmUBUWjBwx8wunEGLhs93CwwE28kcHo9W7FHminRdj4xDxVnCBKIsRRK/pqT1LGZOxoJXCYzzB
ijBYl8xQ47OBwPNvj5d3t50kLCoPPh1uy0FMfnV3avpsM1l8ekoUMBdkaM1FLfGWhanAEReo9c7S
7i8rR5WHCVJ96rdwDKzCN1gJ9LzOAPdEZgc0SRusU6DAcHGo1LSGAVGbbq3qeCcoA7Rz2hXlJ/CM
zFIDb9y5PxtLp5GtqzyPJur266vaDHAJodYHOZIKG6qpNugBZmcwjW4p8vPjbZZv4OKuylXraFfz
GFMKclc3JanxWiGcjn6uBmBJoKuYbETgAYfsRI2bi5JDndIQ6rby7698YQhlE0lZq/hJCrxyCgFY
KwXE7YHGoG8EeP34eGH3zzIZDkeVQ4o6lkO5cWmwVLW2myTJkNmJ6mIJt/LFIOL3TMZFP+uGDm6i
J+bzqI7jV+bG2hczGs2vuYr6Utj04C5QBQTQFwOdrt3ia1044l1aKuXPvhd72tp3d1n+VgIi2uF0
gvS1v/LCMfMkIxjUFGPxhDBT9H3u1e6rlobhfKwgMPpaTkV1Atus7OzT3ZWWptGiQYEQAUAg98tt
svK6HwqXhoXattOtT2r9E2zd1ll4yd57uHHWmDYkItM9ukAUfpamYCtnthVOWDqpU/jUZcl4pMoe
f3784bes0M361ctzZMawtDIHQ8nETaIg6qCXN5KF7rmrqr3e/IYVmkyuTTWRuA+m/qWVRAuMkgJz
wOitaTzXdQGdQW/tFXC2rPyqWpG1q7zcq7XEHhM0rgPYERIH91rUSnJ2IdzayTs2jgCpFfmxR3bO
clZWlA70BMyMsmcV5zeUBIwzeN7MF1W3p1t3Z4pyOPOLssuBwhLZ+HLb7Mpxc2pCEPFOoziNphH/
lUaoP4skD388Pgfyn1p4NknXz31SqaIatMxWpgYT0EAWDpgSifYEJU5wEqkVEZBr9rGBReYFUO2n
fGh1/7HhjTUyjE6CQ7rPpWYYfeHpQAUhOs1YpD+kbvySFWBOzKpzobHR3Z04Z8OUTYBlkf1zs4jr
l6aqUA3dsEGXwoI26Zi0PXxUFpnxc+cl6XR6vK6NDaW/R+OP0T3XwmssjfU2QBErGuDGGlFnACzn
js8iYIbnoDSN8w0G5uovC8S2hFeE2VvdlM2oCKmcS4RI52gdU6Yg9atcg/pOtO7fcUDRMg/ziTvO
fMrbl2kj4EOBkxDyLnacjQSA+TAxDDrqNrTW7Tj5FOmi381uDt0jCHsTahqv+CsMquTrY9tb39Om
2Migl4HUyvodiK1eSbzelrgYEgAYEZ2T0bcW5ADR3jzfnWthQxkm82w6+/Tl17KvAYOnBuzLng+L
jnYb1bl/6hS72VnQ3asvW0yMnRoSz2GAt16eGXfUQrhgDUmjlxdPdjaFqB0bxQemtfRrODb224+J
Q9DPFDHMxIC8Vk+MxUSBKAWsKnkMs4ETMYlJt1y5gjeydt6ZraUxcc+UHF3i+0m5dIj1SFU6+MGp
NT+1JeQX0DzB4FEil6n75tD28fXx8VgJuFFqYDs94gM+G08o/7/cTtjnyO3wq77TUg469FOZz4ds
ylCImcL+91yzB8Ca2TT7U22gXxnkClR83qyh4ABHomeXxskGrfXn49+1cWz5WR6jSyQFNDtXbqhX
hNGwfpeHPSr+Vnniez8M++kyueO8My21YYsZALnv1JLREV+FdVZpBtNYwNAXpyVzByWQuLzIIZA2
8j010A2H92vqj4iQqVIdlMTSkUdOEOYtFIgC9Pw5ksyB+HCthOAHTubIEP1nt5t/axDe/vnmDcUy
r5aOE5C+dmm5K6GndScWOSetdqh7+PIrhn7Rm+jrvTN1V5yhBqcSj/PpSJhRm1jagsYGgctQMl3m
DFnWZqPdIPofLil8nTc45fLzZPTBpTYZxtQdiAZCzyze/o65pM1yBgKvhJTO8jcksxbR9NSk0gVj
T/08mE9ZoWm+VfTml8dbu/VRGZ+hTkeed6+BGA7eAKVo7fq66SgvfTwB76f7DDE7eupqkljktmAc
zQTCyp0UaOvoWkyaoWsmr8kaKCP0lkEzT7h+kFc/89kZkBXAMo2WeafctWmJyIdxYYYPKIEu97M2
vXoKu9Yl8IDUdYYF8tqn5Xd7GLydL3fvBZkC0GQ1F3fLAOMqKBgYzIMlA62IJGeAsIydwrcGYaJn
Udrv2qnPduzdrwx7psOsDLmxR810ubLOLtOpksj3dmh+isDNrn0Xv4y1OV4en5MtQxRWmLJnhgNY
ycrVQuHvWG1lQdXPJMxVDfGphdRVqJ29h2TTErnXr8uu0mlYLqmYPANYMTTOdqZBShVb0OjX+Sjr
Ysp/WBRvFim/Q7iI4vvSFBSJyQT/FxBzgL43eg0p443QP8QtpB5v3z8CUvkg8B5TxFmaApQl66KV
7RtBEvlpY0ZHKLEbhhl0+/RmU4AKyMZ0gmHaYaszUSk1Zec5s32rpp9w6LpAu1Z6Ub5AdzV8f2xr
47zLohsdfbksRtKWy+pA88NIUtiQjjhfGJ0dX/pQQyZHkcy9jJxcH5u7j9KYDmXWj3XJ1qW1OhuZ
U0Cdpw02sO8mOMFVg96Wk8VvLTjh+PlU/5vM4matFuWRwk6UoG3KDzQt8yaQMyeiuQVJW16BQdDL
eLwsmQItc7OlwdWygMTAX2VyDrUUthHNhI+aIkcNKd9sfogHIz41XlHt7KW8sWujjEA4oHN4W4FG
Lj8dCPZgFPCa+12R2+89b1ROrTllV3eM4jOkHsWxnkfnBgrJvOXFNHx+vOatkwNQk7oHoQRqbiuf
TBrYwS9i2r4yzpLJJoWKxWzzc85XvTLzq+0M18iPdrdcF7wOhQOyYHvtmcuem2dMXEBVWF+ToFVs
hBsG68lFMnavurdpzAMIaoONANW1OkE1CWpqNCxuLDJ6OkM43hBPmq6MUSZvbXtzWLkTDj00m+Wp
K8dcOB3abDMSQwNM36CPDF0GDGgKZ674nQccxrC6/A/PnITfyIeHd4dy6fLstKHSN27CDamnJr3S
K2p9bwxhiBuFduzbRH279yT7o0pCQ5GyzDrKNV18sx6zyKrNq3NvOzWzj6Zy89Qy2sl37wvfckMl
cIoCMNWZtY8pjDqjLspBsU3FG4+91mWwRfRz8GQy0vzBcWrlz1EQGKmMbVxHTbQnqCfgBCfD2Fn2
lrvj8PBzGH5zCSqW20y+mgZ9b7Bs1Nzp2MJpWTqRsRMdbXkfizsh5x5JW7zVzVDqJmJaorfgWw1d
n4wqPaSR0SPdNvVnO7B6v4kLZ+fplY/Q+jpSOqFyQbRNZX91gswa+kgrsMnlKyRNzERnQh1WvDOE
5MqxnaA0D5FguHkRQj5vdzwyk3CYtGMqcd3znXLeRlEblm+5UQ4bfVFDsTbF1G3oMvfQuFBlTHds
bn1IUlSavuRqCMeunB2aYwrSM5PlM3EUnicdylwovtUdVNaW13ltZeV1AiazY/SbKPEhAnKalKY/
tL03H+Ow3xvu2TJFeZ5BAgINnf7e8mQORq26c6xZlMkNZsHUYEbCiIH/orL2xInvRwfZLxDNZJ34
N6Ap8vy+apXMI/SSLpo+vrCjTvXHUSqihFbgfkHZoUhuSRrpl7zTvAwRN6rBgT0wuTFIkv/HJ2fr
K9IIA28viQIIEZY/BIHdrtQ0SqiWAWSib1sH6St3/uuxla13WYaINE8ZkyY0XVoReRCEnhraftlW
unnIejt4BmYHi9vQDgidmHXUfUclIiuQ7wyapxFu6nInApI21reTuECC+oHYQ/y1/A28i1mVzqnt
Z55S+EU7zmfb6QfhM3hVXRpdg9/MLpDYfrz0rZiAOaH/URowj7zaYCOxyjZ0KYePI1x2gsbSEVmr
mspVb8AHqAdQ/L/dIqNpzBVLQWNGQJYLLUp9jG0UHvyiVO2Pjaqoh6HEj4cwt53aGOjnjsGtMyTH
ikGRWTifX4f91WFWlD7oRNzaPmlucpzMsPwweGPw9+NlbV1PCFtsahnML/MNl8uqs9B0YJKyfYYa
jWNmhu6pz9CQcMvU+/TY1NY3o2LpMbQOZIg4dmnK0OEy7wccuR0FIHItRQeHq0CrUjHBL8Z82nkT
7wdWcQevDepLg6UOQyDoM8tv67R/RqbS843OzI9252awdcLabnpDela1xn2PYOTf7iDsk+0F0INC
UHZ5vPqtX8P7TCGeSRqqkZK657VzsoUiCs8m2Zrrov47ZkoWCk9RId8UK1b+sxxgJTtFiAoBuUq1
XOEUxzk61rFCIaJQ0AeaZjgrd07ZxvdHGVnSP8gYVDPXe4TMmeaOxPYT0MbT2FILbYX9bhpL5/R4
AzbO88LS6gLB/qYHtsAShKF/VSItLuOs2DupyvZyCFFkO5gFrV4bqC5n1YDWyw+ElV1NMRFuovnj
N6gW7RyvTVPMN+qAjMmi9dXNma2i7LtO5XsWSXtI6bI8VWn9aTZQe3i8cxsXBwdPa8WRqTppwvLk
DIlXgpynIuAI9C6zAYp+lbG3q+uiRGlYSbJjb8OnM45DiwM/R2vdXH2pLlFc5NPxPIMD6CZuHOM4
aYV6jRK3hjStTNM/Heia96p8m8sEOeZSYgFysK7daoPXOmNBOI38GQI7hg1LqKaRXKZz8MEU1rxz
IzeeT9qNtO5lRcelR7bc1qSeBCTXM6mXlgzUWJCns0QHEQ83oji6iI5fRDi574fYbI4R7Cc79je3
+ZV9ecBeOfik79pqxiH6g2nOV9hx01OT6e5TKxjqN5glP1pTsgci2IimaeuCqiA6oe2wjhlcNRwL
c8zQUSyb6ho5SIakpco8Qe1F1yZospuhpdURHXl95/5vLZeYiDgeV8MDIP/+arlTUonMwa34gMPh
VXcglzC62DjGUyk+zGlXQyBfv3nuiv414QkFM/qffOyVe2OAI+WR5pImLoVBkgV0sbIieYcj3WMw
2fIHlEjkjA61CtL55frySWRGP1H3nO0QBHJvtccJ/p5zTxdhZyu3bsprUysvN/W21luZQ+A3s5Vu
nWjXTAu0w1SZEAASCJ0fO6B79JccA2Czfj2nVEFXHsgJI6Whdkd6GQTKz3qw0XpKhYdyV0A1Jpij
vDqqAv3MYzL1/XNpoP5rp1Mc+n2CdJISm9CzhRZiiF0y/wFvufPl8S/ceFw4VqpBLZiCDTjF5ea7
xlRn0C84fpgH3Tsi4x9DWNe3x0Y2vjDPCk/4ryoUNfulEVOtu8oZOgfCcPB9sJMmlzGtkJaInT2w
8j3VAIXS17ZWWW88taPXBbAL2ZNATNsTs6P5il1MP/TIa37G9dhqL4AG0LNmxj79ag+NicwXet/o
LcNG7h4c2gvOKR87RLIqxRZvfmklDxHNIOrUPIBrR+J4ChTVTMX4dqK0T4MixmMmYOWOhtrdyVbv
Py7ZBS8SkCeqOsT8y32HnS9V3SRDlEex9A9DAjkv7L3tTiR07xmpMhM1yGxfBiqr8FSxWyOalYRE
lSDt7I7IUhONUddJs3EC9lgVn5phMHydjsNb54hIn8jgCL9ozdJKXF0v0YJToZNnIT3PS9BoegU3
UT2epzZL/beeYUzRLMP9k7WRXCz3MqiDzEiy2vIdr8jep1GiXuegy1GxUj7/B0tkFBKy5EqjS0ty
HnuEf4Wv5iFTXdgQXIOWJqwdNWMnFLt/Wvj3iY+IGYhY7oAEalkyRp4Fpu8ERXINm/gr/qw9O2OS
EPGnAzrD6R564d4HL2yaq2+GwDmcHg02B0vpfdUNkY609foYj1V0jtMh31nj1iV4tcb18UTwtB3o
5WAPPrvT7Oj1OYwMb+dWb66KV1pW2sk71+x0s3BmowgsRvv7AUFaD30zxIjtQ5nO41Wx3fDy+JBs
2qNWA7aNuBaE3fKQDENm99AymX4EY//v2tS4Z1eHx6iGmNoPrWavbrB5yWlLUpMhxmQae2mva/Ms
pk7KSUnd/KxaDQRU0TS+gDGHaV/v3KOi2Eh7CiPZeTy2Virhm8RcdMDuMhNbNMnQJJ7pW2kbXkUy
kocqbXEVoypu2qR8fbyxG7UwsKu0zHmy8SgkQ8uV1qJHedOgFqZHSnBj3KZ8Cqx2Rmp5gJnKyrpT
AOchKhyR8t01ii9aqu6V/raWzNCqBMzYkv1s5bd5SSehOSP5d4WyQ20lTogiqWLdGggobpOS7o35
3D/QrFljAMyho06CsFpzV3kIhdRwlqA4h1SXC+a7tavpJILy2+Pt3VwaxqgGSfqhdYpUZ7Hd1RW1
DIjFqpPaI8HWOxB9dfaYPZeaHu6cno1eA9bI010qm/Cxr6NnQxfjUEKjgt+Wo1lhD9d6bifUUjv9
oHtxdcuU0D5q02C+QHjWXHIvUo+osns7D8iWr+WlomMMFooBLemnXoXxOsOhLd1Gi4jaCUhBQ/7T
IofX13LApwbVfQW9o7Q7ZrfPsyzuukxMEYyuDlOWdlka6kgNd6L1KCSLRv99sIzs1lIm+WF0ivKP
NcGzkCE18VF3gu4yDkq/V5TbPGFMN0hoHIwLaySuHTdwFocVdUcv7a55mUZf0eX8I0Qx8/z4hG1a
kuUFRtdc0AwrTwVClWpAQDiSt67xezDBh96ZSnObKXDs7O2WKYJ6eUMpN9ItX37SWrXDSVExpU/m
dI2hE0AoA3nEKc72XupNU9L7MiRKoL7G1YeVYjZDjFdKyMKOEcjqL3OaJn5g9/GPxxsoD+KyMg2E
gXY1sQeDL1D9LleVZa0rZpQNfLBS4pvexbwvZrQHBd1wBNDqMO3KOCi0f2vIiZi1VuvoyfvJEImT
3QnnqzuK/p1i67+3XTjtLGpj/6CDkpO8ANKo2K4+lZ4NY68ppulnUwUgLLVRbATj+00pO5hbHm/g
pi1AIAz0YvKOEArA6WDmRcyxAAcCZll3nlrL/G54c/rnY0sbrzLvMekbCbqcTFx9KqizoVFziKWy
rjLMc2cZ4W8o0aLOAuWsMOAodmPGFj3lCWzvsHP6tzyLyXi2rMryGWnmLg9KY6V61UzEBIPqJOch
McX7Jm5NX3GV9lOWZlAqOAn03yF+6alIeqQySjjOHm/B1mbLS8EpgjeJ/uryR4xlMLliJFpuFbNF
lESPq6fEBWTCFELV7PiWrUMruVb/V92jTro0RmNaH9QgJ9VJka1G4x3FlsEa2rPo+j71rblWpv9w
mF6blEfg1bMxRlPvtlNj+Z7Zt7dGy8dTq0XuS6DFe/SYm6cJhB/8tdDeE/4sTRljqUZZTbqIbDxk
qqRb9WUEp4RKn+soqATb6Z/B6IjPij1oO2HXlm2YDCSfviEf7NUy6XAMZY3D8Ms81t55Hmwpoa4h
smQL40Rtczh1Yf4tDqts55NunR8OD08TfVaqa95y0ePczj31WRPxYEe9ODEyU31mmJdynObT248q
wHKgYb8gyfZqfwsT1pPZphxtl+0/hZNaH3M7ay4AX6ydRW2dU1OjuE6o7kEcu8qxFGrbMOCVtp/j
XP2+6c2P/ShAMU6qZNxxvj9e2FaQxYQMjX5w3rRu1wWekdHhJJMTMm4dRChfieoW1QnCvYFefPco
1n6aQOn5SgngLFYG67d8onWcIme701XdKP+AvsUdypK/XPzKHcRer3e2IL5EJzM8KEKZ3lUl4+uz
0L5W1VxRmrfj59oU4a0IGOr01FzlkNkVNc4UhrAQsXANFZDj4x2SjmH1puIiQSMAQmK4bg1EC0rL
6oKB5xv1xuHMkIiDckNoHJqQmKEfAadBQblHwb3xkC+MrrxVlUF7GFDjlVid/lg6enMJmDzfeQa2
zpqc4jEQZCPEXFcQ88AL4mGIbT+u9M+dg+Lw3DInYKnJOy1Qi98eb6S8juuNpF4hK+EYpLyzvK6T
og9A5DTbV4NSO6hxqB8Eqs0fYq3Pr6FajVLoRj0YEbW/Icjjj4/Nb3kLy+IAMDME1mM9DGx5Se8w
P8NUVgyFZdDEzaFDBvuIAHtx+S+mGINgZJy4ZZ0vzDB9NaYc0q1KRBwhUy9OZPz1S6Kh3fzY1OYn
BFVCxcn7hctcbqoVpFUO5yi97CGmoVOE+kvdDZoPUR/0URWqpo/tbe7iK3urgwl9Y9UMMNT7XqUg
ewv65EgKN5881Ix2TG0ujc65pF2i47jOflx3iseGgp4fQgLyTJ0iG9EerqTMfFH37y0zfjP1KFwH
FNNA4uGGgMzIxb96sO2cgl3UUvIH2+0c8y5GQCVA38hLgjdDqVem5OJfmaobL+5YEpMO82AfYq3r
/KYu+p0q8taVo8BE950qMlUR6WZeWWmaXhOIgCI4o3iNpJlHFCsNNO8p00P1YkUEgFnlITwdz9U3
3Rubeecbbv4AOQwp67wwka5esyYIpgZye9uHSMRFOjpl4MLoe+9nXpoKchDcd9volbOihJmvufEe
McDWcUWCg2YYTymcPKs3pTThRSbAkx6uKyaE56p8OLiRa/wxznES7DwVm6uVSCN2GzaL9XAk0NGs
sAKs6Y02Il8+dC8z1Jp+1EJaZcdxDlUjKo1OpdnvZ2vc69VsBWJ0Cih107eiILQ6U7QDtUIqoINA
jPLkoA7F105NlD80K2jP+sDHTfuqPYq8aXYc3mY+Ien+qXyRPDF/vjxoo9N0qpBydJ7WzT96c2zP
FOLLq1v2HmriI4tWSoGKlu0ymwrkg2pKtdfN2Ho0pcgBX5pvbq+BQYbSAIyfaC5Tw3qpswB+zBCd
2z05ky2/RMsTzldJagG8dLnWLIErJFGZR7fU5l8za7RzVCFoOGZme6JSsYe531zVr4eE8Uh6Nesj
XGRuHLRMRzamSI7zSOfJnqe90svW0ZURALU2gN0Eg8tFKSFCdGNH4lvr4WgclVZM70UGz+V5ggwt
RvkRkcwTFx2+VVJkDUFCJxv/wzQjzzPz7jRpoACC0mP5MyAFRvZEo9KGuHH4ReWlQRxwKJ6U0kG0
PRwdhEa66qy6pXEw86y8GlUX7MzCb33f179h7TTVpI7ThunNeKLTrMyReKc1uX5NOxSAVQbir4+f
1K0PjIdygLSBU7pDK9vdaNpOSMnYLMvhWlqtfvUQKfjjsZUtT0ipAS5fYDbYWd3QIaJqScPR8gfU
Nn4EbW3mBzfP+vjg9UG/N9ey5YpcU9biQdnAarTaQ61z2qlA7thXjESAMkWL7KmK0UM8upGBDFOr
xcAKCrtNwkMLgfRexXZztcQN0JPiDOAwXJ4jUwx9pjSC0oI1uOcqb6brzMwScIZx2Mlb5Matw1qO
pYQTwYvBRNnSVDpMdjHTu/FnS83Dg5a23tFRpsJvmeU8xTCz+umU72EoNq3+6gzr9FfuDk1dQFqU
y85tamflrbTTTyWos4sKKcOzMkAfiI6btfOYb20qRTgKwb8GTNbt79IkGf1VHIvKsXsvQnX+U+vj
9gridNfJbl0KGdBSdjfQHV7r/lDbHIfQgXEMMbvyXEKr837QynDn6m0dU5mxMQslyWXXK+ozYXYQ
Clt+VOrGv1bRFIMvIJ+/THFh+uAK46cW7jXGhbJhB5myuZmwwBMd85BQhF4eG7MLdST5ciaxuqi/
NVGmHwJ24ykU4R79yLYpIAxEQHBsrfXAPK1mbi+kDAyXXH6anPZbMwb9CWKEdicA2rBEPolsFNz9
vMRrJyOGEU2plHlPp4vNI1wxwVM/uGh3m3ZnXN7s0OBdp/sNEpji4drFNKHWj2iB2H47hbHfmpoC
Sas7vY9SssvHpjZeBEwx48QRoc+2xuLaJoAoI6FGEpad8jNB7QEVaD36uxO1w1BtvjeguvEY0+6S
/hPOW8IqeWxfhe2ONqSxauNStNItlJchV9RPVQBN2iEbmmp4SuIqc9H3FSaoxdnJDso4TF8er3nj
Av6SRqISznQIGdjyN7hZaBAsU/npTDv5s/e6+dQA0/z52MrWgaGwD7yTwgothdV7L2ayVzgQCW60
AJW8doh/1B3SuQFhyE4utGUKnBB1B3JlfNhqU7PSaxAfHE3f9SJxNdza/liERDa2usvutmmKFwHl
WGYOaZYu925SqS6PAMQQL69mlGaD6JZ2QLk7J4x3gpWNzyT7FB6U8VwEpqeWpmxbdMBJ0RXqjXg8
R3HmXGKHqsbjz7RxAQjGcP10sCTrzyqNMzuXkRL52pAitydN76q/3H7If3hK893V4/b7Y3Mb+yc5
OaTePHAS4oflooTrZEFJaRVmk6Z6QSsJHl6vG066NuwFKlv7B+WIbGWhmaWtx5B4fFpLm2kuxULX
rm7dd6c6TM2d/du2IjVqPWIS8tHlgoI6bStauCaRQFlcCUn0dy7Iuet/2DZeRkY8gByQBi6tpF6L
2lpNPyVEZe2MIPZMdt+r73sn+fZ2SwBfcPI8z5Djr9ZTqKJsYZ2h8t6Y5ge1mPTrOEXxMbXpcD42
teEL4fIBhUtfGNjhWoswLwp6OQ2RZKFlSImHlXHQAiW6KpHzxVCyyDygp6JeRTdCL2w1xLOP7W+d
RdgFAVjii2VrermpxFgArwqic3DA6gUI55+lWVK6jIx5+vzY1NYpwQYSrACFqB6uCqRqUKR5DmWA
b9aikWTzE9QStadnO0va2tLXdvTlktJKH2qAcNzmqem+Oshb3ubJrUE4Jtm5dub20ueVdYqUMkDD
vNmT9tjcUZnrMKFM3XntTNqksoe2wefPQ5G909Gx+MNR5+lgBdqnxxu6ZQkJTRlGgj25o6sb55mu
SazTgOvS9IoUrvd71JClQ5pr7+zpRjzOeqAJIZaUo3/y2756skdvdMusodcH40T2j9eZ6pPVqum3
kIGGJ9jN8g/WaPT/4cLTlKB/C5k4iPxVltMwJpEl0Gn6U5Iah6ilKdIXQXv1mDTwH2+ldLmrLEe+
L7KyAvEjR3S1PkOrxGyAlKzbkWQmDbr2Epdl9hwZTnAWrVV9hDFe+ddT072yztbjw+tGY4ihKqDH
K9NC16teiSJ6m6kOlLGk4VM4c3rgjTBOjVqIncBya6mEedQyJAgNdPFyqUpst5NNcM7Qvm7dehE5
B30MhF8YYSN7i/qhbAtxiqO2Oz3e5C0HALiRLojkaYN/d2m5B49Qz1w9H3v10RvHKD+oXlHveO8t
M8SyslZHwe2OzavOzSTOK9l3T3PzW4m+wqXKtGknMtm6EYQMkpOV7gQrWi5GRABJwgA+stmsP5Z5
al2qJlcuTqUUTGtb1TEJlHLnQmyujOeIc4qy6p20VlsZjW7GrIyuYOYPOujzfvb+efyVthbGYwTf
Gxzv1OPWX6lUIo9OEqwyukrLpRzaAySdzZH4vDnEWV4dujLudvzLxsrk4yenfQHe3xH4Qnytluqk
AH+wuq4/OIlaPYsxHnemsrfNyHFiQn4mCldri6MQ6eiMej3aBMrParKyP7XK2eumb1qha8zcN+6E
mYXl0Yhyg6ZECnLfqWzlaofKlBzqrjN3TqD8sSufBY+3VOujqsY42WoxZt6XatLRhrOcxPxQaMr3
AC5faOuNp4yJrJdW9H+rI/oOeu/u1Wc2nh44HeklSdp6qAhXS9QqhiLyIJTka6H3XDQ1jLJmao8H
oY2ms3M4No1BxytxXbxB685qDVu1MGPZ5skn76MatM5Jt3LaxWpXlePp8fHfNMZu8vVA6hIBLj9e
34ThxIyl45f/j7Pz2pHb6LbwExFgDrcM3ZM00ihauiEsy2bOmU9/vhrgP5hmE01IgiFfGPDuKlbt
2mGttZv6X5xj84nZoww7WJMjdtHeMYHNynoIaAEKbSzpnVQijRDSzyia9oQmybS6CzO7jnqaO0p5
QGgpMgmiLo5jS7bIJ5naXcPHklsUK+tFjZ/GuuyCZLHGu7yCv+fn06r5jZkwY3EeI/XDiED/KaE2
H3ntlDeQIU1UvP3bW717gMESU0hh1AslhcutVlD8l9YBho/K0/oja+PhgRS5HtxmHsIT+2E7SNOg
Rec2mpwlnpkVdXMQf+99bkqMoGxEJRe6++VvqNIGunvWArcgEXgHtX94SltzPrWTehhr73hWcPjo
poDLpC62jbWVxAgHjYIGVdvYvq/6SjovxtB6JkfuG2qBs6dGSfcH55kcXYDQiOSvtDbk1OwsqQBU
mHXm8lWdmFzrKPnwoyCh+YN7Sj2aCpzN7DagUpd72QJyzlGPximoqHO7oRpa/2VqXpTnoWll/XT7
9OxdHwR6IbSKATqAES6tjYzMSKOI0xMDzs4+5HaNWrXeWMsf0DRIONFiAEDEAdl6hAH5F4kMCo7Y
Wr+3WsX+p0He57/bqxG/duvM0T4Q/ObX+vNmNVFvOm0Y4uNkasGPSNkrH0LogF6cqAODw+fkKEva
O/g6dUVRf6BWs9W5Yn5z5AAaRPzAac2TVgCjS7N+OA1leCQ/vmuKEg6BNQ1Q6gOXX4rW9KgwSQMG
t8TQsa7Xsrt2bMagsuMjNNOeS6FB/f+mNtdZa3WrahsHUTcNfkJv0qcw5/57zzRNFJ1nx51WZQ1i
ve3dIrXqg17J3pEErIcWGnhAHO4mma761FAN2l2+3unGSwbj5FRMRX8QBe5tJ7kYoRKlSz6hcDNv
c7GcHHpKwVZkS9TeLeHC2HUgik/IiU+n26dy9+mAVCxIdK8p7ebTpVEFZr6JQBU1SmjctzlZrKfK
Y+u4EqKcyK42Ef55jigfP5trxOQURmtUjWsupvIdRP98Vstm+jX1ulQd/Li93YbTDhgAXhMZ1OZb
d5CYckUTdX+9qL8sFRgPQL5/AJphyDwlNKBOIj/ULnc7iuvQzhSY80OrhIGld39XciPdRcr6J+5T
UCIJHEEgUR6/tEREPhuTCjQS/WFGWZhFi8BBLisMJs2oIR0oAuyeIkp1ioKwFlmZ+O9vTpE6lnOt
ZEJ2zmjiHw5lwrs0l9XPWZibB6XpvXdPyJ1QOUCAAGnVS1MyvIq4LwRKBiZpoJLx+qU9UZ9Wl8id
rGl+kMxY+nL76Ir/6dahCpknJoKIYX/bmqSylLEOkYa72Pbx02zUlotrrUu3cTrZr7vxCBW3a5Bo
hMTpFSKy2dCQAQt2Uc1o2jFMHQEQxfnZWBB7xk6Lv8WVdtQg2t3VV+VjToawe7mrCORIziLTYYsY
YPica73xRZGK4TSuWo7mSZPIXo/o3VE0uXvr3pjdeAQDZmvPzCY87CSrXpvkNY2w+ojUt7+ZvE3A
XWhqbOv+hWZKaiyEHEoSDTJOQ2F+rYHGtAe1hRFn5Ibon98+MXs3QqhlK685Gx7lckOzNutGUD60
LGPdfO6WQguiSbfeZbadHESde5sIFhRaAIESvdmNqUhmwMhM+8k3hiSL3UIGx+WilXCYp+0dEupa
DF0ifoUMtDG00G0qlQJ+ezdWTPmozH49hcrU1MGslgxazx07cIam/+v2Vu49wxYYWAtwAiNHtkyn
AUxPlJFb+TFUlnNq9/3fa5uCxYgT7dHQJPNkgpvw0JRv4b3qzoHD2UN903XGt8HLpF5ylYFXuTKt
IHDoMDbI2kGwqT4YMaP6XKasK63fruP01Os1U9H1YQJ4OQGNn9x6sHVkQuymOupR730HQOi4IxHk
MWbu8myhlM3HzUW0VeXaE3ju6ETKnPlOL5epu1qN4qMKVB3sw65VsBv8wQMCMr20Cst+nIaeoDLV
ZFFRrLR/02xOHxFwXJ+rhPIb9MojadHdzeddEVJ3siA2bhwTnSimSqGp58cgvk6otHVeV7bxB9Rf
LC8GO/zdAaP3VPLYMQdCNokVwuSb3SG/dfsU7t0yQT/iJAC50rcBgmrF5siUHTZ9jMMzuQISdbJ2
lEHuW4F6j4Yw5dQt00mac6C7A2m8Oa3pvaZO+ZOZGtKBcxJudfucCUEbzhANczAdl59yTiVNa0V+
4Ex5R9XFNM/pnM3nKVXX+36wKrcKkb4301o+397FHZUr0SKHREVuAkRvm7Zag4ISbZ3ZWM2GD6ot
yV6YF8tX9OCnIZBgew/nLNPU2h0Ne3pismmGhpv44MVsfNAbJT2C3e5uBh0PRM5kpDG3AoRV2CDr
0FkWsUu4/NRmWU0Ae9lMaFFrpG0fdCVCA6fV9CckSY80hvaeJvJASqNUsentb64yk4IVLVrFrIOw
GNJnqe5yPy5V6X2kZ834XY4j/Wi9e/dYZBWqTAVHjIu8/PjEVonRTax3CkPHeKf2lvWiMq9QflHn
Rv2QLX0bdEajHaQzOysF4I/DAnQrCLri5L8JEXGPSwqnDOV0S0nf5yrXV1mL4lfXSt9WYywPzO08
GkwzIB1lPoYilIEvzS1ZlTUUoDhng2Z+yJeWgUIQS3+YYakt3jI6+iOKNcpnpxQz4lfpSF96b7mU
Zl6JBhzzrU7nkreRpOa6LVqxYe1KI7IFbkYB9cfaDo4Iqez118HdEhnh5lqTfSNxIeTNjKu71RYL
gittb/lzV8dfu2ZUz9aURR9g35i/kmwo3MXs68pNDOmntmi9jzS/euAmd24TvwEwDmK+oLu33e7O
TJmuMC9UPK1yPbdmjbYAfLS7cLUK1zSh3sFGt4pT1hbpgVfbCblI3+jpw5shydoqYAyFYQKUxvRS
JMvHpq/trzBX7Xtldez/DrZanNarrQY7TUdD9Gu2AJlCo+QRI27ij06dPhMGOP9azF6dPSdWGTEb
popaEQ1k7bM1RVLtLnIpq6ck4ve5pZx2VZDQVEJQsStiXF2r1kcfYv8XchIoHfBwbjvHpjTExZAl
yPCG1pIz8qYvnqgea3e3d2LPDOUygQjhH2YVXN6zxqgKuUo4c0oYx5W/JBVouSZf80+37ezdJ3Yb
hBfoAtLMTfRhDFXaOxq6ZMC9sshThrT5LHdq6PYkK+i6RB9v29tdF9QWFBwYa42/vFyXomXlYtsE
1Ym9lH+BNpB/WeZwhHXZXZUAPgE2Zk1b9euuLnV5sVBxKtZ1etarlJ4HEtx+I1n9C3IVR1dkx/ej
TaBzLylzAJvY+P7KpueXprPl19Mg5Z6M5kZ50oy4j7x4HYroXCmA1wOGQcffbu/nrmXq1OSzlvhr
89CZtW0sTkfuYEtZ+nnRw+gzbwUHU61N3v1CoWJYSYt/2+reK0CfR0jH0Ae8KhaODUG4lBK016Oj
DQCj1u5dnanRewh8sG6VVJOaU5Jo8b9xmzixR+t1+YNKDLLUwA6EDC/4ts2em6tSIvRNzVzvlIZm
k1xG350ycxZXn5sjVs3egaKMBQQIpCxDFDbXpHOMgSCO8KrP4+zEvM3MDc2leSqj8OdKQn+wv3tf
FXUvCs2ETnSfNq+srU2TSlPXhuOqPa2h1t6Vg/zeWMrm7CyA1tuhOcJ77psk10UOgHxgS1wJc8ks
KBAyOwh5MfBNUwMbvrcXVBpX50dlpsUjE5KMAwTynlWhCgSkgm3lrl66AzW3GfsWy3SXNMoThRRL
gWRE/X20ps5Pk2kmHnOhDkVd9r7mG6vbYNlEUhgxM7oS0tLJHxwUwE5zIS8/llKvZY/QZ1LdYVCp
Y5iJ+Sypg35q0G30lX5aTYSZQDmasax9YRu7T1FaLc8MEeg/3L5je54SbS0x6YhxgLz5l1ujSUvU
VYDg/XiO1nPllOFzN8z1+baVvccd3W5xmW2emm1i1C6hnBn0gHwmIIBgLkrdkzNT9onh+tPvm4KN
QYWR9hp1cfFV3kSqisyUJqcnUlWckWHSUqq7KRWwM+JTycH92ds7IAoC6Yig6dXkjMIkSCszG0hv
mmcnxlFJp1y1xoPDu7d3goD1CtwEQSB+xZsFzWnGQGxNVNmK5V8AedGd2q4/qAUfQUr2DJFOElWp
YsTwdspeLStDnTeg1aSWxlmYaZOnl+g5ZRHR/m9/JIYUwUagZUfatO2jlWuW5qOAOlaQQh9RxM8C
Fdy5B1WxPQhpd1ZFjEd4wxaSuWz1DHQ10+GwA55fkyREl37IThWl9Z8r+vF/YIqMHEwcTQjaBJsv
FY2oBkwQeYlyrPpMYT8OrARVgy5Vjiq+e90Y8j/BwxHYFYRwLk8FeVCsZGlt+XkqV2dFbSQvYbxk
sIzR4JbUmL05s5qgs8fFDZcIOl2hNOd4nUs3loflviuN/ABRs+PvaHgxxVRIgNP83Twni13mrVqy
fHlIGr83RxhYlUJ8rJqJZ0zDkeTsrj00QODomJCjt8ErTzYD0hrgGfEkSeBHFWMNlnbWvi5aqN2F
caseRLF7R8mhxqAzzRyW9nZAxtBpyB6OREHSVE//pmkV3U9EAsFUOM0BoOe1w7NJUSgi6aIorIhM
eLOZ2ZSHgPZ4siSlGk2v6tnaZ0lpO1S46K2/MC7a/C9Ru3bwJdxp6K5E1qi9oFnVwBdM59FdDBJG
n3kpUI+nzqo/EgsrVhCvbSG7neGsH+oJjKNXr+r4JYUFUbprlMNwh68Tt25OLB97hS6Vz2kuFEdk
eehVN4oYE/KrUmbZcJloP5inmKA+gnDbjNT0mqZ9ydd6+Fed21xy+9pExmxZSrnx5LavFk+Lm+xl
WquhPiOlp8lBWneq5Jtt0X5KU9X4Z20q82NcRM7HNg7b1e+QGzvqKVxHlqKHp5CrgofgbxEwvPGp
+oD4iKGMwBNstf6raxYm5iRGf24Mozw7FrqctUN026ehwnMof77t/a4PrrDO60QIJIRWNk/UwMij
sM7E3e3C6B1zG/rOJR013pnG2OneFKv2rz+wCLKIIWCoF/MCX643Wzg3igVp2cYhP5ugQLzF1KoP
ihXXQVf39oEnvA64qLOSqKAey0opalzaqxwjVpeRNl/PfDc0TOL+pKl271XMBiCDVpZTCm/qYFuv
rydG6RChMA69F5jGpVEnS6NCw+v5ZmfmX/s1UalFjsZzCHL44E0WnvzydmIK/R8KjxSTQX5emorS
QZqWkPwy5jJ6RSKF76NUNg5q9nvn5K0V8SvenNJk0eakNKme16tkPeRNOTxZmZZ78Sgbqauhf/Qn
n40eFHA+iDY8m5cGQ1vJpQkPTwbb90GlrrkHsHw+52kL3hOW633KJMrfjgXYSwHCFOA30SO6NAp7
UzOg9NCX6uPuo6knoTuEY/Fhag7JKXsnBCkwOBZIklKN2CRzVTP0nWRw7Qe9RK1EHxsPLUnTRR3m
SNV47wYwKVkIo6CkxFN9uSoyCyF8AcAr6pmZXI6G49GUC78g0V6/M9fJcE27OKK27x2YV1Y5VVO6
A9uwKlkbrV1VtjIBPDidZyVpX8bcVgO0Aprea7QSPYLbnmV3nUJFhFcRRS5740ll9Dz6zgZQ2DSJ
es8E2NGHq9g8FQukH40BHGd0CarznxglJRcEXWqlm+un93aCBhKwly6XK8j7/Y/BIe6OJan3pCWb
vKxUjha63VtYz4IYQ2gH0xu3vTk7iMzAUMyyNaASW/pdFjG+PCxjry7q2VcLZz0ozW2fqFd7BK1Q
AfCfxK6XByjMOkdexmQNpqxvX0TP6Zxm0/AjC5fmAeygfa7TSH5xmir0VKVB4+f2Hu+tlyXzOgrF
nStvatUDnQxzZr1W/MNK2/klgVbumvp0X2jx9O9ta3urpcjDPEz8N2Dize7WpKZrTHMpiEKVWUdL
Ez+kdSmXp7pbmk+yVMPFU5b2ezjM+VM/2+qP2/Z3V0uPGH4t1Dgi+MvdZvSfNLbduAYUKGykJ4zM
1+M+f2cOiuJKy3BE0bySERGfF0FA9Mgo5NGWFz/ojW+fGLM4hjqcyawvlbt1Wq1fIik7d0OvBPpS
TL5US2owLI38qCtZ/CkGs3YQFWzdIb+Bu2MBCEDmFhjq5sGc6Wp0fOQ10HNn8SdgFF5qpLmXwlEK
bu/vrilOEvkBCC3q9pfLXaeoUCuaJgHaKMOzHufyqS/l+ss4l0c8xx1TXBcuKfklHectmnHtE8Pu
OsZ9AGs0P5paQWowZeljkUkH+7f1fewfFRMUqXhLwBVtx8aOUSoB34jkQM3N2JfkFf2/eZF+RoT1
zylSk5pb6kV3EBXsrc8kSSc05Q/P5uVWalRA1ZJxY4HVyZYXokLjhnRB75v0cO7g3ikFUcS9AD0B
J3G7wrBniYYircHoCLbHbM0LhYHUvCtofHxftCz/Z7UXCzFeQz0pa23LiOGgyHjgi3Y2WuihClou
GJkrrgaTPwa77SU56LPpqxTp0oNBDQ1R1nI5xetIg6aHs3VgdGefiV9FEQkhRPgo4r+/uaFrYeSq
nEdKQHqinJUokk6xMScfZzLfg/dsx/uRTNFHADJA7XdLqStKKu+KmSlBqDR2YPPX2VYQnU4KdQka
rR6eHBuJRAZxlH41zNlB4n69UiGsAWuQiebCD2wupyZVsywZpRK0zDbx5yKK/4qcvPWXaF3vb/uB
az8r2M4kXWKqBHWLjdtLijZtmSGiBAVwJM8q8uFhkNX1oa6d2tXarv9y2971zioyAwrAhOMPBEfl
8iPadgubEKH0YIYH5rbyNN51Vv+PNtTZB0Op6kepc5QHmS/trnWZ+7et72yskLck2oSLT7l786qp
YR5GlT5OAcrw5aOUxP8VRhN9sLpMPt22tLNOohPUqKhyKKKFcLnOxRwWe7FxRXOrzkHlqNlHxPeX
+8goKXgvffdYRUy2lNS08vV0cg7KFa/8jLcJEQ0wfC3iLJxUMKtbTMrQ0JnvynEJzEyNtbNmhpns
kvGpiJabUfyuoxjheIzpUv+xa6WbTqIlmHqJ3KcvOalT8b5lGmfqxmrk1F5vJMzzEWyT5bEnVq8f
B7PoqWEhVpXc510atm7T2FS6MmsIz3kxlfXBp7t2OTQn6BDTxmJtdCsuN5TueKNEfcXtD+3qrLf2
HCi1LDaPukke1QneMKzMf29/xn2r3EBVyCleDTQq2hxNaxmrSTGoZ1h207lfhvnZWcr+v3YmbS/G
Mv77ttGdUwrW2BaanyhpU5i4XKo5SaWzME0hMPKwdxmood1bRjkHc2ebB8d015RFK81GdlCmcnlp
Cnyf1pq9JQdJV+vnGgS0hw+WPHQki4MPKJzW9kQSPZOTYAdszsYUQstFWcWZHBSmnXlaki5nM7QT
V5Zs870TOlJgJu0j9fs2+P3tJJ4jugNnB7pgE1VNTFFbanB/gTxDJzRVvqYSWwx1U4zo4NrtvM/c
Nh5o8UTRv9nOYKjx6IBnUiIQSDX3wOu+L6vTnoqSXkcmz81d3/btw6yBinfLNm088Jb9wXp3XDo3
nuwdTDx50dbFJlZkQqNsOT4yM67ToRgekjGN/2mBhD1VDeIuBw/zjkGhoiKEfAEIAZK/PESaHUWq
1jRLMOhz9TmqUircUVTeJ0yCCyRS0AN715dSMBtpKBG50CvdztrITOpxdN7lwDaT6FEq7QE4mxYi
xxCb3anK5/Hz0lnq59vH6Pr8EuyIYXkWcQ+dS+Hx34Qf+tBrdlyxrQOAI08UtphAL5Vf47ItHyGV
/CwrATwzpIOG4PUVxRfQZWJz+Zykn5d2tYygbml5MVWjc16yPqNBmyX5Q5Ll8cEV3dnYC1ObKxrN
g55mFd7AsdMCQBsqlXlk2O/lVptOa1jXnqKt/UEEsrs+YEYybG0hKLaBhsgV81Djmq+pVHr6F8jr
4pdl8J5MceEc3IxrU+STODmhCweXeRs9T7UZGX23tMFA3OctFIrerWr8Ua8t6bf9KvgIjgvIbq4h
yoaXHw0BjcTs2hXoX9jmXoEy56nqbN21Ekn6ePtcXkcaAoqBr+HOC1mLzWtRJ0giwlvDlKUO9/U0
9q5ktcVJmVOKIZxHdykZjodmDuT35fcHraI1JOto1lL5AQYDG+9yqdNQrBUjrbtAXpPmvi9n82s8
WppLsUh5rtS+9AiSursyr4cXHtH11EOk9EfgBrkXzXQ8DrzD3kcG266IuFbAujfeyEbYuQ1RSA+K
ep0QbCnkLzRH6Hop9tFQtuv7Yiu8m6S0OAVKppujazIButDWsAwiQys9hCx/TWbtPKRj3wXVqK0f
46U/QqtfuyFhk8hSxK8ivrzcbjm3wiYnuAsyKYzEGGjVNaVxebdk+eAnYhJgsyzqyenio4my124e
HQxk9vnaUNto4F5aXsE4RkWpVkGVxwaRq6Lc16k9n6WBWYgrgdLL7YO9t7ukl/h6QgaBc720l6dl
WPWKXgVGMdlBIluZhxRYEthrp9+lbfaNauZRy31vjRQVIZcLSUwc76XNjKCdkE+ugrCaVS+1mhic
UcxlkufUiyrb/G3nx815Y2/jJybD6pwqUapg1uvEVZvaelctfXmW7do8iE12l0aRixkNPJzkBpdL
q6Ssq8NuqgK90UcX0U+KCGUtvc8Qy0Cd2Pn9Ch5LI/1BlJdABLrQpb2l6vKYHIWtnLPozs6qf8es
YgpxizRlOxjOwU7u3YtXVAGjIIibtx63U81Wy+yhDBA6M75GdPw9x0oSv2L2l981ivXO6NrMy1Kt
OHhVxEIuA1uadGj0sxgE3mgtXC5Uh+ec51B2gjiMu/dw05cnsxizgyrTFcAAP/vGDIiQSzNRXWuL
shhlQFs/Qc25j3xNb7snO4xeQkYTP8RWEQcxIGmvjeBlxSm7rU/D9MQcuZ6wftYPaIp7J4r+EKEf
vTek9TdfuLVrcu3eQmF+XaagSfsmWDuGmcvNOp3suD+qWe7acwgRIEaLUunmBHeDyShTSDlBq9rZ
r0Ierb9qVZ1kb1y6InPjpBr/ue2C9i2StPCCi8LixgWZadeTpvNp56bT3ZbaXjAkYXNS9CUCim4f
0dl33i5EhgxRVkM2hDT38hv3iw7+19TLQCls1WcIsu3Zq1Pe13XTH5ynPe8qyqQ8JjSL4FtdmrKH
akaIxObj2bHzTp+WyW/KyvoUdsX0hPwXPm8ZAL/d3tAdq+hu0ZZCWVWIOW02dKQYac2jVgWo5Hb3
1TxKd8UIXLYi4PeGylS8lG7VgVFxATcXVOhYoFP42qHaKj2moHPT1cmboFeskYqGHr7LSv2XMWqD
zxiV6SE21Oh1UM1jNyn5wS3ZWTJCThSceE3I6Ldqlh1qROukIWWmTOHglQ28gcmJEERXx+yzZbaK
l+jq0aDHK6IXrzQqRBSBNKFhe7XRZUllzdRq2wcoXJsBnZQVWeBmNH4SG+v3Ua+FS1AwOu59MYMb
flzSPvzLqaKk9mdTkg7enu0eiF8jvCPyUkAAGeR2edgWnXZnkam2mDG53KfdMARr26SB0bcd/TRU
TMOqOKJlbf0yRom9mYhK5QZIwFY+BDVYyYizPPStOC6/stvlt6U9ZIZvD9erFQBIIHYpoV6B9JTQ
oQY2FiECOIX2pEqS/r1wnM4PtWi4n9sxP3Vabbh9klSP5WgfOKitwxDWqWiKGrEudAfExr9JSrVh
MBgNrzt+NNTrU1xqD1okjw/1RLH69s3ds0RERN0GIIIgxFxamttKmxClAPtN1jO5RklJyoWO2XyX
y7U8gHPsGgOLI8jTrySnjbHGMaZ1VYG3G2vWeXpott5EZzT1NHVdPt9e2d45EfTb/xnbvN+dsw6L
NIAob/u6BvJst2cLmMz5D6yIbJDmCGHRtqVQmoumhKNA3MKsOalJZ9zFdm99vG1ld+MAhNCh5p3g
/F9unDXVzFcFN+8jc1i8hFP0BTzccFqYyHuwnqtSlzh6QhwTbA8J6FUrCqULS01rDQIrKFUKolr+
o9FLx+MRGR7rNla8JkQ1Gxna7qy1o/2BQOl30euvv+EVzwG2iZrpJiKY6qZI7A58PnqRycOsZoor
K415j7D14iuRtD5IvT4dvJzboACjRF8QPgCw49K3BOreTPVYTlKcmVkPfiG33eSlJZ40DNX2LJHS
HnzUPYOE0KK5SOEUlYbLjwqtJUwyVJ/oQIfwnRqopWy36turKT0o6eHM0Z1DhDVgVAiBEmpt5RnG
KK/TQXcQDe6V6s6qi/Eh1hfzZBG1H+zlrileKKo/uBYmb14urQzH3Ckn2/ZDdSp9Ratlt6EcfWp0
WH6/fTWohwrBbsEzA6p5aaqbTbKAfGRVaTPdx3X0s4YM8KJ0JEK3Le08CRCbUbpBTYpRKNsgp0+l
UWH2CwoCbW6+LKPafqMfnEBmM8rPpLHmYxmukSdHU0jNe4oOzO/tKSOeeY+ANILm3viAsF0aYNsg
VQsqayela5vzZGed3y7zz9sL3fGcFNMowVJ3QsN+CxKJmU1kzTM+zSngNze65HxXM6c+eAz2jj9Q
NO4clF6BLrr8cLVZmkaLJIvft1PxqW+L+D6J0tHTu8G+U2jdebdXtff5QIGKLgW8atQ7Lu0NDBi1
VoPGa96Nw3mpI+lXsZj5i6yUesoEn7g7m6NdvgvNoflWWl10NHblKtUTHkboYwq+KxfwqtScTI5J
odfxoeDL0Wky2tALmyH/CbRc/tLGdXlKlWjq/L429ZmBNl0fMOzQ+UQ7t2D6j5NYXxMnGv/gYFmk
1gwOEPnQlVBCSIOvL1cHzddVO8GfWVxbQ3mooSN4cFl3AkYh6gWzTuh+X4Gd9Ei2U1QpHH9t0B7A
09XOyxIPtuIakTE812mnBUNjHB3o3Z0H7gTOWbT+QXRcfnv8rGZ3kK79vIqTL2mjxneIVtXvmzgy
z2RG1eRqsypmpddy5EayUX5Jeqa1g/ofV8q78lD9lI0iPMLQ7OwHF42iJvggXp9tdSOP9HwYwsbx
7Vap3J59u1s7DMYLhc5a6avEbZnqerp9E3Y8Cb6ZCSOiwCmqOJe7YdRNFmV0831YlSvZgtYHk2GM
DBKeV/+2qZ1LR/EEdIfJnBjOv/gpbwLZyQCtrhS8cVMitQFjtsE9mF0NuTrrvZ404d7Myy96U+RB
saJledv6jiPjmEGjxI+RmG47WFXU9anpxI4PYFG7a5nhTq44xQeOZW87GeKJ2IdQlyEvuFyjPpqr
Fma8q1Dn/y6NMvoScQYfGZN6RITacZkArgRMUGjgEqhdWmqSJprLgj0cQa55VYOCTYW6qmetnZjl
3aR3t/dvzx5EeR5wUk3oqJu3VU6aopW1zgGr0hdw1bPPHdPuz1JTlV6d50et5NcO39uMngPCuFfR
AUSmn8LTZn3dGGV8pNbxhzIuT0mcjEgyW53XqGr9sHTSehc39ui2jJN0xZhfN0E0912ucWydqTPv
BsP8hcCe6s0mRXRm700HG7L3qXEfFneHL0Bf5vIDqAPYVMfJHWiVicZxjsyXttBzF+BiGNze+yNT
m73IeTW7osTUlMvFfapYBU07LflgIEVxcEl3rgmxPiEvtEH6vVsvFEfxkE4of/iNnkVnfS1p+a5S
dXBNdg4TORLKkcgPoNa1VdSIgPz2NQNCUXmV+K7lakeuFXVKUOsTvKXeNv+7vYPb0rFwN+AfXgtu
MlCITQJI53UNTRPNqpBJu18Um3qUFebvpDpZ/loo/z0jttC75ZrkByvd+XREaZT5XhE60Io2p6Qy
C9WZDFYqJhjYaB24Ds30Zz1qioMq1O4ahd4SBsWAQLHpb/xrvCyUTtUo9EdEd/6FgIHaWizJZYOK
dJP+tRiR+my1UnjfNn17ur2/u8tkoLCgxoEy2ZJdxHAbzUIjhCA/Vb82CzijxTbC3HWq8YhItGcL
vyfAF2gfg+W9XGeVWtpiziaewS5Ul0mo9kOaZQ/2Cr3p91dF4UVkgvSUCdUuLTGYYSbXrENk0JJG
Cij3AE0cxqIavDgbk+XgidrLtwE9iDkhKP4IBadLe7KRMIjYjkN/GivKlU5h9N9NNR2Y+GXLrrRm
UHpC8+vaNznDWArdK8uuPjiwOw6A3yAgF1DURSH+8jfEYaRDBCtZMzNzvqH83HxpyC8OlroT7FDd
pz1M8e6V23dphYdTqszKonA3FnIa2EVcwayDYdMMiq8jLmScJKVTfncuKm6AoglnlJIGEedWdVFW
qyxLdDn0V6U1vhvyZH5Op+jzb5+aCyObr+ikcbnWCkZmrQuhnHDZ1CqOTkUzTf/dNrUXzGJLcGxR
bkf4cONesq4IM0sbQkTIl+Ihi2andQerz7+oarb+rUhm8rBIc3ZuJi39Gqnp7AGxq+OHzm6rwu1l
wPDjuFRHh0gscfN4EyhQPaEQDCZ82+SQplgb9FUJ/SFW0jMl3PnEkDwxeCls3Lw5klTZO01CYYwc
VXTqt1mLvSijwYgBzKlRHGZuC+VocCmTreM9HTP7wzxSrXoGQtEdxSk7zggAH4E794XKzVU3udRn
B6aG5NuhDjAJ6ftPSZM3DM3KFv33I47XPjkS4gJ3sq38SZKVT5PWM609VyqvyxqZcnDSBJNSJPe3
D9beBxQt+f+Z2ngBBXK9XXWThLRWofn57Awn5EnHkyMNvVeSpB3Y29tGA4UzcCaIY4A/vPQHitOE
U2MsEnI4DZ3yUNF/qcn8rVAG8+vtle1eGVFKR1SXZ/8KYz5acdQrKl9scarl71VDH9TV5PbvoUGa
eFZN9ZNI29H0zWMX4QzrHs0T3W1k0LEdlSTqkHrj3/5Ne7stAK/U4jRoqtvh4VrYS7klyZLfWQ4U
LpiH4/uG6Wxuib7DPbTd4XdnswtHaAlMD9km+f4W6LHkdSPJSyVREM96Immr+6kPYx0wDet5dYzi
D1wi1Q5UiCjiUk3afN5kCGkoKCl7bpfFXVoMzJOx4b8kYv717b3cO0kWLB/uJCjiq6YnIXmWTSke
EdJ4+CVPq78AsDgnxYr+5MyCwYQcQReOeGvjexUnXYvEnCV/nVXrr2WMX1q9nfwkUY/Iy+L/tHWn
oCsA04MKAnsq1vwmslusOKsXh/ORzWrn15neuaE0H+3c3imkFAw1iY2zr/TjSTFXqjzcQd1c2rPd
TdM34IGhK+V9dooyCNO3v9TuqqgJQ8EANGxtM3JJtoZlElKNQ1bJ/mylzcuwpADSb5u5PhAkMqAJ
gDRB5rqqq8graoUlkkaBEZvVt7wFQOzV5VK9ZPFadwfR044xoiaIUDxG/Gt7JuZenRm7WUXBqhSr
p/WOc5aN0PJGS50Own0RfF4eCiTKmL4AOEPorW/BIjVyAzAwdO7UpFk/Ya9F57Ke5M5lbuRwH4Pj
vVMaYzDc1dCd2Q21ZTq41dcfkF8gyDNwWF5ZbZfHkpEnajw1juQr85Q/zn2hPKQlovm3v9/1sRRW
BMVWcNuveO3a2C9d2uYR2JsIASopKb4jK5qnQdzU0mdJKRPVv21x9yMSlyJ/LDAh20JVuNSMZcr6
iDJU69ynaxKiBdHoQUyP47efdBb3xpRY/JubPSzRVDl6GwVtleV+b5T9Ux2SNqmRGX68vardr2Ui
Wc+hUYkjNkUERgyodhoPUdDNNoOnla77JEdO8X+cXVeTnDi7/kVUEUTQLTQdJnpmnG8ojz2WAIEQ
CoRffx723Hh6ptzlr7Zqb9ZrNUK8esMT/ocHwmRpi/VbU+Sc12QVoX3CIfUq65EeeDz8ZB1z+zqF
IfTfn+e9t4QGMsasW+77BnQxVtEaRXPFwNes2SkJKv+xH+pO5n6NFu6/rwWk/0bJxa2JO+z1awqy
uvFn43k7lfh2xwGqO+pFz2UCZN8/j8ugrLIVnXhHkAM4l4MkXTTwxTN8a4V0x5VF7DgGCnZT8XwJ
NPPeicCFDFDvfw2KcwMYP5lYIG3IS1BSTWn0HGxqdmr/73u3yRtsfX4Aps9pqIT1KalqxctpbFPQ
/hOTJ/A0OEWKXYq+74SKDUaKFjN6zBtT9PVrcjPlEyb8dYlxP7sxcNXZR96UlqrrxAGopOTD3x/t
nQ0EEQSdLAwBwcU4B+oCgN4GiYo5QC5kuoeNDruDl3N0IQC+rW42bhIsLUCl24BcZ41G4nlMRSOt
SxlUUWHHyBUJQMMg3Dfeh7BhdVkjfb5wu7yzla8WPYsWrO0Uczyty2SUEuCC3n1o53a8Trt1es6G
2VzgQ76zldBXBu8C1xnG0efeHXYKdRgyRPVO66jAm6QniDtesjx6p8Oyqe5t1h1QpcOxPzshjdxk
J6DBXa7+6pUVzXQxp2NVSkSTImm88OT6nh0M2KFXeOFwzQ7bqfz7qXkncIH8jdojhe7q5m/6+pTS
/7fHY225xAPfiVW6Q2a8ChPHnn7996VQXSMW434GnOHsLQqN8Rv4AU1Z+d14GmavztdgWAs9ZtmF
U5rhV5+lI5tlF3qdYJlicrj99z9uMpD6wk5yAeMMly1XOCbjA4xI2oPBbXqv/K314KSoked1UE/4
+2O+c1ixNsBB+AfGR+dvFeK5acDiri095iVltM4yh6x8UEQKl3g4TJdEQd97g3+ut32xfzyrYlW3
xATrgTCsi6yZZJExMl6HNhIXCuN3Pn50dzYYCqCNSOfC10tlU2d8EdGmDFfu/5g7DPlnIpoHVZO0
zwU6gd9R3XWHv2/ouw+IAhFjQQSdNyRai28+biC9UaoY2En8OXEEYCS4osryCw/43lIIn5tmESbO
KKNeP6Cvt2JEUby7qZ52FWvqz6EHPMMI+eULS723l8h9wLpGcxw4rS0G/fHa5NiJUWPaWMLooQdT
Vsk982GJwhdH7teplYcEZIULadd7Z/PPRbfn/2PR1MSRB0cQfBepP1wlhgXFUAt5Ja2trzJnLong
bHcP/srzTxFTVtDXN8FPdFlfL6ndpFlbzRAyhtOAi3JEogBOLwO8ZXLNgw7SLZVf8aKK5kUX6DFQ
tbNMSbLz5ibcMThjzHlk1jnJVeOppwDdiQqKjpGS+TRN5NQBS6eKHiyVIU+B6/09eglYn/1C2POS
AnFcpHSmXa4lVTD+pVAszweSGpiSwd9qKpZ6UT0EXHiNdWo+T0dAG/sBp81E351oVXeaXZVNu9DY
yBR2wJ/EQi0U53gH3FI+jUN79OO200U3sPBrDRHPcWcMX+7AMGXNwTLrfY+XmB77hLU6D+a6zg4M
T12GtgZ+3sjZhgVyU65LQg2HFwT8t3aD12hQJfQYYICILTz5WrIuB+8ZEkkTBYM619AQudU1J78b
aLCNhWkg5AwovhvUqYfNN88z5XlNLmp/vXY19yJw7pvGP3mYrGH64xD/80WikDlUSyaeHAugiVQz
lh5aYuD+pbOB/iKhp39i5NpupYERV7YxKbkeVFbzfAoTNxUV8dypHSIV3GVL4t+0iT9F13xe2WfE
hvDBrfX0o+9q8Q0CluMPDNYGl3s68yl6L1F7QyU6XGWlYwxwq9hLfgQpQkwxptnE9v6IaKMDf7kH
ymocDmqp6wdfg49UtJVTRwJVCkhVmjoRhQtdp3ZOQbcy90GQ5Pnajd5P5fWNhW3wUIWY+E/rSQ2R
GHMKouNQeFAg+GAiTBqP61qJqTDCRmk5R2mPfgDstSBuTGaAADSUBLIcvHrzOeC6uguW1tS7cSDm
a8O9eUPCtCkrstmJW4Wo9RI2NFzyegBm8OgA9nj27cTbQsk5im5DyxoYcTABGa84a3u7C2rZfYGf
ViWLha7uatTMDDswFOXJRX1Ccs+vQNsZVtt/Eo5BZkOrajZFZRTeBBMKviUYo5AX5LkCE0Qwi8Y8
sWz+ksCXvbrqsNhPoGqjroBaNMaOuDmrOMccbnmeIPZw3fYq+QWxDQBhWlqtQ9l10BwqW2gotGWU
WvlB08hLc+3T0c9ZYvheo+hN86aK7e8QNdAv7tPpaoqrVhx8bw0/mrSDAYMn+0RjTyq/GCSMVeB4
AsNcbCurlyIdBGVQwvVqvWfczeNu6rqg3i++6yUECMO2KyB4IpeHtW7WpBQTSzqIf8jkZhSTzXJk
pf4PNvk9uu0A25ymKGxlHg5t+9MpOHblS9d5sG927Bm87+UpNiEyLNLMS1AIFPo3WmMgUIDPU5Of
flrT9MPSQgtoQEXudiRVBsQ+MsyqWKs1anrYM8uB75cGOol4G7iAi545DMSsTeAcibEZ/UYGLyAP
VThHEAXXBpiB3KTTJE4uDAao+XhacZMDuxr/6CxMHPZDmgj5GwNEAH1G0F79cpAhvbdBY/2+IIJX
pMCPqOQVgwxkm9ep4dMda4PV5ZiRTTfp2HoEgosSgIPJG8fma+wRjFvmoO8nfEpeegLLfnS5DXyt
i1RUlf7oZhItBzky2+aTt8YvcP9it9DnSXgEqcdg+cBaSCQUatIey7NhmpnKU9G1Pygg5mMOdUnb
3BvIYmdjLlXKg8c2Q2JQrElTfxps4NE8JbVr4fcTOMxBoDMAdYPBmwCX0LORO85EFOXZwpf6QCNn
v8Qxq5I8bVkWHufVozJv1ZTyfbfUc7BfV3Bt9wvUb8ObBaz+7sWtAaueopH3+lFWkjytAKtB5pkS
I+/iJgzrW5NBOeuX8KqgvwbdkfK71J9F+BXyNmF2m7mhDXbIt73HYeCDQEBgJAHMQ0NrL0rmMCrI
0jb1QftJ+0JFam/iqZ3MUQUIN/t0gKLckaZSdQdVW64gXKHkWvRJk+Al1p6GznUymUPEq6nZx+0A
PmpXpfaFB7Uf3U5J1/2eYeW8AnCbGIWg1tvwtulW8WnwZlNdJQzMp92Q1Nljav2gK9FZ68b9Qqz8
ndi0TzCO5csnz1gnCssmr77hpp6TPcXviXarpXCjIUswsCs/qVyWz0J59VF4BOK7NgN/HwIMWl9H
pI7Zj8U42ezGPl7XHRFiGHLf6DZ81Kru+QccQNUWiYmEp4rOx3G7S1uXQIK2TgE8FYsI6SEZ2kTl
zUgiAxYTS9NHTDk8XxWJtl21l6b25p2DLhwkSXQ7Lnov8DDqdtAM+Bi/tq3pCrBapyivR5tco3hy
3ZG6NaX72u9giyu82SKnruC3Q8qMqdr8qqOVfTNR3OiC9SpLS2nj6JNI/Wm8aViYwTaTws7hCYCv
pNn1JIFwPEQNbQQ0YxZyu84QL6B6RXaScdymty4dOg/AQzhwUgZpHj7T30EkuH8vROC7L0HlMV42
YgVDa0bzMY72Sd+t2X7UySQ2qEoylhBqA2VWGwhFpfupCxb11WeQ+/JyjsFku/e05yDw0ROYzx5M
07RDToC+a17gagAlNNzPqHEV7HXUAa3pyXxMPH9cCj0ojqgIAbFgN6W9BGaOry3uvGixFJ98IKN9
k9lUYXA/jkMuMZ2d8nRNB/87rbNG5pt6RQSt0XmgqBpAOisQvfophxzjPBQz1JFRjsJ9Ii38sEUE
MD4cOuBPRs1yA1AsCPuLq/i9dUm3lNxWC78N50Fej54Qza4elbgJaOt1xw5Kn34RTII9uwbvEKIv
WSuAtMN4tGhqFdalEcbSHHCQeNlx29H5yhAEuXwN2bQWs5j11wUE53vXLxT4qTGdq8L2tfXzCqjm
08zYRCDJVxsENxeaL9ZxaiEunrAob2az3PfOxN4BzJ2QFQtC6mc6jXBrgMq+uIcGKkJuh2kp3wUI
BW0eWxLWH6BN4/uI+7B8zltmagqr9cDGCjHMhKQYSbh2e6N92e6MN/XhfqmEhTsyFEXELoqW5V7P
/RgVAZLrOpc8mQmkT41wBSrQJMRhXB27YwDO8l+6a8wsCumqFgg25Oh9EYsMCXHQQGkrxweRNXsh
53i5gRWDJidNeBQeRQ9f9GOsAzMcmFcZ/HYMmroFQtpjR5OPalgS1SIFsrqigKyplOWkiXt6q4gU
5nZoOLH4bQPILnmYrgvJ8oWknvqKdFUNX1I1yOq+6ihDDPSRx08s9+LWDtduClcUtuFszDGoku6O
YZDDdqlquTmRKtNs3OFfXg3fbNbFqIN77XYOAlN9mXjwY8qbJkN2huDQkZyNAdrpoAjrOl9oB12f
2dlMHiP0bL0dlHij6RGGiuRTgL9tPayY1LB89sJxLDt8B8M+9Jfsh0zWocrhzynTo9IMisUmmmGi
HNGqctcTofpjuqLoKUk6pcDU9gw6yE2szXg/GOH5+Zyk/2H3DJTpUwQInjci1ohEHjQ8b2ekzxAo
wtXidsFY1T/jOc0WfC9N/D2cqlgVU0rZg0ZOEu4wkyFHL/GhTbIIijYcyhtuoEEeVCFMT4i+wfmr
vEPUgNOSU7Qr7nVE5XzoNf5bn3HS7logqH5DKR2OVgM6p481meZvZuqaOyUiFI11CybdTTsIgvxD
VSzOJZ2sOnJfM0BLJXgqYcUrt0uCNuIlNEqIKOnggk9xy9MxN2TBfBuUsf4ewt1glXiCjLQAnDH8
oGbgHXPgrqk5oARTv9bVdNfUZtlwnDsxfYVmEL1tFgp5feuAaEP2EOD/SBxd9LFu071uI+++J71F
COZRdrJwJ/vVwt+tf8gmG97jYEYjCgfmPWH6kXKkeKK9wgCk+kQ6r9N5i2risWor5u9IPcqPeCzC
r1PeMyxTZ/797C00KHovMLc0mf0QCa9eq+tEzuSL9pHF4lGqxRybJZHRTkcxqLuo3tYv0M/GFx9R
u5CDHmEudVKZEmk+d3g/u0xW432zqDHNW9swcCilw277uOuu/Sn0f/aEtbhnoc70DIeO8JcnGSSi
FkOb29ko3GyZdX6dC4fwU+JTIF8b2Kb3pQJVDp64Jo5FUaPiifOlboD4J5lZ84DVwSkbQyaLcMoY
5E8ioQs6+y4sImJsWraRC25kjTMKEc646vJGi7UrRpdW/ZFOhPRgHkJHs4zDxrtCPeGxfSLH5Ce3
HqZ+qxu7GvX0KlrcMAPukDXqqb5DJgZXadbrONhr3ABg3KEl8WIWOcN3yEEW4dDGbfVsVtugVrBN
FJdA7yVJLkMMLiPUuQy4Xx5u5ZSXLE+RzgLkm6DeXg+hxt+NGbgvoITY90nRros4rLaa5ryvu6h5
tC7wf8KiKbEFU2nb77t4xvc/opRu8P1C1gT3QhL8bFMq2E7GAZL8tkr6AAV9jNmK7CWdC5OIUOwa
+Gu2eQAo/ZTzuXekEBKoozzVroUN8TQBrub1BKBcpZMfjttxLnFtM42LWaggD6ivyEHCubkt+1k1
rrRxCjZ0LQ0tvN5VC14w1FeOvElkkwfjaLMiIYyPd3MlhrsOahkmB3OeZrcVit2jE130BSPayuZy
0lJDX51GTw0H1qmMvXrdcbHdDZEN4Wrm+yPS+rABErmYbWofE6JDntuEk+aqV2g35qCCkY/waNLL
UQ8N/QLaTQSPehZ897Xoxc1aQ4sEd+qqhmLqRfQQ9nBP/dD0yfCjIZ7o9yuy2pd5xWVcCPzE3xLw
WkQSONHfTh36TzmyRFMfl1Ba7Gfk1TIHxCk04PLKmuY624iLYU2QsfRr8n3oZ8euhO5h6pRMGXEF
UPcxWmck7lKoPMwaxxQWoLjCEi3one2nJUU7B+2We4i5tTYH8FA/hKyr1v3kz/Kla2eYWGfxTJFN
zVWMnlBA+PNWkeByQ8Se9ih33S9cBEEN+aO+huCMsNiQJJvrfaxm+IuiH7DuOiY9ek0MD+8BhQqe
+oH6vPDdYk/ob3JUTWnaPPQkXlw+hBA1yROoSJI8i4X+FFSkfg6jkbyY2VB0qqtBHmYDRZICJRtK
cYLqN8YnSNVVm61O56bPoK9Vy0FUiOfB8oLYn0lYD9rpeyR9T2DvLUML2LTZfbcpTWGwyrufkkxm
OsCzRKsd9hT66AlLwsdqlSHMtOc16nJPQgX2EAnkAjn2ePwx+E1v88Ylds4xpJEf00yamxjwQZn3
OAn3o2zElxrCLC81j6sjMllvgl5d1yD30MmpnVb1dXKAjeaDomgS9JHqqpzBFw193NR4HRLGNrgy
tajrQ9SFDL21ca1w+3fBDFENyhDmmmmc6lMCL9OhUHqbqknjoxLwOxnemS5dIP/PrRvx4CQ4YjN6
BjH/iAwl/g73BG+bGDdsF6l2x5ZJ4tRTPs5IA8zwjIZL6iMXYfNjg+S9h8kAtAryZkr8XzEa3Szn
QyMy4JeFfu6AD0/yYRxRs87jnN2N4yihLNc1wVPk+cF3KvgUFLMZw59GUPnQ4MCvRaxCdwXn8iEt
PIMM5JRY6BOiNxnLKzjW0KzwGkP2fEFdCws4P53yNsjmpEyHavKQoE3dguA01F/B5xdfFA3ar7rx
0XrQ/sLivamG6Vk7Lh9pAzPoXNNEh7t4iJNvFZ9hlqzQbFrRZo7855q00c2EofhU+NyDacaaOvYr
myTyQYvaCXEgjP1vScQHtLSYY0idJqVvEoi5eCjU2/UGnowrLxxdMaUNqUw+Brohp7B17dc+hkRH
yXWcvCDdWvA1eip50nAZH3bcX9ovGGU0z4GIFwtsuHQ/AnBeQrQVVuRACdxpOeCZFjNf+JrK5yUA
Xis3hs6fAefoTAGmdoJTCleBsGSDDJA9VR1qt0HP7tBVcNaDhk9MjiqtmZ+LVi7oiWTW47u2GreI
DWe9eyWCmaFXFmc/Z670iwNOXOd9lkEFPjJjDZA8dAseQWlJRbFopX76GlG3xLGKXxaE5c8AjcnP
daxDdB/qGBlE5UkEUCHUMBZp3XpTuUYBvCRk2uBXt6P2MzQhABuFuhB13m6midquwmw4DW5CKJhs
VN9Tj0HZKknNtGsddKQKR2pcQhMKopfAIIkCx6OPT53t4AKIMod8Ng3GeHdxi8KwwIVtUnwepoOe
quFihpQb9KpOfl3P4YeepDhDq4P9VMGnKb7XZoUyRWR5nR1HdHtR3cmE8KsITUZRGt6IqyGandt3
vmdoHnR+PBc2cUNQZFDJbsthJonLQ52kPzCKGfFalsqGaNn0EMUJ0GI+0CaYooJV6wxafcvbawG7
FO82alDl71xEvSHPTIS+DWUxweyjjQJk5S6T6InrRj1Nzm/rnZVkNrnpqOX36N2z7yaEdifwtK35
YLo4wGB97ZP7rh8EOwnc8o9ScgfsIkfyX4LoJm2ugWnX4LbNSFf7QJKxgJhwcDDaNqJUi+ueRpOi
VLVzimS+QtYxYm6X0FsJPUyoixkz3QHejz4RBftozUOb4F6LRZwqJM8RbI47PakhD9BtfAr7yeNH
qpvmG/Ih1IFeNaSQF6VoyoDv0WkEJAyFH1gfyW91RqpPdpmnZOsiQybWYC6RFVODiqZYtY6v0r4d
XNExZZFTQz9T5jMStO4wd3E2nyQ6dd/gmkAemJe2daFw29McLL5Y7PwpCCzcJSt7y6I5hRYGmi9B
DgYyOmx9FnvfZpQX93yNzUfllvaDbAckV30ms4/4rPCShqxqr+VUoboHXjoLH33qefUJzngR0Dpm
6Le6InH4M5671gzzliUQIG5qQ1ATEhQRjUMWt8SoKndV5jC/h2fg0BRUNPGBMBfC8qFvicQVmcgH
RI/+g+zF3OBWAJx6N1ZxUEax6iP0sVxwi/TN4VMCvDrObsYBPdKbETUbFIIg8HGMp9k9xFOwfLe9
NfUVNRphkFkdHnWX8LSYNiH0QlZx9uKpOLhnCDX4hAdm2lKkM/0E2n2APmzdp9+WSgFyMFGT4YBV
Nn1q9dg30KROgNfvu3FI85qCvZ5n7ZDyQz2FNtj7GfoBuN0UA/yiF12Ffl7M2jwaU6u3NDY7CIn2
3W5uVPDREiI+xcySO5jTLfDZGH10fiWbF7iXozGYw0ahGaAN5lHobFDOv47GVvoIdAyDRj4VP5ca
EMlcrSkKIiAL/W6fjZXwy6Sn8X1vLD4OPjcY4iSMzGhsItf0dy7hw0OKsdhvEirXQI8QiRAiO/qs
ecY6SwuxsvhZENM8w9ZGMQgWN/bI4OjU3sjeotIMcQWgdEnS+QqtN+hujizV9UMfbXD3uB/lv0NO
NtY5+AspmlEgirye7ZkwkB1XMJ0C0ae/QfUoP6qoqy+gP96dlAKFAVBmCjLIOaqdcPiCtBUXJdQ+
b7tuAjDI8gMwXMmhgtBxIWl2CYz03pLAuICTu+FOAAl9/WAuXPxE0akuF0gWbT0vGu6UiasdxJyR
s0jgGA71mP07YRNurwEGNNhUULTOoQMYWzIPAyP0w3ptSzfCGd6jqbkxNv717zN1KLkQQFw249f0
DMbjNRgtNJVfl9Dejo8N3HCLeo4shjOePvwPS0HABRgoQDPfCLmEtkKFivSwFLjD72NMpk6xHy/H
xUWX+MNvcTsAoUKbBsCuTQghOXttFp8n7s+0KaFq0X+Afo68IQbD3b8/0NshOnYtAjUAihxkI22/
PhwQqXeV3VQY0Z3aQVHc7pMMXyeT/jMmk9GF1TY03+v5OVinsGMGjhGJCMyAX6+mg7Wn9QA5p7Tn
mC+sIttDIeA+tqhoU+6mo6ZGYPZnqkNE5ksssLcfAj5wMHlgNbYptZ5TeridOhvMkJdsKwwKBXXL
FQzt5ROh6HRWiUJ1Jun48PcNfgsZgLFdCNw8RI5gn3POts3aJiV9RnUJHKUr2lZrdG5bD/c9+Aj/
vBQU5YCkxHoQCTt36Zkryp1HXVdCWdU6lKoMnsRM9xg6hUnaXJClegtLohsByQfKHDMzgD7O3uU2
2k/GFiZ9VaSuJmhX7FBToeGTYuDaZf1jV0XRCWz3C0/53rr48DZrcShpogB/vW4/QhAWJbcoo6ZL
b50vmvspWZMdJkVPvAvNoW/gdx0uOMr/vr0ZKIshhVMPGGFnC9f+uG7OvaJk4zidAteupzC1FqoW
mUBv/e+LvfuUGdDZKZwygSnevqQ/wC3o9arE6lmUGncwKE820Oj8dP6+tcs9RojqY08xqcWw6pKA
xjsHFsTwDaANlD0uqrP3SmYXgsPjIfmOfYDKOhcdFNJrIDD87sIRencpqLtBXQ7xC5/I2UM2MaJo
rbcdzSLQ6SBAGXsjuydq6C98hu/tJxQK0M/C3Q6y8nnkUQ3SQU+Kss0guAotUn0YPCchMRwGn100
hIcljO0OunLuwnl9G2EpkoqNfIXF8Z2cwbAqX40KwuE4r5agpUO5vx98HcDCkscfG6bnT38/Oe8g
MbEggU1Etol5QuHs9a5qYSBtALMP2HX2y11U6bloNUoypuHdVQUtxnRoVp46oacd9xzd2665JOH8
joQefgQQmBssfpN3O7u9kEQbqAjwDhjyarxekXs+WWraX/U6pKaEejs6VJxBizt3K0ddC1aZYrsY
Mn9X0G3B5Pfvm/LOSQN/G0qUG4cEutLne7IQDSTE2pU+g5QccEoTUv4kvmb9yi+kCG/vbVzaYPkT
3Kvoe52/bw44lBKM9iUVjuaWD9M1cA3+hU/nnbtsY6VCnwD3KKwXt1P3R3yQnVmjbO7wQHpE1t+l
4kWuavwYVwmYqCt87UZPzU//vouANMQBQL6bF8G2y38sign0hJQn68qVq6mQ2RwdCZXVXnPZX0AU
vnuK/4tAFBuJA3T2gB4M0VYg6PuScPZ5sIDyRs7pAtid/gZGHNUxhGDiHqKX+rOM1rEQIpSXFEXf
e5V//oazQ8xCj0WToXjeGeJBaKCI/oZ7Ivz32LR5sUOtGdBCiKicRQg/hSXygulHibUwiNB+84zJ
MExnV0eeAb9AA6BpHf+G6/CShPJ7wQkbvCn4wfgZQrSv3yhIkSsiRdOXvSD2pk4VMJQLH4EjhJqf
8QAZ+/sJenc9yPAkwE1DXiXcwvQfJ6gewM33xAgVWl8sJWbzUxF7bbJ3MeA3dpPl/ft673BSUc5B
k2bzRk0RFLdX/MeCYGgyf4lFX1adGPipXbBSIcO4ulmmpLkb58g8ag1ATg9vG/g2T8CJRa23JnlI
XFYy2cVXnW3DL3//Xe+eLKibQdYTYuTJuQye7eOorqAzWcJguf3uWVDKPUg9X0gi3t1tmGwDvY07
D1341w/P7WzQ8w2REK7o+tfUk/dtMAGLhr7u7Yg+woUo+05QgtMLAi1EnjASPgfF80Sp2KEJWMIU
lZ5Ca80eQKYYczKka35l4oc1HaX716dEDgr6C45wDB3l8FyqdFVtQNCn6kvdD9VLGjftZ5Cilrsh
mNfTQkDIvfCYb2PTfyuCUw03JOT056xR3kEMoF64LNPYNBDijclHIiiGZdmaFjUw3kUvcLyXxWBQ
F6QATXZAwP79BL1JaLbfAMXUBIUvSppzyLUZHWmaxcPB9tMEUlZrdtWSjenmMGHvBQv3mT9kRaOE
/VdJOawMhga2HDoP+AFnpwrAmchUjYY2OVy3j9YoVgJ6qvNhmeAN5cglifA3p3hbD4Qt2NIjTr3J
Z3CDLmxZOwnvm7D5kfFkELsUjdPnFXqrqgjX8ZKrxptzjBU36vFmkQIE97nIwtxRwH7QoAGNxcGP
Lk30veOAo9aw4bkGmDG9A2IyvRAS3qQo26KAwafQZUKJfO7HXVvXZxCDk6Udsj6ndAU3ElglpPji
Uory3vNt1zdW2RCKb0XXvZAAF9GXdeoLlcdep7ojZMOCLI9W3xzQKmy/99jcw9/P7H8fxqv6H88I
SWF0v/ChQjbo7OhIB+goAMBD6YEy9mjQuMYUjMIRXDRTBJE06NV+xnSvKdXAsi9oJfTAl7iK3XCg
rwFCAJS75KhGnzgPqiwXISBO/0M0AVVqyxHR4nlD/kXLL3I8qWSZDbI/ehiflWgZDIeMYtrD18Xd
/31P3jvdmKCiTYZ0bruGX8doRpXpCPr65TCppYgXwfezx8k1NOtaaF81l3ix/x3e83eA23AjvPkQ
XT5X6RuSDtinzgxlNREMmv1q/YDkgs3XFQys7tMlWU05Ljz6ZrwwvWv8vvuQhG6s8m5cycOg0a/6
9y2H0ibCN24qtAzPL0NnBuV0Xw0lXHC7kmo5HDFp4SWEuYJ9Cnzjhfj9zpcWQH4DJhUwBAKr6Szf
wnwi6pk/YcubqD7a0TzHS8LKDIo5+7+/3DfXPNI58OJRAEHYDV28s5VWUnHCQuAjGiTLOk/8OnqB
Ut4lgcO3d8F2fqDChVe6dSbOqhs2wbcF3l+qbPvB3wPTC3HpKPKuslVAcjEGIlNVaXRCxXBJnept
nbd1eFFXI5KAHgbZz9fHFw7oVKZTpMoI2CMUti1QmGnKdwZ6Vq4cLElORk62DDnyHGLocM+V1V9R
IV0y3X37VmGOGKEXFcQBvqRzje12QvfeBwITAgFZdfTmaf5N0Wz/MJlY2Qsn9t21kFeivMaIHwqP
r58aKKMMrQuslSnf5GKOILobNGs+L0tb/v0IvbcUSJUUZuIBSEfn+mq9jQe5ZrEq/UWTHY6YOIVV
96kNVHMhOr89rNtXCOoltIQhWHkeiQCOiMBsoXiVc7vqHHNgkEC4ZgO7sHtvusA4M9CUD7B9cAPD
ffB698AWUxOxDZykxuWzNslHD43L3eoaXcYJ/KfXCAOndEMbKk+1Fz7J9/YTj4imxKbBgwv39eJa
+tHCVzzl5Am6H4HJOAF+XB/bcR0uLPX2mv3PFRDO5fj+kUucPScahsEAPOxYpk1s/o+989iOG0m3
9av0qvFBHXhz1ukeAMikpyhSLIqaYMlQ8C4CJoCnvx9Y3bfFJBfzVo/voE0VRSETCIT5/72/va86
3b1Z2DntdC/pUNJyRnIQ1wTiSIvpzXfSQynzr+seVPBMt8/0kohVNOPMCXM/pWd17Rt7s+nkviGN
MgZ0KM7qIghYYQZxt9rC/9qQWX1sZn/jZnPQo3bDnpBiyGHxe7VTgMNlI4gAGd0ID5p+7tVYc3sR
HOtyvTF6GbIMX7jNLo/24GbXhCNknM/FbkFGFdPkGy5aGtpf/vLbuNEXNuMoF6Lu8nL0wCA1WB97
sSOzqznppiXbkVxnhqox1JFV6vXGAHMxJxpObzR/mGJfXqqFnJf6vclb0ldi51dkdKbSap4UL1Xo
Kwg5R17LNy9IBLTOd6BBc0iNyXxloAD1BLoScI4zbuq4Kp0f6AfxGzpldeTteGtsMHlCFQMfg5Hp
YG0kjTkjA6aVMBJSK8obRw/BGurRwk098ka8NTYcYlxpErI6wAB+eSsxSHmqCkjLENztj8ZMAlgc
uAX9mPdHx1vXYVfNuQFqiwtL7OV1yIfrsrJMQfAOvr8LkuEa6+ex3LS37ttzSiavlUdv8OAiIwda
LU1msZuzAFws8oB96o1r7DS85+9/nzcmMKK8tswKthZ8sYOJRBrOMAnVkQZnW1vsL6i9JJeoWqdc
XcGed6Mxn/4yGpJhT0uA+uJWgfUOk8uI2sq6qZjlzqg5uQdiFqcYU2+6RRpHFrw37iTzgO5vUcrs
nw5xAQYNwWYOGrnzC2I/5pKIuwLbcDT7yGzev5NvjAxuI2Qgb2MT0At8OTLkZvlm/yR3FWEuN+hO
vNAenOnIOH/jDWZZM9iYgO8MnMNsT7cB+qVWm3FelcuuyNrstOlMQdYCQh9Kyf/BNoheLuVgqLJM
hofNYzORllEt47BrMxzfIxGxYd+wDSzqTP1ZdPjv7+p/0qf25s8DivzH//LP39tuoe+TDQf/+I+r
/LtoZftz+N/t1/7vH3v5S//40D01d4N4ehquvnaHf/LFL/L3//P68dfh64t/2DVDPiwfxyex3D5J
Co/PF+GTbn/y//WHf3t6/ls+Ld3T33/73o7NsP1tNBia3/75o7Mff/9to6z+969//T9/dv215tfO
xFP1tflx+AtPX+Xw998053cOTPRZAiYbZh3Yrb/9bX56/pGh/06HlP0VjnzOIIRZ//a3phVD9vff
HOd33mdWsE0Nwq9udXzZjs8/Mn6HkM5204W07fH7zm//+mgvntG/n9nfmrG+afNmkHwVRvW/j5pM
hFQ4OeizIrMXYQ3bzi2/FF8NBDt4UQXaUNN8ZGZe9wE20B10N+2EDJxjxEjj5Xz15/X45Ez1NEbY
MB/M86Xpox/KuN4m4Ubem+Ao6ExKYVOA6HZwp+EkSEDAe5Yj4ixznc+F02NLG+z2rJPNcj7M6lY5
XXmeV9BStRHpfIEe/K+B054/J0BNHhk2LCg3znbffrkvQdASKFWgmc098aVv5+w8s/ogwrvfH2Ee
vX4CaG8Cl6tt5KNXbSIWdENfJYrRKchIslDKPTEL3IRT4bdfUKMdSzN+/QRYzylhcXzgCPEqAjI3
K1IUzFZEwF3MiKgDG55vk0dWVi5XTLcifE7Z/OWN+Oewe3+YMbq4j6iNKAnRD3t5O6uiqmWFqyZq
LE/D90M8dCfLEnz40p9arfbz/csdxMNvj4+xxdaMFwvBEZS2l9cbpECamJd9BMQbJ7RkCb7PcCU1
Yas38nNBaRGhLm7hO8vrDHquq3Dv+sp3fnh6WwXhbHUFYrhFGNjHusyhpqWNCBb5DquKkwJdY2VM
1vdsbvQvfe7gY+zM1b8r6tboT9//Mm8MEMj9HDAZj1gwD7m9IifWxclYaBWix8sG08ZJLdV6Wadl
u8O56+7evx65utydl5MCyjcmJMaHjjLssAW0OthtwVtAY9A8eQ6WpKVa0ZvjTZ7rHA1KQ+Zo4nSs
NnJUyNityvqMJTe4aPt0XEIdjldxbS/+hGFhJSo4tP0G8aq5EXmBEboLVU2Xx9IHzfJk1b3zmaqq
Vp+lWFuuMlmnEnGradP/z0R5Xsq0sKh3Gc0fozCxxmeOn6mTjFY+Cbtswa5wQLJJ9ZrBRKws0o8F
RWGgAZ6bY2T3M79Cc2lgJvCXtrhV49p96OSkf+39xea5GRWEjoV2gcKXIoPbYaWmubOGZll3Zju0
QB50ZWJiRtv1R8A0y6mtK1Ms+m0+7Xu0KGjWRUdzYS2S3jm1x077nuTK+YM5rWtDBlv/uepWeVOO
ACciVOneqdfr9se10OdiN82pfio3YtNljtXtsW0HhN1+rvffEoiN93jkPNwlGaLlGeibhkg2GexY
jY4a43lO9O8Ud8xHu+a4fIPQmciqDD4bMXxtuWj4cpREWo+/ow3TOgfckLlCd6KJ/lAGv4CG/g7p
u0GAX8ceIYSjmF15jWfe44miMaLlGKeRIFYGcPrGYtcCax2T4lI5/pVmAjVAT46/L2yr1KdWN3Wa
FwOaycXOLhIqBIH0xvvZxPgRZSpD7Y0o136Usw73fuqomaCu7ybkwXISX2od0gVAkFYywSvQP2jX
aV+vbLNxEZiGzCI629111/iSO2E2hR15sKWhQzSrbe+lhUh7j7Qcm2nge5tWtLOcLNYMN6+jnvf5
D3gcUxr7RYGlmDjjkbLp3Fr8f1tvHoKOVOVYBEJ7rBq05mjBqd2FVjOuM4GrmCaGehzH0NcL9SA6
TJ402SEDhdaiz48z1RmsBkGhvuLS97pwbob+JnPk4nYh1H9/DUd/TbO9bffr9ZJBrdqhwiDUuBhV
dZKNbj/g0qCVjhu9lWPsLmly6i4r6VQAVKAodE7vDZGdS+PGhGKR78ppKIIwgfcMDBAj2lU+V+XP
ae36FG/UVD1UrjPfuKs+YnidqC9GxVKm12bVjGW0MK7nfUo4YR064JQ+dLVp3eszk91u8c3uLKst
kkdTqY9Y8+YABrKrIErNg+d+w06zfio722GiFKOUIeGt+Q9vGjFnpoYcHomrTSSWM9WCbhdWDrot
d3I30rUeb5n0e3U2pmsf8F4qcl+JHNNUiPdB/8kt73JiUToYBesyGz+XMsPTLSycsTtUeahkVm8V
RCeXFkY+9tngNgbfaOLZBpQZq0bHbwM4xwlCc2p4yzMnty9RJkxZiP1wlLFmuxigh7qyexAGmBuI
kxr0FCKQRmJVo1XOjH69W74V+DgtbDd9fjNo/kAc0SjnIcxRes2h67fuZ1ObSryrJU3zuGnNeedV
fW9H+dQHP0Zj3CQ9Wa59aoZy+VjPnaefTCS1Z9Hc1aedrie32/tsn7gLNJSImWl61OwueJArL9Hm
02yNcFwasiE85rUmXLo6eAr8IVtZPvX5olcG7uTMX0zycrKeIsSMWbqOZJq2dzmMhgk/d4trx1pM
eVlWA6Z3EDSVGy6ucD/KZmY2cFF1y0ggE7k3h5VyQoFE84czrMMXXExte0KeqTOcJbzSBM/pmRMN
1hTgmPQWZUVF2WIfbPKmi1IS0sf9PBX0hSrq9Wk0z5hKzzLQMR9KOwffO2ElNCIHGzy9V2ebno1s
Lk4yL7GGWBHu8WDOwv/ULQmNLmcxxy/B6vXVmTXMPdixWbM/09k1aamWtYMj20SzGqYZPIdhERAe
mlWWT5lH7CtvYvclw7Pw3S0wHMeObM2RGd+bq7gy6+lCTbO2XLCdyD7oaILKne6CMQqZkp0fK0K3
Isq1zvwyltj/okxSGycF2BrDqUmXBh4roiEDJARCKTY45X5yHQB+3mIr/yePc25u54GAIeyJrj3E
JVaoZUMzmD+KJK3WUDBuYoVz8V5qWvVlzTwdi6ZmqBIGwTzq5y3ngyGqhgzT0lAX82ffxxTPCrI6
H9Zms581HUi502TCnxzm+oIqi38rSZkLhLrsSn+GGtslzvfJD/C4JAsvA3gTFyxR3pm4g2dfsXep
p431TalHQMwttBKzu75oZ/20Oadm4tYwIUB4aKOsA3sbJsXaXBbuLPUdBwhiQ+Cw2Ezm+MHWUMJC
0k5Muy0/kOSXLFQS80rDq5sk9ws7UygPTY+blWCZ6oFFi0Add3bo9LBJzKICN8c3t2xktmOELnf1
qIP/UDVUD0wlU4dRGXO1CvtWt1MC/KgZ8VO3HcKpLlHQAfJw+3hpvPysTiSAba8uvW++l5QWawAY
sDCxZ6Z1vOPrGvJszcsWH46ISPPmK7BrFH/0dt9mcV554A3yLFFtBMSHlzKl8hAOsl0/Wzj/eZ9s
EmlCe/Gsn/WUgOMys67U2GGuTKcj7tdH3TW1Iiqr1v9uUGbOLtfZ675Mxoj3Y00X+9Ze+QqEp1rF
JXsrzIgm/pbvXu/pT66G3YUS+1qEOtitnymOKC8cfDQbOyjLyYOg5YMqzyJ+FYBRmVzm/mj9sNZ5
2BEq036px4XMRiAifbhifb+pSs280lpVCJa66tFzNXXj51oG+iHH4hrmSh92TDDlvi4EC4tuZXvw
Uu1Z3hYbPaLFK4gVZUJE0WrjU9vl66PjZPYnoPDzhen1WOZ6UwrqrdhcHme51E4ELYEMyYQ60pVt
NbY8LVZnfphXA0cLN06/apVnLmAn/PFhYpP0VYFEMc6yfi0/JW2DD6kwhZ9HOLqXXWLD/LvsHa/4
jCGd4Iagb+Te7Om/Y4ctqzxMwSwu2HZzXiy9rMZz0Xkd8csju/PY3/5MxKK7/EzGmviU2rDwsRVT
X68hFiXjbm1RSsd9vawPfetqbSwhYFwXbY/oS5RKptHIEAo4jiIvuVX23LThlLTep37umJlNJV0H
+3fmtBm8/FQG+6JJBoWVaE2+jqYlfkj8VJ8AqutdWBmjCeumaOV9nQVBcZpI4Xxm0HqfUCR256xz
KZ7m2oOybii/bmK2g0SkYZ1yqeJUbd7H3uwPRqibPWSspOi6ZFcYFWCGIKvy7Fyv/Pasl7rKT7RC
s/LQrEzzs7Z4LIhurdHh6MlVwWvamdmlmemWCD2nNL9ZIKPG0NBFHoBXrYtvPa1Rh2y2BZJXT4OK
Y3Hd5xf2AtWISlYV3Opj7wanGMjbNKTyKu+GhF+MAqC098bqFKcjRugilHZRPy6tY96iJQl+dLW+
fDK8YVljyHA6Hn09L9l+dd4Kcgb62GNSTZj4WAgQQYAAMtPTnK7XR5m3KJ8rr0Y0VeiZRYCdtI0o
8ZNCD/U5ZX73p3S+zxsXap3KFvZpQzFiYjLZCOCucgLtRhQpWzS3N5uzqU2Zkiw01T/sUmfDt4Lu
/LgAz/B4Tth2O9EteuiNk1+G7AhymDc4Bdmm1XNCU5cOJJbCoFtvCi0RwGak1/1AuYKNsMWOn0cU
Zdcl7NIJ6ELquqduW8kTVfrmzmYlKaPJWNzTdhgNnsw4TjfQO9idJ5Mkx4gkc+gcuimXD5o7T1O0
mGmgfbSp+iF9WTPAegIo1RMNOypPmQZIoqOtNuAZ35yoqk5qLPf2DD7TmdtsPm3LWe0kADsgzlVF
McYb+/FRCG+BujLp3NOEyfQJF6MHaWE0+rArSvK1fa/OtV0LK83du9OYeTBNEqo4CD4XWIBmCZkN
ukX7dWIzlEBiApcXwdiqy6gRxowCVGTeVdGD6th7k1LMA+wIQ+Hpaong76iSg3hlFZGG+/mjnScL
AAgyMSx8miMlnmohQT6e+364IgZpheAQCJbRUk7AO1jv2ZXzp8NEOHOCGdeanjC8WQXHHjAO7IZr
HqESqzhV7QwzJxNWkofORFc3nNxJfSp8suEJhymxdbPXPyuNbinDiYPyWd+A2OAF7GwIEmo+p5Js
PEyG3nNC4NUEqTL06ksCBjk0G1/v92jeKkSaRWfupUPmFAc4lupdByLtY+JpMCUHt/Q+Le4GAlCt
T6iJ32Lz2RkUm2Tk1Mw5EbAm4sf0YlK39tIws23O9pu0hZs2GAPb+j7JSIAjmvtnYA3ye5mlvrou
5No9OgAI2Q96BQ5cvuYgiMlru/rjKGvr8yiW3It8O7O1kE7a0EQAyw02VLrkzcFZtAlbWHMzwp8K
vY8T2a0PchC2ujCFolonC2VdGxXqski3CmZiIjz601UsnOYUwx7zeQX5eifZ8xqsb3W9RwFhlgBG
VjhImlrEH9qCCTrm4RvgYEAbRs4kprgaZbHGyO+dcwqixBWYxZTxxZsguwxk2hpx1sLuZuPChBzO
Rtt8Kgk38ON6UOV3TN3BlSogyQMKA/nW98Jdo7boqsfZE+rjnCbaU+H3BQ5jDWjguTWVM47QesKQ
0rJzvVrTbU6Zk2Im8dVNtoNK6ZNsx6HTPzF7Tz4GHtyXU31p8rPBkupHQFjxcuIvYnRj6Wt5GpOA
REkB1Wf6zR4tnQfWYh+mebtaker9aoimypjLnYdp48LsDc3jqIwyIrLLgcQyPlP6TNMK9JhKsFbs
B0RCp5lN4DQbZrv8uvIWOzFujPqyggnGg8um/Bo5LFxOsdhPMjfFhZ973nTK5o0TnJoD0LKr59yb
Tcp84SZ1kkRd1hQfwFuvQcSDA//S9E12Joa8dUF/uPbPvpTFGNveoNLHBSw0qBnaknY8SaGfU5tw
8LO36You2KjZOqqyWM7aXpUQliQd9/1U9J3Cki6L6oSVtUL7OJdTi0jLz/0djUztQtkEjGJMzQrm
nnzinKz5LJds4brvWLyLPnbadL4urXL9AvxpuJT5on3pVa19qVCx+REiQJNVfQkIh0/7Hr5mwMo5
kGHTCVgZBTT0PSfG7qtohgTmjlgXM+qGNgWp09Wpf20bjX7X5IW37CZ/Bj1AfVT/MSgfav8QbMfk
FpLebSWhoUaVAY4vLIVR3DvDbH+WvMTqrCYh4WmB83nbo8hM8TXbWcFpKnXxGRf06MLWSXzqLz0n
EIAEi3ZRMgnzr8vWv0cEVgcnOXHnbWy1I1MKmBZZokvlYhESsKkEMTn5l0FT5tzxKcvOLGG6RmTb
ODjY+ozWN88tahGarS2bM5ytzhR7nSjOJVyejtkXhkvYtJW3QSAU2cnNQILnHjwdm14s6sPJWMFU
iMbCHetY1Hp/Tf040yh4Qns+6YdV/pF4UnzocwsTnl52sNSWym1skr2o0ABTMsUPKBdMnSubvSKs
lT5+rNcU6AIQ2vIzwm9Opjn6eetM8DKzxrTIXHb62JX9eVZItpKhLThfhvDFgFstLDZzzE/94cNc
tM633BATK9GwaCyG+I8fzGxoAloVNlHUbg3bAvfyorUMSVhUJwaFvp8zbv3Lla29xFSb199Y4tSl
NLCBQ2vrKAY0+uyAguoBisYG/7VLaRs3MSjHGoCZMAAZ5a6d3PSiYmez4Rv7c+onxQUHikWG2siB
Muql7a6X8HXgHCwTNYWwnDo5REEX5Gzv1QSp407x3Zr9PGpgNScPytBguRyOLH+0oxRB47xzF3P6
xvqLJht1YHalYFHBeSDzrzkrAFqwA8Ie7yAI2QZlAXvgQ9UW6vN/OXVj6M2g8XCpIt50U7/ezn46
XP9Xk5TL6tYzhfCqgViks2ifiooayf79ovEbXQUmastBbQ1zmQ3iy4L7Uiac9XoK7p3upufrutG9
INpfENdJFWkdgt3oCe9IM/+tOrVFWY54BVphr7yqVj1nHbCenroeW9dxYlsyF717IpzmW58YS0yU
XoVX36uOlMgP9DvP/QUPh82WtcSMR97Ny6+rayTKmMApmKvN2cAO+xyY5XfOhdGBSNKUSWHALbpQ
dGK8aClF61h+/C5etfRY3pzx1m3AL0r4O4phZHXbz3/pVUGMo0gtuA1kr3e3JZbE2JyoJMxqfRqn
ebqEKikjuUL/XbVhOptsUZ0G9mY6I4gqbqa8w+PbmUi2vf6G3ox5lkBiDVsYwH99mDBvWLRnkM2Y
5uF9c3shk3Vue1pOmk1NacTGr1ljLAuvvO5rLblLCghc74/Nt54Wykvb0WkHEb7sbR2WX27Q5Oap
TMe8j6pptiATLEYBWqMSJ8Lu0XppVXJmmH2+r+gYxHmjzL1VOfhyW8eO3/8o27g46KygkUcBsPkC
tiiGl59Ec3zZWqnTRSsE7vO8H42TJffVnasP618KlXgeonRAcI2DE0CVeBjbYo7C1aAydLTALP/C
LrMWFsrYHdGfvFRN/PMq5ATRntr6l9Y2L/xya6WTSaP3OBBaKQly1dBqd01biiM90tdX4bxCejbq
DJ4eq9fLq1Biplgv2AqP/druGyuBALX1pv5a+NH2bVAEbXds8/SavnPQnW6yKrHmbGhhQgXGab99
kTa1qSQPy7EI69cjAaMjjq6tDcvzOTQwOGyaPT0LKL5wZrnQ2sQ7M6tC34leHjPDvHH3sOcRFUTc
Ev859PAGRqV8iaQ/YjUEiL+VGqgjNkcm49dv2aYRYz+KYHtTbR8GURKHpJmV4DJkdqpd0VEdZkX1
vylwjbuSSCTOiYmKm8xZd07VsuVANhsOZuIeGfmv1iKfypeBlJE3DYjAoQIw9VyhjU4NaH1KID3D
4ou6pnEuKiW6WMKdiK00OBaI92oS5qIE72H0RGVDz+9APuTNbE7ybYiCwSsiiz0kgZ+aGdkD4Bdp
uunJpA9+jEYw/w9uPLkxSBXw0JGQc2gXMJbaAvfD981Q0gNkT4KoKDLiW+BjXQqN0AVwq+Z14Qrz
AmQVm/gCLqsPK/zI7PbWjWeMESvJTSfh+mATYIyJNpQctqKyzmUEy++yLrZ+o6RrB1hGO191BFzv
z6iv7zvi7i1GDAUFYJhDjSL8SN1qoK9GLPXdyTKZQNMH3TlvijSIEq8logTzaZRN6VH/6/Z1Xkzm
TBZQGcAM8OyxERyIGoZEo/NIrl7Ugm6A/ibANo0Gx+0mzf9QgyjjpayacEAut8td2LEwfuqYHnZ6
8v49eDWXbB8k2ERBG3EBXdnL6VEVfgl5C/jfHAhg7s2sOEuzTS9m/1jw2Ku5hEshPt0cE5s96TDp
pkKqbA4OG/6y8cvTvqqSnWPpy+79L/T6KowiXifbIIWdO3zwhRYjy+xRzQ37WV2cmHmd3yoIckeG
6+vbhtX8OZVzCwzRD7VPgzErP10lAOSOc+SU1eUJGFz0CxP9//e/0Os3wyXpmRQwmHFA/A+JDUnR
Q/+0uJQmMn3czZ2t7Yfcd3c13KwoAFA6kWovyyMW9NcvB+syWwAcO7jysNa/HBh5LzTZmBN5uZ5W
7hdHsy5UBTppMublUg6mHhLnDdhqODYbvvEAuTDbAVC6zAWHMeVGNetQq8c28kylPlWByuLF0ssj
7/5bV/G5pcx5Dpa1V2toomTndnUb2TVY/ab1PqtC6z6+/+jevIiHJplXHaH3oUFoGtkK6GNFec4q
7dOZOLqbaW39IwPkwHfH1sNHz4dWif/dCEmHAujRUmKqm6ThUUECs4Bl7if2RJcUkLRN2w3TnwyM
vQuT+ONIohRUuA3JQ2y4GWdF0ZzWjplf+FJp960z+V/fvwnPXtWXc90mMt4wOYhjdWAgL0eSOanc
TKj0ATR2fup52j+OXX+74RkvrIA6Q7UFWqwOGaYhsOvxCvdxszO8cb52U/iPwPvoCRrF/PD+53pr
gAcbuQp1FNuPQ0uB2JDKNJJJ7ejIS0/bnJbNZKRxULvl+dpPT6Sd1HtjCX68f903pg57GxKbRpMm
3ivQDD0pwmQZFKVLYYW4HiojCQ3FWa+PzVIHVubnkcG1Nqmns3ligoOXmNblpK19jnCorFELdZUe
19Vi7eoKWdSwlHo0AXW/bmXjXTsANMAmrcdgIeZ2MDl4/ti3WWQ26SDoooOlvQKAOFJ6aYBRmrDw
zdLcETpe4wGSgprtUpwZiwrOaViorx0c8S9WoH6KwTXYgNAP6SGKfih92eyyvvdu0JyukGTr3r3L
Fho0aSc0AzVDp8wIwKJDgR5oP60Z/ZgA9Y0B82xsRfSGAJuQzpfjmE7honfGyMpi2OOTkxJxkVAY
2jmD09yuXqI9GKgHrpRF5e79IbM9poM76CBjf64WMGoOdwuZrQ+dTqsgqrnyt9lP9BPSAUwstpp+
2y/BsVfjjXkLP6PLsuagG2Rr+vKbNkiJTD0z66hCQHjLLnv8sDT2sXzGN14ED/3wFpTms1wfzgus
MHlhBGiLGh7snQ7XlxkrzT+AQzSO2HAPQBHPLwLrCQ4i1lGMoc7BGFSDYzPDCBDkg5FFhlVXVNiW
8cKYNMQZZKuEw6wbtKt13pXc7E7EXP9h5Mkl1ajkwpz6I5PP6zuM8RydJGeN7axob+/ML2ffrurT
cpzqOiI7ojixJdvMDvHi/q+OG/YMSDE59jINsF15eZXATEFb8g5FaaXyhwYWZjyJYD5tkOletw0t
gfev9/qJcj2MCUw0QCLw4b28nq2VWOVMrmebTb6XNh12eszJPoN6cuSVePNS+KZY7/CusIl/eamc
Zl/VKwJwvHEUZ862P1pLaKYOgSFHLvXGs9q2yMjpt0Mam/WXlwpKtBrECKHlrPJ279SufZJNxjEw
1+t3nG8CmpJhyiYPUc/Lq/gGrj4184USpDM8JkdcNHQ6okHZCE/c8hi46s0b+Mv1tp//MgI91eu5
T/JJNIlxvetdfwpRkxf7TNXHighvXQoPzrbQWlj4DulcIpAwqA2+GnM1CVhAySI5VOJiyy46UlN6
61IsdJjO2P7TdjxY8FJz7hTstgox0GCfTUOZhJaqjetWH47Bbp79Ni9nZTTwVI7xOtMwsQ+RorXT
oIkaUMs1hml8692Wc7pd+DcdcMRi3xJnQHSZPd6X5oqAazNQb2XdGzfr4d47gGJDkjD8eEBgTtcf
m3yMm8I48kq+Hrzbh2RQGciyA+fQBaUP7Bu7kUnWVWUXKyNJ9inN0yMTzevbjicOx4PJhorj9OGh
i3Y0paMJ2LWJwvAkg8Zz1vcumUylcywW+fVxCLfLZn+FOrpV2g7WpjYHnIz9oEJ5tDYEj1SJ94fy
EdYsxqCIvqg8I42IUj22i339fhIiSgMHtILNif0Q4JEEKGltNtPRBFooCZuUFGauNZxORnLBjW9v
efjynKG+XpuTPV0spdeeZDisd51HySoqvCm/V0Z5oyMb+GT083rkUb9+CJRiXJdPSUmVXurBnYG+
qzodDH4kTH+80/S0vRp1qkpZqh0r2L2+GdhWWbzwnDABc8p+OXn0danTtMnLqNKC4Itplj50Z89S
sSCL46YnIC1+f2V5PYxBdlDwdOBHgL873KwXHfqDvqNU0va2vPdna7n1xeqKI1P99rlfvtKb0w3m
DpgjnE2HXpPOSZx2izmOLBqJ56uqEWeP9PNQTftqU2Gjj5lmfz7T6D+GQYX46y9/T8767JSBqIBb
MA9WgVKuBgE79BjYRge7oB2LXZmp9O79q7wxUqjoUrDeziD+s0Ps17mfOVKgthtIWEis6XZYpo9U
ZuvPTsVS8/6V3nhueGiopuLbYZE+xNwuPRDyWZsQMupBsk/II/rm6UH36f2rvHECpnJFAZX6ITUf
85ARvJJkMRoVKTpKE+OuMAd0AeXgq9hbEgK+tkw0Mj2W2DYHZBSYGnfKnb8PjvRPOrS7e8RfCOGL
ZYgM6tz/waBiWG0HMN/eDg8vXxZkmiQHzBJpUp7JDxI9cNSU9OtXSd4yjWybozie5X3nVujJKdUe
uf6rZ8B9YdRsRiDwsa/mBSZHkQD3I4m2mMr7TAvKK08mx2h6r4/5bK3ZH1GF2CrJbDhffk1cr5Vk
QSa2BI3eQmEoy06KOUGB3lT0rN2y9E+DAhZ6aiC+3hFu9NU2sumEKLRxp+X4TIlj8+4z1AXx8/D4
/+7S39hM/fKmbO7VF/bS66chexKbw1T+ajF9/q0/Pabe75RlmFpR1HgG5cUNIvenxdT63WKtozBu
UqD2aAYyifzLYWr9DvNhYz3RifxnA+pfDlP9dw/bI9tkRhoNFI4cf8Fh+rxk/Xs+3nYssHh9yuQm
5VZ4tQfrjOHzjiylIMyn67VPi3SQ4A8DKSCorHoZe+Xgktlkk4oI5I/hZutFDX1KqNCZicowdTXu
smI2z33kWI/Ix5qHXqGPB1ah+aTcNECOqSAEySfb4hgRdPoUNYu37H+56zd/fuBfLYwvl5XnrwEO
y2EfxmmaQ8TBDKDjZ0Oswd7XJ6Vs31nTMIZ6irDESockllXd3xIElhGFGpRn+qofOyxZ2wUO7uPG
YaBpjq/RfOVpXFCl12Je/FAmVUGcG4DAYc5JKRr6ocABRIhHKNMpOUcyo516Y0m2YardVW4qz5oO
cdOKAMMK1lM+pfyAZ6v/YAZKnsyiD5hBpTgjiN2wdxSSiJ1rOu0+QHwW5ZzFH4tRrvaVjezJRZhT
rntnJif0z1tdr8cgDQcu4ed7TVEBVhJEAyakzTP969rWpJ4+eWWfhCPJBigaiuBaKlTFpLF2gctR
dFXXM44GNyyV708IuRQBnqWdWFHlB9lDMM3VVzJRXBHqygoIhcKvV5kEYoyOFs9FwYh7f3QAMnr1
eCjdclrZeF28h4eO4Zm9c4WS0sIf1FfXhqGehrJbdxpfcBeQinNRk6BxTojNnans9dSr8awN6eB8
W3BffJgs1VQx4WI1Wm98wInwCPhi0Rtp3Rvz/UpAy/dUdgtO/hWyYbSA6LnH3aqFVUECMiD4cW+5
jX6DyXFfJA1Jc03R77V6cGOgMtYJO73+W0lb6go5jXgoTWv52ZK+ctsbdXUOenfcJ0lnXneITiO7
tbUdEt0yIvpXXpCr5X3wl8aHVzM3d6jLgh9tst4Loqj+QLHWPLRZ0/yheZUbj4aFdI1w6AtUF8Eu
GfvlRmaIV6Mc2z0xe7U6r9fCve6WTl61a0N6lNlnkUgm68ESZnLpGESjBkF5602rvE6GfC7jFh3R
nqDL+Q5qVlHikiFED+tMQ9gkDgmPDf2V52mXFKmGs1Su+bUqQALCD1LCWaMAmVsw6o+4EGmMkgQ5
xIXSyP9pNHPYQYbUPxr5MjdQYib3RCmH1E/lF1cp8YuxO+E9SwJQDbMLGCHsUQhveR8P/qIFeH6m
4QZdaIljYjxHAmXshQKFeGR8HU4/Bv2wDVEPq5ldo+0eTD8YxnLVOksaSZ+ooNDdYlSdVk79idl1
4ueI4uh0GQwt1gib+jDrpbhaXO/h/1B3Zkt2IumWfqEmDZz5ls2eYp5DihtMoYF5csABf/r+UNY5
LSmzUyfvuq2qzNIsS9qTA+7rX+tbEOIMDH2lkmu09IZnxZajitiz6UWIwjY/qe3qF349xCtIk9/Q
Ln7xBOAI43aFQws5aQMNMKD85UIOFCMi6gzR5w0zLjrqzMN5k37NNTwtrCBMfuor2P35WKWWDft5
HeKwypOP//z1/Xzg/PN9gNRGCmVvg7a1ba9+EEoW22gzjadupxbVP4V0wcYFgRXKX1egS7L3npzO
Gn/3m/31VXlYwLTd2J9Au341xUGVTYUxzeRUV5Epoqxz/8HxZfp5Km1CZN5Wo310CVM9l2UbHhN8
oGUXLdOUfFT9Srd2Fjofe6KVVwYzkKizreDS65e4NNl4/eYGRhz/lxsYUBd2BCGDdLwb4V9cUnL2
A8rtpAeFVmFLmfxb3vx7tnbUZZfCT45hFsSW7FeKtnK3PY7Ku4S5SZ/AQuHebhhyi9JC8alznPbO
zSt5U9IPs8d1QPzErWiWchL53tjGKTfa/EIpPOmV27zalM3tHAuuMT1ryaPnifrs9bV59CvnGfvC
bMU6SNYj8VySdGkXPGJMD+N2TulktGac1dnoTzcBxPZ5t6lzkTVgLgvT6mrJxBhBBMX2uwaYyHs1
vQ7CViSJsvDOtWjllFNiYvVKvOCgTZ29Uca+XrTQc49FC/9sCNPkUKagx3aUbroHY2ZmwazLPBl9
lhzLmmY4Mq2SCpCGJ3OfOR/dbLOU6q3yk2Zw78PSGpoJSFsUkbOW8xXxOMfYQZq5kLOQd67bD/dw
nNUXyunpG4eweWOCxEhIDSp9UYMI1lHRCcIWLSV4aH72deaK+3Yo5mMn7O6Dl/Qt/Vqpe+MSe74z
CltcUJBDFojN33kpmNEvLfIURmn6Hss6uxg8qS9k5dGWZofpbd2pzW5sUjVLy1tLeWbnu+2Jk4jz
PvSetR9TTwcRUp+9dwtbAZKxu/zYdPZMr5qN6dUxhtMyBOs+yMs8oVdQdp+stO3i0R4pCqMOvE7z
6QaLtBcHebJcFWNwDrx8PNSJ+0GYiX1p99mLlxZGJORmulf5NYnWKeproUn0NMNNZbj0q+hhpB9U
h+81T5sjUw5s1QpppooXquBiWwEg0AgAdLDLZ8o/k+uhHYPbQGFyV2VTXfsk3HaJ1blHMvd35mC8
ZXiCHlZJv7BRIP1EnVLMVPvKo3qAsJwlxbGwNNahIvmQlnZ7T7FncEs6sY9m9kLPSb9aL2yjxbmF
VHAJu/Ns2zo4WjTw7rKgXJ/qvjLQ77uOc/pSXi5NsO66wnttOG/tPMOZ76TXrXcqNAAkNIFz0jXb
WWKDR/JP866bxoAkTjClvLeptqJMBUjlVTjERd7QLDws4xu/4fxYueNb0lVb6dUi7pTK3SuK6doL
HnP+h750IakIrz142KXpqzSKmLKMr6uxGkeMAItPPMNWflQ0lWB6Gg4HKEHJDgxXHsk++9o6o2ho
UPTzw1K6C2/GekoaQPY5MW50KnanB8LCxj2eJ3k/W7p8b9r0GuT3speObD+zFzNzQCfbCgq84MJm
cP/gZO5WxCanF0pHH4sudS5qMZh9VNm1tRMotHtNBNGNREejcT3R5VPxA9w0MFg/MaQNXg1vrE8t
957noPoOdxDtB7aqGZi0Ap+DnZbsjEvDL45esRAVnKsZnPqQZ/OBOH2REv6zSBqWYZZ8MEbPO5RF
QZG0T7AmHrO6uc4HChFzYo5nqM3iyBrr342lJ6jZBDtyLTQ3+uu6q7LQO1plul76aTpeUmapbwch
3UvfXcwo8PUr/bLfWq74Ay7XI4/G8JCajOisoiDOj8BLFTlp8cryjhOa3ScczSfIC2JnovbQ7hqW
/osPJoZKBjrg2KDpfH7xxdTbMaCYKnadyuoPuVFime/b9PNKLntP8UUWdcNMT6RulD5Oaa8i6Q4J
3cxjwnF+xYzPVuAG3I65xV1mgyYy1TxmRWNwW+igfVTsHdhfm+kp0VMd2YQNImWNOVyQdXlfpzS4
pLq7uTYAP3S7oAqK/aiW6kvubRQRqevXoEmJ60jPeae6fXrMJoMb/+rsk8EIPoXKma8L3MEnLmjr
psQ4v5/9kF9Gub6xxWq6xrtQS4NVvqQSeJc2jJPItC0yORLmJrAMRrL9uPbrZMerN8sLi/tYsYMp
ZnAFbNd+13UDAUj6y83ErG/zqhTFvnNxy+2xCQqYJEsjlufcczndgdQliu5OJlW/CDNf5km31i34
SzIM31+pmAuPOj07JZy4XQYrjsqLul9NN5rwgEF78NdZ3Mvc89ovU5jQtc47vlFtQoSydWwi46ln
6is26ms8ca3thwF7oKldHsBoPPmxa6blbm7WISBy2ebHYtHWjR90QaylaZ8Ll5vvVHuMH+fFWu4a
v6UznSaPzN13XSq7wyAXxyaJn/dzbFbsUS7R3SvWKyWKezaI+RG6fU6BYBBc8RwPX3jxqn8wS+wk
78nSpPad4/XEGxw2IyW7YKY/h1wm5rBLrYCAaJvV4xcIHluYdLBuuiKXp+9vFanOOXfkiI4r7vin
zqzlyYUUfFNPLGOL/uAbHNJzFFo8jDm8yYCqSh5VsNGCK6tuBioWtk+fE1sCbFeuDzJckTUDQATP
gJkMkqy4SnRkt2q5G12+LWP0PYVJjDFRplujAkRtOZ8KLLxpZC0rfkeHvJd1KDhQDtFczvkRJzp/
kdlU8jQsMrxy3YHolm1XHzu6WK+YQOXEx03ZfQwBEPc72Qbdg+hCv9+RsQVCF6qCBdtmznnKCfeC
tCL4vRu6wh9jYfjezD931NwWRWvssIssd5XkRDRVG2FizaDmyUG4ty37xIZgUVgTt6MJCp+quVqx
7xrhS5i2fHXkqnTUSTF8cVo/fGGIsZn9dUBizwGd8alKLPPVCtWAZ99aFtz89Mbd4cBNvunAKK5p
AAkOdMbCaOngSU3ZluOqybQmvdxNmRveNVhG9g2Gv3gmHNzuS2+sDiHh8P2g1vWQmc093UrOpwpt
/9pd5Xk2Govio6G5D/slu0gNPd9kEyNV/Dfa2lWLnzzZVUnhtVO4n9tstOxo5jR1QQhsPRHbLG99
u+jup0o41zo0x7itGv7caMuLGdTMfiY6zEltCAk8s5M4EOH3362hr7j7dHN76oequ7TGldRCkldf
Bp9dRy+OZWaGxZW9BuxUuqk+WZbffGvoFr+uk9F86rKM6EymPZKz3iit/ND03fRRj9W2VemsDGiO
1d12SUkulYyzJYgzNetR9vYJVcVh4fndAMaq1dUJdRS8gU1nKyE+HtP+2FrnotoKrr3OYsrQWsnE
doJasZO5NP5lORjLVycohtiBi36WtrlcWOTOHwpHCo/E+JKdWken107JlU1aYX1JhPPKHvPRz9J7
mYl8Z/SdvBxW0zpW0/iA4VdFrr0eEH/ke7ohGka/dSkb8NPbbmEjtbq1cW/MuLOWIJfHVRv32WyG
uxBgzM7w3HU/2MnEa/GgH4W73KajIrHSFu3tUOvlhIoQvNlZI+7qMSSLOpf2bZFS5eDI2tpbbk42
f5Xp9VCVyY23TMM9TpDiWRn2awej4WQPQXsDPucTZuz2RbodABgj68IoL3IS3Cvl32EyvKRt732c
FiPcDRBpv8jcyWOtg4F1MEoABh6ZbExXzlEY3YH0ICGqYhzvx6wxiVK1ARKhZftQqYTDr29/AVb6
TLXhtR7JPZCO2f+vnIj3XJASIV8W3HB4Sfft7FR7dqLPDdvOfDVvzVKRQV84sdmWfB+88SGY3M+i
tF4bxT29N7sHZPjH0iieMkKpaZl/Epn5/P2s+q+U7qe25r+/ohF/Qir+z1CLx6/tRikcfv2rtnfz
33jG/zcoi1bIifT/jllEov2Fsvj9D/wpgQvnD2vL95CpcHxiNVsG6k8J3OLfAE1zwm2oRPxhc+n8
lwTu/BHw/2SovgW5MNihufxHAnfCPzYDMnIrOmuwefn+jQT+i4UP+WGDqNF2hOGMDBKzlZ/lB9PX
ljRTZe4M3Wm9twF/jYfCIj3PDNrwfZBeAy65rvTCO91nHv02pb0cxcSS/3OOws/598DHX2VK3gp5
UjwcGCxQRH6VKZXTz/3ADG43VXIF5+8n+0nKhzVIxW8Uhd+90i/aD2lZo2tSYe4anvPH3lQbyyPL
Hgrp/04w/os4xoeyGB0S+Niakn6NlTHCX8uhtkyAAF541JyEdovldHEIDGvfZGqKFwVNawMxXhpB
+Dt16e8+6Y8vv03af1CXtENmndmHuQM6lN/agCI5XE3qwbfBRf2w5v9mCrH9VT8OAbafb8sbQh5n
IItk8/NLgYLAANaykkKjDK5a326tnRdAdokbLgEj8odM/s78+RcZi9ckEeVyIVjMH351kbswQhw3
4+MVJXPPyOgpNheGgeTTDsYNfjGiJlmuT//8Sb8bIn/9qJg0cQoI2g5Jl/38Ude0B4wxISrVONhf
A2uaroA86YItCeaNAxQg5H7pN8KK3UCyTWCXbZ7lSmvS26ox4p5c6IDWvjY92SOtw4eL3LYJmrgm
QW1ed7KEr2WAklJ3PqjP36VT/25VhFgdgk20JWfwyyy1KptW0TZo7XwHIYyod1KekHbnJUL8a38j
cDJP++vKYDzDV8US56Zl/7IIV+2E6AoBPDpDa3xguG5C7it5ft8GTQbCjpaeBJxHZVS7ORX+le/2
QkVj59IeAJ8GpkxKDA21YRmyEkDS2F1ZUNJ8toQjzd8T8D+MMqyUJu7l6MBq0uPyRBWZZaECqfZZ
Lf5SP4OoyLNdmE51jkNqRBXzU4fKRoYL/TfBOQ7khhU0d9TLlksMmEM1buznxUpCIIAOCDiPgnV2
C7IlqNSrLjYnzil3smVneur6YGb0LnurQmyECdC0GAghFjnCpS9rYi7vj0y9JC1X71MNN/OQ2I12
46FM2HnY/cxhKOnyImLHC5UpNZsmcvqN1wCQLngAtKOO0p8IW4/ABvuI/41w+IyMAbcQM9nzZbLK
D6PZh3eTzaYyCqXTPbv4GfzrWan23i17tz6u1LhzX6+0/4zlJCWRk1fi1pdD/5GvCWBbMIvpy5YO
XA8Tyh+AEJ0ATRn81P06I09WwC1UglWpqobPHpSp17yevA+EcxaLfXzhXXTg2T4PogAsU0Hn+gCG
Rd/IYk6/Wpy77lUrfbavfVK+lXbQBrFs2FExIlzZN5WLyGIyge4LyEs8pKoFtlVISPm7TrfmozaM
lL6VpFWPTDoCrNGKL6pSlLZG5I1Gh0xbpU9075BwEhVMRLzvdJhFa8A5NmqkD9ePMumUTj6l/M9e
syTFUZdG/m0sHCuPC4ymV07S12PE+R0QiF5NX9HXPIgL8BxzF9XcGB94UpLe9kQuwC5w+HH0y5Kk
pjpCr3K8i6xpHeciDxSgayZBYOeOxCyK5yaRAsAJ49kpagqYE1Hb+vKZHJ5vR34ZOt3JIcXonh02
2i0wmgHaDqhQSctwXrgTYLW2z9BNCgeWxs3cQDKIHGtIExgFRCz3TN+W+9Q0G8GxL9u4BNzIaIxI
bG9hdNRWn+HpwtfREhk5IvRTTCDQFDLdnE+M5QxDm7tR+VsxNaA/LhWHUl7AUv74bPMAW+HmMNMj
ywYIEuwLmKY9G5zhU9WTzb7qHaQ8UFTQ3JQuEBFBjRo3aZ0l7klkPYMs6aXefF3qTjL/E52Yj46a
9HII6o6JYG8nLIUxgLNjUe/kh82lO7tu8dz2bKKIrKnJiambYDa0MmJdrxPkDONawOtdXxfMfWrf
dD06VteMy/I1GbJiOadzxn8i359hMq4CoP+74CJzdiGukpvWaerpZfCSTN0KWEHZLXohIiI7svYS
CFI2xHmSTuY9LgH71TVH2qO0t7byiAvOgGKUN01G+Tq4LVBOssh2jDHkeMMSCF9Nhone2VmNzQJk
AL7YAXwN9XnIIMjuplDnD9pLCMaDCXIe8XpmTiTm3M52Rhea10oMBgjF0uyJ6wGBLSKQX8Z0YozJ
AQnMD3cQbpqta72SocruYIrN75Y7afUhqbvcH6OySZL+rfUQ1scdbTplY15nWM4FmpMl3foysZPe
P7Ve7il/x+zDAx0GoER0FhIEEOPbujQAtsWhOVRQS2WaYw88E+E0VUwDL7zhyZ1UBD+HvvEBFksX
2Zkn5msxlXV9nJ2ORTgJF2hZUqQTZD96tJ96nBnZqS6sBd6YGaiROgD+5sjxl/J1dU2dRNbakRw0
xgndU9lTemxpOayvnaErxWlY4d09IrnWgGGLxnspJ089eaoJr+A1ZddMk/QE9wVOBqq7k162cloO
GDI26ocNuM9kPpJp1T2Te08enWyB/oL+iM6gLW+il6duPiXErg/L3FsRE9j1Yci64ZnBXHulwnUE
Dhiol8RYJy7nbSjie3uUkHE/GxQcZD24o6L61DpJxYyFgf++mTsdwyoiWjxU+X7IoJY6YvZhjafI
+qPhwwmRdfU05EpRaDFZ5uWaDvu+DMA/dpw15+JjWnhpjEoHVXHKRvfU1lN+MGQYfiin0Ii0z2lc
jW5+yjv3qg7D5BoudLLP7ebg0tQVgbz0Lg0ZAFJstTpwAyovvClJd3rVj8nqQx/xF3g7zJzRZsGg
FGFdotSqvfKHI5PYHLCgclkbQVpFTqaGQ17SOzaa3Snx+9deZy23om4JPg31EBz8tqpP0O2nMz6x
6mO4iOU0IwIdKaHlPSxusM3DuKv4ll73nbN8Rmh6LcukOsk226822Cwl0GrpXlbdAb26uMZoA7DF
twd0i85memslb87sWIwK5pbaXBSZd7YzZyZ6yalsxGfgOVhrkeDe+lIbOzLzPM2HojxOAHXIgBU4
HrqkfU2W2XtNgFQ92dz1aBfVwb2xahJNqsVO40/fiqzz9lQOXQ5D/xkpScaqr+7bxj0jiBVHqMOv
pJTuKEBZjhWlUvBW+K7Kqhr3aekIFNJ1Iv1rShkBqVLnJCM6l7sMvnLrSVS2g4ADsyBs+h5iyOCf
Cidx4brAU2xyKJK5oVIogqjA0eYI/JDkNgSvRKbr0WqEfUNXhANOYdVFLMVcTjB5RBXhqHlzmj57
JHIJfjgwx96NZbIAefPT7o6BkXcYe5Wc2cU+ka61bubc5Ykj+uY28KwLcHsn4Bvo50P7ns3ipgiT
CyG1sc0nhnMwthocgX+bOy0s4mm4ygRsw8QPDcDM221lztK1iNn6XkEjzL5tNr93H7k0rreqwoxY
PuxdR18W2hs8/gbAi6YKGEv6frpzGqOO1hYoERecuMpWlURrBcPLkdkZ1qN+hIN7OxX+V3Piz4zN
Kk4uhkjVmt9mQCFs0sZbpvzArZrgqATIkc6oPycBIzRHB30kbec2m1P1YXEH4+zo7L7krFtGfcFc
S4jciM3OaO+1STsmLLgm9nR1sAdfHurGjycChaymfj95ixuBY94tM1zrHCAwu8HknGMWQ0MM1J5K
7Xs6XdJD5tdv6aCCR7uxLsqAIlvDnI41NWdRmATXicsoyO8+OaHasvLDIxbX8xgCHkyzD6OdPJFM
W3eql5cIWSLusvRTXfB8Q4UAadYnN3Vl7L286xkl9dnlJh4aCbueabQ+Dz1b8H5ug53fW+YxK9ku
20kVxF3RmhxLGQCHg+D/rFInOaZFYW/ffe59aFfEY3Ndv5mUfcVZA8NmqjV4tveOlH8kEtHEg0c/
bteRN/DXN7jYaF/etNdGOF7Zwcr9dm2vHTbEzAfylApGnc7PwZLnHmlBQx4baaslNr153kFi8RTb
FWk0LHdmhjs3HEsdj+wdP6RuavOXOdn6zoRJY0wYV257fVIwQyhlfqonQ9/nXpI+rsxOXrPZE0nk
uzklifBk4ScJm+knXmthfvXHDCx04W0UFos1B4sl95gu0f8wNhGPUr76pgJqxv7Ea85AwEVA66Wr
pw8huNv8aOZuH5477Y83hVoT52Al2AxK5Hl4uElon2pzyC4ET2An4jADC1RKsZyBgIYnY/Gzcqf1
xBCxoXiCZpcws99TC/oh/I1qyPeFbctvfI0V8PSxMeMBoNgXuQYWo7JkgpdZ9n6aRzp15uwA/9l/
C6fFYVrWrK46d3gpbwYUHr5GqJVPhVmDGK8yXzwEa05M1CYhdmOO60DlAf7eT9gWLB4EKFCCRe0O
OQYIjykln7JI9kj9fUBBljnOm/WBna9wNayMhFDDECtsdy8cex+7mgrOXYh0wxhjhl4MejArFK7E
jn9WDtgpRrRG9q1LLCb/E8rqEneD0Y1H5FYGrN5k5GeLef4bk6x1P7uJeAE1N4pDMRnD6xz6Ej4x
4EESWkIiVs0MIAm5Bal3lVf2aMZabLWTc9ZIVjqPLp+z3VS/eP6av+RpzUK1ROM/WcHCYywYyyCH
Pp+qKtZJIt+Gbij4rlYc+HliTGA6Vr+5y9Y+dGAlJBnPhrSE0u37Y/XmFz0eGNVY3ckSuL/Po3D6
rwA687d6btQ99tj5LWid/lxNHSDLuW16e+9Xofs6Skxku6rp9bEcrC3G4Wh/2XUzQlkkitAbd7me
rHeV5eGrk4Tcjyp3syKMpZHq2F6l9zx0BlQzycJUDKar+cHx+/ZLSfyP21LaM+Cbln69mloOBSB3
pOK4MjmUApY5Ye6DaU8uZDIaB95MLA9Ptlczh2oFXhlA4W6XRGUQSiSqieEQ+a2V6hE3bOYv3tTY
jMcBIg/RyAzuwan88T5N3Dq/GHiVh2pmdwDCPjHU0XHHkufl7EE2zwZmD7kd6Pekdtv7FfAU8FY3
rV4Ar/WfVWXqW7ildK1wmXUuiyHtn2ps95x8vcyd436EFBODQ69EnOL/LNjLeGxaRq1TOw7pIn2j
zggnA96z/LMx4CjikZvUTsQHGjo0oTH/1oBbucctwiHIGf1hiNkj6A+BbnumcIHfcMAe1docB9FV
z8uQWH5kNXXzxZgmp+BOLPsHVS0cUE3dtF0UcKtN91XVmF/6pIPMk4Dd93eDSD1nP+dtq/cUPLIl
1XomCKDddb3KocbPcecuIP1VIK3I0kbX7qCgJRq45wK3eykNbPx1WQV8yaScEYoSacDAnBlY7sYq
sA8cfXlewClPMdGKyn2w8R3iiWGL/1ytOOlxHQVEmfXYZVaEc7YeT8zTm35vCNmd1aTgEK5jas0c
8jzrXOPlsw7MWscFpDUl4MdSiXC9dhnrZBEupuLFaIH/Rn5B4t9n32pFhjtvzHs9D13c9wAwQXTV
Dc5GKTkaGbLUXwN7mLJj2CYYUVFdjIcgM5cAgrRfZTw9pF8e3E7Oz7ChAJf4IR+THXbT31s6B1ST
zwippwAtoz6awLDv5biEDrQqSmj3soQyycISCMeqHDEd+/PA/TzhGc55TeFdCpcUrL0XvCY4xNTO
b3lEHdIqEdNhsJLy0z9LhH+jsHFI3zgkGCN9Mjc/K4SNWbcoTijMK9czQJtERuvomUejwRTzzy/1
N7qrawoBssncoE3uL2K28gDgTttLLXLVh762y9gu8BpYozefesq89//8en/z0bYPRQIJFwjmye3f
/yApA9CuTLdD5xW+5O4OxpuCA5ZxbxjL8V++FJ58dCabpJQgt/rd2PzDS9n27Msso9ZPpIG382l/
oIGSraKtLfc3veS/RLgZhBBjCUL0BBcpeRPrf/5YXut4HQ6ILK6axXzQblec10Fgz9A80o+Q4FYQ
57xP9pc0bAwxikd70y1GSuyyM57EUPbXQ6oz6/DP38Fffl7e1/dGWqiXWIa8X1ZSHrq0EZVpFuOK
/qjyYuJE1ebcwWnYYAdt3v3rl3NcomnkeHDUW9+jUD985WXaS29agM2FOD5jkTDuV8hFJy+wv4E6
sX/zC/8MPfj+rTMyoCosFORy/9JHSJA7Fbnp5vGos2T41LeJDF4wn7Z7J8uM9c0n2Vt+6hV16tod
vT+l6X81z/yfDSv/f+uFYzX/8Lv/JblzR5fblH6qfortbH/kP9Vw3h8WmRhwQFzfMGzIUfzX0NKw
rT+EbzE4IHTKb7bFkv8ztHTENunkroDTQphbcOe/h5a2+Qe3J3I7oMC2GDq9Tv8it7Mt+f8zfuEV
KPwkD7ylwYgW/QWtwvap0kRx/B1YIv8mK3R+r4akP8BVzy/qJm+ZVzpOQp1gmV+bk5c9/vBd/c2k
S/ycd9nufsCsSA8B9tqolr+OuuYuzZsMuRtwt2U8G8PIfozxPq/aLGeFABt1LZUQ7CuG/AaXAyx3
koPhXgeKbWaLwnq5UFb8Uq/exyTv2JH0iz0/ibTABGd0lasOsvH3zYIV75/f+i/z3u2tc3NjQMf3
xtjM+p46/+H67pEtmQhzevS8dalPq5lb3gHvGOeIFWH0w4qtCn/NYjCxGxMt8jPTLKu8pI9nSHa/
eTOslZ9/SJDDMBaw4ZNJFTwtf77n9qCd6zSz510Lm0DT8DCxy3HWqTQPi5UV76j57sG3SL3HSVlv
fMVBqeQkw3o0j0tXUyTQ8jBfDwIHFSZHw6RJpJpTtGF6iPLhUpjz3P/mefvzLYtvEIjCRlwi6ogl
nSfgz2/aKMOh6mFHQWJ00SUg3lreBs33gl3XlogvJfe0Ykc7TjjHmH7Y0P3ma9siAT+tf1wEIZcl
oSfgOzwgf34HyOqlZ41b54VLFh7LrW7SXb2EC6z5CuIIju6woGMhcZRxR7NLCCRcTe2SjtHUeslD
KSoaUkfmbYzzrYqDsFH0+fjy798my+17G/A2LPK2j/HDUgvC3MtNTJk7riSA6A2b0EeTgMqhm0zq
jEzRj9ZOCjjFVG9Q3nLT6SUrjpilOXMIU/c0AWhp2bHX9OQ688GexW+e+vZfrmTivBu1MyA8y5Di
e9/cD++RZS5W2Qp6VFo3lbdVb1NLUMDZRCwhiE8xbkdoqVahw9N2rYOekXaFamsEwj/BHeIslWLd
udBtMr0P2dwfUD5Lmo/c6r3oC5DPgBHkQ0uFVbDzbFcZeMFw2cfSoB5tv0r8iOhGRa1uGTkk7lGy
00ueMSvNzz4ykBuZ03Y2gX0dpL9ZyN8hZD+to42XFLKIt8O8TxL45x/I15Vo1gmsgkoLGgQ3Pjhl
WtQ+kX80a6A1bdLj8J1np9jPqzBfs0DZV3KUiN1M5RrkDVHg/v/ndcP8/pf1TUT7e+M38U+4Ttyx
fn5ffTjOaGqkMDFmV/6Z2oH+PGNPL+IQWah5LwQFABHmuma6rOrx3FAiVeyLmQzyOgZ3YWPiCrfo
Qjj7XbUw0jBoBZDyZTKn+Wm1ww9h49rnKslnBr41nljKtjp/P0iKicKR0iFAu3iiRXObA0QaKHcb
mwsZ1OPRNmWxZ2BpPrWq+dJsUDTbr56rVHs3q5QQJRHIir2RUM3nmjQcJf28Z3q4ay1nfOx8ez7I
av2meo+JSNe8LabEvyqYdl7OBgDifd055knIDE6yL+tLGZA1DQzTxAxI99WO5ZJ9KSVj9Ej1vF+W
qh/sB3PJUPjy3r0O12o44MJM2Z1P08W6LA8abscxtTG86W7pHkn+PCJwQ4ZmRZyqpdDXzkIrGIeU
rV8n7btjt3jBJ4PCgl2R2tl1UudWLIgsvnEvvxhs6cRUwIYnoiYp5lnRXCw96rhK/a2dabTgr6BR
qDrGke6+9h4T5tI3HnWBqDgUY3MGz5UerdGsDzUdpnG/VhOj8Xl+oN/1OYTVfSs6xvpWzol4NdDs
ZM2oLW+uVhxJH2S9GG9SUcjIWi0Yi5nFqM0Ld/Zm9yL0yunrMvX9l5rYpbtQz2wP5XGolupuq0jb
90FSP+LWf8tJmB4oivxqL6If9nhF0yBeygEpczU9fc8QqXg3pdUh5zLqdNFkkuLbMA7+l56D313o
TN6rXJLgayd1M+5QLdWWSjdunMLDIz1cs+8QTj2dPV83p6xt58g1m0uyooiFaE+cQfkd9vD2bIRx
3w7J/dFVWBOnu5/HcT6nWiZnmwI8Ks6KVt4oelcjwtcSGTFkzKzm9oyH0YuNtWuOQnnZi70i2Tba
viwo+d6H4exckDAwgmimTe44qaw5jyqtTnrtFHd9F2tE16vPtDpIjJZuIz/ByJDvYrYFC3R29CHI
RfPojsgtI9KCx2S3pQ+DxsbsU0jT2HHKtvzBiGshGLrxFceYYGxS56hXRM9Q1oQB84pD6nwXEHOE
gGCRtOunikCPV9ILw5VEp9ahXDxfnrOBQqCpcBz84/mH1HDtxwCJbG8oYg3cWMvT7Ij+LZtb+iQV
MnFgcrIGqqBivnTCBzVOipIb7FNf4BrDXe0hlfxv4s5ruU5lbddXxCpyOB1ZkhUtyeGEsmyL0DQ0
oaHh6veDhnfVsuba9l71H/w1q+xphQE0Hb7whtjPga+7ZbexUId7CrCN3ORdxl4eGpZsQo/wQrZa
fJhFu1xnVNKAlNgC06ziugos2uO5n5xWXP8VHBQcSYztH9tJvyh70U+Y6LSrEaFrLifoVocxpvUg
pV9dVul0R+P/y6D98WAQmL2gIoo/HUWDYL+4zvSlWURxn4wYXiSTcO5j0BUP9AWsC3ecatgClJ86
GSWnfsq7R0Mpo9/JCK1Hoqo7/lU8l3ZdnkQ04nRYj1Z0QQc1e6yiyLyMFAU/D7CM3G3dS1wPItXc
zKOznBwx8IfJgfV16dz9cBrRYw2FUuMXPFHG04xYMsyxcT6lnaGSM1QplWuv7qonsZh7ryrlrbHC
+SVZMjwh5+FF+sHPpG0nARHQyq+8zq4+yq4VNxqLlFdTtDaxLxKNHyw/g0xYWvmpj5fw5C4er88T
SJ7saL3VW6Tg5JPsF1C2hf7sW0PzIB05bfzKiy9hABoA0usgwJnLv+M6t1xEUuaof6wmR1HtyL1Z
VTayIIU15nf+fEQNIts7PlV4x7VwwFzGYmr3fTvUz8jKeLc4tCybIJLmg9f04cmxc3HpplDEhnS8
B0FQXlIwNEdaztEhDCxx05nQ3qupo7hYd1hP1Cr9UE2dezHH5QwCZKXcVr247fEwglViAPOO+FsJ
kF304syMtUpVHbMelBAR2PSpEPVwIzo5BscQSH1wSCvM4Q6zKNrbGLTGpuimodvIIMt+2oUaRpqy
7PvoGN+EPYnEFOJgYBFD8TeU4qX6CQpxvJZxjW+lDLs7XY4SkeE43vYhRD+wa89AI2rMS4Z00/Qm
/OyjjXOguEy9DmZ7v9EpVLttb5foe4o5cEisxvsMj5xrOsj5gwM3ENeHFNYO/GxqdbSpiguQQ/Zz
S2L2IW2s8ANV/Gibp+DCKWTG7hFrZ73vAvxlncZY3wFa/iySBjn/wo0viZ1nswlH/ohSdrRNiiXT
LsH5hDY/EXUHg2cv6JxDmY7dR2Uca6HR5v+wei/5EOcSfQEfO8lbyA6HtbdbWko/9XhPHIPRDh8V
kiGHwSh9sYjG/Rol8tDHEUXnfMCcKsALYxPNbn2XAvA+EoSaL0ar5YbmhL6BkAuIKSv6i1DRv9+0
ClnLulLmyiuW+XbosIkeh3bFpADJZwfwrgpaLEDO1KdxSZJLywNtCh0P1IBKfVtjoUKbBzYiLCyy
roV5cgQaVV/6tTeepBktSIBVg9m16/5UoT/R/Zuqg7/uLfGIc1ncmvgxwLk923ZjFR4n4zoHGfvN
R1Z2dbUAgcMvsxPZNiYC3yA9ADHcWvz93ATWMx6b9k3RiOiL8WR0oj8ApcFLUeaeU0OtGNehZd/S
CHu006Z7bjPb+2xNhl0eVsT00yExvQvrhT5rL3W29w1+NVtW8zd39D/KGHVt3DGxIBuSj2g4dV/1
WGUfR6pNryiyip9ZovL7okjFIRys8BSjGBFvAOnAcVM0d7cUe81FGA7091X+Y8CZ6EIIrDS91C43
RZGoXdPlyEus78z1M2um78JZJRAvP5WYO2xEyRLB8rb9iOTqaurnE10Y1NjfaEpbGowO+JSxyO5d
t8OcUWJl+mMV5Lpy3Z6iv6qt4LuyC3pg3jj4+2FK5+dpVJATFAH+zgLLRfMqmYPPwDGCrZyl+Dh6
AciHppgDRiX+kbuBHe9AX7IDoGgBDKW257ugUT2ptlTe5Qx+49YCN7Fa5CDAtGVhVTvsmkRx0Bis
fZCjaB40AFYH2M38QzcY2G6MnDv3QBcz+uJmU7EKqlPF3hD+YcUMzgXamZfggspkRVgq6ErcWixp
zCW9gTJ+BmFaH5AxSjgxoyBgtU/UsPHvVJ30pwOJbULFHGgr1GMDyuge940ZSvUy4DN+ajMAmgjH
uyo80cSc75gdIvuQFHOGq3EbhnhA4/IZHFxwRHKbuXFz0v2QPDm5lj9cb1AQ+l39mrUhwaqe5HBt
9JLdycWBPjVqTRsevKBm38H4GLxySGNG1/V1HukGIrWT/KjtARlBWL6EPFnUfuHkzT8oyoonuyiT
bFuaAlyJtn24L3Y/cG7QxAqPqVVgrgmHJv+Auytswa7E2EYMxDc7Tp7mi2yzyCAJXKdPYRf3+gBc
cMGayK2aaQdnKGLuW2HrHrJkrH4Mkxc/VS34YjN1fLBeO9V8ZmN9Szm2sBwFm4gVHxbPj8L46Tfo
UJHZzJ4ljyBg8OysgHM+TdgJ1keK6dEXTMJxuDWWNwxHJ8Hve1cQlneYTuXRt6RcHdqqRyLC8GsI
/AP4YTTYqw5SL24sndMJxzCspn8McDI+wDBsHrAyW2OSmF7exrbgSO2mltYJ7HjsFKtmtKD7BXm1
XY/rajvjOz1dirSOn5zWMwFgSHyLr2h0KaiVWiTl1xqM7geWcm1d2ralhyPhgV6O5Rw07p6SidR0
X7quuppw1EH4a5rg3WsYec9xLwAl0Iijn1xlFvPVrQEmE7u3OI4jZmJ1G79WgBw94pbiyrNl9AwC
ZSh3luGN7uHzBdMhamOC43qSebdNmyEhKkeL7x5thOJmnsDSh0nJ26oqG6yiEsG8CQCvXFvaxF/y
DkGNXaphXtVhHT6g0XKZhXl419qpe6nc0oIr40gabP7CgJVVic4IvSIMU4ENHkc6vR/punE0yNCB
tNf5ySe1duyxWG7lvsEy7krDQP9m2LxvmkqNrwm1SJ9lZDWAHv2BLS/vEOQppSTn1CBz1BEimx62
cAXp5mIiOAcHbt0LD8YfFWrsvVVbIDvgSP+lf7OWYX8rH62YeZIKjG6QhqWS+66j0NIrw7XV6TdR
qwDoLDnZT5GB9hFloo54Y9KVq8BsgDTVZYhj4uIBCJ0gZXBEu8mwjSrUYW5RWbH8PdLQGbw3h+o8
XXoXEMpSDPqLdk0Fm0pM8sqeMwDsQz5OdJWZ/v4mRNnE3Y52W0Goq3zryNaSQNCH8Z1t7HzBr74d
gLGs8YIItoWsgD3+ucjwXk4sjJDEQQUPtVA0cUL3TXLi3wo/bV1EjU0OvVmaMvuOtjXyx2PaNz/n
CQQdtzJhH6ice3D9BPwc6GIjwsUZtkMgnGsAU+WtUxU+sxaq719cQv5RpOXmYtQIqaaDug/89zdn
gyQfVEvU10sIa1mKB+2ms5cEmLJs5fhhyuLyWPnGLvbDUiJ4ga33iK2FDxv2L8XG39tPa3mR3iL6
XHRnaAf9gx+UKZx8y3GUJFkzrd2xu5LAS/ZZ6A2HRZTBXybn783F8+XQQqFqSDfTgb/8e+nHr5N+
KgobsYfZ/zZYRj0PYY9N4hAm/1WH9teVEqwpQmcVFY3c368ks8YqmwydcKtI8m0xJ/ZlK/NpO8D4
vnibbP9Vm+l/Qpv732TE1TDlf9bDb40i6Fm8l/83H26vu0b9/A+/cu4uheG/2HwILaig27BcV3rN
mRFnQZbDOhCNFySrscmxVy3fX92lyPkXUQkKhwnLYu27cAu/KHGe/y/6w6wYfoFWqe+6/013iU/9
fYOk4sJUp4aDEKgDiDJ4VxetMmAoTeVEu8EBmu/cmM7GhOy20sgrzTsn0Npe8RFNaVH2QR/bRvmx
TBeKG7XnjGRVOnIFpPEo65LxwQbdA7Glnxxo4PYcy+V58KcSdap5qspXOwNCT2wmOsWGe/59KK7R
+OD0XU1ZkeCfxFoUxSC+FcXoUKojreP7RZlXfErV2/MVIm823+hGXLmfg65z56sZaX7xLUop9jdX
Q+855mqp6iY2e1ObLrxJezlyyfM/IhmW2bx3xLLeBphTPlMr8OaUY5S38NH87voYNBBE+Zq2xpmv
KgDN/PQkLC4kHb3MJ68Fhf06LxPk8tyegUpfOMOCPFqG1TCP4ZbzzIcN7iyNxhbeG+CRoGvhjg/1
20MhA7zSgBYdMird2CdmpHqHKDZ5o1WJb3OB6+Cr7mOeYOnxg5/3MI6C8QENShXeAMgZe3dbYUrA
O2otrcrXUmbroBGQ8mO9mzPorh56DjI7AMoFXzgDPOTiTBTkBoz627MlOpDlK2kkfwZhtgq8abYi
Il2v4w37FU26hyQdeQNlUjXiG3ZjdfnqJ6VgjswAzPpDXUecdztFkLZwLqp0HdvJki0fgHOMwuQk
8pYILn9NUMsdQCE1fI8Ye4p/LB5Iz3hvpyUDfp4l2o+ydS6cH7JMs0Ene86CEl+8OsMt7jazB17M
HAo7ecSzGd+hSpLsUdZz/P5Q+WHN/+dOuc7jJOSGORnXFxLg5EBFEK4KwhtkFInRkJGAeSEHJFjL
AJYG7DKomyFNy52eP8/hMOqx5kyyIm920oua8ObXD9STtz47vlBVGR+EZdm9t1PnWernBKnOjZMN
DT9yfqOlsRVNIjV5GqoOGFteXP42wYcV2io2nvS43WhUQiIsp3Bhp9og2uxaVumcjgel9Lr0zi+m
y7QuvcvSQ92m2eVhmLEGUsCsvIfGJeaaNvXb6vOR3fAwwE2zpHSeM7+19Q/AozyHEoqJMrX2OuLn
Rzt/Nv0Ri4HwxqUNb34Nn4VvAy6FbQUi+Uf9tnqjmEznRkXY6jQbOBxFAHA7GBX8+MMC+YO9gyfP
uBPl+FOrDqCzStv8Bc7xPs7xA+T+Vu1s22URwSJdG2D/FudQIkunMk+cLcbt6BkxUlN6ICYf3Fuz
BCZChpCbMU/M5BE/5HIWcXjpEZ/yHcsXbFlOl3TurW7Tju+fv0ROgu3dX0Kyd12ftzuFDY0rGkcC
jc13fdWmViKVreVQh1jvsYVs0+2dwpu5UpvLtNu3lef5p4ZQm1H7twPqP7T034U57PFEBDAhQaCg
TUFQ/Psw1WZlP9eI+tQrfOFymeg3oeE1+uhwgKvPzNMcpP7fTJDeHzRcldCD4yyykRuHB/77Vcci
T1OkvZHwY2Z2SPyd30jctjPDb/p55ot/ftC3Bv+/Nf24GMHlG9k7BOzEOfr7NYWggYk1A065Re6F
aHBOBeIUTuaw4BI3jdIreJyD7ve420dIoI1FPEARLdtqlh8Kx8jqLlPk4Q+9UyT+RQe/eHwAZrre
ajdZYQZaS/oqzv924y439vuNAzkBrbhS30F+BO9ufClo7VBh6BA3EVbwWTQyTK90nnHHsep6GIwa
lehum8lSiUPcgLy2dyDFhXsRN5OqH3HPXahVKcCRwec/jyoRxrubA35HFZk55EN+osL6+6iOY0L/
qaxx+1mogU4ANrOB1kIEEhtGYUaHw731S5uhwueeut/KLBysj0VA3e7CsbLAP8kwYpotnHXjQxbh
cX1KcmX3pPghD6qUmfsb8ObrPEm8hlXa1ZBkKIvWwUQ+vuSG70Rzzdr588Otc/+3gQ9tUkYPVSfb
h8aYvFsbxZg7eGAjvFeUqOV+6jOnLO5t9vf0b694je5/vxL2F4DwQOCRn/7jFVfWIEG6ojqlx5hR
qCqnRHtPQMCw9BYVYbd9yeKBUTKRSaanWU0h34h9FKQ+JULkxX1rys58/fPz/2NvQDsVsfSYNbqi
Ht+vmKL3tV0GIM29wamdJ5W01vAKC9akkE/GTF1HoI7Dv1nKvAM5+ZQ4VsAfibrrhTTE382ooFmm
LOosyr0dK/bGtRJ7gTg1E4mYySvFR0WXMjgKX/J1Ly+z/g5WUIPmCD0daKBVNMfo7BU00l+XIq7y
XSvg1mDRYuDlrvjrsrA+pnk8VzcCW5Ppc0O8mf/lMf75FLCbvRCQFKF5CD3693UhqHD68wJQHrHG
annsTN4A3J+kpZYTiRaN8C2Vkt6+mUp3Cr6M2H4DkQYYEnn7P7/Fd4KfpJSAUFwP2RmP6is39W4a
Q9ad6WQv+BfIipIAEl0dc2wyUA0+IrqDOs4mKVK2BmrxnDzIdeXhZ7exmU+WKyP/YlZY1e7+fFfv
59Z6UyHekA6nzn/Y1LJmBpkdYZOCBE5IJyod3YWDx0nzcko2bTczszvXW5EFf74whbR3iw14HwQx
gFf474HBfD8eWkStjNoJJbK28bPgFu5+iw9e44UCUSihmz5ddfRGM7Qna5KoHgECqMv0svNUiV1W
UThKQPINOoJQVEKw/2IAy6HUWykCbc1btB/0cudUJdHENlSYrT46sNA0JuRxktv3lLAn7xEpJxdK
kufMzXxUSS6CL1iaJErCDeO0PgY2BNrTVCvpPkV41WPiOQBSSeiru0a+6Mqfw1tgaxnNCwXDCjKI
F4ioGHZWKx26wClqf1VPqRH1sOYiN77PppGJ0NgfUtpdzkIRzoYOgaQa2lk72ldWzq5SIMchL8Ht
Y3F0jIeyXTwUYr2pu47DMk8PUdjiYQ76IEyLR7i1Vv7TVQ1wm52E+ORj/z7QZbnq+AE7BMNkteMV
UZpoXzkMtBOcMk00vluM6dzvMGzC5AVesliuBb45yDmZLFPLd3qYULeoNPLgJ7qlFAvxSEVeYCMa
Rw9fIWYW2WeVIu98ayXTmGgkD71wAssv6Su7W4DJY/qjFhJoDJRSPQRHt0Z7qNo5ac9L24xK9vZR
DYlcpdy8Pg8fESuQ0DxXbH38o6F0C723GtazFuqStqJPMHVy64LWBwqCqYavYbYwF4r6JZmi2v+i
4RuWqFi6OcKx2yC37KADlNaT9GzCxSx2A2ZhCc1jmwUBM9CqQxitRw5LRUEGhQC3CA6VOwQQ8+Pe
j9EuQ4XD6/5ysGES9G4NEE4QUryhUtHUgcv8+/bEAMFLRLZ0Y1JNTKEQZE03gNBCcd0XqNkfy9hd
k4VWAdc6lPi9cppXgR22wy6KVMy5vLhGQFfNpHqwUoTNTssEKUOARLKFd09xrcPlA3ugLsoPjko1
RCc4Ed5ycqc6bp7oR1bTd1kAaWw2Xqyg+wYD/Nb+lPWoEF7gFc+5nxDHmCcMqMI+3o2K9PpqLKWP
EC0gLj7Y0lZuok0KLCcZN3rxyFond4kcdWnPBiRXKBGWNAjHwrR+CFwUEB+8mRfWHcpaI2t3pJGr
yLtRWKWosAmSCkST8WcaR+iyshxxDwba49yxKzTAWdHrU7PPwnFr/0qH6Ca+LlRSJ1jcftmM104L
AvWynzODzOtQZAB+6KZgl3HZ9rAFPupSkj+jBRb6F7Rp9ZqHtCVw1zrAft1sZG2yItu2tLWSYJc5
1NQvA8PrYvHbRaEwRWWJp8/KKxFVhqjZFJ6/g7XFPq0yPRUwtMc0odOXhrQs6fJFawwxwgRiBBvd
BUSKqbEG81WODiNcLV5jrmCoQDffEurVvPVyBW48oNbKmKVFPq6vrqry4DOAPdL1IzV9ImCF+r75
mrylVJaROcOihnKu5K6BsjirjZ9BtK1Oii57eNnkniEIxWm3YoNPncxAMF9QKM5RyshBYCVpNjLa
UdsLPimUA5UeVKTCFr1bqKj2wcuM4Kwq2BsH5I+bJbf8Tb02p6tH9sUueioGn5W3gTyKpc0K8Zo5
7qo4S4LP1YwE2uuCIClfYkPuzddyjgEjb3SvRvM1atuuLX5ShKmKeyRRQGtmueIWvCUk/ekVNMT8
UBDfj93tOT7NloZDaiiRkPvINrwCqGB0prhB5Yvvn0YLcflDOOYEjTKcCWizAtt7XInLeT3WUKcY
xCeUpbI42jpNw8xdLKj0l1QfmCKW3y0orY8JCSuKcy7qJ6rqU2hLJZzFm1HkvPEpz732BZwnt7Ak
7cz4tVFIrCp6SFQ3QcWsxt17cdqXczLnmgX1mXNk3XaK6JuuJX/C+beqH7kNROFjZi+kRBklHNa8
xN0AmU9X27xXdCb5jhh6xFDjZKoF5HWo4KQbaMjZrJioRszwcwBInvpJLQ25K+Jbayw7vM3QBXR+
/giGV8XI47M37JeUYrq3DXGK9i69XLOzTG9LRFbZKD7FXg/PfxPaiIEsG8cb2JqsCpDwRbaiPR4a
VAtrhN8KOVwZjC9h93Oy0cqllDeQYSSoeXBf59QIfjS3X/dwai45o8if+qklykFihQfSnGQlGsDg
IYADBhPRkVCcYEeCyPUe5IzMmb0jQ/RWmcsFeewXhfqlOAAx4H3PVH3bFzoplOk8u+iweWhKoAJg
r5yFbROjRz7SW/jqq2kRTb4BS8Z1C4QjxHU2ujxuEQvmydxUi7PTc0V5As55wPSDzpZedbp0Crmd
vaYrrwEIs6o6XbzlS+nSvvgRhPNuU/u91TZ7dHBz+UP2bi3vndJH/H874vY6X5wnmU9bVrlHENVu
eHQn229u6E0MDtZTo3TVToa6r08RgY64bt5OB1rykf7q2RSD78kxWRqpp9jRJqA345fCbT2B1nEw
eOWmVh00t3oWdWJv0PV03WHr6iBj4ZNR2CNDAkc3RBCJGtcHioyN89B6o3Sei7id8ZgAUdrlu2K0
2viO1LMvECxQc+l89GldiaM3TyY6CuVTIds4pSPFoW+AM9y7KYN5IoJcg1o3KxjkpQOFjw7D3OUo
eKTzdBNp5Fg++dgCBIcGpQ3/ooDyhwJHjVokJPbGXWC4I20oSoepU9sG4nVXIT6y/VUXGWZZ3Jew
5zq0IazW+ghdwxh/10okMzLkUWPlqV3RzyGKQP3EEvUsY01P3ZwnKcVodGA+t14G58rN+k5/Q/zG
k3d5CGSUnvDcsORdtreQ8AZgQ7cld9Bog4SQhPZB7q1Dp6cFWJJXg4t5TRfqhJ8U6ps6vi6jUuhy
o6JGU0tC2NepN5bVknYjWeCu63JAg8tO2EB1nhxygg4l9k5uieguQDkcbduBXTvflfw/wwCJI2cw
1eRDCoed60XnJtH/p/pdQBkowSyaiJb/AHu+ryAEEREENGSkZxOLgu2vCnLuUbA9V9D/HP//I/FA
9AeGTxgT/nsBAPDfIx/q06pqMr8gbjOsPgPBlTFp3g5nGxAOzxrSiOv/0tp8X+SLbCLzGE/DYO3u
UH96d1kgHlhoWRxOKEKQZgzxtL5Z7NB4TaMJWMs+Wiqc0YWDyEH2l27mGs/9e4Fh7fgCdQfsTHYN
yuDd5UVpEvraSN+duzHnngGVpJTa9383vtCmyOeILj3qVcAL30WWhaH3FRGQbxAuc3gOmWMXkGyo
mqzPi3T82HwBV6Pcuz9f18G64veHDCOSXCpdVMtCCHnO+0JZM42OUxj16noVgcWW+uISkO+3vSJw
yw1MRuugu7oHRO4n1uLl19YyzPATgliEwbCrgGAM/XWPDkDzxQMEGH8C/N3jHBDVI2oiVxAxYo0W
BKImyXyM/VR542U04Zj47JvZHZG0hiePGPHEfmvuQzvmT0HeR0xlDYRL/X4xXek7O3xXen9EOcez
rqslGKP0kNTpWt4VcdAaxE5rp/GRIi9Qh4lRrLe9JXuKUBpyAZwDkUSeyquTjjaVDaVdQ4w0+ThQ
5chQPxqS69qN5g6pE98zPHyVok2Nln4qNBke4q5lPB0AOSlCD+Es3SrEmHgCKhGpW6GDvR1WxIi3
eZgzmFsZ5XL+hqHL4CA9VsDR2J+XZkeLJYfmvFDSir6C2oqCT4s2eeHvbRmz817FYwhV9JKKbwnS
jjZPTnefhpceX8uBPkeAAVDq+M3VghwvqLQmn5FQO9E77cOPg4s5QUBTib3tFo6Rq9z9kiEMV+4g
UCWJRPcgaSd0jlYXoGZjOAIXZ28FhQTf4S9TMDgb4/pGFNs4mXOuVk1tgCQ+kzFNMG3Pomb1hqvb
ObhaGEim6ODHBT8Ytk7clgeVBdUgTqXuFr/bugJwzUsy2x10/hqJkNrauyar+8fE9TC/2GV12wln
EzUUyGLUilORlYd0zP263JnCrdoStr1bgXMpetsmmc187c8VFDSHk3jbkRgDo13KPH80tZc0n626
9VOeZQwtFMTKMahzG22RLkXjoNIRILoDp8dI/54jAmrdxlJKVMNhBts2t6jFzevky7WOKAFQ45/Z
+S1rLgRiMzMHmM8XZ06oTTBV62N7PrT7AgMt0Q4Pzkg2S1MPmT5WMtIcfdRfBm1pc1jKmBfaQWCT
ifPCljWZzxQ6ypZmWwaUzIejW9XL7UhcGcz34HLMYE4N2kpLigBPj1AYIKg6aGywkG6XJV+pBowQ
4mMtOchOzMy+co5mhP2OOyWqK9aMgN/iee0pR9uz7K7cxhuQgPIAwdoLNReKB+UDB9zA74mpRc9s
T5VnnnZF2UYQQ1JCuvBS0+Mbgk3SWxAOtkZ4UX3T5vPkiBfCc8N0O7/kmQ11uOhwj2Bi5QV5yFdG
OR9+THSKi2Y7ZxyT4xYqPvNmixa9XttcnSkY7r5nf8LfwLdwNDhGi2VPF02ZWNVLqmv61GGuGr6B
El46cdDS/LAkvN95osE4ZjPdgAusL9ZiZVhg3/0S6N6a1JfJh5XhPQSg4/h0kQEOJzmMDYrmIGaW
ZWK+chA0ZgFN57ejjRBbGmfBpo1UyG9ElUwJRJNsXH9/IbhlXURNFHMTI8vL5DsyHiY4DK11K+ri
RXKFAgQeN9YTgLGniTUdciov4pNMmAPdvXScZf3A870azr+1o6vDSZM7B7WePgNp4inQUF8X6cIr
4qdTM8b8FQQiYyiW1lrDXEQ4xye7sbLkzpGE9uIU0NJdnscOQZJnuKfrAl0qLcx9Eyxjej3YGTpq
e3JdIJd3JnLGtVjlJmujMg8RTOThh9zmsh1pkbk/j39j8iRzT0mVEA9uCp2gG7EFl49ECO3+9dPt
GNVA7tXnq1DZpLSGC/Yff/3H2ysprXh95nSZYvuThSXOaagR1sh3E3YCGEHSUQ+mbbXSybojcKmQ
G/fo5rcvXR2vG9FsjY1cUK4EZgBwj8CWqWeVNV4gG3gz/OA5cjzHQ/K8bSEaSRncGqEQvkRxWHQD
RiPZusLreFjfSKeozmGklQJoeCajEHzrPLbF6PFcY+Wu/XZq1uurEOxdILnObX5K/IpdUMfj+q3W
w0YFaqwfwNT4vz8/+KYw93hHcKxRjAMCgNnG+jBRHjKtaedYTCXCxpZnEekIqndrS8pJNucejukS
y5G3zbVP4nS4SDB04YPOG3OLJw6/PCiIYZxtebqOx/nhBcYkjPWvgXMQbOkPgQjW6YF7CWHw+Qlh
jcS8zgzuwPJcWcU61udVhDVcwGfLoVqvZ3XroTKcF2flNcH6uG/P1EjbcDgUBFPiOrZgLs9Hjr71
lAqrRDJ8HWJA8hrBx9YHK2i7k/UzxxZhGj/ownN4QJSoXC51Ph5zZBHWDn6P7hhbfQZ0cjzh8wVb
6jr066x9ckrpQAgilBjlvGMa59UD9TMD5a1VPq2yQzD3LXUhgqkeKZMmcXvtXlu15uy/CAD7Vp88
EfdEBedZIceSwkqyogAvSxO2RPBI8JKs6ShN0APpa7REM5AnFofv0ZYtoQ6ej+n0RCEgyS3Qo6AA
vriWiQmLVTWTrc4JGi0/wCvX2Y8xRVDuGksvW5QX2PgkqNP2A5P4q23nVvcpSzLJvDmXwZRwSGXY
nUm7hwl6o3gEJLLWz+IF/JDBb2NcBd0aKmRcjb0iVvYDAj8VUjtI15K4uU2pSXfctl0b7wHEXl7x
CA6TTUM0JQmRqZCWcza/ipP9zL32FyXaQMFn1BMkDd0O7gshN9pDfO1XI9+Aa927mrLVrskUdJ9v
iIjWVnN0NLvkhl74eiHcBtaeAIYU3Ioa4re6zAA8Qi0dEXuVQE2DD+CXnvoczOhufRShq/kSxz99
ukl0ep37xOQ8gxIISmC5l2NaQcblpQBdt6ZFfjGj1TeDLdhXRFvN/rxdTolmlVs+IJ3PfiQ6t7xc
OM3WR52cLPliEh15p7D2RH2fxlRmxD5G9Mm9RedspvJ3LvuQkaywohSmD8NeQbrgL4ilNhetmLNU
10g1+XGKH+vdtVHlFq/0mW37NouXoSk+0IyP2L2GGMuLFbSBp16yt61lLS+ObT26t05euFwe0Whe
95zLijHzEHZV5TfAmj4yOSMwU3QtXdDTKPG8Db6OHHAZZs68/PtQt1VGTUNatrwKganx0VAcFkZy
Ef1an0rzJRu3iyuTXm0b40yxt8Mwj7I9/E0zpzHCQtVcIdrat5Td9Oyt+2Acl+wCsTUk/g9hZ7Ui
PtbzQuDYBaWteHUdcdXTPNOj6rYReB4v3idzVBZ350SpKewxPRRDUmXh1syNaqHNZQv0VJititxb
vaXxpp+YIOfqAFwTrtlTlhRfida1DXUmRDVp2BHoMt615s1Hl66s14kKAwEHrivZNlXe3BHRBEgU
uCGCZ1SMWtR6L4tywUHmIcUsZN3MF0snxXGQOkwOlZg8TF9YQroILtrehS3YbJXlZFAdrdyzvfEw
FjQmoj1IrCqsAAHMqCDrb43leOtfMCu9DL+r1E9jr9oX7MVABrbIpScK4gW4qbyY+kPLv6fkO80i
4ZXAxcdYNfH3qgmiJaIiGy7FnL76YzSsi6aMjW1EytyIahotBw3lK5TdNXh6VeUvC5LS2ntZUVUh
ACwL18w1QfRNBwHJQqbTYU+AFVOFuaP6bWs7vump92qwlRQnCGVKYsQNsq0J9ik7NTk54Hh+3wek
rnalO45LdrMM2o4mzFmSoYQdqGScjA69tlgp51vdDz4MyE1U1Blh/WoDVcO7YNUqUa60wS5yfjqE
ySmM1chynPHWoX7EXQZCR/w1LkEJCTnqDMHUBY7wEg/YIq+dkj0zH8MBOHc7yFydCpr+4ZUjZnps
O9K3IR32jsR0p8YcVXR4sGzNKHx/vCiW2Cuqi3hNnv2tJMyMrFs7Dpd+uKTPJPqcziO+9/l+ggum
h0OTB3zc0YJ74oUYhZCquAGqw4Fnl7dZCxI1Q1+jUEjv/YQFinrOfgI4R/ZbtNQ6/YvW0JsjJ88A
oZ/6AsJxuC0Ck6Wf1BiI0Hk2uWMlnzJ/cEvvCPAvG7gV6Lb/h7gzWY4bydL1q7TdPcoAx7y4mwgg
OEgURc3SBlZKqTDPcEz7frL7YvfzCGYVCbIjTKtus05VpigB8OH48XP+oVzu6OOh0ExiwAdhMyYX
70dR45BXfkdodtYRw0TmjbaGnWeaxjbWWKSoj+MO5FNhcWXrWMXdhOuYkd2Tglb8CeS8cTMLutKD
n3i7UhJnUCtZ4e92NQDDMpBaqqjG/YwtFxYrLI+iXpCkjByqsKHXc7BQULNnkynBIW8e/A9tXrIQ
roaM+uZynZm6m/h3mKP6sXcrodtkK5r1ZOTZ20zLxjl9k3k11ZeDD68+8g6NzMlisZvxRk2+BSol
bYRkIzHMCU5dq7byJ5IJbTP/Xq6oQykL2GxMxfXojurlc8Hwky4Ab+vykObNqKqDq602sr1oFJCp
p0dOeygRN3WRUOgTnbw0sleV59aT0y9lYFGIZSFlgB/9rxY+egiDmmtuRi6EGxuFSgRBWkkG0ipL
+I/0XnLmcS51gZT+WE2VBvscjb5Uvy9JYijs7tC/HXiTKs9Q16Z5ZOhlsat0N5Yu2tIozY0gz0ZP
SpMwjO2f7/016bq9grGwMIQq2tsyojQM/2EWYzTASPMw+RBdKNOMZuN1NkIi73bFIqL5w0wVNRe7
fHSAqUZdKbwftvTywXoztZTbyi8dFKf5Q5NKOle8sdMZ6PklVRrJ6X6Cdzyhud0jyrr2X0qFn/ve
EnrnDHEk+nKkqF45JfZDK30xoGuduTkbFCyECkUuN3xKHLU+1/zH3q/RscaXWsaO+NgIsxzT0JnR
ktOCQWtKrbwpWSqufENBf2iKaq/HdAf12x4CbkzRqEgMKNKjq3PQ0rNs/dG/LpfREGXoiXTVkG/E
8SGrrpwy94sWArYNq+TWklHaVUHcEpmqA1YJpU6Rwql1JEyngpvXSOXYqAb3gFlkjyKw460ejDqj
aizZHdDayAsDncu4WYyQuxkGkYHhQOPQAtm41bKARIY34h4iqj2KSN31vYwPiHjRX3w3EQdNfReP
SR+JGyeuSt5liHR15xxTu+H3htzJy7eRl4MJRS20nwotwCjZk85uQRjXqALQcoOJe1LXkfntfYNS
w49G5C1/uE0ntYThBaksIS1cJGbDJqUSin4/bFMQOZ6FY9suc6eZ/2ZMSUQ2j2LtmO0rKErq52qh
flyYrckv+HuO1WcL/v+kLL6EZxCeEHzR3+QcbYO+LzJbItKM6CFNkkMctSt/qgUNy9/bS2L7D9Xb
4m3GhKDKjNl5zQuIAqciAT26j7FASOLGgMZoykENgRGT5IibElc7hscaHPV7q4abxseWVhw/ASRa
L7VrUnXH+RGVg89H++akHj2fhrHyxnyur3Vr4qNPny5tEowyBBcy9FZIiODmtstsJAdxAE40v0KU
G7CuhnpsV5KyQLFPUroOtLMxb9rLRN2O/r5/2jX7O0G8lzckRzbUUEl6mNouSTz1gf7x3f79tW3C
Dz4O91BHat4JEaoykbbzyovEg1vwH9vZyog+bTPZ/F7GvYp/q4SkXeVTquAvBsnNfa0jAGgf6de7
xTt8rJRUQmGYHJW1SYd23VtOBAl1h+EdsLE9hL1OjS8e1dFwNferY9L4MY3cZ+bAT/CnH/dAlRc0
rg5zgjIs44zjHPKqi9UK/VOxmHG8XpMqqMvVIDrZ+XsQyLVRIsA5qMktTsuqrcniUsQ9+pkGkjsW
6vUeZwRNJ8G/LU7C0siaVg0BcF9VkC5n9PB7fLC5vZj72p4hGlK3S+e1BdQztRH69nLV7K8jOJyE
Ih5ULw9LBROGVnmXnkqYWd7UkX4Tu2SlCJI66NmYb43Z6cxuR91woZ6LoGntwK6OTUz2MqeNKRXg
szHyVfnkohWxR10feslDNnDI4AkwtYg9HFoDId0bWLPo5FjdnMQJmqnQzpOgWwDZzuiNV4ILvRZz
D7ibj7UH6bElx7f1JPAUuX6sZ7g1rEt0w5o6fh/NaSdo6Sd6P97pCOPT2alXf4FbPsRTN0AIo4o1
3k5AMNZkN9BqJCJP1TShi9kOo/lDGER6TCZGgKHcjUGRrR97lDYqlG4zwDHg32uIcV9SocfyBskS
7t2J17fcp8vEUHdxbR668q+lSQr3LYr6Pbz7RZcdUskoc8W2E+g9WPYb/BZUGaKdelUz8lrZ8LEC
Ezf+jeVFkYOywsQd61SiwZlVlSsIPgX/jUHJHHtXlsVs/UX9MInlfYb5BgeDJyPDnoNVcxb3fjUb
b/jamjViw6S+TdXO92tGfrweNDjP3Qcrk07ZhkPvTAvsay5rA8C+UzVqSGjxG9/62u6ggTRi5I6K
jBAyTqQ0Ip/jsQrWDP8VmzEGE1fjsgbR76YdfVUnq6DI8ktyHKjO4rro7SF6ABrA6JV02dvHXTvb
v2FVmtpneKkCiq0gmY3icF0q6oh3o+23yOVGFioLUxjVJU6vodvrTv9tSmm9kZVo5OBfmzSJzZ7S
xGyb2iG3gEQ9uKNPirRzhEHB9SYrc6P5Hi30MR8kDRDEp1fPspfk74+lUdAmMlhE0XnOoUskHbOw
gaGkjyGMIlUo0Utd7UoI+670Dqagd0lbZLAn6O8VzjBLcogqZ1l+1L2cxA8uHvbgP3Q5eNIHv9FU
+TQua8b2MejgZm2xT/u8UQshoS3B365iJSPZJYOqX8kadvPPIi5VO2QcDQVcmpCBK8yAekndDHRM
wPpQ4hOijuerto9UUNZSesZ3ejYdK2+Vaapq1SRUzfCxqFZqBgnOfqKzr312hxQ9XtDjbP27KUG3
JHvb8WFYC+qZZfZceOiWOCieJyU6pI/VvgHxlvVLVDoOiz5Gxja/o4pcGhEeJZ7efEGELJ24XOcy
EuN1s7YLdxlxBBecKmy0eFlFWK8ilSz3Kycler+8Vu90j3VCmTfkRbsCMSbzgaI0jNo30YzIRbpD
3Nor56BAFpUxhFyihiajSkfpzCCPYT/aiwSAHa4WZPCC7nIjFz00FsNS9V3CuaZxtdLnFs2Isld/
HMF31Wci21flR0A7qg5aoSLOlM2nwTStrhnc+94yBtjintRUzbGNW4M/l2k6kcqv4E7TkNISVe2T
talOnk64MX+JBBy79lcZf6B0wmQGrpuEvQuDOQ01F2G1By1Dm/AW47K5fIfocVMjIp0tGXcCUDSD
xBa6nyZ02AdpLO9zyGxI2jewydYfCFnQILkh1W8T98YZZ+R39i7AEcEl+FjljfOcxHkf9RYW4zsc
l5y2I3rPSY5OeAsEJNmdNmsbZy6Felm1Ez/P2VLND4+l+TnTVXy3F8o5HwfonvYnqVGM+5mcCsHo
Sqkyb5QkKwPDfclDNsjoSm7O+0SfsICBl7niqPyxMpKoyd+cqu6LrDzKk6uF2tH6CzZfoQ6Rcl6a
9SNQ4tSrvtkTKafLfm7l8tvV8tHiZmRDPiFFR+q7be+dtFQQL2D7YOuoqdZqbsxxSRGKRxPFMzEd
HZDhc3ezUUc2zrV2W7fQfiy/TLMgEug7ZvtMw5+DIEm+f6PhlN7fk0TUafx5MAEctKEJ9CUSO5Bo
GuvItHuX5Y95O05KYAJbkooPxYygVfMduUOpVsdpbWIuRonksapcla6qOCkbXdXZONaYH4vZx3Ap
sBgZbpp2ZPefJi81+2P/5bjpitMo1waQr5qGTzTwnGiKUbfdR6dIg4+zweQJOm5YjdfS5KjamV0O
9yaoTxV1pzdrebWURur69+tjeEgxMMMrBmk2fkm4EvN+OtBPVZGGdr1aB47jPqnxw+nZ/takN362
H6IJgNhbRPXHLjkkpEn4dsksKs3oFhaOo3y1mrVEZgXcsmKda/EscVE3AQiW30W3UK49xG0zw++v
TRcA8j8Hq621OiQzkJBVessiU7srrVRW6AqMiL0PP3qQfXQJ0Ym3RxsDlU4dv/DR0OjEpjh3y+Eg
hzgVEtuRYebf4gLoJuWFovTK70XfttQuJ1peGNistWVHD9x0bMQXKEpY/ocJ5V8Tk4IC0PD3qCTE
/uyKVnry3hucpFVH27IOX3LTnNz3M1DkzsEcAOBTvTtV92u/VQcGdSVaCCDQgKCSx6pIg9uNari0
8aQWUcShIG9OVW5NrircjGjo8nMZbHd+7rEJTCWd5ON6wOdg/ErJ31ppr5Z6FVlB41tL3wX92qsM
EGkuiibU3mPT/UUeG094DXMDMt0AgXgm5QaxbxN7qbWDBhI/0HTXnPwdt6pG8w6TAWsFITWBG9kc
0nEWs7mnbZTmOWVqaWfVGy1O8DHYiaSxqF12Is2K74VFeJtDJ5IDVh8ysicEZuojRki3NBoXvmYl
/BNXX7W0xiE3kFuwNUED03BYmZ/mvO7SH3PZUR1O47E92v/lZkolBFVHFmKFQT3HW4xpHH6LaxIP
/BV0lHox/zSRPyEIU01hm82VraJvmdrHojqCntGX2UONH5klxBhUanrqcsFQUHe7iVLM/GBZnQpe
Bf4xGH8hJsg/jcVtPo2dY/XL29jqiqpD42Qx8gcN2wHefC76qqZ1Zmh9hQdFjD7Gu9bSq15HW6PK
DLhvrb/aeAVrxOmK9kRRUKfSByEo9VH6hm4ZtpxmsmR5NlFVXEMtyrFVzJYKWyj0mJBqmXdZA1B2
hYQ0T8ZXTeuzefzo11avnMK4vRnfOKBH7wO1FFo3GKz7cw3seOmobew94ijQtCUDavErbTB/plPu
ClSo8bp3C+ObYcbKuaeqVfKvgrv6a0GCmUN5qBya1+4VvhpZCf81lWvT7HQYzBKgkQSdOuz9rpHJ
98GjY4nyIb2EpLi2MRhgGdTLqM/4rh/7euVIKEBcP8tV1zWvG5eSIQ/2honjrzOq37VP/8y5tjiq
Vz2cEUFNplt0044BvSjV0dONpZpTQ/HriKCCOy/ogiZlshwPjRVaG5XdqblYh5lykZBYw3+2W1+P
l/en5tXjdoonqZpvWkdvW78iTeQUwDiRe/1wuwygmlglESIxZAtzhbf8LvaRTWvDujFNMYSuhPbu
XXkefm2ImTSSvbyjgxCv7q3RU3NbqKDZvDsp85Su7jXYYjL/T31p4V3+sdCTxZuu1xJ3VjRn6ROo
t53r0WyqkJxbM/vbMZ2ZWSSrJj1CXFUa0U8UzZc4Odh6ZtjDTitQZvo5gyxpPqGKZjWfPHLqGo1F
wN98W55AmeNSHAka3A31O4b/1CucO1SDNKozcWcj4qHXZonL3qnnOSadauqCi5a0BB/b6Kd2QN+1
6mB/HDq7GtWV4/G096ZV5QuPCRAbULVtH8+oitobUwM7Ur2PnXmqY6vT2ubOA9JvfujgS/FMwBbO
kAZN1zh9sh9VB5nKywm98NgBtmOQzvFbeNK4drCycAsTBy3DnsTZKzSBdYMgpSuQJpvJ6dtQT6PZ
76+QENW0C8gspZHwBHzm+LZOJknHEYlG6HT2UfXjCRXX7ZH2qdcUIzVSTpfOlEawL8DKeKrxNFUW
OOBhHXLbQuKd5qweUjQewRtPlksvjsqIwvBSPl5oWkVEUIi8f+NaaO3SHYTepH458lXthKs8KqSI
bfK3e6lNg1jLZxXAYnucaIieaIenduBSajT1uOpBM7CQalO9OzyoVcdJkXHBTcg2tCAeWL8jymTO
LfRYwJGA5tWcDu5EQt/N6BnoXMVrNN0wrQbCft1kpmnoQdFBNUCdcRr7NKUILgZMe84D355D+xhd
cJPcdtBzcQAWulsuLaqI7oBDoBe2/STqg76mVDsg1o89F68/fxTyy7rijgDvczay1SXoHlBuwgvN
1q25d+UzMmIiL76cf8xz7tzpi54+ZgPR/M9jaBzFjgtCCZcccOwI8fkeNbEGs9WAJs3glLcd6gIa
yD0rmmNMTvrBuKCUbDxHFaq3YWg9HwCnqbigWyafIWmF0K+YSIvZN5+XslVriMyPa8w0V6oBHHlu
S9/ViFhqtFZoBZ7WSq38PrvdmlFc7P5uaE7o33JPPT9kz1GtEJqPSuLQNH3SEwC1G7qh5XZjYrow
FOyoVLIGCaUiJQGLjoESu8pRtYDZjXTE+ccet+5/cKXquUiWoAisI0GCao2SLXnKsgcvjh+kLZuD
AGlLIMO4tKMpmvckJ+iRq0YH1l203deO6nnAsau2vEV0BSlzbHCffyG1NJ69jysMjJ0Mz/JsYQAI
ff4+VmNLhe7FrwnQPVQzalpIdIwNng7YdJoMw2rqlVKjOEqB5C4t0g/nX+HFgvFgVGHwgFaLwc3K
3m7IFmKBA85GwXot1cGWpTvbP+DBr1UbtMNEP98jQrXl4RQ+3Ga1IQ6cbiSgLqb3fT8r7ZKeKwTd
+lNb/fxLPudAMmmKXKtGiseyqO0NHhj1DyB32uDtdRMeWkah4Ei5L1mpWOR2bcb6uRCntkuUR1oG
AjMsFOaH//F8aiCbdUnbY4aseRNlnk9oMFTlddEaPSLQse5MKlq3Ge3285+6WaPsW6pXGHPBKNYd
bJ+3qjZgI/BCm3HG6vyav53yF9CNEs/N+fNJa+F0BsRNJdUunXWWK5XTDD5OYpqNuLBVN0IE6n1I
jiiLe65S9LG2tGrqMnliISoQ0DdUCPsTVkbVCKmnIH2oTrkTgAetTCAG2L8o1MQSy9zSA5J1WGwH
/qjmp+Dr+myar2aKaPmdhJLA5rOXib8hS3qoOOeHcuP/wKu7IMgdG6UKuLMISG3mMGo6baBkwFD2
tkRIY5Hq/qVjEZPfoQBYll8nnFkwkCz8WPGBGhtKjQVtdT6CRTIBzsht7ALeXTW7CrbjWglIJcg8
CgXjYo/Jn0qP4B2jBiHHeS+gxN/GKykMWN7joXz+o17Mh8GEYNPtoIdFlLe3hPOlWl10x1O5h7d0
AugAt7mTXQu/KCeQg4pJFJEC7z6l8HoLV6Ds6ExrhZfSabQy8CkTbar87iSVIeIjehKGm2pBeYKW
Wbe39BxK3fk3N5/vYmIM3BfDw8EHOUcP8xG15Z4kVmKl9gP4Yd6Xeq4aHH2ugWpqLa5Cn72ZdtJP
CC8ekhGRT7zF34av33V1zBVbusCEfvcZ0gM/6dvYODkiKrPUaLhO9vhOpw05vy2QBMphFC0ypsBI
lRWLjF1LChDB3aFPoT88zliJFLS4zwzaX9x3sVBL5tDze+DYAE6q1fieN2Dc/2VrRmlH6FQXrYbK
c5Wq8JgAZM3vqGeibNwbZmKiykqbz/m2uHDCvp4fsg0ZXg0ZcEOPiGCjgAYRZHNggWsu4YXhOwm3
VqdG8pgS5pQe2VynhBOMR1bbgADyIvtJW5ZsEOdnhTiLuzHjx/KyW7MLWfLm2ODNyNGoU5AVClxB
HG8Tkg2zwlNi6ta9fmQBJjWXK+4CRg5ZtvIg2JFGomibLljlurBFIRBaRva+neiUfAZhMMse4fk8
rm4N7KhbuU+ADxBTzw+gSvH+c8CqtwQkwWFvIgphQ/XYjB9XrIiyR2/vPQse4DdKDUOuUx4qehOW
aT0azT99OsUJnL1qstpLsgEv548zncstZhDUMT2sK54veZqPghlIY+RJ64HgKdxI6QasfVUM6Ue8
s12Eco7EQ0fhsLiV4vJMvMxkorCQndYAUStFqcLS+ZF58WomhURcu5Q3ikBvaBscO/RilMG4FaxV
xglDrRdoHFyyggDi6zXx0gSVwbssth7p3xYbWFN5SKZCIfPgP/e4CNhRkf268F5q4TydMpRL0Fgg
xOGhxXXoRZQY6hp6lZxv4ZesdKF1R4PTCoxFAWa6fW4hR7C+sevZKt5RWfH6+A7FCNVh807tbYOa
I52C86/1PB0gY0RRBd93UnUQUD7/6/lEstu9tEB7h64s2IvvhW8pjdtHMGeKdCGB1oEOfilTFpsV
LKBhqQhgu45JKvIiRZw8UMAFXU+qUTqg8tWYVdsKokEBvAUn1aynZThMg5HBnC2jAQxERZe13+XQ
pbN75KJowO6AUxpoFZjczf0Imaxe9UTg9lCQLmQ/y9/VNIJlXCtW8lVeIjUAMKojCvPRff1NwGC0
/6pqhdocgEGPb4dFHxcMAnH0c+gj+HTf8UcxCY1/Nu6GbtIeVNqPkNDYS5sjHLESn6eOv05c+WFc
WKSP2dfjHgFBTvQ9/9RtdBMUedDmh/jmolbovxh1WtaoYFNdQlAJjV/gRbEk/+pZBeqMjFsVqTid
VAbW05kCfp0aKjnSYnpx6z06wS3b3OsqnR9MtJITDkJ7Qq3g/ItulBG4PhCA0UxBcBb5MMdyN2EY
cdrZ6P0Rwtip1YhBTN1/h7dWsTymfFF4IgSzkazeZVEBjX7x+6H6lwX1vVcMaZc15aXeHJXU+x16
OPu0bZ30r8ZAXJ7CAe64/EUOZwBawN7ANcR7oy3wOhSSxhYZxerCtds10GdQBffUqhWmHiUClWnV
taHg9vR0RfkGHicERgQC8J7Yd12yyN8NQhNeHticv5jUnB+Z7b5RHnxUGGzhcm14ydPEWTtOKNsD
IQWzZH1FWltL8QCHvVQGMLfUpEpoY/KvfkkpwV84dzapDuc1jmec1z5TwkG5PXfgs2AkBMVqv6aQ
9Dz4X8cLi0z7QV2kjvWb89+7DVDwBwkPFgAGdXMgPXweoCjioF+w5PS+i1jV12orV8lpnbZqkZ4w
zELMXHTPP9dUR+iTeI1ikFC5HAodlu3D/N2sQDRbZMTxS/8jNo3yTQWQF3jeqf1l5eRYDwA/iSeY
4RBtpKFPrB2tMHt+IWWh5XDV0bImBIGeUeDCLnYKO0gaw5xzil9JDSykq+YER4+6HAAvhfNEUh6e
rqPoSazRe+x9s5mK2VKCAsKkINY/AN6u0IGfwOVQIAXLOyA1n+sojGFqzczr78Tcxp0F5UPzjP79
pI+EkkM9LJkobs8PkopSz8foqJWlc9XHycmzNpODy5RJKoY5lr9kPoJZGtnKtxMI5vyDtquewMXd
0adrigEawmmbfCdqR2vB6hM7+SPTfhVAij4AvWfaT8liouFFjALcsSx4/tnbjELwf5QvuSbSGHct
DLueL0E5mUvrokxHHzVXG95ESpoyfm4y+6eThbsIFHyj8tn80XE9nJpqka3zM1iXqC7S+bd6MfTU
G5EEc0jAFGF7W2IpZTWgSQCoFCGWOAKZIRIaTaEDwQo84/lnbe/uqOFiFoBgk26r3BgU6fMRGIYm
a2wjHfC7UYEVrdG2vm/6HjxRNZKC4jWkmEfC7IFyxK6jgnTlr5y5A/WW8lItcBsTiAaCArYHA4H0
5UUUqr0YWJphosrj0rV457GLJxx3PJU65J6uEOImlGFBcoF4t968NUEJcWAgeMOCWXQT6i4q4gn1
HorvPqZoTUNjLrsCvaegD5OIcU28zo+f9qdDSXHYo1ZHIujaJjq/z4eySbt0MKalgkTBeruiFz2l
M9J2CozkJ36bh/qaqy+IYi7LV73mtfa/aD81Jc7Ss1Lc/eMXIi/lkFW1BCwttzVLQKrwsGakITrN
J86VBvjjm7abFcRidZyVExR9uVajmJ6TcHf0P+OK9+N6sRIQS6RMGPbzL/W8fujSTyZBoTJGrRft
NjoXzwcpT7HabfSo3S8UWtk6iQLC/JQW92B6NiisqEiMJaRzFSclOw+eqcLAnn+JF6tMFTG5CbLp
1cGzTUGgbXgVqo/l/gSfc52OJ5UzZdj2b+SmVJTQj+cfewwnT4MqpSiP4ozyNzWIPNvCZY9zszsZ
FiI9M9JAHaSBeIa3pgMOjr+aCVJwtyC62W7mEXghE3p1FZ7LGculSm3wLwkK0qCPUMPkE0PP0XRI
39ak+E4YJ6/yNzZu4CFgEis8CAY9VX3/SJVLHdbhaTXKDGBPsdMRoOEX3DwszYXmBW9+vjvt9PMf
/rzfwKQr2UWiu469K4O77U+ho2Rjo2E0+wL/EtAH5qLO+0cUmlbALf3tTwTEdIfb5dDDh48p8kHT
PFIgj+/yR5Lp/6Mz7/+mHjphvVs+/I7TunoqcE4jyKCCzGkM9ZTCN35TTwb/hf/u//vv4p/Vr/+6
6dUv/cW/6KSbLox/qCYx1rPQsKipmzzipJtu+P8APcUVkkIOLQiuNf+WTXf0f9i259kqY6TgzKXn
37Lptv8P9opBuY/qtoPOufknsumb3apzNBG/eL5rqoquUJnrkyIcF7bWSAHMBqKeCU5STtdcBm/b
DDJxZDnz4cl4vT9tx/9Ceux9ndJQ+r//57XH2TrCJexWR1Wxnj9ucGCe2n6yBqzYJISGBcpqKAZs
Esoo7FF4uRCMNpvj+HncF32TdBh0iLV5Xt6bwEsRkgpcjX9MkzHc2fgWvmd3ogzASYxlQb2oI6SI
Dz7gmOvz37tJN47P96k4g6wjByDXe/69OdQ2SFulHoBEd25aHRubClHSC9WIzfVCPQUbUIP471Lg
ZjlvntLFOBPiEReIBv+5TPT1AQhVQ2E1XS7cMF8ZUMHjWDJopFDBUr//ZL10DeIbZrOsQY6O2fXg
a2tYArzYecg+XRtpYuy5FdjhMGlrYOJHduFLlcnA09T5+KncculMcaNii2zyAMur6UPZ0xq0KyXg
feYUxgcodeaRYmeYO5xXuqsWrakMDluTgSZDskHNMUZF8MWSj7MzUevLUYb6vE51ku3jcdRRCpNa
/H4V1vIL5o77l45L8aW1aLw2TYIkXFDFooCzPZ4zf8VTCUOQACCDH0JEg70GeC30Mw/DX5wGd3Rv
7qIqMoIEpNnOGTP7hsVdXfeI6N+zb9Jr4cki0KJIuzm/UNUSeXJ6HsfV9A3XcHTTIT/epA4z5T8s
8aI10IyESgGaC1ex7AfMVUbEPpTdZ+oifdFil3j+wa9EBFRvbCp7qpZGNH6+oGorraIFPf0galx5
cIdlBVw+LUE1zr/0sb+QJbyYAr5NkdjxZ0FG1dneTntIOT5wCqqc6WTDEun892WEeZBPB2d//sNe
bH31KHJNG9EkDujtpjTQ3qE7uFpB3dRXKFms92Dnygvfs7ngcVCrYEoHFLFnhxuNAq882Y5r1FhO
lwAOnAdU9BdjaMPM6n75dkemjsPpfl1deSEEvJgx9Uw0tqgrgI1xTfX7T56JaD7IJ8gxmAnjlDlV
RXs3AnkM/LyLA68y+k/nB3J7kTx9JEUFTERcAVBks+fLXM5W6/DAtMwx9WsqHHXLOA0M5BiCYcm/
92g8vpGguD6WbKprhDFNZHSq/EIwf/1FWDyuyVd7TO3zL7edqVxmDxtoG/bkNQ3L9i4uYEtN4Ah3
SgrhVpMaENS+AM9pz+1NB20llCOH6vkheTnthsUVVmV+dM7Ys89fxGmaJmmhZQVNWzbc1vToCvJp
6FmwU/1Ub3b5IOJLofdFiKBjSuZLC0qYwuVGu3loZeJTxMUyEDiJ7XMvAhhZL/C3wQA6RZaE5mRV
V7Gm3sGLQ72cCco2MlAoDvaQtLPqepxaPUhc852JYOUb34nNgIR+uLBgXhkdH3wPdRV1D6Jd/fxF
ZWtVDsoDeiBl8cFxivUhNqPyQ9E43+uBi+SuLbzkwjNfnEvUpC2i6HFwqIpvNqLlpDGtejBTdd62
b8Ze11RBOA3wR4g+6cn8V62xUHyvjQ6xVZcXYs3xcvMsfKvHq0jDmkCZ2t0cy3CIk6VCqCOAFeUy
zF772caUGu9BC33VwpSHtNCMEIVGHxB8XQZDZtVXyClRzHUsO6SbIw6yKZ2gw6T3mouzDB0oqRTK
4PqdX7yvDpXrKO1srh2mrabvSfyAwt+kxbjqQQZQH3CZ1r2jGyYCYxybIK/TmzaGRdQXv0kV8ws1
kFfWMA0llgXnjU0bZbOD3dRPjalnmoahl+9ypAn2ZILdbYPVxy42YnRTOQg/zRBLL3z1y5OHGXry
5M3u6ZtFiqF1WJQTbGrPJD2TwK9CrVr+eX58X1v+HHJYN1IrAei2+ca2tksDto0OXqkeQrikpBMz
fuMx9N8rGzHa2wiKzoUV+NqkPn3o5vP8iQtwBWE5SD2zvDKsxr3GZv0v4BTvnQaVBS9f2gA6mftm
TZo/TSFY/DbeGFyvPIoORwTnkwWFOlif5RH7XaF2g5bQ8hYBkOomr6zxUOmpfWERvTaVNiUoh6yF
B9ubzbZQ+Sla4eqBVVbu3s2j/CrKnZ/UrfwL15dXThw+Td0ODdr9bO/N/UXTrBUQng1gsCyHIM3j
MaiqseXqYpVXPtz9fevU7hVaXlUwa3YSZuiqhJWeiAtjfCywbSMMOHkBhc+lar1tXduWrnhtAvCM
12P+DCgNnqXr7Sv4ryGKcRijylFpvCOetlY6UpFLi07c0if3Zl7rB0sM823NTfnm/Go31BBsXwz0
C/Ou6q3IgT8PJzSOLOofphGMdtzDJRY3ndc8QNsQ+GQruYilnG4wNLYDZOgjNA7aLvQ7QmBlmFN4
/mVe23q0XKj50mMiwG2mSxQS2Y91NIIJLa8DyXYcNo6yuF009yEp/fg+qjCsPP/Q17YesRh0mA45
0bas5wPgyDFxXcQjgzJzuFFYo3ftoHGBbEy9s/UiDXEaKXayoyVrtEN+df7pLwBIyolPAassk3qf
Qg48f7yH8ocscCkN4rpybgS3w7eGrjkHCme49EVFEtrFOFNE5o4Gx7i7xR9rfsePrfui9KegMZvm
gAuBc+PA+EDnqMkuxKbX9qsLcPvYBcGMazNAJa1rAIHSCLKqMvbAY9KDhVj7oYe7ecE4Q4W57WKk
SI0jEQ8jRmxir6ANAGICoeUKkYHfqIVA93cL7NbHejos0E4vLLiX55nqt5GYAZ124VtsUp2J6I/k
hWsEc5JE+2LQmz0t5vkm6sp6J1rjDrewfdEb8Zfzs66G7Pl38lyVGai+ksJAPJ90KxIO2ltcVCGS
pB9iACJ7BPG8C2vr5crmKb5JFxFoMIng5lARrdbYMGxRkybuv/cax937pszpaVrDTZQvKMhDV71u
7OiXN3vehTD/ci7V08n1SezIqbZzKekQTTVV18DXEp+s1RZBknvx5wIELnIYWDqcH9OXwUNQvnUp
j1DIoVO9WaaTUdi4bPciUAzqsG0TBHvWqiHLLjOAkyWU6T61rs8/9LWJpPKoLhMU5GiRP59IM4It
B9hSBHplTXcxWVvQ08L94x1IaIBCDZECiBHd8OdPkRDuvL6SIkAcqAoNVGDCpV3kTVZ4a3D+g15u
dvUofH/4f0Lw9sTE7BwmDGJSdIwz3PLKZrzCuQJoKnicw/lHvbZAKEGhxMxGx25VTeiTvKOPR6mg
sCKgObAe0Kj+mUBsD1JnoAC2jJdUkF/9MrBGtI0FhettP3V1onVAQRW/OsiG+x5v+GvhZzE0ff5x
/steyTsUfETxXrjoQXXarEUB7rzDnlEEcyXzwxTVI3IwGikl+oW7BdBmsEI6eJ9XdRMgmjfuHJTn
cQtGAe3Crrj4KtuQqqF4oYBzQT/pMkC7S4kK1OXBHFAs8rRqDoY4dnYcj+k3j0QhaErMulHwsS8M
ymv7kx4LxXgqLtSPNot45ChzvSo3Ahcrpmsvc3azuF8RN97ZCHdC56wubZvXFhgHO/g37iuE982n
a7ExNANFs6CxbEUrckTYm14W6E3yMcq1NDw/6699IOqigOo5STCv2qxnD4lRI40I6nJJ0xtTn6MQ
l0Z8gWT1gL/HyIUC54fzz3ztACOHphgKIpve9GZQU8fIK+pX6iBZ4lCrteYW6+KRlrLVoavQjjsa
BfqV03rehSe/OriOq04X3MtoAD3fvW1iSstuMhFkjfCRSemWELkMKM1JnYRM5qU99dr29WlRGmAr
LfK0TaSdwBhZk8bomghYh2Yp7QNdR9xlIIhfiIHmKzPJhYGMAO83qjXe5tvMSIf0WqXsmV6b75qh
vRl0LBExpMLmCGGdnWY0h2KpbnyIoncwR/23nfA+616jkRXpkJv7yXvAftPaJRyBO5BTOI7bzcFc
5+x6EkV0pRe1E4xm+lmPYvNatxPjs9DW5E3aDPnBHjBwqnRvuorw6d71hU+voKdYpC3LRJ8U9YJS
rN0bCP/YOLlYHAEWkhfC8ysDruCCCjhAX5ge+/MJHsdK5JC8uf1OZR44jegfqHLUYdLG64WdY7w6
4P951vYYzaHUN3EiuIT0pva2BNCyX2EXUbF02psZLFLgo4R3aEzNOgBOtQ8jwreHLMsLxD5hPGWt
Ka+KoUH0qRurNy3CVbzn6FwYklfWPEPi0FBkULCv3AxJBDc+bxruSuj+GreesnbLu/wLtF6T+L6u
6Z/vMVqfQK7xVwS5cezmPDkhXTfGS14lcL4co4dSn4brHmegQydL82AhPXFhHl6dciqTEDXJZsj4
n085ECrPRxzWCPrOiO9w82n2GkXlcIQPcGGPHYPvJgWm1AbbhpIo168tuEezskn7/5yd147cSpau
X2Uw92zQB3kwMxc06curqlS6IUqO3ns+/XxUzzlQpRLK0wP0bmxBu4qZwYgVy/wmWdssOXoDL0sE
9tmJFk16nIwBpB/S8vE9xE1xb3fy45hOg2ekaYwZmGTfxlldfa6UyUFi4EfStwosTLsFFdLqpo7n
a5azTbqo1Q4YSMI5CkpAlEjB+HYqN6gP2d3oUmLixQyJgilNEKB+5U4mPnQOehZL4dZ1JV7kDn0o
t44C4xBI9YRRj5RbC6zpdryf7Lg52Fmx6ucMWv+E3KWOBxVGQbchOTkaEEsW3WWZiqhVFqrmO6C1
CbyzoSmDNxplVm8VURTGJoKHG2J/ofQYlYHfQkBApN2bHWTpT2Uoe2YTfVht8UazXwEDWq/W2I2P
RqL2t6iizJ+Bsw+DQxhDKw4rAEyKpU59zal6sg3AhaYnYFat5sZS0n0Zk7p+kmdD2QDk48fgWOq3
VSGqN3uOlceuJ9dzMM+F1a3DLi+UCchQZ65aQHkYtd9Do48zXDyDYJWp0DmmLcXHFqyifg0Hcykk
UBvBb6EqRyH+rC5eyCEgXra0GpnI7NIC0xT49D6MXMWzzBT1WabTV87bpf0PrI3jJrjAecDH/R+u
QObc4JkaMsZ7QFqmgzPc7LcIcF7Z/xcftaLbTHJR0qqzi9uo68BSh46mGzJKh6KS2y1a0uXnZeHl
/D1HuNBiAEm4arHRdKMmO+ecqZFc9D0QHK+1U+FpKOAf5TxSd1Von8D99HddnhduJVto2s2h4jfa
DHCHxt9hJkF0wzgbVxfiZY/eXbcN1N7e/v0TXnrXQIvxBUb4GYz+Gnd/i3OL1U4qjm0ygkI51thp
k2G1bZpu2XUNQOt0PA2JuJKOXujIAbaFzEIgJ69gJPPxoWOvq5MYWsVDrYVx90Ls8XFVbLyoGKpv
eZYA8sFoLX02rLBHYjafwmdQp9PLPOfB01hniAvEGEbeIzaqFFc+nbq+/7PwqEISpMcPtRaT5LNP
l6tdV4Mah260xAhPtcPUpU6pAM5yIm2yjv2oKJ9TqnnUYlFOlFwJjNRthENChjilGn9GNrT5aZhF
fgoRZoDr1OryLQYkCIgJ0b5FwI8fqiWKKycgUfkK0k48T1Wsf++BtJpXvs6Fi1Nl/igDkPnFUj6r
hwyLEIQjGD024OobEc9f2grjhMmS443dIv3xL+8nMIVQqYAWUkcZZ7GDdVYCPAN4ta2s4wk71a6A
l8cQLTLvETiEplZwrP/+0Asnmu4pA11ge3QE7PXvf9vEzWKhhy06qo06DunXYjaNioa97wAQXnnU
haYtRRRtDtBQpOAM6j4+S4i6HOAEKB6QGLQU8EjxA4urQ4x4nmiSGngCy0LfHhcqzdw6TqNcbJD4
Tb6ItpyuvNwLbaZfFR1FnU61e56lJO1oNwGKCxwcuybGoGkz5NFyWG1JnUQei+NgJTVKVyOqFUbS
XXn8n7gQCGE6KhOsBEgI8IsfF2MUiaF2iLN6WmOK7znqhE8LUrnHNhjTrZ0b2kPaWbS2Ie49W1ba
P1VLxciqq1iqyARpDw/DMYAgYgQlz1eC76Wdz/H9BbcBznC+FZcJQRT4hKonISe/reTkBiXHrSpZ
0QHR8/nKBXap2gcRhyc3Iw/exHlQs/NGgx9CTwVnq8pjXob2LrpyW3gTrQvzmDdAH8kReCjihojI
uKJ7dCPDK7fbep7PohdAnRUwRr8FuMPZK1GNKg9xQFa9cD3h8ZipDqqU6pXm24WNB2KTgZVuCGh3
KzLw9xNnimxQ2mxUPQQflYdyVmevCufegZY4bcB8FV4qDw0KEnG4R8Mhu/IlLz0e9Tamksx1LPV8
aMykKMqGudW8ZaArF+Dw6hVyKfDfwJJOH2Bd2GIQbpLVn6pIXBNWubTt184SpRn6eBaQso/fPsrQ
L8CNSfXiYMHoss7MYy8PtocVIZyYwZp361SAduRk+VhRZRtDJBmiU5SWyWhGaPRkqafFxqNVjdWV
pblwoVNCoJyxdrdJpM4CcGwPi16GmurNohq8CND5Parq+l5rGSulWobSEvq9VwLBpYcyRQEAyfan
BXwWFKdeBQqFCiPx0O+bJr3V+mLZxEKLd1m/iOPcXRvqrb/xfJuT5hLzqM/gxJ89MdHtaJgqnmiP
mg1yr0g2KmrT3pg39SkSkbaOF3tHBT69XfB8gTVhT59Su3nP7ARXMKNqriz8hXADRQHUBv8jezgH
B2Q5WoxlXamehszrkyTMfosU73NbNRg95llzJd5cuPMoh22uO+piWsZnTZk0pOGlZYWGb52R+7A1
qJEQ23RNpImvvN1zNggwJlQr9JW1CXkbqaD1q/92vxqctwx5Kc1jfNwdEV1mZhJ1CTJ2kDVnxJ6d
coSanKBS4PUov++ryCyuRPNLW4yMDNwmCwz04uyOR5u2bQuZz7DYyHksQwlQfRHPhWzDLv6l/5+U
X/+eVlx8JEilFZfCgTrve2H6WeIuORHklqi7LZRxNWxoQJaEVukBakEhuhvta+XJxehCZFmBogqe
eucgoLJBkCJF08bTEJvf11la+enUm0cEdJctGsMKmu4lWkAo+WOE1CXWZgFIh6h00XjmXOARkuim
P2r44UmCF/T3Rbm0zbntCXzc/IDQ9Y97octQpm3zSPN0dOYQG8jynagwbp/p8Pt6MtnXTvr6C89P
OqA1xGzRLqFhcRbQ2AqtviCzsL4Fa6/AyHRNFA82gVVWW6xQf8RmOh0QxQ/vqrRs98g62m41WMVN
MUHmw97YITsc939fhkvHjxGDQMuFOQOTr4/LYFRjX1AUA8cEtLgEKvAxzGK9TiAt+fcnXdqF5HeA
TAW4GPDgH58U2ihYoe4OPEQKxUlgTkSPdxHbTp9yZG0M+Rhq8TXMz6WHguRhVrNis/Tz+x215iXG
f0L3JL0YfWiI26Vr8IpWFBUYRfkJiNKnv3/NSwsK7k0QyiGa/qEWMylDlhR4NJJHiMwdMeJ2+7YO
nRRl0Suh8wLmjIyFWZuhII6zUrM+LmmsRaGhNKNGX0vWvpjhEO8M2T72SYhJI4L67pjbsR9Rcm4b
fHnciebxqShmeWMZfXfUExzLAcRX+4rE1kdnIwP0S296LqMrofdSokNCCQIfErfCdf7xkyaQsNO0
7TTPkmbBWDx8L3qlOURNU7t4iKaHHjs2B6FdxQccp155+roO50cPsCzWmUR/2GtnTy9KvehDZJ3I
Jedhk3XE3L6V4WHi3b2luyjfyHnyCWHD+X9xun7JFHDFWeg7rNvztwsHjh/GOijOeZDzaIrIVngU
GPl6FA7d/+ZRls7VBgeJdT6LZ3qphRHufGANgwJGvDzkDnSk2bfqvPP/vsV/zR7/WE+b5i7fCN7D
eWSPrAy2w0RfsUSI71ap+h5werv4tqR8jayivsEfLznUU/2NiRravKYxu8ZiT9tsUcEV9j4WffLW
RrECXUINDgFxV0EQ1DEp58EHZeMx5LrYhmYu4+iJRRgOxPqVb3EpNECPpt6EDSCjgffx3cwNaqlh
Mujr3H3aRE0OfBbbvEMtahQSsS0hLWiUa0d2TWfOlg6Q6gqSokO4IuY+PlWT5j4t2pGlq/v4iBki
TpgBmJFJlLHXMFD1tEx/QVI73CK7kR0HKPtXTsOFCEVwMhCQAqOLnslZ1IiYdgWpYKdU0tgCSMqr
u8oSb6hgxqe/b5RLCZcODodAyCBsHfN9/LZ0du0pCVTdU8IB7G3HkL4ypp9pMVobMy27reinHr73
TOWN2yJumHhoXPkM64r+seJcOSD0qfP+2Kxo6Q69HPCeIXOke4A4miuC0nIGYxx37D7ccUUdb7Cl
lE5lR/sePVsbtJ8drCJf2pX071LfhYYhew4yMrCh8wsXp6dIilNq5n8aZXUCdgdSVVB3O8MryAMc
A5uXjUbG5o/0XPeZpjVuZdm2O3O3XnlDF7IgMAbYNaIzxz/nePpYWQKpk2XdSzHFOi4KAWqZS+nG
kIbGT0rlCjjr0tYDhLKOoqAGQGD4uB/KCIP3MMy5jpmcOpYqpfsksikp6QFcWeiLj2LMtk7bYGie
59ltKOZiVBvdaxDLcUqMl47CQJZjqqVrW2z91Oc7bKUI/t9HrYv8W5QvxmxmPsSBSkq8SWTY777a
jrV3ZSOvAemPx6wdGdCoiAPKZ4dJWAH+ZSOp2lzM3btJI8gF8ZM6LZDAfTukRElFKXAT04qtpc2T
Y0u0muMetCU2j9HW6tPkWjhbk9Y/PhP7BmEnohpD9Y9fPZqatp7WC85kWgTwF+RgpFW0DNSm3qi4
tn2Lg1nHAqRYbkZoOHvUeaPtKpx9JZpf2sgrG3wt3eFRnkdzbF4N0ZTrsUoqXO7yOrmhos5QkQIl
gn6/cS2dvxRWoKFQH6+9OeRMP37zSsOkBRccoqh8r2sZhlzF9AVnBGPbz4nF3CFHN7w2UsuPw6S+
GZvI3sRTm75EzRhdOVYXvzzMHAAjv8YRZxEdbXUjW8qWDbigF21jsbVtsxqxyFaUGyMSqK79fS9e
uDsZAxHHVgLBWkmfffmkw9Ua5rpHxSY7xQi1ua3wHJXK8o3uYOJ10VBfeealA/0LgA23nSN9ThzA
pq6sWoSbPRlLn0OeFaMHsRQTvbi+dkv/upfOtzU0JyI0p5VW6PpZfjvRQl/QjFcaQIZ0gRG8GnGv
qNrJJ341eKKFrWeW9KjttLO9ciZfzfpccYHAS5tGkmuPhnboq6kiDkaHXURR1PnJ0iFAWoyHNmld
SB5D+cwZdLXY4T42o2k+au6sZ+W2NvLILSbN2kSSqO8yqJSbKC5UsCriWpPtQmKMGMfKvl6npH/U
ZNgTF0mvLxqAxzz2VFrNHq4Y5ramweQh0EKbOY3mfdMv3ZVodmnLkotDRbUYQhCfP64wtCXbavRI
B1gq2m2PD819aEql06sJ6syre+jfd+zF59HMRrLKWIfBZ89LB1PEql4TH1qBQWY8IfdchuA7q0BB
k0czd39/3qWVRYbv/z3v7EhqlbwYCOiR52Hvi+Flo/mNFJ0A43T7Vh/T275BpqJEJuGKpO5ay5xv
3bWXxj8olAGu+riwkZEwJpMBYIAPTn9aRmEdkpmM1lrm8ZlxbXqTs5sQlRLhZkzsa5iuS5NiCNC0
7Q3USf/kW0tNI+FAAeBkSXrbkYMyfgtIww9lZk/7CAMSFxuNbpdPerAZ9U7d1bAp3uMZ2JkompON
VCSN/la449hkt0OcFlfezMVPuLJsqZVo+rNMH1cIO0H2/FyrtDxAEZpD8V2bagolYbRbRJsqtxIW
cutzkoNJm9QNgm8qJXEmn1oV05wRe9ebsa60Wzk0W38g0X76+965NILRBfkYIwmND3qOc1RaqVYQ
UFqHK1JcONOS6X6Zq9/jRZs3Y1MtHuAP6xW1RnOjSbSBTWFmd8gMNVdu1UubCcInel0Im3JYz+Kg
gfdNNxkww3QcGhxM7VI3l1J9by1BeDB709z2g/62kEFu4nlievj3hbgU8n9//HqofwvDeWQ0c2gD
okMxUn/GyCaH2EL7zCG3fP77o36BDc/PDfygX7EBqe5zEkU8JLJtRCXArDTEVlGdc79HrdJrdKPc
97BXHkNLbU9qtWB4VyfzNpSLaF9Z3HpopRmPVDPfczV5siknD2A1Dc9QJvGZvBC4biEZt4yA5nfU
QIDMJ2bg5lg+OeqYdqfVIfENi2jFVwpk7ZNSkEzgOLidkJHb1mpYnAKmoxvEEqxNXeTayWAUfUBA
t970GRL8qmKO7t+X49d47Xw58PaiZ8xZRTnh7M2zFnqhYHLmcVn1D1EE2RfingACHAYuogDaaah6
gQvxXN8kw1JtrKgaj0vcoVeHANhdKZLBZ7xUOlothNdX/fJSjyZagciXbzUzKTjmyfxjwfDaNwZx
bbByaetAAlHWnIib/BwOSC9qxFbTUnCq5KNjitVswVunGEmI5srVssaLP5aK2TGkbGCOkKQ/7lJD
jwerH5iizXmabpjxINSf9PlthfKfI6YepVr4uldkGC9+PyKEQgdQqOKcmIFUAZ5dPVMaQ2T9RhuM
/GUcxbsCXOxKiXjpScAu1neqX6jhlVxQQOF76TXN2O3BrB8Ce1DvU6FdywkuPok5N5NQwGYAtz4u
JGSXGp4ugXnssmqPwXXpw+QKfFWM0pX9ffFRqF8ymaBTS2z7+Kilpl0HkI53ppfA78w624iWFCiO
rPpKpXBhe8DRYcYKGwJq2B+mB7NBlzNgDNK0YbfvQi3cGqtFDhBVuNcpA1Xs9a6Nui58P4PZEm0e
Dj+0nbOltPU2tIrKVj1ztGy/CvUMNNZq95jZ11q7l7qBDHeY4IFZoQy2zgYbLSIjdjAzSRnsptjO
JqDKGOyIL0eyeSPFWuNP8ME3ktSMX5KowFzAWrUKrCj1oKq0WykraQLbIXBGpEI8bm0Dm0jJOokh
lB/R61WBRmsl4pQd3YksKLbMjcItKt9f/h70LmUG4GEYzTH+RPT2/LpTkL/8J9IC1lG5i+FcYCLY
hqcma8LDEFRkxz22laLNkk2dzvPWnOT0pGd5iSFYknvymKz+06N2g2Gy6Ui2Wb78/SOu+/Is1qCh
SScb9LpC5XmW3dHJwgw50IGVz0CodTE1hySSg3/9yP/2lD8OojXEyYhXjQplJ5IOUZQlLoZiyS5F
OPXKFX8hw2DfMHBelSzYsWdldDbSbeuo54E8GPC/RTpsW1w6wQAJ249NNXggn00e7UKr9uBx8yuH
88I5oZvC3Bnww4ozONu7KM+zr2dEEKamifm6cXJY9O6bNDbt9u9v7uKTSMvRjGLehqbUx4ijdBoY
khXFg3xm+YT92rhterwwa00b/7mm/5IG2F31o3jqmh8/upv36j8+CH/918c/tv/8c/ijXNW2PvwB
S5K4mx/6H6tyV9tn3X/9x7fp//zPf/n/+5f/9uPXb/k0Vz/+89+/lf1lHTDgD7+t5x+6X09ZObyn
8fvvil+/fuR/FL7Uf9C7FFSxjDKBbqztn/9R+DL/Aa2VxujqlIBk1zrnLcqmi/7z33X7H4BmfyUJ
tON/yXj9W1v2v/5K/IPMmwMGWdbkZ2TzX1H44gfPzy24A1RGSaFXvC5Vx9l9gxo+iFSkdl1ooWr0
FkQlGrCFLQ+4zCIblbqVikku3ldmHLvwvrLvVsLAd+nhOg19uRvjdG7c2Q6U1pUy1dougZZ8mYe4
2AejWr+VY9djO6zYn8M8mF7yBLg2OkefjMrAiwqPTq+dqvzTgg3XdhzsyZ01kf6A7pAcBz2NPo9i
WB6TBslqawhPQNSlnVxjGyrgQnxDkyn2MDwZXqoBcWt0HaWHoOqkU5UIO3Qo4GuQQWO+A4Eb4cRm
Nge9K7428gtkPCcNv0Db2sSJ/m1Mins7vY/0F4SO8gds5GvfwEV9v4TIk/Sj/h0YeP6kt/F0N8p9
3HvYInS3olKMryFC04+9KJcHkUTmZ4aYKY51lppv1dCedzmApIcEu5+9PZjdIZGbjCTa6g6VZrlM
BDExmyThyn1i7QKkeJ0aZNOmCWXTt4G77MbRCD6T1+i3gV4rLjoYbT6N24FKY4N9lLy2dZfbYkme
ewzKyfBwOx18k3zlpNVkvrk6LptySAGO6GF06o022CLf7Jqt8Q0icu91ozLdF8KYbgYtJ6NPVQXL
XSlz0F+6h4tNpgrfayNXQfIwpvYLV1HkTowMj33e8hUymngmIu+HMmgmr1LaA5aVGD42+nfJ4mvH
jTE4lll8kgzJuLGB7uJrSwOH1LE4TWpVuYaWhPhrFKDvTfpmtdmaz0lsvNVyaNxLHcx8qRbaqQwj
8AhxPDkYidr4Gxatvp2L+luQoNQ7zrm2S1HfwT4VwTit0cr3Pn8xUdcIXSNpHkypV29GDXrEYHc/
SUFmCcGgXrnL5yD1CrPssJnuJl+qe7poxSIfF+gaIG/0Lnu0VgbfNAxgMTAi2A5LzzAaPLk7dFP3
ooxifJkGFm5IZ/kVJNgz7PrhiLRreByKtj7Qexw2iMuOXpiVLgk4okC1Kru4YetOZTQdrZ9JHQ/I
oqkbrNv0L5U21lsA+tCLEda+WVYzRq2Ll+1Q1qqvz2Zwl5RWfVPZFtbkXZ3kmKAn01uhTvPOULL+
rizAMjjDDDR56OZXmR9xlykOw32udbnTApDZBXMndviJhu5QG+KusfH9xLPXLl8KfZndtBlnvMbz
2VcXFZvfSRUHfONMVwJn6jdxHDxjvMaOTtr5qA7UfalkN986vSgdRslIsTWh8owPZbMPgljGFcWw
ikPDlHavyI22CZP0bRQdndoOF+M8q2Uf5CgyxNAmHbka7e/snnc7kRgmLFN/wDm89LTWGhzsEVtM
jfXSpb9bbCMdYmcrl+FmWswvi4X3qi/Pku3PtEs5Ikm0yQfUd3IR2vsRVAJMFObPIOPNlHaLIAJR
GTsjckR3xVg1T3kcDwdZIMcTlWniIxE9HA1Fz48MDZPaGRX7Ezab9VELG+R8wE6zTNKsOmagSvt+
VCW6eJW6K4Div0fFgtm6ViyIa4cY6yltRfM7q4+WWqlPUqyqfpjpJ3UpbxCmid/w0Hhsy/RNiplI
V2Wq3gpdqk7UutFeSsOnZV5mxCPMu6jIY5e6EYsTjjRFO7JK0zj0XtamuWPUFkkfDja4EY8hnwem
UFiO6SmAO+DKoS6+6uSKz1M74dKb6+KpYPC9ILgYHoMgMPykH3Eo5yI6NTnaTmbRhTnnjOhbwrjY
z6Z8HyrJ11jd6brU+rPAiK/XmTXsTDOP6ESvHJNUbKaq/gqcXS9x/h5P8NfS3SpRlaC6F0uPapcu
d5o1V85YaftUGn1IDZVvD02PT2bY4Vk6VH7UKPhOVWOzbzK1xfR2fJVSI/FlGTVZI3GRFTEMB+yU
24TJPQUWzFsheZqaDsdQUYt9bxoYu3WFuoNu9wQj+G5WzNgtYTLDnE3z2x4a6/3Yx+GrHHSV36vS
lxbPM2cKDeu+zxNt05iFHw/B5wJ35FqFsNbMqn0YdXtHH/kAVLh7EkuyUaIUZOIo9qKrN10oyUdh
828YN86VT2suBsRZlxsa+YdJs38iM3uPlV/qN7WETtsUvss2mHdJGZXbJK6rAwJStSdyA6nuxlq+
dUOdeFbLOU3MqsOEtXZC00hPUip3OGwHqzE8HRyjnqufGMu9RdUQ+rqUq5+kogk3IPzctJvGHzHe
cw6+GtEOibZst6iS8RabsXVqQfT6q7+pQ1v6OFSh5ZfBAPeiJ1ZN8WAcSq7yfWIJTHuXtD5ZVX+D
UtJ8ELlNjqA8cMg2Cph4UBRYQuHmfatYaXLXZymG03Wn+KU6aPt5GYsUUWal3ViDlW2nQe/lDXwO
GjBZGf3ECn54pgdU7TJ9HLcCg7Pbcsy+lK2q0eQKsbluR21vRs3PIcoyGj04kTqTXVpPaRXoyIoY
Mlz4ODxKVitt2w6cmyOLMPUCib5YvRj6bWj31f2KmlrRffN2tqL8EccpeQtAyTwwXQhucgCpm5rU
f7/MWXmMoF/spRga3zS2uAQ2ifQsD5HqGuWIjseccNt18Fo6R4715dkOY5otllW1aFbNsCjRvqHi
rsfZFdwTX9PAEI6QOv1gF6XtZoXUvTAs6++TAV8ckuDxO5oSZeoskh4eEzkLb/KE2Z0pddhwDieh
ZtAlc3Nn9PQ68f+o93I3VxuYdx629U9GVerf01FnYbmy95ms5adB6wa/b/XJD2S6XQ2LL3BZN01f
1qTgbkpmY1eTZHmRpFq7IbPCLy2KAmNsoeFiHyd1PppiclJd2pi1vKGucLXKqN1UDg5pjNQ1cm6N
nRx7dMbdeiF4j3jbb6IkuwHW58bhrB3KAQkyyZxaYCVAbNM+O5UW1Ma6pYrG0mWxg+phZjjy0CPC
uJnQ29iY4fxNkqV9UE0OvjiOPM33M3DZLgSgFW+1KvFEEr5BaNNQLStv5Li4tcJpcVtpPnY4drkl
G3nbG80rBNybAcdO9NYMx5SbFuWCxl0a+JJ5926nKBbgMS5t1Tbnd0OxkbNdLun7bKbLuira1Lb9
LUL9hrEum5gzskGBkBu4gUAWIXHXpyvv6EtXFRGMnAiBZ4urzNOWBttfe36cZ8DpQbMxJ1ZyahVt
gwz0KenT5yFEm9HMyk9YiABLE2RdYXm0IKxu4+LOXp1tysXYtuEM5bJEKDRpu9jBZQXZonD43ijq
6Gljh9qLVFSOltXOrFleKMjBHa3I9zBovpWD/WKYiF7jqU3q7RSagtyYnD+i8c53GI44cztDxzrj
BKJxaAg0EcCIMVNCiGOR6lR2AD1bj7d6qHxKJbFTEgNPZuqJuyDqvkfjdJyibvDSGav7UUQvna75
qdx/0QqKzC77PjThzyCt/VFOdlGR1k41NNsmJmOZU/pPOBE/4CsCV7rK85MkmxDMB5JfMDOneWa6
icfNQQ/VTdRj+VNH0CfR3uoO2cqcNFPDerJ531QEg4vVKdptwyvzf8mpFKV+WeZwM0TxbWiEXJgq
epilBSNPy56Lss6duapfQqEeksmDmhZBbM27hynEI14JV8pTeVDwEbyTmMW+qmvolAZQjV+lTvs0
LAWdiEiJTxKn2SLZQRWXoI4HeQNVwohVX+msYoXyuFMCq60wiuYgKQWOjhj4Ji47z/5c1QVuMbmk
/syWxPiSTYEzlZIbzfmBjJ+Xuoq3hS0tbJMJ71TdpmxF6gu8RI0M854iCnEAM2rR/Bg0e9mEfZ25
Zc1Oh3Oxoe+9+LNMGxwPV+l2bOLKY4LylW93yCTpJh860xNmO9zJQ2o9d5YJmRYN2lvRGAGJ0YIj
q4ScVMqvBavaGA5axu2rwmzZFfZwB0tJ2UQLE+Ohq6WjZDSyKxY7v6nt0Hy2UnRASF6qrVqK0u+q
x1mb+Ng2wc5iNIHvQgKjRg0iJ+neUYB2MtvyRl7hIpvzyRorp50719TV2zKIIWLVQKbCIj60Vryd
h+RtbrryDhyAipnzcEiLNTrNQ7pJmXx3o3WLBZN8bPWhBlqHChJ5iekY46hwCKYN5+5mFv0XyDXI
VE3LDb6fXHrgtPdDkkFRX8YEvo11zzWgOtISHLuxK30ahdOrHijUFvX4A5zBRMUT4pzbBat/Ncl+
I43OiJ4waT8cqTLSbqK4fexqGnZUkrgShBWwKhF/zgbmWUvehk5uNsHdIHfm53Zu8QskpKJVrbc+
vvdfszg2XQvXt02aaWKDXuamncpPtPxeCjklnNvmz0Gxn9QyfeRG9Io41h3O6d4ylxLjcVN+ztjn
eHjqnONsnt1gzLl4dUyflpHPWdkNZqLd8pCPI+S7IntXw7QilM0SmCyTJMLqYtyVF/WbQdmPlZ7X
4QOPl7qxxZP+UKQlasTKgF+7VYV+CG3qlY6wD+VPObQGU6iUblqAGYOL3PyLqoQx5orGIS0tt87s
U6SO5Gu2Nu0rpWJcsRBYl0h6HKDB+Ith3CAs5hPAAq+VIqysMiP2u0C8YZetcN+Y2U1TmrOP6fW3
Tu1fSI7u+lzG/2VZHlQjPhqF/qYmzN2zggwop/9lWUFAZpIo20iRX/VUWE6mF+Tmlhr4dTMWlEPl
S2kvvYOklnyjIezpkPRmoEet6ocV5/Oh1Wqs7fR+pqjLcup7o//eJ4rFLp4qjHxbO7P2TN2Sz6Vl
ITgu2n4r6iwEQr8k7PhqFu/w7tVtY+pDQUWUZgc1yYPP0jJorwvmQA7SodIxTpLRBbs7ekCqSweM
7bKdUZHbN/gGP6s9ZyzIca5jG064r8mCJHMelIjrao5BM+bGay5lo77p7fhzlHQ0BhaitCOQ9sr5
/3m+NWtmuqWcmZ+qvP/WT22+D5MyP9SlarhpZaFtNJMeFwDy8LlSERsCwHmSYl3fF30nPNGV4kFl
zu7IiPztiXrxp8Iwkw1VnnRrLzM3r+hEjTWc3t52mlokjiVL72OQdg99Z0PO1zvjp5RT96XLjF7Z
SjCq27DYyWFmOABxlsKpOaQgJpP6NR4meddh9bHnMA53HChVd5mWWo5ZKTl2vTrUZsUIJA0j7Lb0
zaqoH7G3TL70rSlTfTXGzojUhF3WSo+lXS9Hi3LAVVvq+qYqDIRZ9Im7JbA2IZOnrZW0kteVMRMa
RSSBU0E5frARRdiOjZm69qSUx0xqJ7fVWvNrU2niqPStfWAVY9BoApcivR146NJyEAdNy/y+XrjG
p0LPY7+y5gAmo1VNvGN12oy21mzqfrSOKbQ32c2HsSWzEaD30fDs3c5IlTuGnbU/CEuSnCJoh2MW
G+abOefyTRN2nTsPRuaJOq2hc2D/3uRKu1cxLOU+SkG3ADt4NvXwvaZ/9zCJ+d2Q6ACWupC2tR01
ewM9Fy+ztdDFTET3mcDq6yvUfYB+ZH+lZ4Zr3zi/yclQvFimTRcs+7IsaJMsLt6Ebm4umzQf+LDR
JxwXOsQ/I6+aeuW70QvrQKJve5Iwll0s1dbOQMx4lQ6Q9/BDtLcC78ekCDJXXpUSpVAjs6SfJt0X
mAXB6p/y6CDJbbxrJN3+xqSk2tl9I32tEC3aIBPVbxHEriK/A5L/bM2d8VSI5UciAagtxDA5RRFq
j4tMM2mgQ7OirMN7KaDFwG0voRdmNbtaTMP9pIz1g65W4pXokr3agxF/AuMubmV5iral2mqPQR8S
AzJFonnJ0GSPd3n2UtTmraqHEp9gKtCpz8dgfEoznYwOrBfGQ3BJp8LFsyO/VaZKe9WQzrmZAMpH
DmQRKrAySOS9DrP1btL+m7sz240bS/P8q/QL0MOdPDcDNBmbFKHQZlnLDSHJMvftcDkkn35+dC5j
u7qyOoG5qB6gKoFMW1IoguT5vv9qK29rx3N+ygkowoppa9ne8+b6Jsamd2eD2gALOMXwrGpby8M0
deInxbEVBzaPhHvqhZwcwlzTDWAmKzbxO8X9sbCQJX4HxP/fof5A9+91M8s0Tvr//T+pIwTZx//6
kXn4nVE4v5YwCv9ZvL1WPxMD/P0/iz90qEnynpgckKgacLN/Fn8Q18lBSG4MujdjTTT/gxYwP0Hl
U/KIJXzV3qzK4d9pAQvGAA6cOimsdOjn+aM/XtfNbywdZMpvDMnv//4fPzRx/MIIkc3At0d0zW2A
H4yurp8ZoXZo07ZCnhBGWTLe5lXPDuGNmbati2b6V72rOHp/pg4J3Md2s8ZRkRfC6/9VpoCsMFuv
4yTsZW0/0dqUvuleC6xRdEN9Rab60O8Up4cMkBqpN7pF/XjNnRnPcza7FpnuRUSW6+Bk1xMgS7El
zWUQ5Ao12a092MS+JT056GFkiZLBr4cULatGXcBZVujNBM/NYCLbljbhuI4Ce47go0fXlHMYR0ad
BR4n8BfIcvLUDZlhuXdlfSNUOfJaWpDcOE8RywMT2yN2LrLmZNTEF3E6aBVQ/4BAviMRaAmitGno
OJQVoWJ9HpkvwkJIGc4z6xGd1q4R6kYhimAiToLAHEfT9HBhqyg3dCnBEfh5M55BW+vHjhbGY62a
7C6uPJkdMmu2R4DFqhlwTNLpHOqjDQapDW17M46eGbN2zMb4kXl56257Y+lf4lo410lELtFunqTz
5HeDNgcj8JobiMKk31GjT+OLDj2QHrRuTeJZ8ni+JcGnYtWcTUyqhIK1z4RjRI+pIPF9gxAFKMGh
rEwFsb60c2jpSr2gPOmMdQv2H815BKScp758K8s5Vbvanllfh7ZjxO3Q/YzhFAvjVmkxeD4DQEc4
72IMt5nCiBG0aij70BpSXws4eEbO2skdhrBStE1y1TY6VZqz+Oz7ZtJwvfjOwnLQVKQQYhh+SSb2
hqDsTftVKzuN5WnJrHjr5mzVu0rO7c2s+vEtk8C2DJ8L3FWdDpODKKpDN4zu2HywdYcFPV8mfwei
vCT7PlazHoL+zA99oyo+88rOiN633fF6jOgXC7oR03QIt8bUqwlvB9lgTHurt+VH2uh1tbXNXlGF
qbzi5EuqykJT+u7XONMy6tGLWf9cxWaXbnQEG6xukF36AfycTcAoxuHJBtBGNTozvARQBEjY8c+r
lziZpjaIJhc0UNZSBzBqPUZWplPTocFHifKiJC26uMDoCj/GZaK9kV3oJcT4a12/XnWRE4AuJHyy
SYSEIPfJBAgmo2AiHxKtvbekw8PBIkS32tHCaBeIi8meCSOvihm5WjW9+UrYeQieRMhL45Ayth0X
q60DFISdCcg/53kwGDlAC+E56psYsgaU2S+4m3kZnx1rUu3BTZHHoicj5zmotblJQqXPQgu9suiN
nSnU8LnrJSHbPLpkvcXAn195DqHf7DyTfy4nyia3yeK0XxdrHJbQYE1wIQxFPW+ll/avDd32Kd80
Jn808UEZ1dz35OQOTSQ3kE4eGCqlbR/KAgy4Wuf0DlxbdjXjokGaEG038eekUI3acobLauekbf9e
JIvbh8NY6tZVP3d5G9bTiIazkAnBWOB/iwwQMMBYuJrsaRyT5nUP8vrFSzv9c0MjLwG6SQ7TIYvx
xhEFZr2l9c2W7cnyfk/f/1sH9T89fn86pP+nkfiInP/ioK6+1lL+xODz9387qI1PJASSUUToAlk7
6G9QR/x+UH8igIdjEqkbJ/WaLv7TQY3RkbOdmK3v1vY/D2rb/GSjkFm/0drcRWbQ3zmov3di/aC6
QRhoIrRjhGBeWOvVf2HvTQFcTE9XFkRRrb8hFfVuIMLwirPkh4s+wPJxXKBP8fyHkbDpQzS02kPU
NqeWXsa9KDS8b/Na1nGRlfN47dnKD+xxSr9MkgMlJRRnG3PB7YTNPpZN43upy5cFhnkzajNcezHu
PassttOAfGsBbLgoXJLn9Q4CcIxt+SKN9KWd/OdGLXD4tXWcp+iBfnprV/Vzso/o+jD8UgvbqXpo
KKQ7A7B8RByCbb2UwWqN1ZHiPLKRjFuakhF2mrjzLLOftwbFittM6/ygJ6bq3db0O15KeTXmVahq
RZS7mijNtKc0kETQXseLn+5KA9i04sYLc5Fy9ip3BIQgrzJX/bGXhrab46HaLsAku15JQtpr62tN
cewmVX5GaUm5H/xk/JwVzZ0VN1/JWn20x8jknU5ZVieiE6c0+Rzl0j7wED6I2iwOWi7asCmb5XLB
Nv9bFvXfums/1yX/+1k+833g+2/M1T/d2PuPep1eu1+/1U86nX8PYQ63zl/c1EHdMXz/x9rJd/iQ
y0dcIzn56R5fv/73m3zV2yAlX9sLCJplgv7zJnc+IdJFQ+hhDMTyunp7/pjGnU+oWzHoMrDiM4Li
/fEmJ/t8zdpbPSSM0/7fuckJNP91QPbQOfMNeQqtqUPOL5YNhLqNU46Aw/YoOyZdHAoa8E7hXxk6
CvxAVE333BOlCEvkxKt/US6DG5ZtPEHDT73KdmjI7WVjd4N6jRF8PHQJA/2GvIvKoSpZymw7gf8A
kI6OEW8nnwU1cEy0/BcNVd/DxhwnMRG8VCKIIEuyk2dHR12+Ed2sf2NqVZQsj2400WhUEJrh5lrx
RXO6KgKuMuMlrJzMs5k5hHXpmb3ubFMeql+EZqePkubMkxSDMLBa+869UgmDXuTkEhvKMpUXESoN
tYUnAxCk4dmgS240s02LSunSn30lr3qBMGhfmp08+qOytABGy93G3iCPEAriXi+FcZXOUbHBnMK3
tRATndUQZed0hiAJ6etk5mAyKMvAHYiUggGEFa6i/CmKY3lERwmg0rqc4GGaI8ghGWVOgd1aJu5A
s7L2Dny3/9ZByEfHAmK13rQoIfSNKKmVgY4pJKD52AnrsNgdskiiVdMxnB09wuesFyKMgCbiwGtE
+gJZ541Ar564tvAHJmHbK0cEyQj3p2Wd+6LJkhli8KrxnZpq712zG7QaIyQKLBdz+CaSqXeIo8yH
8fHLpA3HIkoePM3CJKY88J7NqOf5ufTL/tyZayGR6Y9TEXrELYNM+b1CYEESxcmFSH0x5RDNQUpm
8BcTE9lFnq1rjDEX1GnReIFg2F9ofVryipHKKO30gaQJpkLui+YhQwLzVhFFBn0c1UCqbVkuj0Ap
EEll3JTa1pvt7z9a19n48ionbUHXnZtlRDVGbYvn4jahVnWiHEma0dF1B7MIlpruk60fucYxmxHi
BA1iFCdosmxlj92kvyeladUSeSSCWbPILgo519lFM7fDW0F6/9lzl/wtnfT+PLm0nwblGBunBQTG
DAbHje57Qbs4lrqOzYWYs2oMZVsQA2KkafmkRmeutlqpzXmItGlPO+xyM3t8iGTKKO+li9HdIbbp
2BTsChd5SA5kcq8J01roFJ/99zQbtUefs55lSBu1V17SfEsqZzQeHMogCrjR0dHCIVX5sYnyxriy
1OhPIQStnuGykbGgM8c1vsDyuD2BNV3/GcQcaE2DY/RDfNJ1dwnOP+hhizyl3LATZO2ZM3HCz4fH
56teZDUwJZMruYGiekynwnwXUSk/KmW1BpFHJW/bnN92lVJPpWOop0I38ztLJda8ZwepgDYn3BV7
5GW+HphG5N9FI/UnQeQZcO2GMyEYmYwZAtcqfClA7/R+5GIr1C1dZAL3Ul/ieu/dQFpD88jSsbwz
6MNfDDoZPbxOvfGC1mK2ppe+hebEw33Zdw0WJB/08atqcvvZ6NkoNl0qWbVMX3lOKGEXtzBDtQVS
GSfFto5zcdt1FjFq5OFaTSgj1CzBOHlWuyefFqgstaM7nUcYnwqhccE0RmiItDaPIFNgHLutnPp2
PnG3OtzXXjN9LJoqbhcVzSj6dA3STEsq9+ThzeI2M1uN7OYlV++cElq1cYiuImxCN5ujJmjuCbkF
2DhMN6MGhVr56bGrzYo4HSfVM+jcAfl/o6a0PmUUeDnAyRZ7qDZlAAEZrQXluYxl9U6aE3TZrNRw
G4mkQqPp1M6d6bX6B8muFlG2y0JEEYlPnAVLv9C0zF67orOdkPmlB/46heQLZdCLKbQU0dyLYQY+
FpEZUpO+zmHE/3joUHRD3eN7qoIkjs0vuDYLb5+QI2sTVhD791qRSzq73KZwdhp9NGcuLPQgruyz
5rZNIxf2quNDCo04Nr7N1WgWYRuXTna/NEtRXMp50bQHF9q2uU04rkToaatWBP9C7x9j4cTNRjWG
0JDm+N6LUOgnAkOl3hDkHig02iPNPGOlWe7qusNnSFjj4IX0rkxvQ1UVjy7M7XBAAuAdSZWnWbZC
X/XeJ6m6Hvn0WighLwb7FdeJTv/WFltkOQZpl6+KkSFJ/oWofz21f5zd0eKuvnQCBNYIKjwYP6Ns
xP44PMfTOhR91t2UGuIuTm0P+JveTzOrnE0xiuo4ZxCCfx+Q/f9zz1uNHn+5651XhfV/XL2+f3yt
fwFnf//a3wFa6xOGXJY+4WMVNUFj/xgJTf2TTSkBoCWTn2Al5Of9MRKanywGRRZFGlpWrTfr2B+6
bf0TgTI2y6QJwblCt7/gsX+Fz5Kc88u1gydA2GjAPTLjTMIFVmvPD/5DpJytmfQcm5pX0+mEutk4
ZbMJmnRO4vkpi8kbz7qZXH7/BbXhU5JoF66r3FdusXlfJfKrE4NmYg+7WT2zLC+uUx+s0kPrICOe
EM9WrJm7Mjf2fmTcGjMyHae9cWzvqXEa+xpVd/LNqdocSVp7kZPMRGbdTp+6c118s6wpKJuCjNZC
F+l933s1XRiXOhknc17e54kDj1xmDk/HEmM+AeH2nN/VpEGsZTO5X+5rN7umoX0j2OsCY0ISS1jz
cpXMqbhKy4rtkEk4JPq5C/rqoajll7Zcrvo8vzJ43O+X2WVc0XYZBUd09c7ojSsLeWKXb6a6dq8d
aL4rL57hqfOLUoxh2UcXgywe8ECJfWebkCX2u9XzBkZSGgHJZ9l1V7cfQsRQZd1C9a0k06JvTn07
nEqv/pqkxtfW1+gb4gzK9PLRQ0DP3W18BiK0dgMceKAq+94ywISHQQtmFAG7YlKPsuU4jpfPbd58
WIk2nrSi+pzX3vNSYtInmHlnZebXairDzLCSzTRrt1UaHetKjAEEFfLcBhcM24A4x6llYyskqXFo
0MU3H5EkF7v5Vutyl/Ze91Ea9LS0UbLKp9qrhS82ijL5TEwZQk3m0q03IJvoJfDSZFZfvZJEZVdl
3l1iFp8Tebd2BKAIgtLt03a6Tyffg7PvPpN68doTfFnY2Q6higoyPOSb0uiXncjSMrTqhfSYVeKp
pfLcSbMHaSChYiTTbp+WI9lahouwvYndkMT4QyIZ35Ms3yJ0AfZeT9Jm1RamemHsJwVMPZFkF7jC
a7emrvnkvdbIwdphlb8mLzONSCQFjwUHqHfjaCw08eijAtT8bd9WFEq49tZA0Ux6pd5zF5D7QrES
wfxN+QbYeaGMpTvkjTxEqX/2Zup5YSECwxz3c8vwHw/RQWVxSioUZ3HqdiEZTQCiTY7SuH6rvcrf
2D2RLnKp/BDsN+LXGiP32fS7Zy/R6jTAnkAutxnLYR9Nt5gucBN1j6qw4O0NG2RwOML+7rnMN1Jv
zdD2iAGzLcJv86J9o8jIDXAcuJvY0exnLdEgKWobO5t2b2TWSIKiNkzmGgMxbvCOcZtp5Y1TXxdJ
9FwXXRCJ5tKvdtnyOOQkfCbJlrnvwsioYYJRTs5Ostx2JEIcIt9AZy4PGFGqUAwL2gVEH2IVsZX1
hyZtiHg+j63XNSEJxi+xp4c6d67hIINK02dnTHlIxdR78KHI0NVzewuVu6GEtoWyRKoO2tkcHJa7
G6t0vH09NfGm7Npib43GfVG520Hoq97iUMHRbHXpfSMW4kqQkXDOs+XVmeFdk8Zhg6rPfh7bQVnw
rd1YbmyFGjwTl9F4SpnHD3qmV9usLI07VjwtYJJqAhLY8lNHEUUgHW4xQc5EHlsXtT3awaiG97Zg
b4E+3TX4U1zR1mFFiCLEgkG9odm8zyb2Qn9ACFroH6NML5kTbhJexiGf6xpN/6voE1TDZRFCWOnX
ZLVjWdeOUULcQEq5tBgCp17FQXHVc80ae01ML0ZrFIQQLROrKlXqbYMaz2SUD7LCyhENqEc/W07I
z8tgWPSKwFnvcoraJwv6WV+0OFyy+Q4rAh9rjhi7gkXgv6bHqjb3CEIUnAJpogW5Uj5jUOe0agMt
sbzouUYFn/cyl+Vx0uP0LMsq23pOqbYoUZ+N1Ns4/XSKCwRvbG3vAolTjqwbwibw7eVKS5ISKVfj
hbJ2DnHf3aSDolum40HfDONn0q4C1S4o8l7ixmCQbFrnynOR9mpPU+JZYTIth1aj+0LvXv3W3/ft
+Hkycirkp0cEdeNWb6fneRivEEZvkETCzsRklSaauIo9NZzR62iXGrL3JUWCNY1VtelblW6dqqoQ
PRrgCoryLZyQr+kSJ6EvcO2gWdx4xsgibtBKYfXHqCU+uvbM945dCW/LF4XW8srS8+klbfNy52bu
YwWQFNRTdOOOGFti+5KtFLKlnalQbVwvWIq2v/FVcm+XibvTUxFvZhFXF5Pw+BTpUa+1WGwrm6PQ
ddtrG7F7Pb2Ruz+g9iifPQF143nPVUVJmZ0O7s5ftn2vj1BDHTOinqJja24MrTumtfstbqDadHdE
xEaiBSZJOjZbgIecGDmm+/G9SWcnSBvRh5qePMREue9b132fIU12wpnte6QL7W1sc6IOxrwSnb0f
X+Q9+igqNrSHok+77VAZcMAs/5vM8dKtXK80YSfNFyLl+qsuyocb9iBowrRszy4Q6N2UZNo5Rux4
UbMv3sbKT75FZl+ceneubloss8kx0eJuL0TvPaGSTb4DMPbJ6LoFt8CcPDYmanvRUgnZUmPwJroo
OhUcI4wUuRZS3sLVSmAJaZMFb1g1PMZ+XL/KVrMvW0sg3DLc4bJLJn07UbJy5491v4lZQydUJESr
dmZW3OXki16jmUkvi9HfZGbFolYgBxrSvtmxqCIrt5K6+yZ8RJ04tRDu+FH+6pLGumnNzrm0y7Kj
aUKaR4IwXhGU9F9zge5qysr2sxi6Aac9n3m0umLdWYFdZepWj5cE+WsZIa5SMNgd2WQXLYacTdZj
fQJ/66orHaXN0crh+myn1a/B+5JLslJo3Gqk7G+cMm2v9M6lRBMFvDO8OmAEEbVriEDLvthSgniN
r29A1E1jMhYDt003jpTyVk1Cu+yaHjxvMJ29sSQr6OPa6iwy5EhaHnWhIKP0Uott4miylBjgmjzE
GhrbqbdDkbpP/RRP10nevtJENm6KuVdvyoF2ZnasoUVnh/WpslS2KdzKvXMzAHDTi9q7lC4X0PXc
ec5bkzZKnoo03KTaso+TOj16+LPDqj5HXn6M/G5nRRuXM0x0r6Mx6fuhL9/hRENtdsnEcI8eBkRR
mcVF1Y/9Q1pM54K32PExdZfFUZstDupCXZhSYUEYSvjkPkb4BvgU4rxa39geNFWn/ANUoZf6qU48
qgXoyW16hbFM5ie/Y3md+vrWq+vh2BQ4nIvubrCgogFMt2A7hFpySizJoPYqK766k2GGw+QVD3M0
fukiOBHChmOUnQnxHWVysBAb7epaHOvYqHZtY9bXmqivYKwPvms/tHk+4AYQ7f2k1JaQoFuRHJXJ
TUguHhIhxw66qtLPdof2sRTNrvSnm7btIQqvjDpnDlUR0ZfcyCkudhRoWv3gICeICW20zfkCC2PQ
6N6uKZp0H2npnYoBbJQbA7MpnXzB6Muy9PUG4beG18otL8mLAA4baoESeii3GKD3dq5vfSf5YrlE
gnur+QjvBlVHQzU/sVQ8cUgf8ahMm6F3Dqb/raUy6doz8/hiqjsuff7uq1b5lOVVnBJk62zkNG+k
27/HrbFgNPuMUOlUK21XWgTaiKlTh17TAyt1tslAhTW/+QrbQst0j5OoEoqA0Gx2YsNed2NOSPV1
Vpqybq8jX12CEZBf0kbpB1WTYFQiuwJf4HDBwJe02mnljCsnXYhXiZogi6+c7gGvWR2IdLzS+/w0
28ultQxVuNQFov4ivxeOlrC/X84tW4ZXV3S7isvCANELcWGgtygGBUYxTS+5bNHK68vRKJBlaGUT
QnHzo3pRbaVMkPGWYxJMTnUJ/WYSrTNqwI+EqvQ4vTpQCLyVjJx7my4U5n60IlXlnruCH0+oSbdQ
qAsefKWLfhcT/PGYp5l1QtCAEOHvgwd/Sf/+xCf9U5jh35BQWoVJ/5wlDoYifpU/67nWr/gdL/A/
EdBAaqiFqMuxSaj/Ey8AFMAATmrD9zIHuN//ixfYnwjBMImWt1GCQYTw7f7AC4xPCKVcvgrJC7oo
ikf+BmDgmPyQn8AmqCvGb8uiVEWHNfYgq34EDGyaT+E7RqrBYnbZ0WLqx42L9NuXtY4COZnwSQB1
+pvSs92PvAAEDXNrAIJP9S57dP3WNbZj4+Rn0tM5GmabY3CTLqURhZnZL08IGFMrdGTdpYGRj2YX
+vxnL8wnx8RSak5SXDQFD//FqgTqLASN/SbyGzQrSWL4t4PmeBrLvunGQSRrqi54pMcIiETMam3w
4WSlM33Jkjk69dHCjx3jKWdubxpPv/Ccgjswjz5MI0dNlMcNZEreJjtk24/QOjsyHq5Nq7xOnB4t
NX4K5V9Rin7KmRNF2W0UDoFoHEKn1bZmjDPKLLdJMx0i3D1mZxz4e+s4ZY3bYnL0i9aH1EKoavU3
E8EKb475RQq8hAH16leZLzeVSEOkI4R3uYdOb17b3jtH2H8rPzvSWvrAMHk7+9QwUV22XQy+cuDp
pGH86/BBGxMGzYmHIqjDvP4Du4cnJQElOqe0NfMl0HlRooUNmKs3WE8xgYoz7h5Josm0K1uWiRF1
sr8cptRGiZo4L2Y7iWd8AyNgQGa3MKjT5Gzq2mZdwqn9qFkqfjLaGr48sQrtg6gpOwqMdLavRllC
fdmsTHghTIOSd0ui/TaSFE17A7PtBQJK6SFlsjhn/rrhklBr4/UEI+6rxjvSfI1BNc+GS5XTYxiY
bpLe9W6fPKQNkBU+IaXcoOlaVPAudNxOGiRThlW5BjylnbU2STcACFZnpMeCixkTO2cCccHlre4O
806fSWpVs9YhsJvuFX5Ff0NAkPrG7A3L4Y7RITeqGCG+FnlbsLrq20z745Erfzr0sZ6GuROJDbl0
4wWIVXdou2IMO6TF73Nf2QaNFjUqbbPMr2PEfNs4at5jG2Iym6LhG9ox1u3W9nZdVEb4U41y9jkz
a2zJ/lRDE6WqJTHNg1pbV9Wo/tpPbv+UYNR6NKU3kLYoo3jhsLDErVVk+FF6DkmNV27IrxLt95dp
EcWj3hBBFESj49xMY2t3HH+A4VRdd48SRf3bXPGjA8S2JCNUJJScMNfrSYD6Ck6j1FvnOorw94Ws
X+LdgnTiGktM8TALYJiwLD3wK9psu7cuXgj/SeaY9SmL5G/lmCLdFS6i0JBVQp3svM/UdiJq5qOz
PdToZjPJExnSNOih3eRXHzESMBk15pic6sIuP1CzqHfPknpyNsq0lm95lhtNmChsfy0pNQufqNYM
WOjsot0RnBr5B6+NDRvBYU6QLf+P5HHqZuuJi4ffkaeTGSwtkaeICklYh/zL6f311FjWp6IcsvQi
1yu3uwBJyiHMq9KBjF5y47YY5MATKE879nRuAPpMvU6tPQv5rB0sDZbitGR+6iIx7NGbG5FM5hCh
uR6dl65HMlJKXQN0ibMkot0tjfoNkUCox+0Yszx71GgIxnLl8jZ2lqT1dFifNGUiLJfQBxUn59jg
tt7wVrVeoKCnEHJy2V3aRqM/jzbmiy1i4FTfNraAorJcf5D7FGOK3NuWNqndwMQ2Blo0WO4Oy5CB
T9rWm2arbAciK0k6dU02mm1si7mk5pInrFtvhS116+DjUa03Bt2z7XGiG/MdTagceS0NanM0sBap
/H2FChDP3zLhNdYRwttcXu2pFZ3fXzRD1BshNZF462vW2idRC7EckpGBeyOVH3W4ZovRuDB1whQw
JifAxZqonBUKBB66tObFEgj2o0qdSkQ3BRz/AJc6dMDSU9FZ57meO2LXGwkjUmDkrQ+uUroC/fMQ
6si2z6YtAFVjbvETR8be4r6F/gUmNLdLEiuqg6npbE5T36cfS+ti89RyAiGuPbcuYepG08BLBNd1
oY9cxiFuJY/1IG58e2uNwnV2ZOcKGzgTddCFYjp7FQjxTlGr0EGYohguy7hwrYAjIMMKETejsZvH
rqiCZerHY4P5FmyWoxOEXe/TKexl2ToXKAMGYLF8QRNRuhP0dU944YusEEJvs3jUi42uz1LgTaKC
wspG6o+mhhBSpeXuiSaYgqLnKImGgEPd5gIwhpwYg5EulSA2Jfm+1gB3hpOA0nhid+EpA6u0qmbT
Th79UZavTHIsE+k3G9C0scaXZHUv8+CNoPFNhJHZSDOvD8l6oVUROathbyNKrwx00SmN9xPrMJt6
5DKMejU+QwIMlvoruN34NsBTpmE7DC5XbBc5pxQl9gdNExbcGqVxc5hWY4Q7GeSmM8z7lpgbtFyJ
G290IqPuc8fCOoGhuzwMGMKsjbSK+YTXUj3adhn7gdmznRldVm+6TJlvOJz1MogjlapNo4z0cszj
7liMXVds3Sqqiv2aIZvuScHRbmezXNLdSOfCs+N9iR1U50lpD1/LSc7F2R/t6YHjybI2Zlxg3MXE
J97tyMM75y79fD3PWk8ixKDMLxnP5SgoMtCxQCuGOMJ1X7n3XmNb78DWNdSuWtGcSlfNu1/5ndwi
dqutfUm+Lo5oPUKngpRfvyDZA0qhnMr+aSbPzgtTVGkiEL3hIu/yrW9OpKyvtgdqs9HayXoxEaFm
2x62aSDk1wWqJClH8eijPA2e3/WNbzFCVGDkZjRn8B0nR0+30HKPq6/3MN04LBaouWvvjnDmyQjE
knfvU7cKOIDR+Pj61gVFzmqdDwmTKaeRLhhU4M9TUDMDAsArijtLtm0Zkh8UgQ2gpW1xNS2wA50n
ZBZQyZcPuH4URsCumlpUyIthX46NNaNur2rA/tbP8cw3np+GHNDahM+zbm+TKNV6UPYseeGeFV8X
XJdYQ2m5R040+/DQWZyMDCGuGrNdYybTXaHb1W2fWsYrVoOaG3Jhpdwir+3R9ut+NG8XjkuyXiWz
x1QlhobsqZnwN9cZ8SVeOc44bgEq7e2i1y2aKtq83vzUz996/ol0OloV+EUpqTnHjJTa4d9fq/7p
svTTSvWXy9e/4Vq1Fmf987Vqy0n5CxG7fsGfWxW1tCws9L9buvc9Efc39a2JMNezoWX5Y6p7yOz/
c6tyUPP56+qEnM83+RrkdL9vVY73ycE4wx+ZEKg++ty/s1WtCV0/LlW6Dq+FkIH7h+BvtL6/ZBku
JsF/Ms2o4hx08+gt3RMEFrGBxuKc+mUWl6lRVkdBQuHeNxiELSY0rLQeDc/UQXsCTUg0XAIEZQ8/
vIX/hYFnjZ/9QVqwvjAqtWGniTrGR+T/8sI81ByZKmy4vqlpj1U/lMS/dByHVS4JSdWQF/31D/zH
d4IqRI9EYI/OH8ezWWR/Wi91TOQd8iHwogj1L6bwS2mRZPHXP+WXJVYn8ZXcajwkiKtNT3zXSf7A
ettDxOO/kf4mtQb9NEWLBe3SpmusqWU+VKYZP8RDa940s/pXWZLfO4t/fEutVWrt0tWE3HP9TX/5
DSPfasfam+KtRWLQC1W+xWVXNUtAehvGGFlY1b7sXYURO+M86HzYHMBAc1/CnJ0Lr3Ove1SHz3/9
hvxDk9n6qjgC1x4zHavYqkH/8X3nsImFFcWMn5Ol7Rw+mkNr1LBRlUY/aSOW5C6bmAHboTtiWciD
ZCbvxXVH/RGlHRegIW61oST1UmIn+FcNev9QKfL95blEFwvuFAN3xs8vz188f0GkFKFUE/6OWCky
8mm8fp2QSB28OTce7XLdFd0UEMIwqE8V0kEUTgjVsSGU9DelNE9Hkv/+G7cFL8fB28Y8wSHgm7/2
UrsLo1bSyWTrZGuhbJaUxCvJxN96ja49JY6Y/0UA73911YD98BCiXgoh1K/3BTKsIkuTNt3CHBY7
Eqw8KiKx4txLOasQuVYSxojrvrV8BKtioz/PQCyY0I3mUmO9f9AV9ua/vmhWbcgvVzKXMhlSJjAR
GpZfruSpg+/7P+ydR5PjSJpt/8vs0QYtFrMhQZAMrTMyN7BKBa3cHfLXz0FW2bwkIzvCetavy6ys
rbuyADoAF99377lm6Wa72IOuIhSiXaGbA/uxeDrU2SC3nqiCD4b+fIKgKsY51AQzi3mRkJCzN8Hs
W6sP4izfNV6cEAIih/3ilM0H4/2Hq9jrvGc4PhkuAORO37caE02AkbnYgYBhQF2Vu9uyt6qH/3AE
sW2ssnBUW/g/wDueXSZjmiBWG8+AO5fXjZnieHfjEh1ar+L90nNkzLXKvXv/qqvk6PTBcdlf9UDK
heQD2me/DqhaQAuImJUGZkt80FJH+2nTMqujZqbSVY0GFjr0zMgTR03M7DfrhmRcsYzmCIpEE02o
sTairw2Eeiy0LsWsbI0ILFDGOlvprMQFYc/tg/BqfPlINKaHPHeSK14l6zYfc+O+cyzp7Frl6Sh5
51heJYtlcDrsHZqxLXyF69SPm2nfMx3spZ6bzQ3DCJlrGNJpp2qrjYi5wWstJhNnJdl7PeeI1FAv
FNvcG12rxho0i9lc8J7kNNC8gLpCYacWeKGsaMaNSVTmI6yPEqef0UFEB7HWDsfSHNz6no5vcmiR
8/p7y5jZxxbLUH5RkAIIjLbm8mUKwBdipNRooBlohbMw1jFYIqsdva+amQsRahX6S7fvjhLGzSOF
0+4FXQu78krUH0VRvvkWfz1SG5svXwdpeeuK99uKVsp8AdhlcuY0Ky0EJRDvKSC7O7frOfct5XCT
ln69e/9FWj/wkwlgvSgWYnxD/Lv884CYMY6THuuKE1aWcHeLWQU7jJMtpj/QwO9f6g+/jz0BF7MM
/qLYffr78HQWbJ0CLsVXcUmmhB7FaQpU1GrtC/Znc+S6Wvn3VvrfTvN/uijuKlc3metdWPGnFwWm
McQT+PbQaAJ1XcwTRCKvRHaBk0/32J+4NPn+8zF1DeZ3xHjwS97klTQ20q1ktvmhSMei1de9bTMU
NhZ128P7Y7qO2dnjYzVlC+KubFg2Qqc/T+Z21Rg9VlK6vlXIqiWOOnSXHRaP5dqoqumD6xl/GE/f
8HyXJdxmX/2GhOw5XdMXqRdWrmKDU/nBTx+hPEqpJXvqi8p8Ja2FvqfeCIiPOF2XBz32pnavc5T3
ADj5zd6l6ttQHhP6HdW8Ng1RGsxHWa9ajfeH5w9vt8/cGLBJdBmlczd5LIN21ECPEFFRB1d9T+O4
aylIuq2c/g+XYj+6mvlo+BDndfokhgFDR1cnXmiksBZGX8uOuab525JZ+YOH8Kdn4FGU5hREeArK
1NNLYe2Vfo69L5SLE8NqocS8sF8GgiqRgoGlzy/pTg0fXPUPY0k6HVLWNXMahse63v42PVHPy6ZU
W0hJ8Ip6t0asb4UJgqYHBLp//7G9fas5QRB/A958dWL5Z2pohD9eOcvBDWucWGFuxxCuFqqdRIHq
oVGo8oOYgrdbBZI0bM9GyeuwnJ7HW8cpyMfArdywcTsnAhCnrgJW2A/ekD/9Kgs1IVdidnd/teV+
G8AuU1oL8h61vTsHKEazfm9VaX8DlLnZukXnf3A9/pU8ktPZgbkFFxN1TTp97HZPH1lZBBiAzFqH
6DVoVphnU622tWEPEBkVPXIUbxblajmn7YWcuiXZ9KNyqflLYwbTSy30wYv9gGQ2IBFliDcG5yHG
UrIiNCsutmMJ6I/OEdsIvVroqZBU+cKuHVllPLclqWrNvE8za/wpqe8TqkFaTIQLh5W7tNKxj5qR
tRWtC3F7Ozp02c20VOLLlOtsWzTPru4aWlrJpnZk+RnuyuTiuk8wSwN66X+kTQMGAiQl/ffRAgYR
N2y/qHA2VLXSJe+IpfT0b7agtLPl0VfPsu+754Kn/bNIZXwTm1OQsRlZYvr+QmE5yjqtrrZF51H2
9qVh53g5puarA/Y3vgi8kgJkTlQcMtJsBfa4FLsiWWRzgYQ3FTe2JqiB5lrv0bAplpLDn8q8S6sv
YDaCe51+mKrzOO8TGfoXvM6uwivbmog57eFTCX412RblaCRXfWnRSwvmefoaDwKaq6QKjUsem9Iq
RazVpxRgYRupBUA2ODgSz6Mi66gcGum8FPts8hy2TpMFr4+bYkKaRFl9AxmlPbRFkGMa6mJuBFYA
Q9iL2bWjuEz4X9gSOt8QqaY/XXMY+V1FlvSRAHH5UM5l3G7Nbmxvhau1L2zdlKLfkIFVyGDd+RsJ
xnjB1KUBLBsLDYlLBkJr2iY2ecMovCX6ERjJ1H5dq9a9q3KhXQaM1VfotiuX8it1Ylqa3VxfKLNe
tRyLHzwEVt0F+25yx0vchTAVKiIY5m0bBJJhzfCRENJSQ19DEEiOsTOPDSpICIybOdFopPJs+Qfh
c2cLIa5Wf9P7jSJ7WBPeEzJQrQ2zpvD969GvmqPm1Ol3szGDYp83JIIvaoQcVuRdfczQ6WCfwyx9
P7iL+cSF9HI7SUBg41QvD7zX+ABjGKs/ugYT475oJu7WrFjkaHPE3a2LF6/8YLfx9iTARw7rxfep
HmAiOZssswm+MwZzM+xS3dl34CRClmDzuneh57LtQP0MdiP04pHo9tI+vj9Vvz3VspkjlNvHca4H
HG3PxAQoYLtVtmWGLVSFGsvfAgewNBcUmfTyKoUVoLeR8UoX31MrRXAb2I13a/LA6a/241VrIOF+
/6beLlV8zi7HWnYp7MScs6VKaVgitcog6hEnI1UZo7gDLQcPghTP+/cv9abux1aWbdf64wPD87zz
LUZQNFZve2tmtOmOaJmGOZzzpiY63LUvZ5imf6WOV4cD4kt0iZm24wDSbGffi/mcgad7/cxE5RM9
8v6Nvd0kwOxxfh1/0aIA7jmd+7PSHaWR116oi0Zd6f0IXN5yWy1qfPidceHWL5oaxg9exrdVHgOG
jsWZmzkL/uv5IrfkrZ456Ug/NB6SmzZjwqcMSLhgD9iFHlEfIYpcASyFdwdqwzuWSw/tIwYK8wWO
ePX6/igQ0XG+BlIwxmmzpszQCCTV4HQcDDFNmjXAdemWob+wIbA4UeFyLMRJGLcZyoo5g7Dn9f0N
ahiOI2bL67OJ2VFdEMRtfB9maqaoH2vvOBVYEOHwpQC1rQWK0UoChL27+pPbI0dm5ro6iKcLmoYB
sQBGV5LTlljOSwGQ92C6xWiy/nYD1jhpiAMk8gRRXtyUGAZyg2U0Npkkt+PsuJ9SJ6ndLT1zQwL4
MC3CuFSf3eBJRTxKsxKvTAU/U24pm7nf2npiklFVN05Hyy0FvRtHjM8+kh5Mpbaa622LBv5o8Bxe
rdYqUSuCkkVl11U+cjUnk9W3LmmAtlRzr0NfmyfsnigGfQNqnQfmpYEWmnnmrWO18tldxkVFBvCW
255519rGyjWSyM5nfQnJLRRP0qOUsOvNqTIOo29qS6gcHRgc4Oy7gTkFmDaGS2PbpHr50vUEHqcT
VKg9bnMKXgRZSiLM6MTDeMlUB2EZ9YAD7Qcp9dQo5zvA+1rbsy6W1Q86Nrp6yhac+c9LkDrk9ZEO
TyNwFrlOYHbr9Rcs3PKIQbO7mWTrDledlwc2sqZ4KcK5nBr7SOBrJyAnqiKLPGcQxr1Z+H2kpbbV
hb3wdZRCmS+yrdO3XbvFO5HeZkMXIFVB+/CkJ5PjU7+g4cDTTNwunHtB76rJWqMLgR/qZiQsXX5L
Ydnes1An3zxeoozeW+Z8ZdO79o4DWEobGG3tK8hyFsoa9ftnzpNY+MtcxBiym6yLj/48ZmoD8nqg
VlcVVAogZeWbrJCIEMYuVU9SuuvUP83lXs2NL3djXXlPTTd6eGtEOUVtljVAkD2rB62OXrvYKW2C
ub3UvKar0xFeTmoP3i2QSN9EEAMUZCNItyGkwlTyhV2D1FEsBXRhG5FVc7jw9RmRKLPqWVmNVu3o
HTts77Sh/THOQZMeWrvtR4Bbhtlv0Wbgp0B4UYp9hyTpKl8EZi49S3zzKqjX63goeLB62Onqi5hN
GOS2dPdtDIQI8ezKtuclnGjpy1h/To2aF5AKufZ1tSnB4Edg4YVikU5xwNmRvibONB60KoDInMXB
pIeeUVqvSz27n3vVkwChwEuDiSxoJoSzFGwL1YSAYD21aiuaS5/Bq88k6I4ahcTQmsrpddGw0W4J
96DJucoi9p2Y1p1N4r9qjYZ8qpf4qUM8rF3PZlXqzxhECBLJeKkuSObNfzie1O4TqQ8U6cts+Aos
HUgu+CcdRXSgPUFg8bJ1V6ndV8oarQ2Y1eqRTx2NCcSS8jOp2O7rYAb9k0Pu0s9xcAcIj20OkxZ9
A/47mwwKM2iTr6Xy0NX1OspncmCVPaHRS9EC8Z0h4yWKuinRVhg+++eWtMktB2slaHxPyHfieEZR
M3oTdN610bQz7QShAcxjI+OzLA0MRRIeI9ClpsJWmFlfhiot6JMW3XwBiqFdzfRJbh41rRtq1K41
oniThirWCicZd6QMFtOlV3r2EC2cLO/iqRtfp6p2bRRitf9c9IlzIbvOoCNfDhNN5XRJrg282RYq
Q8+Yt12JkJbGv4T2aRSV19GXmS3nwMKCfgwOjFkfk3LSMwQrHuK+Yqiym6oW3bgVihPg1vJL39gJ
N1mgmhlufN+2TYMiGBH6Jgts9MCmOcjvlqYxn/kwuW4HZsmEkj6ZHlvFwPbbTuRw4LSp0F9GpZFd
avFVin2wUODcZqadvuixaZUsKaIOYEC1877J6DOHo17Qvkr8piiwxKnaDYFiTvN+wWr405q7wj2M
Ta994kmLjr6AhaK7S0e22Q7Ck2GbDkZW4GAzgteeM8Km7YjU2OX+SokuqxxUblD07vMQAwraQoot
v5OsrtfUO73ik6K7f9/pNBpCHPD1FeaVxUK1CDlhI3t7irfKtlOwY7bSxG4EHk6ny8emkrgmCWQE
BtSvsdEtX0WqwS1Im5pVVCEurUMeZn812V1Djwltpo6YTZs9VJVDOHoCRb6v1t1Z3/TGayUUVru0
hj8Z6mY1xERuZaNNnJAGrHKqaB78/2Y7/qvj9//+L5BUv+2W3qZVDX9BpRTfabD/yr763z/yd7/d
sv7l4NUxfYrC6xZq3er9Q7taXc9wGtn0OtS6CID93367r//Lo+VrkUoduK73yyr9T7/ds/9l4YgG
Jk3LnRLSfwbCOT31ML1Qe6TlYuDGpnvFHZ5u6zSWKmQqurE6ecdboyFOgeQE2nw4p5jhrziVgOHv
ZcLhgq+rVFfaACLq028Ddvd3KeV3OOZZOfTv26Dkt5aqSJ2kqXV6G6vxSwZzxW2gBSm28TTZwbHB
SRZvhmyMv2TLClnIvbZ87TvXnDhrB9m8y4HSzwd2EfEtuY+efYSli+PNThMCkwqBF5GlZsj5g3ad
fNA6OjuxuAFNa3rEnAgp5PIcrbMdcZ4vgcEp0dqBrlo2ukXURRZ76qZx9fZySExnB48yfZBKEQPQ
5+6x0n0apJ1tXCaDi3Anj1EogofxP+wRn27W/7417m1t7hP1zaCeDmevM3SGZpDYMBoVXh5ESsGc
wCNKrSGCB3KfL5l1rKUpw0UzjEO2OCIsDYj2H5wgfS70/ypn/9wIOpPVuO8jYzirnBVj181Gl9pw
/gLAwtCi6x+z0Mo7JOFjFHe0nDgiLAt1hjn+j1oW/1ybfiV55y56F/+sjy/ibDH82OP5uBZaSSTJ
iQ3RNNejAugLXGy6wpgdEdV9VDD8w/C7Dr+WCiXfFWqW0+GXvYj10W+tXZ0k1q7SpgDvF+SBA/Vm
Dw7JWK3tBXBDAiTmw9jPACn7qYICGlPC/ODTWi92+gjoq3Ky9ukTo2xwz15TdyFMYDFBL3EgUyQ3
e1ouQmzvXbKB5kwWIyEtTX4hcnMmGALx4V9kTBkWtf0u+euDe1mvdXov6CmooBommAemsLPPfLSJ
AIsLGez8zp5RxA5kyaFIiq8T3AUAKt0y/pzRhyCFpS1vgMfMz4OWdU+DQwyLW1NZNIe5/SzsSbua
SDPD/qmlh45EmQ8mpLfv7a95kYoM5103sM+eIGcAJ8n0MdhpJCthgOdcvO1ctshKJNdmGZc3QHDt
x3lukw/aA2dx4Ly2FusBNhXGidIGTczTl6fpFkqVncwwpxI+Y5gtFNGGfLAcoSoK5qyS5iejL5ef
RZBOh6nx00skqllU+J76oPX/S+py8ry4Ax/4BoIGwln9X/f6W6md01fOuR7/WpdloAgKaod8qg3T
2pWyyuWhrjhnXZjM0LfLDFuDuIxOQssFYhDgkzAWDO+dhUe6I7TgE5jssKlx10dSUODA8dWLIbL0
2bjSHCuZ2YpVk9qDOfSAUaCFDEjumCiCf/AWvvkiaFGwxqz9A/KHwdOdjjB+b9fJsNNEmBTVYejH
/mDAskG7O2bh0DVWhK1wbjie5d+mYdAOgIRQRr5/F+tFTofWQzlPKQWk5arwOvssmZKTzG2mPjIx
8+FTVYhZNoOeg+RX3nNdlfb+/Qv+4WGyuFqU1oCluGwbzq5o9WJqjTnoo8mex8+61TQRLSD7ydRL
2Apdhp2yle10hai1vQpaR7+YSV+/cEzl3SN6+C7NqXwZFhdTwGzmL23j0mwYHMKb5qZE8SurAwF9
SOdTp2psbIMqpj6ted/e/x24tM5Hjt/hsjNi7TXYm50tbhZ6i9kv4iFSEthMKGxd7dyml6+2lnSX
jQH9Pw566O4Yfzix4IORVeM9jrK9n2liREGa9NDHTPfBZtnbOZlDIFth+bdxYa1kB3BB79/xr+7x
6bNe3Waga/imXRdl5ekL1weqoBcmxsjvRPbTMkv8OM3Y36LvmBHmpubB5IM5wgmpHjxt/LamVl2Z
Df5YmXSIiiAPQBWIF7pGvqtuTUqlodKsCuNQvMyflmZCrbzU020+qWcv0YrjIOJrEHo5DgiPJRYD
+XAzkTx69/4ve/sSr58R6dnA0VFUnM8PJucNn2z3IYp7fQb5oPW7AeX7LTu5+Rhbdv7BO/z2ehCC
2MfZCE4pSFtn64fTW4i0Y2eKzGmqXy2lfWfTkcmQ8uFX0Aqq+GDx/MP1bNqmgcM64K/P7/TBiXag
8F70Y5RJx372gez80JbJu3RWbBoxk84HE+7bPaUNkhzpDkx6NBbmeUIxAeG1TwrbDBqjcba95QGD
oAyAYqboMG0M3g1VNPux67VhR1YB4dt9Xzt0bxrduOvxYD9Zyta3Ch/UB+vS26+OOwOXzqmXrRwf
1ulQYKkKNJnFUxSAy9jHc2C8JDGNiqB0+5tJkTte0UH9odRAtcys5QcF8T9dHjMBOzl2s3z7Z5MX
CVI27fpmJrComJ5R9Btf0HXtNbvy1U5J+gaTpr770qHkCc3tgx9/pgllUea58Df+vh652L2c/nrf
R2WFhHaMJMyFbuP3gfMk7Lbblt28QJdY5FMw1N6dIkAPL4d9FOAmb63Z8Ytt7lvQYWBea5jwSrXP
+jp5fv87fDM6DidI2tPIZNjo8p/T23NLkIb40KzIZStwEHZu3pI7nV5BbeleR8f65o9V9wAADkJw
KfXH96/+dstCmjd/saYi3KaHdrZbyiRcYSuQVpRnwtQetKZvnkfdCsabXPJVhaVo8FYnE63ancQr
lBNX14iDQahjBs5Bqv94688NeSQ3GKx0oODOT7UJaACdvqXNPDHSfB7oZNEaWcNotWL87BnqihiB
j1p4f3gISGBXdRRSMF6GtZv222apWux4QqRkR1hlLA56wWD8XFVye9LaPKhDY/XNC2rjoODM7OdG
M/9xkf9bjdZZ04i3dBXiQ802A+xnRKafvQYT/SIzHVw3UrGF/6lQy0L4WTaSGz2beneBLTmvjnPW
d2lY8I9cgcZqYAQpY5AYGztaM1kaV80H3+5aLjnd63BfLvt4zkTrY3HO3w93NhWlai8imy6mTl92
A+xF/JnwevQBYIfvOw0p1QwMbv/Graw9klloOkOm3ONU67go1WD68yEwmiWIalr8UHwGTfdC8oGc
xywb11JhhoZnL0fspNT7sfJ9sGV7Owsg3V4lzj5Ti48j/Wx8RVOVRmso6iGFzOPDWi0BKZSTo0zN
MIU6GteJ7W5TSyocaoE/YQSugTd5hY0AGd7lrPZjlshbo+ZPblvds9rQmgEKfHCnb19F3BurQJxZ
CwHk+fnfa1xF94ABx/8NF6qcHSL29E9IlINrM5vLg98Z82ry2s+umUXvTwdvFs3VOsIOE/c9VS+U
iKffgS3SFANoRn4a1OCHgvzEO5o5+lVhcHjQBY2j96/3a/t0sr3igszLLA0OQuhgtbr8/uFRYJCu
kRLYloKq+dpq1rQHNLOQ3GzrVzjC7AafnTMeWFN9UrUCfVdMRXM0SyYiD+/ZTbN4ReiQcHJpVU67
J0KDmnZdUg2pksV/TbEEbMZZsr+aM/XBFuOs8b9+tCjGUWjpuGdY+M8XVkriuUb6uR4B7/RvLBEE
T0ZtyZVhkryQEAjAdwKauY2zVU41OzGsz1mF7dTSm/HwMUadS3z2B3vWXyrZ00FFEYcSO0AbZ66w
utNBFZRMmnaxligWSYmVn3Vv3nRm3D5nrh03n+gm6UDdECekwE8GLLBVL1wsOpZ3oZwY7z21fYg5
ss/FdTCbSRyNoH3Hy7HD1b6xRDY4Vy3q6P/LjcOFYKKlWc/Nn904b4JZI9OaI8OfCF/rAtTPO+r1
AXnsbvy5Vp0CQYj+hfKh1dOlyA1j/NJDPk/WpZp4N0cbDLAnssZhquEQPPQQelaT/rrjlkbv3Kce
YPyPbnzdQ5yNOLeMWXM1KPqmd7Z+jAjAcZIYS5R1GO8A6hnqL6fwb2muJfc11MYIp472xRZrm4vm
9ROkYwK1QIbf5IoP+/2v6g+LCWXhVYiJ8tOyGMrTF0BZA6cO9vyR641zlMQWNAVzyi4a15HXsXTb
KgR4fuE3Y3DRaApAkLFU1/yXo2fOyQdWhz9MvbjC+DrAtTNCGNdO74aQ4Nys5MQOJ2v2pRVj/ter
dnzQ7DReyxAmoeGFiBSQp6vEFf3zVMDs7kmY2S39TKZbLpY7FMW0i+RQfrBt/8MMxAkI6Y5P5BJi
kV8L4G9Lv4ndzAMpuEQiHjT7uqF8vQlcoonutEmkzba0stT7pGF03YNyGvWIWHML8FlAyhEtJfw6
UTp5jXFNuZ5acuwgrAj92Nfn1dCcVhcLKq4mbL1OYTd2CL2JyoU+2pGOsvXRUP/hPQSeu+4mKY4w
AZwNtd+OhZUXmK7rOqAVnpqY6RPXB/uXkKUtHLlcW4Q3HYG+PWmMyZ0lcvcAFkzui5KF/f338Jd1
5uyzYEpH/q0jbObnnL2HYChk2nMyiFK3Wo7ozOqbWvE0wCHqWMWUZezUbEkEIyZ+6mlWVJSkfucT
TxOl3UB8oVqZfgZzBSeTJLB3EJkFjD1SdrZQ1UhxL3F2P6FUMFHepfmXzuyiJsnV16yZ8s9l5bkv
7/+mP8z5HGHJMmDd4vNCxH/6NoscGkIh3CAy+cBuU6Owrl2RQI2ry+KvwSPdNim6FgxnNtPYiIMf
WTJ+5UGsYcBz+qD0wvxgx/DHW+KA5TDDrZWx8xpF3vTKLOi3RAmFoivhyvYq433F1gwUxRyMeY9K
s38FHJPcMC/M4cQmbqMJA7cDP+WWBqj9wT2tT/b0yVOmw0zBg6SfyQM6HaVBWt2kG16MFQcdz5xX
0DdA6l6zpx/Ia220Z1t61QdHvT+8b5R8edfoi9E5YEtxelX0GUNf+Zwd0i6x9xQ+zYOqMZrmxPXu
EaVXl7iXmteM7jR+Ot39OVoF2jSiRjdu7TR7IlzFtVYGyCZNq74EOOfeaAES0AKjdoqaIpD7Bi7I
Tsu18rjUbfzUEL3wxEJzRSK4+AdM/e9PBb+KBr+PIxYKNq6sK3TW8IWcV92LUpjrkqjvJDlOwdZC
IYOICDvWUx6YECzQlYhlo+hIJCGTcFuEVm8GR7zzEtnrzJGTDAHVLZulssb2pQYTmoQki87LbpKD
bt7MOlafjQ7vAdGxUU6EZer+HkGIkNshR98QFrX7BBdgfo1RGtJ6qYuXZmWNJT3ck64FJYkL31At
YNJydRFamGc2MZ8J0hH2xz17N3u8K4i0ov6ceiPW9tSevjggANpV92NQ1Szi8sLCHTPuBqiU8Heq
otr6bofCAO+AFoQ1GHc2BARzlcfY1okrMEtNEBhhxfcMHaSlHCjFD9FnVh5pxdRzch0wvlwO7HLi
A4KFUYQVmh3JD9R60Mu1UdxTyBE/M9Mcg83MjwvBvywYY3pSf7YglpZd1sjuxk6HXAfaIqHnN9Ma
YIqSMBs2ned0BiFAWslZwZq1SwAg3Wsc2y2aNbq3nJa0EVNXE+uEBfVAl2/QD8Enimu3FwfpdMNR
llBG4E/kRJXECcmh+iCsW1JENP3CaOix7dBQp26YJn6nh2mHo2w/KtXC9ihk+cDgMR2KYh2ouEhg
zTrE0WH0cb3vFUwDmLofTH/rCnL2QjKd429ju87R8JfW8LflsgVAUKdM6bvKyIyLXC/qSPME34vR
ZdfWUiHjQzXXRgaL+IXdWMWR86Nx/OAu1orVyV0wpazFtrXxzbH53Eeq20iafE6Muzlv1bEkqPCi
zh19V/qEmCP8OFqJ++hLDCgDc/MlNAvyxL1A29MUCXaJmsk66zP54/3bOj898bO5K/Y4/upF8vSz
01PbMfvjIIh3+NrHH2UxtVscruJu6JPyFX1KE71/vTd7F2Y4TmossGaA+Ba96el81xYDAQtiIPgD
UC/827i4gCRUfvaHAWY3aL/7ILHrmwW/+xHmLLwlPR3WY5aRTWTSGA5tizxdXtxZVA945PJHp2pJ
LSdk5FqveuaIDiYLKCt4KbYuDf2jt+lvHfLpk+Sw6UI1oPKCnf3cfRvYk9OafRnvWqNf3B3ZusI/
dmXnlqDYVA9nZE7Ti7hkQtvrpbU8drx/sMz6RQ+i0THG6ynx5bgvMAaD7xk41G7dMms+Z8BQvI3h
VUeAw4W1NWqp/4Vai333UGdgZjtf1A28pFa9iNq+1GIQ8PvYG530opNSkIRZNCks6srHkU1YLnLZ
pfXq19RFdkcGjWzrPcU7Hx46gt/8IMeEUIwG/FW5G/qhWY6JX9bqLkA1JrY50YsX6/k6QAYpDGdX
CyKajvgxq6+E62ZtlJdmseyIJku/en1Xl4dJ5lYRuphT27AEiCvxhRuLfZFDZxUbwxdQYApKYxCa
eV4U7cR3JohSPVGEEV9TUbs8yT5JOU6llVFd1EuNCX4aaOuFfmU5N6VvtXwIeoYoIx+W8S9bnysz
AmuWV0xprjHue3dtMKF0qZMjyIdk2hJIgSYA/q3Ch9qB/Nm0yI+xn0wLJKOhzPzxYCB6ri+8MrDn
61xUvYUpdWn3oz7G16bJ1D7r7bKOtfkQNwEbIlIUIakPcWl/Y0X07wA5IHJSsNJRGNZaQL8xB7+v
E4FJXax7tC1VawdCZjhLWOT2OhuHQu0tivcWn4tTyDUqXbfzMCW46LOfacGdzBMP6SgwUH3HUhQI
pmG5PNXaKMbdQjDwndYoKPpaMQzXADiV2GYWvxF/Ti0P5ZQ7pMo1HsKvuNfcaSc1vTZX904QbJyU
wjCCV3spHzGLZzfs8730YvKTYe8ZIqkfM83E6bJAceqeTM/o5Z0HHnPYd8CrxQ6hrva9yDm7HhOH
NXM3L9LG9RrX3bOWqGCIENfVK6LFFMQsaqoECQ2bZ6Rdm4lLEMTIjMvZdj3O8wSYsOZIML2wv4Kx
u7NgjhtbK5vr5yCnunQ1Ia9D+RkXutg6et7vwYIJtcmE7as9kUHjcDUMhcH/CXUVdB/16DjKtczP
I8D15UPNMjuEVp3NITlcRX0nDeWy8vs93lUd0muNjo9X1xx7L7muUcnnu3iZsgcyeCEH5b0fT1em
tJb2UVtaFycU3+Z4zARa6I25AK3bT7XjDxvb7yFCEc9c5VcLcUJqxwde8autdir3i1mU6d5w0f+O
FPSrH4WDeHSjj3pqX1Tt4NJM4Z/vDsFQBtPWyFCsbs2sM/qNSaXTJmWmBcgzUpBdbnn12nxTjTYA
OBTyIkq0bvYi1xcIqaTht4dKizsmdU4tHPLG4MtoosTdwnucwjTzVs6bkPTZi3469vipSRT1s+BR
1LSR75hQMEXUypiScFjWVsxIF/SpHE3B6uVLGSYJnsLtYLBuXreGg7reTtjKRoYt4iVcZhxb2zmx
gRjFHXE/29IsDQcF7Rw8VmgTjQtSlZxHJbPxuyP6humtGUgIIKjRkpE5EmtwqGKbLptG9VFuOrGI
z0R2l5DvhrLudoNcAeQaEvcKbGSiCTaVgTEedTPv+90Iz+SlGHv/x4i+/MUuBC4ggJmKkFIHWcBl
V9YVCbHV6Ds75MFAIot+kPjDMguiOyyNHGuaPsJptBr54tLuFXvEG3ADi0lblnBICArelw2usx1s
S1XcpbwxRIXadavuvZQfGiF2Ycc4mRDqdrk3TZddUJTfcsNHZq2ATeZIHZzFvtdVqy6A7rHjK+3F
GOm2Celepzb8JK0i9Wlj9hnzROOk7FZorAu8lY5bHoRMPLlJSpKTN1SyiV5PBkVMrFP66p40BfW8
oIhWWzkA+rsOuly2O0W9wHyGFmb/ZHSd+rLigLVmpaX2izbbaKbRoi1XIzS7H5YlJOXmhTS2neVB
L0cGvEAvXLJUuA+JE2hxCLNkNPfTxKe/n9gRD7u8nJLnXrQVOXZ07ayjC5jiqOV52R+LvmseJXUA
A2OLqubrKdNkz0vpuEVUasY4gBTABhZ2nmKT5uuSrLBuZp1xqKWprRhSl8RVy1JggYU/paHl4KQu
gCEkh0zpYPswx/s69mSfFziVgN0h91X1hcbudOsElWDs66VVe0hi9rhxW918KsDOZY9QlFnK+3IM
xEWT9os61OxN2bGp/qkNyvaS9nNyD8UQ1Pzs5sZdkVZouGFNTvsC3Ft/PeOrfCTViDgGWZEUdouh
kBhmYyGAGsSxzRSb2ourQedSU04/Lxu9UJGTx94vbwSSqE5HmZEbOBdT16tG1ujM/JT2PXwuawky
65L3gFyWxinVwzh48bJ1PY/IT1R4pLmVE2C9nTFZrX9P72BqIgwmwY80J0yZOIKOEiX14RaI3mgv
2RZ8Av8WRzXt8X8oO5MlOZF16z4RZvQO0yCINnt1KU2wVIc7rdM68PR3Rf2Tq6xrJfsH5wxkJWUk
Ac7X7L32MgfLdZtnkgKj2+kF6QvGwH6kIiDidyUNZGdIwru08cTsezVI6gjc7Nb8UJTwIg4jf+Sd
qhmb6i7uC4fgsqZr08bI6vOKc6W4Gube67mPcAknJUyxem8oTS9qBCyaRHD/g3MWbqg/rKkCBz41
/ggA1rYfSsSFUSJqz6X4ocS6rgIcJ3WgmOR+wxpkEwdAjFwbWhurzxwo6p3WEbvZreonLBPRyoBs
YcB8ycqFF2HDJoSqQDHwghcWviA7GuckROQcf8QnZOyHmrWZvE75FH5HuxZrVt7uCN+lB/DHLCLv
a7IjuvFNjlgUdsHk8dPo8revwqqFTuc57uckanExQOczmIM8UBBEcyPPf4HFvY1ptVnLT/Di9ht+
huecp4XP1UHuTzhdGDBNHsGsoW5LfB6t7T0T9Ij94jblRtLHBsohSNAOcGflpXXvNhbzchIHZqya
0GzrUzlDo0Z70xK8okj03tfdvGYYfKPoMorJsk5FU3FtbKfOPymmrzvmm+V0MuDI8/shb5AcuEy1
6sTRLX7bgsx1bF8Vr4qWBMfxZVsaDf1u6/xfopELDpJRW/bzZvUCX3SehdkBqP/47McsotIZmsuG
SMelOmo2STk8DFlBUkez5W0iuxGK5KbBCSNTrZv9ghJ2PjV2I+YDpwaU2L6awzUB5qLcRMyM5E6Z
WSPy7SfPf+46D5skn986jQHZ6UnHQU7IpTGM1yvt630WYDk6iyZzcj5Fb7EQjEbrhD1oG98YfNr3
bThYZPqwtKwQ829D+5TX4ZQdbR1K1pqOV9rEbDjo5z0NER8DlBUfFF6R7RhVamQAMQwyOGbaD+vU
Yi1anPkFw+ylnTBPIEDLtvvOgLV69KM56JH1keRzLFfX+c3QyTOXRVe2lfi2ttIZzqqbivGGP6+H
uPnsK3sUkH2csOYZVd5bSdcxJdiGfJRvS7X1D8ZaqSxbcFLdyR9KEFtZ5whSvxkCiLSN8wRAZ+KR
tAAbOJTVW+7U4lMVR43Zu+EUgveE1+o+xc3Amc4eDTdwaC0Cn4qfR09aN0V/IMaQcwiHuZxPEKnC
/BXUl52fAtPIRxhlbnflBGcOI6S7PODMjcuLZ3yixhtWhBuGtI4k03LLnWAX59tk7gqfB/XO2xhz
PBrtq+qsajisqcum4Ul2HRWGhBeGCWXpW/baKpLmTsaTL6+dkqZADo2+6dgON6sVAevWvmtXzlTl
wQzilkfRopDEornyK0ETpjrCTpx2ra6OS6O5JwUyFKkvtLkj/JAmgnew49xD0MfEwAkevY041oM0
W+32Z4HbuqVorPU5wxCY76uCEfrJhpLx0nmd254wnVleSsOSOdghbkwJ1iswgdtq8fLEHw2fZBFY
tZK1Lrbvtiot+hAl8wt6U6I9Fo0BHqcNr2xTT0ALbRROHYTgxrJSxQo4Nc5K6Ew55t2v3J9ZfC2V
ZbyHwgq9Ez7E+jth63Sli9ERQqmxLSAwW3X3a+mp387waab2GMhG0Oh3C6xQgx9fpxY+jfoQW3PD
zNAnufAQCXxD/tANfjITJGG91M24TZdyu+lig9rvP96eBpN0dUByaGFy/Zl9ZffB4Y5WkB51AU0I
cpnH2RwBZsWnni87O1LFsCsdXwVJMXjjcYRVrdJRogw0jpP/NmWvyms3deXAutHzLmMl6jC1fa3V
BdsaXNMOR7+PWxoFSMjJ5e4rQWt1x/M8PeWmicCU1Xbz5hR4/I9a+XZx5ewdnw2tRJiOMMh/do1x
LKwqm2d/iGe/vqoxb07MuZuE+sRpWUCC8XiLg81+UAuVN5FEPbkKbWGij3j2+LvRptlXDIRZuikT
/aH9DZpsaNJhAFJzVBaAg3QiUefjnE83uBHBG3e1DvsQ1rrT+3sQwu5wcJyOfrbPVRWlYTEJ0jbi
TRQHlXM/wFZv5NskdBcA7OyByS4ufwfyO790LSKsklnk+j/VZKnPk1/P5EjkevnA3E6+9F1r/+Cu
wCEoqZCAmwSZ3s6U8iPQYt01EH6Dufo5OHI4+auoMJyGBEdh35PtuveFGZbnjNrC3rtuOyKSrmXd
JoHTgYXC8jC1u5ICTtzJrXGjO9F0fBxgv7CxlRszM+gFO5EkdE1+U6dQpj56dRjrhNdBMVN5rE6w
h0QevPhousDBzlB8Wx6XjGCneHCz+okqqLxr/Mia7iTY4xMEbde992DcTlTPdayeLOOO5PzMFoZx
V7nmBbgWAwPPzwfsWbxaxCe2PA054qgRMWbkVgwBNV8671GXa3Bcigm/JPapWJ14YsjMQweaAk7G
0phTtGzn2C0DJuiuFYM6zWSff5J5RzkA2B7wLubMi8REuO7tjqDz5GauzFLKa6fFtAw2YN+jIOF4
YpF3isSyRYyFmQJ5lT37D0NLBi7pYyiTkrbwNnPwBzJC7FXab2YUEdmxVDoXlEe2uawL9O2EoYO6
u42l8h25mc6adhEguJd4ZcJfOaFBraJdTv1A6GG8BqQ1tcdNe+EjNVZvpb50zBVo3NanBGk61UE2
1W3qi4qSwKNZzaDEttwnCRa5H4yJtcdKmxQVo+eBvD/MbGe9lnF1DTT845OOm4mBs8qy537IrAgy
lAnOPfawEQNYNn+TMO6rQ8fCf91PbAK6R9nGVfsx7iYrfvAqAWKfUbVg1o7+mrdkZL72ccPLihqL
qgF0OxQgOZGUm5NYP+4mLbLmCRCaDM899Aj3TPZwNSTW2vBK6ZxBdqcFHDIOiKprG6oP+uVzVE44
JndhPdifF1rZNR0NlU86O1pvBw2/3MDqKLO3oog4BpeadoqVA8L7vRVlxQfeMWF4YvXsEj665faE
e4Wp2dUKlEegTzaL7xLyVpaAty3WpO/0Ujw6hBVVULM250cN0BHxnr1u83OmMyXTBip1cyoqFRwF
LILivBEVQI84jNWl8JuSIG32Jjfym7O8KigAfQKIHk46ERcoB2LJzZpoR8aJaRge7KcI+cteCb//
soHlJy3A41feLUPH0dAGmt51QlhLmAIaOV5NwTKND+O0IXpHV4Mj1W0tdb+I2QDfjmTUnUVPN/zY
VHb5eWnL4s2bSzDJbof5HQd8GM1JJeywO8+DwooqByNfWU2NyeiFWGKpK9aPW1MBCLZpupcLjc7E
Aq+dsrRZWujMDKrkRcWaiAM1SRzlTQfkCQA3ts1dbhfFPU6d7FqIXug7G4Mhh103wxwLeG98HVmY
KrJqjP89ZuCXp3WRNfre9xiKHFytSJ2QNh0+Kd/lxrCO6eRyhavjb8+QVFClCwjybjIwkH81tSj6
Kzem4Twms1l89Ya+fnVWyUKy4RH1H5VVbAFm+XUyZydv2/tSghv43I9ugdAD5++lakp9c8V3wKXj
GQR7EsJ1n/gGmPAch1ljfVmGtvo1i1BgjfKj4jd9fdsctSa76iFYVlawTWu873Oz2OREBE70IGP+
2R0fzY2OjrrZ0hVR6xnBNYCwUQD6/ZHJkSKiIsoo2pbK2PeYQ6N1z5dCHe4RGP6MqReyjTZ5/Ast
3OSmuakL+1Togt3gPIvqSepgHRhTcCVpDM1EvbtNMe1TM1/7enMZdwlJBPO0Eot1iJ21I+eC32hN
prbE1Z0R0yV2bL6HlhBmUf9CaLOdo2pyvjMbRMZSZREWNGKJ9xb91gqVemheQd6ULl3TqrKnTWr3
a9EvodyH6Bn1fpkGq0zAxUIKRwsLlawqrGG4SHvw1V6Hw29G3UY8x55a+gNJUVb/4vFyCtMeeUhz
6AGXLpyRmQe5emAPf7Gnza1upS7xWrFFpvq915ilB47f59beUnQ4O75rcw4y3l97AXEDffm4Ub0t
NOsfhpV5xiUau6W+aNnZ97jl1QfjaRqyIVoL2p0WMvq4WYAp3D4q90IBCNmvQWUxO9TzkgHoLOki
6WrkU65F7ZKWEW0AXtAO3cOIUd2F9XQ4HKRnN+ZBx73oH2yxBgGO+3WmpXFIgXibrFKymIxMf2wl
SvFK29a3OvTJriSDPD9SITYjExGt79GmrvE5Q5ZaUDFYa3CI56ICu15VfcejP87+bWYhooTh3gaI
Brm1eCRUFRfOuLUrEaBiWcMvzDB1nXZeS/ZWqequO/EbE0y0omAcoFTiIrp0lRVYH0D12NtldJ1J
nVRVhvFZQD2b9zkgBkYQaoisOzXMfXkIjDHrLuNE265zQ4nq6WCm0sap2lFJ1JN7tNbWhZNmxSRC
PmpQOWfqypFp6ub2j4aqCUhF7QoE7E5MDR4z+hy+dQPKmQeCOE11WYJWv/plIb6jBgYzJSEU2McQ
t/zHzOvz5xkOkoF2bMMcIK28WEm7KsfmOID/SPqed/quszXirZUYNtIF6mZa7wKqvS+bHfJuMjnR
rvshaMmYysON35BjzS/3PnOzr/HWRV8EJASmuhkTqH1NQ7gysRxAE1ENf2/LWn632yn/ls3FsJ4i
iyTyxApr9ZMR33T2zeSIQ29nJHC0cbcB/42L6QN2odwh07IOVWL4Zhj5SjdCO5HD/2USeqOLdEF/
dgtHfOlKe/sJL2rsoWEGMLzyEjrmgedZh8dcMSHfO/PoLSfyyoy4tvFt+slg2Mh7knzmNpX8VtGx
mXv7F0NWP3sVXdGG39jdEuND9+gTgVk4k3MAR9xELxpNEnnwi1jmX6G7EirnKgjHxFT4CFcL7kTv
aetw9ielp5iDU8wNPjm/orofypn9H+vh8q2NIbKqYJXNvlp8cayUiRrmkF5PmiMqliMXgx/TOcTI
7NygZ5TQa7KGd0UGAmLX8OVUD1KEpj1s7KS/zQvOiiecQuB6LTGX4kopOe1D3jlp7zfKOpAx6ZoA
ilWWhadAzvVPTSyg3Fu+bsafK+gpBD6mXovd1ueznSCXoq8nrwdIFWOAMr6XDK6eCRsKNTsy9B6k
isXzF7/r1HqXgQCITyQjKcIYK94IIEB4d9XcsETLOZNOiZ+oTnHhx+5FTSPrfe+WeMpo159IjIW6
WP1egq0A34Y8UwOKbsLtWiiCX8GH+Z6fIVbqzUm1LMvI1Bv0T7rpAqyR41q/eRvTT2lrGqq9Qq1o
f2g27p6HDZNfwUMc6xPQSxHeNb2HZGnpGNgnoirJSqyr2tag6MbhI3F1PLB1o5ijKqmjKG3Hwo1v
cDW3SCZJ7ivEspJbGNZ2PR0txQUgdGU2uGJRS4vUrjvvYtV5zD9AHC1hUSzn98FaeN6xqG10pzaq
SdITW9bfhCDydL2anhw/Os7cyz6xf2sfUYuMwU5O/VheJ6II7KRGz62OFXTqR2xjYbbb8tC1EjPm
/ZTyB8OuwDX8I8LKFMOYW4h2dTrri+k4uEDebqXZc0ZnGW2Xy6HGbBlCmEHR8ZJLds47ZgHe2aoM
CCiMo16YTIOXP6ix7ovDTACnOfqsRMidyYjk4WWA144HLGI6BxBBD+dsXsilIoyXQecQluhcDOl9
SH/9NQz3zA6tgjURkvg9qXTttN/Cntnc7Cy3aIZAKTqNvm6fcTs69cGztlm8LU44fOw4+l57p5xU
ioOQjGFHjd69dIN2SKpo2T6vsoucC3pgWbJSmEGz8QDZVuppIYdzNGnCXkddRs6J0Lz2B2MGrpWW
4+1xGsFs7CtXaXOsa2i8g2Qzl9hVX8XHER0z7RTRrWKXD9nyeSBB+0c2BIZ9KktLkXiZIGEZfXGf
NDR5wEoi0Rd7z0T+dSYKlE2sxbxsl+PMppAThCDC8Gkm/0q1is9umIPwF51QR+AKRKKAjgNKyAUD
FhISEh/Yt4m5J06lLoi2XBdnKlK2StFtLOo6j5Xmlk9Qb3JQqlAiMrg1QPc22m2ieIyTS0pUvR5k
ld0y+/hPnkkVnqtEtFUpzxBV5J0tFJlHAamZv5bSr0mOmiuLZJ+oAM5DW8eJx0k8HQi4iopTPTO/
YbLGGnUvN2OaRylsdEotv2d4FEhY/UNUsQNkh6D6O9aHzAmbNXN/FzmxkvTdpJJ9qHovU4cMSitx
L369neBNsk2Hjs/8OumtNbP3IT0rOJk1YhDjhJVHTwW1IO2mhSteL0EGFVLbeTp0of2NoBYN/2U1
y/w36dp73/k/JFlQ3WAUEDtCj/hTypGXNj2bM8UpEQjtcWCmsh/nYLrYlprxD7b5z9zOFjbVjhgO
DD4cgsWBJVGHeZc1jLKdNJt7mbYtPJVtXyXNPMpPmmeWAj7Pvzp2FaT+0JIPWWfV8Om/hSi3D/eH
iAMMBYjxGII6knio8n9++KpeYa+wLQGs5vs78FzqLIWIWevM3rkaKpYojViYm7K8+4uERHj/+tn+
TWkJtJTtsPDfC0hYUm2RX7bbYQ7c4XEKkKhlo++QLlXFdnUIeWMtqMPZfhfHIYuIAe3DcA2PtTCe
d8DcAMJBuXU4nHrd2AFK94jRPl02EjkzlLCpPIpsdeVFlz8PpjYfC+Ga7YFAoKjYUa+akiJeI2Be
nGwC7d+FNYndghEdoah67g9yzqJbSk8esWBhSROkfbbU+iGvVvlFBf7No91t6rxYM/LwtRvNJ4U5
20uabfzpIWdKGOg2XxDBTk8sOvrUjoolR9YyE7mcD6MgWAhp6UhsmM2l5ksKFRz7fuveZJGF0d4e
2cKRyeQWb9uyuYSPU2xbzStDZ5zhgx+Q5CKDtvxZbw36dGf17KdpzpC9sL4t5heZ9/N2dHxkV5zQ
WfstWCIcx0NrrG8oV1CX27n0J0bZvmkZslYWA22vzJxDPXfdV6Ky2r+CXf+lAOOrRvyF2DXEuMbo
+M9bzmfWy/RdYO+srPHAGRvtSuxIZ5fLn3pj5eyN2ObvfVx+ncNO/fKzWhyafLsPfcG6ufbnR6P4
zP/9IPxLios9Hag/O3AcRv/Yw//8WJKZCcSekEipoNQPvMzsz7EsxqMPnOVDy+r+2HE37Jgw9Plu
njLvcxCaLAE8TlqcK2fCFU3t/UUu916My4fi0eAaEXNg26BF/vxQo6u7ycakf7AqnV/IZSRPKpu6
4iw5FKGUKnkOUNz8zYVwe+r/PBUCrHwh6jTcsGQ1v7NOh2KkcCJN6TBohtqqH6g8S79/QEuPnAS/
Mxs0uucPVlepSwf+lX+meYTvvp3yUNiH3nLipwC8X7qRN/b/B8iECwEeArwHZy1YbL6wdzeQgxi6
ZAvqHDhhH03ZDITKlnV3r90KjNVfbot/ne5EpYTI3PAYcGeg+PjzG5AsmaU35Rza1uh/n4bOB20L
3zkdZ1v9dFdqtQ5ObKp8vd43pEztI1Lj2U5nW/rfH+XfXwq5PLxkGPf7NqjOdxabsRi18W25HEBK
jS8lrTvjJhXHSdRtxc///ln/fi0A/GS5aCPTxHz8/mhmODmhrpDbwROaxlwgD901s8dOsMVYxcED
kG6CILabKAb+8rP/pcVEoU/Yzz/CSJz74t3XOyxRxtaJe35SvnwxNQuAyJ1rbxcN1ZA6JP/Jvzz7
rvv+fsdLz0TbxXKF6wF6959fsjPJLXK1k6XTVFR8gwCOJIeS3aYkKlDTe2qaz1Me2jPiv7IjBLZx
IMGLghaflsg+NxFJkQSkTe0/ku4xeLKtshwSxyJ3PCkpB7hr2AR4aUatuM+qipZP+WM/XJCRVdbf
3CTvr2EQwzARIgpuCBpumnd61rEETul1kgYeqfN3+p0NGCOuxY8c/821ywPztYugKe7qlTOtFpIg
7jJmmtHfDLK8foPd5M1Mg7vcvp8my/u2iLy4+++b7P/6kLfCA78i/0Pr/edV51W/1DVr7uPUtqAX
10pN6ye7tQRc03Fxhgvmt2l8++8f+i/bNJeGWxSeODpusqXeuzSRL9m9D/HnqFuSMZj8aCozPwD0
v2TpxsL83gtBwPUry5OdIauT/xdefmIZ/Te73z/m5P99zhK0DMiK8+VmG8X+8676IlyeuCDWT8fM
IQ1l16IOvLbD4N4HZb6JOx26tbpu9HzlA08EsZA48Apx7umd8BILthi7GFe8t8fJGM93CF5ZYqAh
653rrB1GN2s18Cd2P3CMkxcZPLBfqbZD6EVDdzYux9muzaUtT+6gs7tYIeAgHnBgbKwXV/UAT9tc
XEqfc+5SOKWb3ZFdx1xnMMx3dptv4CMoJnPAGityRgFdouWloKXHukN8P7wGoGTWr/lW2MVj2zcM
dJdh3a56VnEI57/3vQd3RMikgsIO73JutSrxJ4kfr7UmGmPkuOEngcc725u4DswT0ja5JIwvcUb0
GGGPf7k93h8FIa9b+2bYwNJPSfz+lF0rMn7jfrGPGA9s+H1brNWOuSc2s9wWEK28Du9f0vGKmjE+
ScKqDBnTBnK7mqqrvUQGzU9n9/NfSoH3xz/nsEuqQBjfUBDI598ZxLB52sDXcoCK1Sj345hrjKkl
TytISEv+5QDhRfruSAS+gRcFwAh2YuoP8e69166FVQ/hSMIRkSPdTQDmtI9Z25W/a8/Sa+phikDK
VaAOe57iwXyOJ2CYF3jQbf64zhhSjjfipf0tjyb6bQJHhffM/E0+xDWyuiSP89m/lmiSnK+t1VTL
x06qrgJ0DIY+1Xog2CSI2HHsA2NT7g8rLKT7rGXejpHlnwveAgF72Owsn5P/l8gkSKKtjllpLDfn
rwWl83lS+bKehsGvtk/CQf69Mx3RFDsfoIlzioGbHn0LS9v+th59jZ0s+jW2GVOU3BGA7HKmchR2
zbhaKZy2+tsNh360YWuGl8pZUeFi0iKSoyvxLWG0h2hC7e8Nj0i4+4D1ObXVkY1YLfeDXKeQfVQ+
DenkWXP2aWBpT5wIk4QkWOv2x+LZMzkrc9ETKil19zHuXQwpXWdNv3Vbi53eYlP94K3BxKeOiTR/
ZU0Dv3WUyvm4LqrIEsohr/+iyyA/57RP9dmfgvnFazVESnYjbXb2RLb89DhZOeJbLPKJV07Tx4go
c3M2bA8JCYjz4fX2soI5jsJUJkFhCMpufUnaXhhV3m+ncgkqhWy8/mpQUX7wqrIXP8syQo5uyS5s
ut2UZSVJHszh4ejD8mYJwc1ytzKQLJNmMKQhiAhvaYrchnxkbWfTwRd1w361X5grsvyhi0H6M1kJ
mFUbelpZg/ZdvbZr+RSB7fEa5YrjX4mK/BjSsG6JDf3za7QwB96JenaZZ4U6+8YLcgM4HVfSKo4t
6QKpWyC9OeVLsbqAxBccx+42zhcfxvlZzNYWpej6InzUrOs4z6ZCR6cK2lG9D2Q0/FqKmb1j7eT0
kR00B2uHAI69A8K10Vw7XkDysORQt3YW/W97Yi4hmqucdH41sBO7CzN2gSFLCbnsSLFQ38eiKTRW
YwMDznFUTY5D77RsL+ZNbAlnNl+DbAIfKTFIb3fP+jJ/chXid+Y6pLDuLc8UQ2rVwaoTLxzqDzZS
52DnNIu6RnNJcDrtbfBrK1wG/ThTIg1RNlsfa/46gQo3Ov4jM3KEMPlmwagW/RvdP+GtTKZW7oB6
+O6XW+AeKKPodQSOc5jc/lIlq19rwYJYkpIAMyJOXJKpUUnKzCUCGELqJXRKp0ybcUZuZ9XNR5IF
13ODjOAnmpLuHJaRYi3slqV/0B68lDPJKRI9C3Gs7g6fDNm+Fn0s+Qd+S+Aqm0LvTrlBzFt6bhAC
j8GgUergj6X4hq1wmUkE+8w4durv81EvLwQvQKyfa+3cIem0+v06iq65Y3AJL1JsQmQvxt1kfC3m
oQj2KFu4SaN+c782js1EbVAYCHcM1LjcAJd5C1RObi8w0kN3ScNyWVheQarr2Xln4PqrSq6ndWG0
hZCtcEdEXkw6sPDgU9hVQTZyNQLSe2MrzjmF4pucR2T+cNdoEnNTqJfKYxJtNc+o9rtXnyGZ2LVb
ELyoeQl7QL95e91u7vmdTYng7UWJdmTXLaX5YpADtJeIAOB9gxXgtaYmbcA/W822b3SRL+e5iKpX
SHz2kjB98fNkYylTJxikCphOsUx5KhgJgDyGLeM06mtVYng5xXWnvmJixEKTxbnpjm616c85ZN4C
aJtYOPnYJt5I7RX3Nv989MkopXIWQlnxpe3BDME7C5Yq3VD+HLZiqbtU1GWHw84livzQyEKRRR25
xfo8+nUfp1kV+k+NzllxNL5sX4YsDNx9bzc3eciGVjq57XJGUPKxo5jfu/4PXVK3p3O9CX12/HF7
NaGkDPHI9EwUNK/wS4UgH7kJkqWC6IwOV6I7EkgtZ8MCv131midt6bmHNWMUmjhLHKQWf9AmQgsE
udIOuh+hDKiRllYB+kA0L55NuXD8NHLMvpE834tkAlHE8RPFCB1HE+AxWYvt0wbZq94tfu9+oG5r
iiScoQGcIYXd9OwxfqVkC0i3WyRbRMZXruXuFtu3mp10bVFd2TUtn4uFbSnn+LLIlyAfyp+92QiB
B8JMIGYDgZMDiyjMXb5kTvDFYa9CuFIPJegCf8HCVxnmvI7Yrn1xygaX/oyer01ZdYZ7e2XVk1fO
or/0WoI47qMGVTrHFNtmHyYhfI819renrrHzgwWG3E22zVbqtI6USrcMU8c+WNqraU7ZArjHasbm
Z7wlCg/SH2V4KFonIl15cNtfON4GBDGV5jpLkrky5DZkPiNJFCkWpsvaw1/AXTnhDNtcRboz8L7u
R8QS1mbk63omCdeFpNA59DL/ox4ib0FvPc3O0+JuUfgpC7n1Ery/vNRAOTHbiueMOMAAAca+KLL8
xS0w8+AAn5djT/UwcJBj1SI5PC64IiOjT6GnLX+q2Ps9xFD9Wd1P9fTNW0srq3Zlbs3ioDgl+DvG
iWHg5VaV9mLBG2ovrj3wNu367Dwrq1JXArqdTw40+frM2B7/F+P68UeJTqvBe9Fl9nNk134qJsA+
e8RIskcCRg7GztHdlzFQpZ/KBjHbwRG31PI1AoSFvrW8OTzimuUZiXEvJacyUHJInVxEzw+PZsDD
gXy3UYdVLdNnIe3sR+Bs8XLK+EpTWdb6jdigYDt0qm5/iTxC5NfzZNbkP6C/wrLQ1tO+w1vccDiV
zMKMUcJG7cG7Cx9GMG7JjLGTFHfTLVdBy8M22NlmiPVWD5ZnpPmlGwbo9eBW4Ho+gevN2N1aSycO
49SGH8ayqPND6BecY+TQD/x9O64+iW0lNTEo4u1ubkv4nMCAGiISaQl48Ca+tbHJUbW2QXhH2rtk
iR1heDhA/sYzuagIq1+0uEifrWIsQPPqcd2eMfNpoIND71f7WS1EjfdlvbJnD0kXYrvd+j+XPu+i
3aq06x+LpRQ99/nAUH+zBdrOMeI+iHP9wakLN0eONg2fZr1WGxVj4Ce1e5sQkQMvVZKvmnV4XYwL
ujNGZ81ui7ulO3Cn8ATlHi1fXW7rfMc6p3sDcIXzwFnsOXi0WCoTd6lW54HsI2pNuTl62TeNo+Rd
MzZTvwurLfsWzHnwq+M4IZvSFEF7bdbZfcIMx4IH8/NYhler8ZplX+huKS6RAvW5L2sO6zu4GJog
JbafOuV9oPzUNY6fPfDQbxG6uXlJ45FD695iB3/v6LUJrpOmmH/229zC8COBeV6ihi9pf2ulkZHI
aIZEb6MsOxCSF9xRJW/rPi5JF8Dw1xIskC/S5nBCArFrAMNEJ5mXEgcwzHaLcgMYULpaqHubnWBd
Ez/IjD5iTyjvFiWLKbvtsQzCpd1FXjZFKVX1uJ0o0LNh2st2wvcP+sHZFy7qhhS9pLb280KaGGoq
zCqvGglJcKjmtnN4bVkkiw2uP96DlLbqS81A822zJ5cx8NSpH1nId53grpnGu5a8EPva1V4VPoI8
CuffQ5DNM2FyMp/PTbH5z1ZBoOqRiopsDR+F2zLtVrQfdUppE391pN+cFqlugaM1ve++GoDePKlB
RqwgZrex01v2bp0SvYe7zQ+KMb9T5CIXL+ThSPsQcnrNZxNVufwoMGPe7JCacBhVFnb9qDb0JPc1
tNjqgDskN6/OnGva8WGNSFbNWErdiUpm85ElXksiFnhs7AHd7DkTS59wuEVY1lmBxHCpIlaz0sF2
iRTToervUKkg5LfME3zW/pb0VbTP+TggYxfw7kziGXZXd7lhXvrFl377jPoRr/smkQZQXqr61V5z
FQ9/Gd39e4ZEpY+Oheym0IuhaPw5Q2pyFSAPyKcjUrX2AQjEN42Bz+zYGdt7rZa/wXlvg7P/PbGB
HMKeAI5IBLAD4ta7yXhM812ZdZ2OxVrOnwdPqYQ3QfFi5Dgd2FaQyRk35hXOzHRPvfs33/j/9eMZ
AAAXY3TEpPLdrztFIRPmnq2ErQzypam1QFwMvt9/Mr4cPsfk5v6uxhblVKuGO8uzfv/3eOT9z79t
bJiPIObmQmBcv01P/hdDgPHp2veYpY6Ma9poh4OLKQz12Bn50/8wd2bNdSPXlv4rHX5HXQyJKeLa
Dwdn5DyI1PCCkEhWYkZiSEy//n6QZbdIVYvtfupwhMPlEgUeHCBz595rfavfQfFodktQD6saD009
tWWz/f0v8LYtsXZBmM9Q7Fh0pW3x5gYoqgkTyPsMLgw1OZJreWakyvxIvlV3EXh6+OyyF7/Tebfe
ohPWq9IKAhfmMa6kzH/9sSXWPJtUOVDzRv7IxCY9W2PsIhutKpkSGSYHmQXBeWYB1yiQfRNVbpTv
9H9+ufVQ8NzvmAIQxrYTrv/+p1sfBCNmYb6ZQ0IZWp+5HlC3c3PUwxgBQGyW8wZyVHWXNKJ9LkNp
XoNU6bv972//98bxz88/RRVQE9AFzGE9mmRv7gRclqq2LGTi2ezOgnNUTPlttmpcnlu3GYc7ZCu2
H7W0U9zVI9f/aVOJp3uC72R/2WedVVwWYrSNm7wK6+7PsVcFJuDU8+W5FH6+HCkBiNgawh4CzKCW
YhfHyp9YvBP0SCLxWHCJhNa7vEEWExm9VZjnyxQgqJ2apB73SphefMyAWZUP2C9E/QmdeGBfBRlZ
n/RVYi2P9IAV4AsPPNWx8PVIkpJHF2Sv61AUWMhxHG4mQ1TmiGHYrT8yeJ+tndZ2+Yx11Ow3Y4t8
MFKAwz7Qfrc47kBNKc7zcordd7rkvwwm13xcWvMoc2DjuL7z5pabiGjJux9xloF13k4oY/ZxHSxb
t7HTxwwhyAXx49OZrst6U1NdX0OTdw+5Wmfnek6j2lT18fePgfXLc8AgjAEc0eSOT5cN8tvrp7Ff
VCUNOHT7sAvgPI04zYyzvsos47GfS7gAQTzgjERHSbyQQ/7YTvtURlct/TLekQpW6ONEQkV7QtY2
mwfUO1azEQNNj2e81d1jgG1eHueYhtFurIzms0/MA2rPaXI/Ke0GHrWr33w0SIPKzqYMBXABKLfZ
y9Iky1MQUWNudGNDgp3sCnEGnAwUL2U8UxtK2n67Il0D1EadD/45do2xOqP74Yrb0ckmtScne+nu
g96TzYmyszcZ39SJ2GN0H4laMrLgIod/KLbMKt2PdrO0BULfZmppluu4+qwsn3iMuReaky4Aj3Zf
Z7RPiMgCDYBxm9ZTZPW9i+bCsvvsZqZQ9c84/jDwBjy9ZLt5ylp97dltRQexato7kSmTDRV5znzy
AAF5j9qCmyWNzEE8hT7De5B8UY/jUDtfO8PV6rybaL/skgReGxJYO0721cJ4BYV0hy6XbPJl2RfI
y9KrsW9HDsjdEnwQg5jdKFdyuet4saqoBiLibTNqA6LZY4Oumu+WY8p5Tod4iDN8CogZGIYxJwyH
K3fIwnoLpoGOOXzIdse3sMRbPIZzvu/cQH9VhRTkdIBcOZssUle3Osm6vZ5mQu6p4vgIiU48FEwj
vE4EAqLbhHFpGbsOrHx6PWQgbs5qs+QxdxEUDZEvVT0+wTtFvb/hAYDNDG21B83DIMxwLmRL+hE8
IsK8tozxigP61WC+UXlnkmBn+N0njmQUwkhfUMJ1uZ1M15JEZO+OeOriDDGThXI88IoE206qyTSy
amsfW7lMDpUxWe45TkA+dAokLr0CaBB/wuoOAz3MA9GCZIBGVbZW/CKSHj9UMY8IxkaojWddMfnd
2Wy0SJkMrxofy7zT/oZOsKnf2cXelkoADql73TX8Zg1Pcd4MOSGeKzNJFwldCzienML2dmlJeaGc
WU4VD9p/OMddr0edsEK9+D4s/82GRTGq9WBzPac0nHv4xU8zPpckQnHyLXHb8dvv16RfhrhcD1R2
ECIQQLcAg/X1kuQboSqAxOCG812MM347XScy3Lf4ID9nJWQZoFZDca7DoSZ3dRSk3Ib2dGDWHny2
Pfk1982KA7InyGXzQczCjs6CqIrHNN6GKOUi6qH6IldDdZFgi8ZvmoqPv/8Mb8fu60fgE9h2wOjF
Csw3qyrnszjROdQ9Se5gidvA2vv4oraev9BzlTZANJM2IKnZOjz8/tLfoz5/3tnR4xDMQOoRk/8Q
FtubaWxda3SRRMjtqxTLDfLFHEBuNxJufohNV4dXlT3gJ0JujNS18yRaD2PMlk9T37h6a/dQwCOK
RshOHWdsjHqOto8cMvE2gN9anrzC41nzFhoTOD05xET4e8JkT4wqYmbZWMalSv0QbA79p2Hz+0/3
y7PPEIB7i2qEJYiM7Dd7qFENsazqQeFOnrOtR7/nT5nBc7UsjKYo0Y3snTrVeVsyrukvK8QeFRoV
IzXz66dRwhoEPySbwzibdL1jSdwMMXVQ6nBeshGIdkzPfdoR5cGWrWdvMgorZ4sDyNE7s0/zORK1
icEEOkfIXMdry8eqK0SPAiHFNMB5DB+ynziYjBaG1Y9GqacHaTepPCElolmf1klE7lhnHnHzlZxZ
RdafcjQcT4rT4W5cp8esvt3j91v9X6/Qd90//pt/fqoVyVAy6d/84z+u1Ut137cvL/3lV/Xf64/+
+4++/sF/XKZPbY0ptH/7p179EH//j+uvOWCv/oGxAWOmW/3SzncvnS767xeQL/X6J/9v/+WPDLEP
s3r5+9+eal31698m07r6OV4MOcxPT9369//4uauvJT93enopvlYski//DiT7/hP/DCSj6fAHlFK6
uSTxOJTR6zM4vnT93/9m2OIPqGwki7FIorsiOurfkWSe/wfDGIEz0OSnWBP4Vx1UyOTvf/OcP9b8
MLz+qIFslj77b//67Df/fLH/+bVwL378889hYK8PVpTzHnNeGKrr0kmc41sAI95NXJK6HnZ+nVy3
jP13c9ZMhyaYum0IWw/bnvrPDu/rNQk/Q9O4vpOkqr3VVmmPapxdCaqB36VfB2Ko99Zo3WJdHm6G
EQ3KT1/HX3zE9SX/3yvcPy+HPJcSmjwQQkHenN17k8NK7jQd3ItQHDrBht/aUAPNDO7r/8OlOCZZ
NnIt5J1v3n7MPMoEm9jtpGWYE0QKJN5Cz3G4MQnzfGdjf30y/PG5wlW3GCBQs97exq5sa2u1Vu5q
UFxXidPqQ8o++KVhYnrfG8QZE2mtRs47zMMoD8Q713+9uP7z+jDm6Q0Azwv5vK+XusE0Y44cqFvh
1ZbnCrHRJsjbFiq1zrZjYzjvfI9/eT3CKMxVdI0e4k0PIIyZTNmA0nZLHDd3wdI0l97kDByGOYOH
zE1+/13+9eVCRLK2z/j7rdywKXU4ulK0O+Vz/gox1OIVqDFN8qgdxzAojv/59TyX+XWIFoU3f/19
fjro469Lq3ScYYsFE6EC0rNuzBHSdGnL5nq0nfcCDN6+FhQ45pp3aK4rkEOOwuvrFVTki8indre2
MG9QFmV7WEPJtlCM/n7/0d6Ir1z6Zq+v9aYGDe3RyyqnaXeEdHYnhpZVBOe8jcycbr0BSYsYa/tm
surpNogNfaXGSVzQSA3fI+/+1YfmgUU8SkYeWrA3a8FIj6EoC34RCn+8ieT/UBQm6fmgm/cK07Vw
+nnZ4TPbwjKJk0S3wzL75jNj1VCSSKdm52KR36T4KDYuduZ7go2xHSM0fqKD6ZY7DPXx/vf3++3K
IMB8suWgcnNoGFHWvf5qlYWmb25kuSsf051xJexIfzIOmrDj+//wQqx0bG58FroUrCDi9YWk6LWB
8T3Z5WNOoDLvEVY/vyEgnuPXjnaUj/k8cXZGgSZM9YV+p3r95R5TutKUXCPTPHRLv0CLU89JjbqV
6PaH9NxJPPO4uHq6CBgtRI20nkeGjydJDPo7a98vd5hmFwYQ9mi60GzG63P208uqEQVaTYcnGKEM
ya9oc1jsg+xsbmZzmwZw1FCHAAscyMN1ZNy8s1b8enmbwoBTPVsam+jbMxYYtdDK4g7K1sL0zpbO
snHiRkSO6j1rBxLBigLycBDM9KCCmLziz/z9N//rnccPh1J4FUfzNr3ViXVFlZpJj31w6lQTEbX4
nMKOjRrGjQerHeptA8dgP1pm+86z/dcXXit6orBMepGv77xKEWV7tEThheAGC8M6pDFYVIeFTNAr
mWnxMM3DXZCY6Tt7+9tKSVjC54K036nITPb31xc2cbdZuI7qnZ8F3daYZrU3UTJBxsdXPVU8/6pe
3rMn/MWnBYvNOwySm00veLteeYwvhxZWZIUn5mJMQnffefZwUmXoRwARrLsx6IL7KnTTd57wX69M
/RlQHdL4JxHm7bHaGUd/gvGINQNtEahio/4sgSGoWTjHQAvntFjdZSFN952AkbfbLq4gzmx8r3Rq
/TVU4vVtHu3GKGq2BJRYyCkAzlg7GjvOeTA7t5YMjdPvn2PrL65Hn8Liq7UZiiN/fH09vKv2ygU0
tk5mLV+HlGO3b2PNgZU0msdgituLmFwKTHqAdy8kDLpLn+nht14HtLgQDG3om4mTGlX3wRAtWgM7
HN/5Ln559HjHxZpTyfvGGf3toTKf0U8iXBy3nkow8A6I+kQ41vTMi+xoTCvVu0v6wzt3BrENn/3V
Fka4URDSXqHm+h7N9vreQFVo6Fuh34n9CaWQ6TLs/2I5tVP8KfK+bK78sK6mixKGoXkuyfF0dlmc
Ld5hcBOnOKhltLPDNE5Tcd+l9dK6OFPxJG1NHdvpFx1r6HZrEJh1T/8D9iVpGysNlqm+c5ZPFWSe
WDSV+2Ww5xo+kcyXnIh7Im17zJemNHeYtuLlLEicsjhqxzLhStmQX/ZGVhTllTPCr+owW3sfY3TL
8lLRaAaGBvo7xcmaIlzLjL7/Zk5kJp0ZjHMfGbjbZqSMdmV28agjSafJeyeZ60HiAmJFn3EVrO0m
pxD2Ju7q+KZxkgK8WE1xuK+gQ5gfdDCKl1zV0xHQyfwJsUXVRsHcVqTMDaF84IBkphD9+gB4jwJd
3sahUUGBcEZ9QkgZMsMsSkYe3aKMi4ZFAMlAX3ZfQzE4ar920Q4lkKH5RFg6zKIK/TrdSRJNPulS
mLdt48Ovaxc3/jKjzBjOZGsgdoQY719NwQS+aeQstApJAMMd8jBmgM9j5NMJBeBVb2swyFAPB/7s
bkrtHKDDDLAd1En3tWrpaO4EUT6PgW47O2pBpK8DmRaJWdZl01d6x8OVrn1v3I/EUg7XA9y/PEqx
2+p9mtLQjWZLaaz4HhoTuMSIBZYG8yh/X4PoM/OvYOTVfzquCYoAlETonmAz9Tric6ckmULXkEdY
rdBv4napLnzLTNATJaZqzhKJv5c4Msjhrev2cm8tBqb1yk5LEblgxMmwjKV3BeqY/8Nr+2bFaVhW
tguDoR22yWj7yLyTJLD3ozf5+VkqEI1GiTF3ezZ9J95lFHVrd7Ocxi2UlDrfmR1RO5OAr78zmkz2
J4SYFepkq8GMWFDW6hOdYy/d24hCXsLQGK+8zoRTmoU5LOMACT3pqzT7PjiqxcuYKkUhXo52QuOt
N2KwbN5Qf8SLZac70fZWRRPfEdVekH32wWEaztfQ9rGM5g5CiQPkqr6zNZEHW6u3ZXZrjk6HzTCf
ynMoPGl5wN3SB9fYeIPh5HCGvBpBhcjzhnLrfiJHFGVrHQLOAw0YB/eqr9oLtcCN2oWJX3OFdpyD
bU94A0q5cpa4TJLUaQ/tbI0Hs9JZfdCuiG9E0RJUSgWRMfxR2cDr1HQNhTBKroF0BgZuvFVZzwZT
mNmD1YXxI/tZxgw5MbHIknMS3mDsrZC89B6uybIonDUt2dYmOKu5/gYuhT2KCtUQyEbCOd1XZtYM
Nwk0O/PWTgrEhjQ5ilthS884OEzF9vTJqpJBUFv33A5Thzez8prwhoMPznzVpY66HH1/uq+VbeVn
YWnqi7S1knZnz3n1NOUpALt+wnC5dQOk1XROrYV5E5rPKEzBGW7d3EZUOBQmI8LchfYUxbEz1dsq
LPW8K+sCqQInjsHAXeXJ56y3zWUnMSORZSHqcJtCzToOMx0bWB+Bed23RJxlXXqTJG3jRGmMXI/V
hMMT0jIfTF6ByyfSZWa1H6WBnXvTq64a9kOuAK4Ejd8n11pZoOasNlHJWV6OyPPqeuQ1T2o/hGha
DbjmaTUjSUVLbJnbogzdK82AfX6ApkkISMViUx+yHgfhnXAbd9iKwkTkNRO8+FICCdDo9Dgi71Kv
ieFU4KZY8waRBfWOWlB6GSSye2Qr7Ze8Q9o4jb629007IowhTxmYcVetGfR0N5UJvSPLrqtZVcUW
n7V0rrUp0LCZrW8eQVCNt2GIHCYOZu8TKlZOWNCyOuSBPDbHHKG63nhDjGUsmXIFlIDCMMVg6ohm
5/moiZgoVouHrdSwpigeUoXauhnHEmVhWj3kMnbnXRpX2Y0HZyskuBwZ/yYoe+ZaqgnK+4k4OhbQ
2bPufSaWT104KAWAYKZv5rU0HPOZevIEVrOeTznvucTLGs75YdH90J0EE6L9WCc+e3qXarajIJUv
GH6aNqrhuzOt6S3/IZzSpN/aI5k1LIxzDCCqBFQTle6iwbgXM8ThvjoD1Mn8yqzj/l5NNeF8XWKM
50snsInMqDw7loFJkoMY2wXkVpjon9puWf6sSmcCvQDF0TqCggqijikcjOoqAWVB8MVkbGggleme
R4plSdpLdsmAb+zwvMbGy6oCuwWMM6vTPMQoyfCxrPBehUkA4g4D38Qw7TOxOALXGwjUYus4cYAG
DukE04DOcaeIVgg7ka7qeYjGCYHjFrAPXMfEcyqEoeVg6I1MKTp4P2b7Gzzd7gL9aPjNJSC2Icmp
wkgcQ/3Yz6qdoNPWpVCbPEyXb9IaDBXVihDTrfRG0gZyw/euGxuNLkRbD9qOb+Z4vKU3K9Bd8bjE
UZlAWarrZykoK3aOX/tXyI+6D7gF8q/EQiRnYFHwJi6YPGREdVJ9gyOoSsoyIS/ZBbsB9f7sf6tF
A7AsbCyFfE1DgUENCd16M+dAnTaw8HLzImWIAvaM6JZLYaXLBwkh9DOwRlPD6eiC9n72xzg8wBrx
Gqadlnw2tMT8ZEB6SB7KdsmvgegVuJCEDfvXcFHTbwajyJ/mWgAb9qT2drBonfIw1DL8MPNYk7OS
mSCVeviQiBLzvMVfP+RPsNuY6CtMkdBpsUKOZ/UwrXWuQ+mDQanJNyMlHPRhrYtTKaau2I8LhFOz
t6bPo5rtowpgaWwyAtKdqOALL7coByuArlYgHyTS170tWFyYQcTWS9yb4xxBq1LjluZaeAMJ002O
iz9YNKEKE6BIZyQmdoOKsdyWiik4qyujN6OlNeUtcnO+rS6wWp4ha2mtS+y8XbcvtAr4WIBc5I6B
W4agDukoVCjPAFg0CcdR5yCI4D+my2B/raHUNVEJvpuYapJSxLFB/oXclRcaJuwyzMne1lLNZ40s
wkfEOMykg29Uk8K5dCw3JWMioU3l9CgK08XENYOIGnZJ+lgJpq4bCUUpp3O45kwNvZgeyB+sd2JI
gw8VwQjtNmzieQSLHQTPI4UoDSEvsUk5IPBrZgxXU+AX5ceFSbd6NmkEH0Lk7Q4CjGkqL6uYlFtU
M8CgoqWwp5zqVjb9Rbck2YXuoa9dD27bnGVxMKg9YRiKVQyd9nhagjHzN2E5l8fFYEwKqYOe0aYY
HLTXszt41VkL/C2Br63oLBhj0yH/m1JA+0lMxOtVO5gDYzwwJgtjKqa+R4UIGIx9B0LkOINZcPCe
CFGeChUsJQDNkVADGnDj50KCCdlMSdUG55S8PbKiNlyGDZ72YEHyHfRfw7nEuiHioSqJOSiKcwJu
TDLPQE9T2QSxPDItcXwiuhSsu3FKHMaS8Ll2BQgIDWLV6r4ZjraeIGoM1EUQmckfc1tnO+pqCaMB
J72M6CpZH8wsTWfsj8ClIzx2vKIo2wEl8z4XEwNlXe59NE5XRhPa1mZqyWzb+mEDo4i0Ln69xE5w
Yw/mQoT4lFPlRnaf4xKc8NiCSiQr5DZretZEu7EqHJdsjEc1oUTGfRRyzWq2g+ce/hAxX2KengwE
FmifW/xfG1+MfbpN1IyRqszGmooTu1x67GWN1L4hlJW0hcIfQRiWtklgnJ85X8h5yL4OOc2gQzcj
YtkUiIQv0yIO292k8Jhs6sEpPmZ0WKqVvs4bmpLbQBKVHO1Tq5yeslNQ6lJOWsDIaEwQ69K3sNA2
ImiacG90wVhFdgYAnipuaioK4arNTgGwk4PZhRn8JpG7/fUcLAFiUtWn6ihEZ1CFYBLdJm66GtPg
DoMWmw3T3TZ9nX8c2LvIZmgtH7zX5NVEH6AZwSCRpUC5curMs2lFh+5sSr0RXxyJEwO69Juk1P4H
OZndmd9PrbHPx5iDnmdO474GlmHuNK92yyQk1SbFGZb+LVTGaueEbXEEHm4Tt2ho/ZjTEyHn01fa
jjKFy+5QW8LlC+W28mD6xH5swJgqb6ekPTxnI93HM2wanQmLqumc5yDo56NAE6JJAUirbwHBOGJP
pGX5lPGU8qYIrdkrVgQ7/HhGfxsBurgC22wRwQAhvxCAZfvl4Id9b+887pNxID/HKqOpmrJ9RfSO
sVVjX5+MGRn4cfBL44l7SpKh6wOp3rSKsy8slSHEoz7Nd5xiNRs4VtwNKZ68ZZZhw+c0lnA4EQwQ
4jJoQNA1bkCQhm4IFztibljGXZFN9V2O8pKz6+iGK+ed72NTph05DX4pFpy9uQB2zbn7YcioE/jx
Ocz4lQZ9Y1F4PBpe4bbRwKjI3NSWDd2MgD0f1iU75i5dGgdvklwofZMpLi80zQMnwjbuPyByJrCE
RZblj/6u3nCOSW3AjwWns4nXtj0Sjd53m2XsKekSVTklr2BFxWIFgw01aSJEsevZclqOdHqLWrlI
I2hSCYlJDSVDkKbmQxFAfhkaCVia5EOQKSLuBP+zMbqzLnXD8IQMvzzWAXnfkXSnFCygSto9kkLo
72Dz8ZFZzoQdEBQqLWcmcWOGHGr0mwjo1HJEgNI1vFeiCEAeV9Y3/FoJDOfE9km7QlKSCnRztyYM
pThKEqKINsD9Q3C+mCbsLYYwdj1gekpeM4/yPgiNMSIyWulcCgRDgoXN7kOg/0GJd8agcXFulMVc
k4iiY9jfhZGMu3ru24H+Va8gavp6PikFlni/Nn2aXdp5FY88EGN5bjeJrw8s+ssQVXBKxaHE5oW9
R4aQoyGLxfeBmwHgTFXtppHOStHtXbWo9lp7BNa/FGkmEWERCIADRvOpmPOQy1fudDk3PGh5l4en
JvPlvGmbLJuP7tK3KVovYTa7AhXTcsC+GpT03VTwwWtrvXwAv2KhZgz0/BiY+bg6EWM06XUFKNWY
KOgwB6TTl8VWxnGCnlpuPElEVmSmSr+IvFsupAHpVW6Em44XKXxYK4L5UlXk7NWdtcWr5k4XtW2V
xE9Uvu53ptUx+IaMpDvCOOvYOCnMaXrnAOi7jc0JZ1TN7gEe1mAHJ8hIO+lVb/hJuA/YyAzA37Yv
j5WWjESb3AibfUFtPGy9OkSFh9N5BqDX5SWlmZDOfsCZ0ODknMo/RWH4lyq0F3vvyPUrAVog2fGH
xtuCocBRYkk61JEjaVICzna6zz7tsGAX5Lg0EPKNg7V1wn60z+Z4ab4EC9KaM+KDDe9hWgD7cvS2
rbMJb1MQEYU83foz9K37KREtdk8dwmxG/d7jdwxqOs6hN9lPdQk5AS9SkWFBtLAEAeIsEOHyM+10
gT8ps/DEsZnjhTJCe89uVXL67VcdVdcr+WBSgcH2B6KYEKlDJP2GqN2eIdwyBsmBJNoElEuJSwg9
EOlO0VKamDWXGQv6LifIqeNo0dryOGI1ljuL0hNBCz+Klwt7Cr0EvLKsICORlcJ1p62lKqBhIrBL
OzJ1CjiSSV/6dbI7fZVQ1PKi1o5XUTUPjtzQ3UgzDtItNh5rXuSjVaac1WOLHI22kLlHdnjiXyzC
IIwnw1j8Z8rK+63sveChNboJ3w9B63wCMTBxWQLV3nNJdz7D8FM/Ori5JkB4SfycEK+wQI0m0fOY
cJJkR8FKAvlLNf41FeIyH70hLaebjvARHNUUm2qbCfBW4EkrvFn0AlqfdbnvrrJOYnrC5Nl+860U
dEZJZfZizIX/zeyb+lrgWqJrMQUB1XxF0gwlNV2X85rGTbJzEte9yCQz5mPv2ZCsAEGajy1bzkcx
lGOymfsxf+j81HxufGuyr1RT0SIbEgB7W1Pwg6elALVaq0Zi8Cua7CgwZDC2plfWY2AUGM3cg2K7
saNBOh6a5KxJD7pzOMPWLYU9QmtrufHGTJxmTBXPYEvwEFeNATSXI0dzRw2N9LtD7gubwqeA2NJn
yHneOY7hQCI3cSIVYc0m5ozcPEtyGyZC3vA2RnTIoAh0Dh2bzl/4otfMmS8dR0MOzGHAf/tzK+rz
FCAwTABzIOkFLy453zRMui0b+QKjsCNf4jibWJQU6UPZ1sSzRTvRaee9m8LSpsFaDR3iYtvn6Jov
Qx/5qd9/Kp3cGCLDYTfeD9ZgftMwUMBMejjGKT6c5j6DpRGcxzgPoYyJXpENlxUjTywhO+W5R6bE
XjYaz6HfQ7CF1eX3WDKd9Z1FMjqcsTGVOWYfn9lerYgWiysnvyZrb6KOqXu4gJkEIX+wAwxg+yQL
tcGpzOMUBWw8+cJSlwMWLVx5leehfPENmVgUvR1uMPrQGV9Z4+vxoJg3mTD1eR0iLUi0ikjYMmrm
9yUvzECFQc5UxnAq52uMak3OwtFqHM5TDlJYmA5DH1pE/2qr4IjdNAPtOwx1czPUnwEOC4AkwDHv
Kiz7M+IcsI+bTgZWtfpOp5OFTZueA3Qw4lw6+nhcoWMdgrOqHiW5SNYpHFj072nY4BkuF5JHNhVt
TLEfFu0CD5d9Qqc6rPN6n1vJnB7ohHByZ6UAa+AI6DN4u3vZRx5sLQ4uOI4dJgKgjQ48dP01zlqi
jN0CImyRWs0+9Jcl4Eyihm47L0lH5zZYYISSh1D2Gxq85VWidEIrKnGXR3o5DM8CkzwjGLL0NUw/
Gz91oqHTYHvJRx1q8pvdzBuSqOcc0mykY+D5hN0y823TNY43wTAPdCSlcp5Re1c0lXyBLnPJnHoD
3w+VYd42D9wdC/e/USTnilFVuPGHpT8nlckD2WRX7oEFgZPMMC6TjhQwy3pLNo+BjbWZVbIDFsnr
aCivjZm3gM8/UlmYlBZLA9Z2shSd94rymRNNkAVTlMgFRYGFIt3HdVkO+qLP0/nagIMf7ufCcrs9
C/1QX0ByKINDsBC4d4TtUFLVyB4B+uTC493blmo+08/NOQEtq79bDlVD5iePSzQyphoORmMXH/oM
1tbRdUmGT5D/WBuf49/nnG6uiGLD7G49p8X7mBWmvOTew8vOkJBcx27t4L9nU4gjhc2Q+kVCnozM
LhZkLcfS3nhuyunLFk2a7+hywZTuARY2+AtRym4am/S1Pe5qh3R6KfO7kAQITiEgSL4mKSDoTVrF
Pmzv0Rmg6gfkueIUXdhlmQZtVR+0OB5rjtszfYd4J5l7VtvAdyuswcTgACKE36CPPc/HlxbHM8ch
IEQVMtGFp7AOF/vJHhSK7dmugicvb+wPYgkJ7Vt7vXoT2xOxTJm0870kau7FxxAxRHOlm49e6wQH
D84TKVKxYTDf8OH2skGSkb5PE8cxd8yynQkl0/gJbcPwbRpH+iQxTlQA5WODTr5ZZqYjKKEF9Fb+
/k3CYynhrRQFkZ9VDVC1N5hwHWqjTM9yz8+JFJILps6ym927kJMRUIFOex0pNmNo0Q7q5C0N7uXO
Dbss2Sl8/elhFqhnLqn+OLEUNOTic+HUQ3yXMp/otjBIzPHPBrhwgSEawbz/wLgldLfFzCjyUDe8
r+cGhonk1i7hllzpaRrm6wAyd3hX27A2LkTupf0XGFcOngCLHE7Co7LuZo3rI21ZWMp7T1b1yzyZ
CS2aCCzW2J1B1r2RVYlSzR6HRrDt8NpOU0/4BIbwEOLB4OzthYfy+5j2h+715mdF57/FtG91t/9H
Ne0rBe5v1bn/H+puV7HDf/1L2vqL7Hb/ta1f/hdxy2hvu5/Ft+uP/dDeen+gC0KNjWXRDIPvIpUf
0lv/Dw++H+IoEaLLcVcaWFW33+W19h8YSgFVulDUTHiICCO6H8pbi3+FjYyxlOWhlEcT8a9f79X3
9NfKW+utiMeldcBMH+Wt7wQ2tsbX03XCDxJLEPMWUb51t10WWifRSkYafUqC2hyfwpZMDBtCbL5R
hstunqVXdPMhZGeEOFvtuA2w998jyxBHEgmvgtHvL0yq1Fv66Dc/3dwfv/3POmHnr35b7gsGMKZO
Hivg6992DFgMADY5Ebtn9xhXBau/qtvgg3JqD86vADVE0M3JZmIAl1hQwSVDy5rf+5l1IrKNIG8k
+uU+S5zg6LgE7hQJnlWsUTqjt5DibdhgZXzJmQdemU3ZX2UNLUAEJ0TM2fiybhOo1nhfF/de0QBs
IxEaCJ9ITHObyLDjZ4oHdrxgCl/6OJ6wRLqa5EjPyG9oPQAsK3xls5PFxZcwB4X+jiLKequYoaJF
P400iL4VqjTvjVYHZjHY8xIMtaSwCIFjXSR5TTCrJdPuSKoeJB+cDqztweicQG2XJKrRnLhTyq9p
j4JFjhb+wI6gFOqWiiHnbdowMaSt75Zb2jjNO7/xdw3Pz/oOfmPsrfyyq9bG4rt9/Z2aOKOCznOt
qHWkcd9XcXEyAT0+9SA9aSTRjj8zbRU/YLZ2+9V3L4+Fln8KzJ9IvZKZwNmsaC99LJYkwMuG7XB0
zPnRbJz+McZZRY8ALFe36dGq3Q2KSCVI4Hoi1wVbBDotoEWuH8YQmhlEfQHvTglI7Iyx61fFzsbt
Ryo1HpjkmajpnNikQYBUMUm5ivTcU8/SBFe39ID6XWwozYzEmBn2jD5GeUrBT2hCCI/2kvKuT331
VZt8jAyMvI1PTeljNdF4iqYyMD4nNgHvsxV0z11Ba6efChgOeCvJNhooYC4xaRo3Y+iraw4ReIrC
3kpvf/+KrQuVevt1EI7umfxnfdHWB+wnUaHRlG0bmwblj8NZqfVj5jN+xi1xiiBOowm/SL4bsfNt
SNsJdhVyqD3DGHFHq51YWMPwNsgK6Fu30AV82rsoC0yLBgr8lg3R0c21DOywizynR5cejJJI1JlW
0KZZ4ha7JR2ESx3XR0VjfqSPCIFiY9KCR2imZTT+D3vvtRs5tkXZ/ku/s0BvXmnCh0LevRAyKXrv
+fU9mFX3dipULaHeGo0uHBQKR6kMkrG5zVpzjin1h4mqBR2OtFP5JaGNnGpCAxmGCbM0+P978Apz
Cxccj3jBAfWYc6YmzkZP4hva90AGOa9RQ8A6Ta2zDwpcmsEEikYdhOlg0GGSyiXU1/Q5VCghGxXq
SImTNHK2Z4/dHI0O4MdKRtZ+MQujCHB7CHfFMOAtwvMPDmtO1QoeIn/A6UhHu4xk/USxGnpGl3ch
IQ9XcldRirfmcCWC/CEvyjce6LqwadWJl72pzbFOiS4R9mIRUKmV6KDEoxE/6VU6HlQoENfybLEL
/uG7/5ev3sLTsZztFkHp2eyaynOii9Q4HYKgIuDmtXhIEIpfVIh71zN1YtfU0ua1QBbxE/R30eie
j7pF5SUpOLgsHPafR12G7MDPBg59jUzvXhPK8SmGgrCvNXnfmH26ReRbrTWtJzl4wFpkCaUrk1l0
pK6lelbJUBkaMf+BRPjblXF2WYCI0eNJOAwWmenny5LI7hyhekmONUSKF6pGv44ht9h+ZHT2HA8w
akuiCKSyJu8Cm4nNKTa9o1rXEkNExICu9OK6q33FlQNFhBZAoZDsIESUYooWCoTNG9uDCuWcNv4w
rxry10e6KAnxtnC0gVJ49iJPHRSrJGTX6wtqfNDzeBo9X5KnfOMn0k3u46yiHlJbj+x7BVRASX0i
reYjJMVJRi8S9qgPhw6aFomsBOemWSaeVIzS8UonZMKLCzm6mMSq2mVZIYfuQPevoQYwVB7hjZ0H
UKW5IMugcn2Vbivs7/Qh1YzJkWAVeUOBNIYKrkgxqJ6md1nsa2IhxnnYN7Vwiv3hNOu1AFFHN6Jb
KJ0BX3xi1aeM9/ppkKQ5dqK4HI8UVZcAgm7cK7HqX2tpOl6QjsHIFSeysGudQk8g7QW47ALFLAuT
hqqqscMOIVoh8pk3dcJMpQIlfMRHGN6kfgy3LJKgCUZy2FND0WflmhIuDK5aG7fpPOkHPHJ31ATa
F5rCFm2nBnXi73WDYwpV3+9fy39b07GaMB2D3Vh2P2dKegLiCSPjHzgnkX8rd5K6AWnQIb5JUee1
wI002n7OyDIKiGGuVkjRRPBQc7WOyCFckR7yMrVSvAqrULXrDBFKnULJK0tciN9f65n1kEVcwj1q
sFyj2MV++3tU/rF8kDw9KYjgWD76LHkgFNbcC0Jm03yQVtjGdQ6zlrIWOZ142KwDmHXVU9XT57do
Ba+pAlLox5Lm4HInNFOX5G3b9dV+luD1NEG8ksxQvUM6obmNYQluM0v1dRnGgrc4G54SmncXbaaH
cPq7bFMLlfDTl/FlpkJxz8IIQF5iz0xywecpQYgi38yqgRsESXtZlKQiF8U8PMhjax3gVhkeEdeE
bKqusvTER0BYes/FdxrcoU5/F1nWfnrXv1hbeO685MtCquCvJsvj80WVZuYTt7MQ43I1vlSNvPeE
iSRryei3qCHSTVSjH2rNR11kpZRUau/EFH7/1S+f8WmuJE4HE4+J7wNWPF6ez9cQEd5Fp91CuFoO
b1qk6pve6qUVzqH5h2lZ+bJH4aPkJbeBlQImzvnUNuKjFVLq+U4DLeiyzwzrnhtj/20YjKHOF57p
sBBd1uZaeUnxqXkuoCjfo3gNatenAm/3mibsUS/SlzasVHpNim5jzS3K2ipVyfCcJ0Abc5bO63gp
0i+96iReZ8yZR/q3uV2T3I6Db7JAeRCc8ZKTf5qi+yI9jNrXaHqqEp9+eL7nh3q+ZBPIDTAYU8eZ
ZZ6NPA5xUN9zoMfY2lo3HycAj7KeI8g357tuUlUPZ/9wXRepSYoj4Xw4qNVT0UM2pYNU8ce1GKoy
7HPNzcFm3YD5g5CoT5LwGgxRcyMJ5V7s6uI2qxeuPSkUhWZP5CO9VOps3rNv0FY99STKjFAZyXHv
Ya5BrZW8eNBJ966izqWaYREsGg0kjc7l+1ALwrtoZdFTADH3McWhs1cE2XilY8quukSBf6CqpBdL
LKG+NzqtqBCOJVtpbtOKnCODpr9sPmVynz6Wo5SnnlXccUrrpXUZNsValWI+icBPLWzk6O8h/f/K
Gv9jUdn/78sa6+i1fknbl/rPksbyK/+UNLS/aG9oJqkzoqHxGi4v4D81DX7EHlpiLGBSYR8nMkr/
KWooOnZihjBOHcp71DR4rf8paiw/4siKKU6CnoLPQPpPRQ1+6/NkhKsXEpK4XOHCkMZe+Hky8ucg
jLWy+ACdEW7nbXmbXUuPyzl/AarZqDK892SX7UJnPqA6rOxiPayTjbG39tMv7dC/t1smjov8Nt0K
p/Q9fpdcbZPezqFnvA33JFBUL40HJ3g7OZVnbWSn3AYb9qF7wn3fw4HysE2rfpe61VW101/CS/Uj
2hRH7SC/EGvYpRsgA/J9fYtGaiesqEmcWjddIah20m1yL1+Vh8Hzr+KtskJC7RBufEnKLORAG3Sk
eZt50QbZHzmzJ1BndwNH2dBuruaDuR4P3X27ra6Fk/KG6NEJV8O6Pejr5EJbVWvfbTcIxXfGCkXV
R3xZ7LjKC2VvbPz77FqwbOvN/ABHGqAT6J1gAzMaLWUFObpxzV21Q9tNvlJ9slbaRkRLd6p2pXX5
2h2jXcZfG1yEl9POOk33PMID9/Ahe7DftrMNhtehGbbPT3T5bQg3N+xjtry9Tug0zm3mGF7mETG6
Uw6h2zviijrSrb/LV4lXOKoLZHU9/Mr9FVFi4aO2KXawf1Yc0DfdkdhbdN3C3n82NslavcFTPV6F
KVxemywxW2gcVJWR7iYihv0NJ4aKWOHXVNoruTPstW3n6E6+YvvIdY0HdA2ZYz61N1PuKiqSMlt7
nA/ZJroq99U6yex4W200lwBp7gtNE4+FPJStsUKfsUa7sMtvm2fhIjual3zCg7WSfFv0wi2bUZPH
nqyjte4a18qmIg/tHcG98JDsyZRZmx/TkXZx/2BdozV6UPbtTX0ydVsK16hlVHFjcaGEt24Iw17h
RnLLNcv7qnsxdxPsI8dFHJHtpZNww/js6UbmpyjbGCvJLo78vhs5sg3ick+NW1wZfCPr1C2fGluy
qysO6hXsUVu54KFl5EW744YuQw338Hb0V/D7hGyFV6Q89KsBgbedvRIb7VZrUPCxExwvM8dWneI6
XnHCXxmb9H3V3oLe1u/l3OV8P5g8pmeOdajAPd8hAsiTPcHpDa6ies6O8z5ftScg2WzyE/6Kd5BE
O9EZ4ZTaKkipKqDfdliO6eQLrCT9sTMoxbcfrCNwdz9Sf6+ht9CcUdmMyrG1L9+aFca00Uv36PEd
DDIugk3lrr+abrQ7QtPQZtLi5P9DJpIi/0yd5g1+oz3epZ4pOZu68OaRngeEXFTth6yCZozegCRa
jYqBPVg7AE9orMS3EelRxNgVPX+tktX8Uu3mhxxbgLULvMpFahjv/LfitrscCY7MPTSuDkG825zw
yZd0F5202+qD+gAtpxv/wmBealfTLj+oa/wN4i/trvJk9B+n7qZ0c8ORYNGf+iPNvcSej9q9upKc
yEGXOtoJ09EKMFBuUF2igMX2JEJgBvkZhaUSbgPS9Fpu+KjPtyrM7H6t3NY7XmFbvwOkK3V2T7pd
T7cXSnRqm7Qlj8Wl+m7So/LGVUPQEAHCSJ23BhS1l+hG2OprdBZYp6v1+CG4E7YK74EwbcvmaJdc
CR4v9RZ9DOLiVnnh+YqPTe3K6oPuAhXJfpX1g+AlqpusybO2kSzNG1X3ZPOopF7+OggI+TeGRdMG
ReGe03LzRJnMzrzhunJMN4BME+4VCNazJ0Y2I6Ll8fU0WB4opACXfg6p5JAlDwjZf/OjdKWslJtu
3mQhHm8b4LrsJfe0sqQndW/Ix/yuyrbZQ/cQAUhBeW5uyiWU1MZKcqxN3Xk2SJBD1H6fhKAq71vi
u8SHBmjzBqUCLhox8gh2FHN3fuwsFw1RoTvJdrJeeNbTDZ0fczPcDDfGPWOKOD5nvGivxR6GNOgl
u961V4l7Y2zxLlNYAHtlrqbhPTQPgXVFMu7w0DyIV0Ap+pUoe52wiu12jaFjo3RufidcmtfN5t1y
UTdleCbspoSZ+mIcRaFzusfq1CWAOFeaPxyl4BrK/4lK2qjZ+bPR3XXZQOC7sQZIB2xLcMY3zBTr
vLAz29hGLgwsN7oevMnTyZQ0jjTUGMi3/D2PqRNehYZmw71bxDiuEO7w1pdH2Trqr2DZ7MhFrUGK
e7hl3rBpcef6A9BKW1lX2MqkCk0YPW3bPA6Z6jK/Ee+HPkm4T3U7e7JU3Da2nB2jRzF/lE51+ywF
W2wmXXBoPhTU61X5ptV31kkjgnKXWQdVXLuVh//jBBOoH5273vOGt6zBpIvq0CEHAsjbQzC/90cp
bTn90u1lovTKY286TO4Ow340mFgTfnDVISMhtLpPdGzz4iUrVm7rb2BjZzO/VyN1pSfZg4BV68hJ
PLkB9Uxkg4VBZS0MdrzrtoNbOtWreW1eUEOJ3PaI/QzkqfzKv9pjuiOQ9KQ5mVu9Dra25aP4Ukms
9tIDDhVqTMKm3OqsLupzuO1ey8oe9t2rcjls1L2m2oRJjLqdXBYHs3Krx0G7lDa6Cwtpxb1CRAXe
NK75Dw78IiUOG9QJW2ww5xvGKiVxtKzGsNFMz0jWVbmNo50/09bYtNrDQPPgvdv6tYtU1BC8PNv5
xJ8S02esd+GOQcZo7o9kzmpkMG0i98XcECUgFSvUjoO+89tLsdjhBxhb9x1ysKj+bQr9T9vy2yLj
f+fgnk+txvWvYoHjNOd/6P/ALqPF/vSb7TiAobz5NX3ajfMb/+zGZbbV8A8wQYnASUklo277z25c
psOIuoN/JImyFoW6/383rlp/cYLWCXljuw3x448WIz+CMSvSr6T2SUiQ9p824+eHdUM1DHrQEqFh
FJVx+X/eitNjIEiDpGUb15e11wU/uReqLr4wCpJjOiVTXMyXBkGzZXu0ROLFaw66RH1Fxg8Fit9s
lj8rFMuVYGQ3OK/wJFBQfL6Slrin2JRzAoqtpIiAbz/7oBsOyiT2HxPEEajOcvhsgqGn0BkGrd1x
ClrX2hA8tTAN2TdOrXaFqE2FDtqjNK50KboWymn+4ah/brXmQk0Nmg3GdxrGgFg+X2ivo1AbFB5Z
1XcxPmJBWWOfMNh+oxDBKGL65Q8llfMDE8PAAP8GH4qTHTWk333iP+p2tH3M3pfpqJAC0GVzuDHE
IrwRJBGFsT4VK9xJiiv43WOUIJovKGfjNhkVTDpRgshxKu2ORECkQFr9d0nxP73t/3dqCyxehW/e
ehBmb78+vfP8+b/fedn6i4wMGgom1CwZZhcj5O9XXrL+4gtU+QoRDiy8Bk7G/5y/VekvEvwWLhwA
MGCuy9H8/zt/q3+BwOJEv/R+KDODVP0vooKlIP2/XjRqo7S4OekTs4lrX6E0+Xn8DnBQckHXBNsv
pmLnj/p8skQCIoTRaj15rrsL1Rj6K5QzwrrtlpB6Kk2bPx7W5d+f9qdW4HMF4O9rQACzzIyoYL7U
aUc9GpSsrnDddKq0KWYRUICEMp1W/k+pop9Lwn9/FM+Vu2UmBaF41rwaM6HRehHJdUCv1tWTfKAb
VDVJbH9/S+qX5wrQj364DvuW8vOXlk7SEkRritxTAerX62a8/eB3aNOmba9fDEYWq7bmV7GCjDAy
2ZNOmS5skVFOb5o2xcd6GrRbYIQENyh6DTJlkcXdYhIdpc3Q5/Tgq6FFzRAUEmJoXPMNzVyS2qkZ
4DvS7WlYtm9VopdPOPI1r8DLFXljKmHsxvA1vBvQi71mHPBi9/HSMglN5Lu2TFDGBJy78zF+BHq5
r/MW4WUt0GtyuiFESluL4JJ3tDyb0PnhqZ0PRqQiLI4adDL6YJSNPw/GUZFTJHJigGRwfNMhmKz8
Xkh233/I2fxp/KbXMQa0BcsC0vkcQlRV3SAD6A4wSDbSRgjUYU9cCvpFXpY7qwcYJgnahH5BKOIN
wTvSacD2QbxpRrNNajuXTFHJac1SYmvHYPph6HyuHS+XB/yPihxycwNozTlIpZaTNk1LLm9uZNMt
Gz0RkfOI/aqqyDoL01i4/f6B/MaB/DkH8ImoT3QcWrrI/kJbxvIfC8pICHak+BPmXZKx7xD7YsEK
xTnbBEVavQWJWs52js77AQ8BnAvF7LtX6IA67vA40sDqDgg/sJX4GQbyjNN9WqtCjNSjnF6I0pHD
dSknnBvZMWAOEcuSxIzvb+FfnhnVQ5iIZJ4u8qiz17qb87hN5pyBA80bxnK7Jg8hcrtWJe3Vev/+
w86nKx4X2bImOzIqpPTflznmj8cl0KBJibUSbDVR/KOvzthe8nTC3eErP0C9KaZ+np6Xz6K7D9EH
6Az95bN9UJgD0tFhZuH7j4gZzdDeRqueF9wjtU6YNpWJFtn2odojGCdo+tes1dYlIgnTcLK8lDTk
n4FYrUaYIOYWt0ty16CMvNTRdSMmTioFbkfbJxoq/VRBc2xN6UWQiWbn4NOweoeOBGruIer7S5Lm
axX/3LhgrGS5BcsBNXRiowPCm3zIXL5sVd23TvxQvxrmSXsdNZOer9oKJVZcWnyIwxsmqlYvaAoH
USheoJ6ZQBfQ7hz+Pnpwbvh3vdyZIuD3i2TR4GQzi1qJfeTZ95SYViUvnWm8TeQyO5JcZjXbxpE6
hzn22l1epPVjkGkWWvam1SneSaibK1QXp9qa4veR3I3cJuuyfq0Ly3+E0aFf6lWsXxp6r+YcqYZE
xi7WWvd1ESWtXVVm8vL9WDvbCP99E4wAY9kMLO3MZTD+MdjatE560ttYR/IizkAt5D1dGYS3gdWg
Ts5DI7VBfprrVqtat1ElYnE0GIs1TAVn7nPcvlXQ6+iyzO5O0Uv8rALLjpu1SNx/eAuXB3o2j1io
GCxCu5m/aCl/vlbfrJlnlok1xm3jAhwjsBDet/f9I1kOIZ8/ReaIxJZ7oR6Sx7u8Mn88EcI6dABp
RYCUY7EGisZ4kEBVK3aGvJAz8oApXQmInctNvb78/rMXkuvXD9fYrzHP8EpqZxNNU099H5Kx7bRZ
OL1WnElI+iunC0yfwR0CoJSQMpYHlt90pMmpCGPkohrtfriOr/MdV2CC1MTwSdyEtvz8j2cAM14T
OuSMpCjO3SqEkH6gG1fa6pQn6N1ySf9hZf63D0QAuwiVzeVEdr4y41zp0VYFDgmvNDSnQt+0ekXY
49ggzGuN7Pb7B/11KMkiN0afXF/ixc/nvZZhE6LY4xSVViQwSX3uNGzn/vOA5VPYBmqkYFh0ns6+
zXS08PMO3FVYW+qmGUiPBNZq/LC9/dd70RcJMCd0Ru7ZgB3M3DAni3tBPoRnTkjw7ol81H9/Yug4
NN47es4Q9j4Picxniu7VJUW6wlqgItHzwBmlP7x8/3YvxhJtwwZaAyl4th5pAbgoc2A6wvKcYsBv
lXQztN14/f3NfH3H0UdwHpEXYTXo37NHJspjpOkZX8yQwJcplFEh8VGmN4ZyZ8trPd1bsUpThRTT
H27w9x18nl5AZxvKb2Ed/zo/XZcjYsraZxLDgKp4YjsXty3O+hVRjblXzBY9iIQYs7nt8lWnvjWp
dcsmyAfYExU/vHTLfHl2KQo6O6Zvjo1UZZaf//GWa6gfIrz9kL/KrnwJKmTCk6KWGwvX/w9Fhd9D
/fNncVjhJMqzJiOJjeDnz9KjAPyOmmG2gyV0z9tOBFMed70BD4WakaPDmiXBbhDFnVYnEeG6aewf
MqWA3CMBsrov28HwT4Syitej2qHjxqapCausQ+xJqEM3MynCmcocS2lwLak4lSicSonf2E03Up2X
ahFHXKcWPMc0tvR1I9bKRjX7Ifjhtf/6XAGd0mumJb4c0s5rNmNdhgNoG5K+QFKA2VEkRwjabjMr
evbDW/l13mT7oOiMTR2yKxWbz4+V00I6Yo/1bQHX6a8BZ/VBaBe+h2x9FFX+E4Pv650tUFW8AZwd
LMbO2YixtCxTUDf7gIZwnsVoMylgt7FEbxXy7A+P8UzKtOxNuCnO66zBKJnM34vlH+Mz68kiTZrY
t1O5nm1ctfkOvH+5m8vUJ1kvF1dDqhj3GMjk666x6q2oJKKbYKbZ/tfpAuKavAResSOQURR8fspK
b0a9WjF4DRTiD3IwNOtorGGYVtCvOmqD/ryFEIP3Psp+yt35+siXeV1lyuDQ+vXMmkyqlGUdj7wt
E9WJZ871TQSXLhRoiX5/m+eTLzoJU5U4diCTQOn65ZRDPDQgLJxXWdy9IR8T4CzKwU/b5uVh/TkT
cNBAvsTkziEUieDv4/Mf32qcaIWcgT1zyjnrkY6jtwcEpVAi6knVGRDKJppCzP0kRtslioQdj5IL
sEh6Ak7oIZtW5CwJng1N3kTEQFjn1aFqE+xnEC1644rJgK5PrqWaiOxLiB761CICea5BJF0GXZUg
Oigy4tS/f3rnXxT3xRGX4imKFkTzX15FQy+lCoGiExtzckHUfL+axlA49IpW/PAMv35RKFoo53N4
x1dMisrn8RirahlkMywpocnazSgIFtxG4vG+v6EvBxwGu7q4a1SW4uWMcPa2TyE1nC6taRXnffWE
AyGObcpOQsxxTxvIv9Ey0xGtvrtpm7xgPu8FpoIwDZvHrGkBKmJ5nCn56JGMbRcAce0IOLZTp1KH
THOFPMvpjHV+jblZUXL0d4RzhU43x8Bxvr+XLxtr7oXCA0UD5OzAoeWzHS2i7XaG8FA7bRrfSlZG
rPSwaFqmiLijBsBSMWry9Vhm0a0f9tVBl0vlh1L+12+NF4xl1kQlZSCNlT9/ax1m4z71FQKvwYOt
cKeWzBdz8MOK8C+fwjaQO+RrWz7obJ8W9C0QgoJUOKnizAKhXtuS1ih63z/P30Wsz28xwkssaYT/
sYWmN/T5ZsK2iKIuT1sHCI9fIxMamom2e1LfkNs0PhlD05/wLjTX8H3GizxOxrty1JVhXZdWSZS9
IhNrbtIBCtD0icOm6c2yXINhET+qfq6P/kzo8ipJZ/J967jPnv2aYAYnTGXYSBYOpMSROJzfUb/u
WxeMZXkBgBVla0/09TEKpfahIOE1sgcfp6gTYMw5zkmtmk40EjzsNEOfPkEwHNutNopj5vhAYF6z
koQYUsygaEmdCraw7q38DuYCQKEgM36CVn9Z4VRF1RGmWWwSlubb7yyhP+ZCPPocfCTyutmKDQ+V
kVkfXWSg0a1887aLlMSt5aYg/DSywlc/o4CSs0RAQCJ55yejqPR1Yl72EAZL+3L+/CKUC6XMmuNc
A3grX8NUcdqZ9B2Hvfj0w8TyLy8jlbSl1ch7sARhnG0Gy8noswAGuwOvV+sgWWgzqp1cozKLA81I
nCHsA7AJhppPHmxNAsH1LjPkS7EL5NvvR/LX22YelTFPsinlpvXzXcbYEP4xGTL4qAHLguNrdCwY
LwNJ63oQdR+NoTXjmgUqLd1IjOQ97QvM9yPZwiZLkBjd0/9QFdZnofuhPPd1fHBtylKiYx+E0Nw6
m7UyCXU5fuMlJksd0TtNEfGCsdl9aGVSpNuoskimLxKxsFbzhNYFg77Zdp4q+cK+HCz9pzXu7x3e
5/feYGLhWTFsNXIvz/o5ZE5LbRBkKVS0mKhN2QfqC3IrnXHmpwPUb04Q5hWoRIRHKovFU9zmLV7n
xBCesmgS79qukB/UXI9vsoRwidHK07u0W/JPLKEbHiSxGW+pU/m3vqZmIMBAuB5lstILLObLDUHM
E27BIgnBZQGCK8XxIUDmqlBZmzttGLWjTOH/OYkk4YNwDqTgvax1aIVN378n6wDxlQzBb9tIrfXG
7tmEIMWMhaXHnFUT3VkB0JW4dEO1Q/ZLdD0sYqsXJfYOAos02ZOMYcU2qIL9ikicvZnjVvU9VQxm
mfxBDSCfwqzyCBAsmJFghflzpTHbUJeWkIN2Ykq1W9ZrSFBSNWlvFaJzJjDTRDENqrom+EqbRDoB
BXRGty3MUXQaLWuHA8iCNNpCC9GetXAYlrpciP6EDsZC3oHGs7OCNKnsXiYV24771i/Xch+a8SaG
4AzftE9qi0xo6gWuj83xDnv/JKwj7OnXnVLUd0RSouiZ6c8hGsNNCYPP75ILIHvtvcIiUrq92SS/
cOi1z2Y4xYcCG+XgQD8FfaNnc/4GuTr3ZBh+0xbDDYpyi0ztxq3jqt5bCmQ2pyoK4VfVChVK1Sif
7+loM4SVPhDkbaPJdD8SrCy+LQM2iFYt/j3BZrsAvlKbx6sJ+uSVBgsE1MXEzE+FuOteWonxA88L
UoGjtHX6kml5OdlxPM/HPMmaed13YntBQSl/DEn+eKjKgmDjAMpB7ZQdPbsVigmZ874uAFTLFcrK
+yKsyAs3FD87FnVmje44ynpHAdsnUXbqsuzCyqrG9OZcYfcgpkVXX3RoGCY3TVLMwMLkx7mrwX+r
7BhIXQtUu+FWRX22iEQA4Cq6hWKxsmTgLX7hIgbSohYyyNciT0D0+Hqnk0OoUnw/Gcpk0KKDXGWs
ezPXdcyqQhLZMOmTFspCOqHFiiUadb0WSbYhtirYtjRResyJGGeyJWWPh5fPXtFKrUgMvTgbtjhF
Q+KqKPz3ApGjFeLOxBhXY+a3t2UkgAOWszh8LOqyNZxhnvtnMCq16ehgQcNVpxv+Eb6JIh8ggIR3
vdyG9X3Xi5PgaEo5gLAmhLJxqixBAaqEZt55WJ5jssQIUl/cbxLVjp74zXpPrbu8A3yFZ0Tql2yZ
DH7WVWqEHN/Zo02/xt409klJIswaJ21/m2R53aCzYqvP5WT5UwumM8AnazSHwDRLtgewdLdSpBng
HcPuEYCXgmSQPZhIJyNuebGlFrGoATL0thMBce+TSW9l8EtmfuiH0grXacJeFHMZc6+NqWKiadGI
iDClsRufcGdOk22U/XRJdLtY2qJRd+oOVLYs7mScdMCcg0Cj5xp3iLdHU0EK2Sf5dSSbfrEdSmGE
oRXmlrInmsIoHI7APRvsmvM3qIrWWkO0gKKXjWk5rBqijTonrJS+dmkjFMcpHemQjEMMalhougxw
WOyLaxICJTTdcQnL1DSn8H0MqjnwctNvVoJeGTs9t4SDrFAwhN3jl6+crRCl+egKLtOgLy2Xjg/b
5MTM5LcgRM3jKERZm25eszOxwXSER2I4yTtPAFc5TBOx5Sk4dEc6nXnsrzoTXPKWLA4fZaXZZ+VG
FLPoDnigGrpaDrrLNnwFfjBTONhj2GCosDFHkfU3wYyCYYzPVnbVNsmrlWrV+EF8uSI+dCy75j2y
xKDAsTcosHkyvRU3oNwRm1aKll8bczX9SnMDgafRtsojKDskMl2gsHgMTWTFTgP5ghR0PQHmUdRz
72bZVECF7glSh2wd9YnbNYk6X+ZmHb52BnCVg2ax6G1aU2x6BwM4PZ7I4uhqx5ySfTfuRDC+Isuu
HUL2+piBD9yMssBBVg402DfEoLOZnGY3EMx1H3fVzSzGGv476UglClON3++NuqGWkIkXJBd4EHNe
hdJ4zTRAiwEdo9gf3YzXHXXoCKdEsLOku80j43Js81uzZ8zQn0Qpeoqq8ilVky2nRg802S8ximGL
q1utFx2TNjNe5QtfF2lbWqjVpczNGMumVoCmHq21Eeo3EHcfGhZ3tWz2E7bMGwCYF8PU7zUAY7Eh
2VpdHGfpqehuE+J8TOWN8Fgb8M5W5W9ooJ0DLPWiTFmxshorI4KuE6m1xFPVoQkotYa4nNuwg9xX
noOQlSsHiOqUvnjq8HEBL5XC7trPDfbelCjGDb2GPao2/qyCJFTUpAAHgphdBkRAuFhO1xEs5K5H
lI6fS+qy4ugPKdNuyLdkGFfqmG5bAYSqPpJBVtcP7DduGyGhvtiGw7OYA24UJ2NdTPOzHmpe1VjH
QMadYNbXikxys1BstKif7KSVr80yuIp1Y6sld2aAAz+r3Y7kEDtjpdszylqwPR9JFSDPwrKQIV3L
gvaO2KWjGkK+jsdhXitzuG1GxaQ7OdxkjbQeeoFMV9Dctajc+U38ItXw/gE5umlfrnP4gj5NHpvD
zMqQlMdRkC+lkNpbSHdGLMQbOWpdy1rCfE3SlmMB1XZd67Ywy+sW2ZaCej/EP+3C741toEIeeSak
BcyXeqY99tLwIFSPCh5G8nvf4jZ9b3waXGOTH+V4PARx4lmYrE0rO/kptKZUkLYg1ZRnM+KLH6cc
zNMw7qQQdb8/7SE6OeFM2posvhcMIK9K5/dIeSY5YD1o02kItAfwVfC1dbiDpCMFnVZdDygFewpa
Orp/Xx480SzeVSnZTGN/QUlgrVWVhm00pljQ1k+y0JAIESWXAPM3hcaoiAPREefulRf/BAY93RZT
XngdxFK2G+N1Vw+V7SvtW9IlaPcjIaaXKmVkN6DxhQZa5Efiv8VDDQp0xcJsPoQMHXUrDtoRGcXG
nJqN6OMogKR3SMgezQzzUGlqYbdFS56CIlzohCqzYCu0UaNx47OPWYdN8s6xF1tRVv+K5eyW5BjY
iPAdmual72Fjos0uDXE7BCOnLa2FRAoKvfAPSaaN93quCM8y6pB34nyCyYE/AfAdcg9Uk6yJUQek
4BauLLPEkK1xVGQPyQbLcttmqq5Hi9CObdMSreyI4jQZDpY4CdICIZiRHTYpQOxEbufHGGoWWF1g
ZLkLMh0YA6Ss5MIw0TN6YEejh1RZ1pZGxsnu5HisflmDr5uk0xRD7xBGLa5h7Kk0LEpBctVGik4+
4T8wCHkroN2jtzGczlwkSBazAWinRH4VIZkB8FWaGSQEsDUK9UVcs90sJQyxExwawRlkBUAbuJFq
N8HQn0jdAaNnU/YdmCPNpFBs7lp6yUQ1v6rkcLxW9aGPV2QhU/gnArweHLyJ4P3EBqyjW9UArUPQ
Ls+t2vuMXaWorgyQ/LhX0sSExWomA9NXK2jgvpTJJEenUfHTjPhzfGWG+w9Hkm1jEpJ+YEfG7JNz
7icFaVNpSglErasKKC6Ly7WJDWlmHSRkWLAab06iQbLzRIFU0KF3R/ozdPBKJXVkG6KNUv1WNipO
hDwz9WtLq4A4o3T4n5ydx3LbSteurwhVyGFKAqSobEmWLE9QtmUjx0bsq/8f6Ew2QZZY3xlsT7zL
IIBG91rvegOcdxyv2SzrucpysOdam3fxWI/mpiCZ6d8cmkbBp9YOFrZ0+WBC48FO1TdGw0o5RvAq
4Slmxcyem6fDTePg07aZtcF4MnLYHvcNG2wGJ7sXTsBYKrrx0pa4IUMdBeEsSm/9S/E/ZELT9BE+
jPBUsfTN49+ah+9uYGdd+0ru/XBbzQKGLLynmfEj1nXctlzS6YUu0jvHLTja7bRTWnTojoy3VRrJ
ajvCpcVKzmkK1o5Xi0fJEBP7V6Irvufp4oML7yJ8dRqBob2S6Dq2M6X2C7cR3M2VXq0fTGDxu2w2
NMQagywoy4wcclDSLIO9mLD1dEexOUTX2OZ5s+/2kYcoVTTwEgBw1VuwEMLIgDyydhvZXvKUjRq+
Hk1evTnEK9/jN8DNz0rHU2YOqSxo8ohDoqhUF1WMriwkOcloyqpKqvM+C/WfbN66tw01ycnu9osJ
somJKUlCOKaUmyaso0NaDMkPEngM9A1pglWjW9hQ6Sbd6H9jZVk9qm1q8GGbeb2x9bR4HbO8Sjdp
vkx34dpgD0FWOmZ8eVS6P1IPog4aZRexVl7W40EYWr5USGpxk3R2gtgJIAvNYhom35RIIEgBEWNu
m9h9+hDao4e9eDrbBta37XDfGgUGnWNbjr/pMxL4LIbsuh0+lNWdRpBeszEKJf6Np5jxw84M5MRq
4+rIDhi1L15+lUsNIdANOjzt7lEL8/KX9HKGfUOv4G5vh9UdNKQeG41BAU9TKLz/KBTO3xKtkHQG
TqG5+0KYaU6/hPfJlrKz7rFU0D8tYmjFcB3tMeRuMWkzdkqFixbuKYOG8aVEyn0V1dAXHw2zxnDb
GWX/B3BG7Xy3MLxnOxrLR/7Z4T0nOJ1DHTrSc0xuB402jSTCHNF0/7SmDJ+aKhXvXWtrBNCKZW9K
AQ1ogvCJszcgRd5wl45dfNW2ZZzvInWO6qCtTCpaO8wYa3heAuyBl8xc+2NiKjDNddmlARGQyRsp
3vkbYZKSXcOZ+Lu5zlrmWHbx0Cp5PvL15xSUCkaLzaYEKkCQWMh23hhdgWVwq2B3N8wu0RhDR8uO
++60+EZTBhzciKaGVmKhsDOkVz9GR8VDd7DU9q2qzQpPUC/HsNe2+/haYuNqbidlJPjJwYcIHFeZ
kO9kemHvC4c4eYHNJTFEGDCM8HhvSD5TmG9Y7l2Ojy3+xJ7W/0mmAfPiEsFvjo0JlaNQFeQgOQ7m
EUuemOlta5A+yJ2k0x/U5uz9Lm5IVLbZ1L9S0SoCE118/TaRtCZOldhCPTqX0Uuk2uJ7JeqYAwy/
fjMAsWBNNClutVtvAu/wO2V2ul2MvZqBD8PkHVhz2bSxi6m2Nu2YzQIBgRVre4sck2utgxnqT8JB
D5PaMcF5REZEjzFO6qjasPtiCtVlMwEtg0UvIrwKwwaJ0+4NtAfDDPKCZsSv4wFFlZkqmP9qjfPe
lDbZIDChMddgP9N3Q92q773dyr/6PNS/wyg0xYG8IueuG+0YEd4Yhd/mOPH0fT633bNCJdFsc5Gw
xMLWrnNsdh1Cu2miF4QLg6K/Wt5rLIa4SWZ/FKBPG6Kd+985G1eKU0E1J745NV6Cvr8XKvVE3+2N
fGjxCBCyF4FrY9UdAKPWeNYoNqZNFXEy34ADTJWYSLye+JQjKfaNk0k/E2b00IF5V4GrhhQ3hJEZ
SkBkdU6CcMP55Vd9FD1abc1isAWY6JJxQj5ZOste3/SKlMSttFr+o+h660NTOWQ4n3qdmtmoOcEV
YOwJkw88zqVd/UwzrzACZyKdZ84V2Vzh0J39AX+074wp6+4rYbOmMmpiG6CxHX+5Y9bcDZEHyASd
8JMPYCrF/0it4YhhZISXBWShZQa9GrTpqcT1NE2yrSfKFOHhON3RHF/gRpxMbLgIAnnX1BlW4Jey
/P1/hgDa4DFFLulOaT2ToM15UNjBxRdm2Ce0ZJMvwMTQgUEDmgDkQceX0RXsh4F6agLSovpu1myH
k0CYb+UEEkUwlXZTp57xYOC8zlBHLwlJLV70fgInoDq+xs/DIuxO0OqZFFVfg/Ans9PP34avEvzs
JUl5hSpPZeWWBeXwdl7gK71s451VhU+lm04XBlcrB52FrQmtDjaiq7voJnANOX4MMCRSncS1mu1j
xKdjFq3zzyOcZmsVFXFZxuKJvBR4VWp3O9sxvG3XZ9E7rjOYtsCYRnjpdOqtiIw56KesvHY7Fbwr
BXSoWj38/vWD+aQDHeHt/FzaWpjkxCwuQ9jjnzsxC881bMy2iontbEJwB3EQnthNrdAPfYL3f4x1
h5+y4Vzb/PiAYqK/TtTwzSsiz88oX56AqCIaG0O9cwX295iZmDGEfdddsuCaC5PWM6sZVjmrx4bD
yJxgedX/Wc1UhaWizfBwTPy4/ooy937Htdb971chaRbziMWvEgLzajGrRlvUaSKQpHZhcguw2/lI
FIbd10//dALOGB+4bRGuMBVDtHZ8MzQehM4lVbl1Mx2huKt7O/jE7Qem9ToTkNi7Kye02LKN2VTr
yr5rsK5dIhkLxNZwZRUMsoYIwaRW7bGRcdytDBV5A+gXXxMdIfZicq1nnLDHIKJ49b/++adfFb8e
B0ioHHBXGOod//qk0oVbqg3mBgm1A+9LAa6EHSgstKtfX2rNQ1q+Kpo/fNhUSE+4Mh1fqiZKZ+xG
VB61rJxdhUHxNvIqvmfd/lP1CKK/vtyZwRgSRjhWKItgi2INc3y9XlVo5rWp2tpWONynHM5BZZIe
Aa+gPUDNweKil+rT6GC8B1RW+cQdtHtm1MXj17/kzI1Dj0BR4uCUCF9/9X2q2lxMDlj11tL67q+S
ihBxy1jubDA2YPfSvkD9OH2naCcXT0bAHoana3byFKpW3M70T17flg+2KcofBHM6t6OZpRfOpXOX
4rRYtubl1a5ZJq4SgyuMANPA2JWJBRpy4SwEB9+QS3jJMup026Ch5TGqtosDKDd3/ELpkibD4GBC
BoNYysWZzCcBIb7wQZ/bTlG2sUI5Ajxoc6t9o8rG1E0NQjuVqQutLTnF4ZsLzSwM9KGUCKkyQ+vx
4LYn8ajJPkGqakEM2eRMYbFhzCaFGrAemntdgpVvWuQoD/rs2i+DSIVC7V9IAq1Q17zKQbXHC7ve
mTeC7ItcXD42dDRrlrRSJwngRUyun4PrmT5Nyn1SauVtqPX26/+6rvnnUcgaVAxoA/RVUULISasR
llRs6zEbruI2kwdFK+pDYzCPJMopvbBXnX5HTJOXaottnXPOXr2YNKxCUg1IFerD2dqPfYSPANPQ
AMMo9yGRiIYu7FhLSXF8sFocG0zXKbogBpmrHWTotNHRBOdUDjebLkAPn1Pdbe6cVnP25MIAq/UR
5i+aK8FNyyy/NNv/fFurX/BJBSaqnsWIQHG15OnAO8iwRDx2ZfERp5p3gwezBzTcKJbpR3M2KtBg
p1YnMSNTP1ovMsVtUbuogQ0+Q4xPo2givlOp3TdbS1Ezkz8rAD0Lh5EITv8h0S/FrIGqE25QMlrK
4z9OEsMTEElp1gGRMsI+MO4k8dKam+yd5GAFo5Ukm6e7LAmBqZnWk7jlJGQZbp2wwzHJ8VLV8fus
VkiJbKbujugQjDcx7nOetV5C4IIFR/SBMZe6esMrXxpUGEsk/OkqGCFkh+i17z39nxxDAPU0Nt8E
GWLDJuxT8U+UUvzGxi3tifCQE06pGbrGbdEW9l+Um+Q0eoY7Nb5JE+y9DW1XwYrUO2Tj3uIVTPJ5
H5KBY4/Je6eXzTvoR/cY0RSqPqd89xr3HaDsXKVEJHpAfvquEpDDbqUxU/XpkYluiYKLzL+wtDo8
R3Iz/9EmGTTUqrWcFGyLlvtqBF1WkOvFWG8kcugOona9D9Npq6eI/DQtqLVSvk8pfP+N0slS26nz
CCCqO6IJ0UUOCYA53SSZx4y+NzMSzDdVM8fvurlYb5hVysyxGWytwfxVo3keYcpgejMpONbkiiA/
AcGldm8SfB8GcymnyIcynmMv3MflcwYeBu4HSHnL3aX/knoAByTaaVACQfToP6UvGvwUJ9xKu2iK
X9LIkGRjjET8kEMtNlndMk5tQ5OBS4exakskppP/1sgv2SadNbx8vd2cbv+2bnKAanz/Krrj1dfY
THriFUmMoMeaRMBon6ixEe3Y11f53N6PPzlqRco4SFJcyHaXXeg/xWnkDQVsDma6xD+1vlDs7NfM
82kJEfPUA+14EnSSKLBpyW4pm6T1B4i/MCzragtM6NykrpjuOkqtbc0gNdloIlJvkcBBjWi92u+K
trumUa/9RqkavxiAS76+hTP7JF0cWxaFD7H06/K6Dsva5CsryNcpLRLF08gv9aa9jgz8ZiKDpfP1
9U70Cohy0FtxRVYql9VWB8EYVWrsmpRyuLo8ySvrR74r9uGV/JdfjwQzFhde0ZkTmuuxAFDnuOw7
7uogqFL8lfS+rLf+z8PT36fDYb8Jtlfjxv82bi4UOKeL7vhSq5qD6VmhtgOXmsTbhP86SOCluznz
uo7uZvX05ohdVF3u5mb3suNW9vv9v+ebbxdu5My6Xu4EbitifpdTbdU/V6MaQbjlMk0gvk+3zXZ+
HK6sm3w34WFWbYU/7WGbHBj0R758VHbe+9er5LQw4droy+nF+AknmjmgmRZxN14yJkAkptqDe+Bb
qnctCVEX7vX0pf2/SxgsELqzteFnHfaG0jZYfc+NHr0JyNgU/d7/KnSgGFX5j3aedAWXBvx4o9Cb
ghntTBQcs9f8pYlKi9zClHlmhp/c18/ulA3JtbBCZL0j4ABRWDWZ0h6J2bQaDNVnu78m1hcr3IFx
RgMFJWf0pEY/sWUe/RQlyC4t9bj3E722L/hun3uFSONNvjzqb/MTN/nP1sj4jpkBLxLAXesCho3j
wUzLV6+N1QstzLk3yDiAVQKoZtE3HT9bRGMp2fOcpKlCIgk0ZUwZJ2lc2riWzmu112usSXAI7HBQ
kKw2Eog+rj44i127JBNo78gIm6I59jq4PIbSB5XiaS9Vl0Ua3X2hvuNA7T4XRR0/E/Oo3zLvIXSP
ukLAVMoXYorFXA2vqBC7XEIBu/8d0sAzAv0efi+Y7Xhr2wASwecZHtICAwpw5UXf6ZBnduHhn3sq
MFMdDTkNb3stZelVT2gzYyXG9ENxG9ql8y02SA3DZSL93rI+DagOk7iwuM68cuSJvA66FzqXtUTR
bRyFeEwgTivurYPXOISnOWFx4d7OfUkLWOOhJAVRtddnR6LlDOiW3MsU72Osq6YsnbaR2aT0ZIUt
POCIOtaD0IhI29EqCcfYTfPhxqtnVVz4rM98TzoiYrhKnkd1u25oFOKmcTmCy0yznPquDogMRXXe
uzqhg1/vIGcuBTiIlJC6ElDzEyz5z6drQDIlaJJQSl04zo5gPoz8OpWEAkrAr6907gnDR2aFgvGh
oNRWBRQS3cGi3mevIv2tRgAOMQuZdP2ggPl8S4koPugybr9lrbQP8MyZMyqld//1r/hsPlef9gL8
0QSzV4GHrH5FbU8wblz6j6nLbEFCWY0DYjWb0MdDUfuKG/9rSWAOiMlS94o+Jt/4tMyPySWPGtaJ
xh+N54uqQPpb5eahlWg/Nagn+KIOxpIVWZVE1ykOo+WUAIRgUBd+X9Gkr9OslRce6plP0nBRUGAh
vhzhzupuQq1BE6yRG2hWxvzKnMN9ZmY5bAzg70BTR+87BgjxhWd4Zs2gStZc2NgccCcK2LzqoByP
HDoYb8Db6LX0VvQNRDo3Vi90ujTVp1sxQxRGD8QKoVtaV/eMnglmxpkd2z34NRtLGzDGi2P6mSHN
oZupQ8VEXZgq5DZI39lLkkkvUCOj+VbGwoMgYPgzoYG3bU80JqUvLs9+ifH/i7QXVqLV5bA6+4XV
GzTpmAssDME2tmpYGdZ1hEH9Lz2rtF/kPxq/K1Q6RaB0s34/wHJX6BgtzCKtkIkjYjJR4OuhVRgs
EvpXfJ+ToqCsqbH+3qAnVh7J8CNcUOu9/B49q/1DyUrnpspq/ENlqE73WSPh6w9uo91DD4863xx0
Jd46XVP/7e2+qjZToVcQrGci0qD3KnW+qfvUfuk7S3sjGqX+YUAXJ12wdur5SXFczG6JG1oyg4tG
ue7GmpEkE4P02vPimW6dge8TaXM2ydsEEIUweEbidcE/FeuhyjARIeyt0/HpsyKIJih3rpnOQcNs
orm5IwIoIRBYyDr059kVfE3uSJQ4Sff86gV4cZHCGAq2tmEBt88rYE5tOXah7tleycjG0iNMFVVY
3zh5Qr58cCPS8TYkfWP274lxvu/tOTN2szJATs8zuyGtJo/S1zYsotlnKN3+sqsC1wxSf7I0cMgI
TjZ2XvKveuUkdR9ZensLYcpV/Fy2arzB4r4jUEUhg3mn5CadLaurRuhr1pg9ulMnu70kbhFTHUjg
la8xLbgevSKc/bp2h+/4r0C2UpiTNT5ZLfUhJ/+9uC2mAYuqJWJ4k4GsfoARSEkgh5rkftbZ8d3Q
JzbetSjH7vLGm/W9gJoFBW5SIUVDSXX/EplMq5xza7dOrep1YJJ1zlqdMmFBXMQqLgC8UHGXHJUK
KoNZT2Ywq5n7Adw7ZdetPrc6gTbQcKy+nhUfLvlkBa4yyvd6iogq6tSBXNmEsRDkAZzfbbxkEyi0
+rTEaABhgWKMlhc9qN1ssIjN0CgRRrYzZBudKWZQqXb+hx0FhK2pslLZyHF51JWtDd0eF/iuCIgz
mOqdRE6JiWYtmuYqRFJG1CTzP8IlGq+Ru8IeTZzeymqwrySqLOAaodUGK3/Jl2UhFgzX4sq4kYNi
dn6jZvPPttVC0kL1uuu3SmbnDsEPy2yIoKe63kjDixEyN6UJyNTmnkWkU5TJ/TxMLQkCUDbqe7cv
4Ux68KrTq6wIR+gtteJgSdkmTnmQ9QC9N+LznYO0dcfnyKkissgGEO5N0hK3jLO8/TZwYP2KkdW0
QcYhCRGr8BrCe+BWaYES2b3x4PUZXlrJRMgvObHRR9Kp5ctYZZThjtCs6tYUIxtlq/YsltQG5gnc
wewhcbdh+Nuc5+5VOJlO+tc4On8b6g7UboPIxqCEm3o7akmlvg8uo1eSAhjtoSgIvXeIjCGMniF9
tCDYfCeBWX+Ki5GOW8VNb2GTluVWcXMJ0cLqtOu0L1ojyFQ7+pgR03+HF1G9fn3WnqncKNWRR6HX
BTdfRzlYKG0t3PuTLSx9d5tTPt0Xipp9fH0V4/Qy/NsoioAD6YaQnx33BLZL7JLsuAx2P4H0Sb7d
5nfGASsQ3/DLXXPn3Wt75Sm7wo56hzHQztsTZhJoQbWzAgQmm/JuvnIDOAwXzskzY/PjX7b88v8U
V23t9KTG8Msy7Mpz/y+WaMFfuCyb52yX+Ah6LlQDZ0ZbxxdcTu7/XLBi4DAmywWLze+nzeF9G3z7
9vXTPj37j6+wKjgSMtrbYeIKioOtbnMbYWxFls/XFzn3RhnlGPZi/Md5sLoNrTM6ZkWc1jUjyMBp
BjYUw7ukkDtzK/RK1NkgVB7TztWtpAKaXIwn0DZT8vZgdZa6s9OpeBR1Vflf39DpwAB7P3WZaKsW
LgjrtjWzSnj1+LlAnK2gFkUtuHY92NXvMZT2dTFMiEkwRxAvjdJG+OmmkXJpaegndRQaQDSatDdE
KpNJcrw04BkyJxNjvh2GNlWfUCMW9Vb0mrakFlohkh+Skx9HiCbvSmzY18qABJ+09qgJarRatJaR
TC59IGdeNNPBTztVng46yuMfVcVu35J1lsOnEuZ3cqxLaFY8wxu7KrFrF4Vp/hn7vCZfsR8o0+xI
y72NnowQuXrVKH5ZsTr/MElHm7fzHJe/vn5tZ8YseF8ugCId6II6rOAV9Mmzow2Q6rXMSstbZh5w
M4XQUI+VMzxpGLSJBXvbDTEOb2bRfVhT6OI7XitWB1lbZL+awk0eh0HIhftNbBYlY1ejE9ek3Od6
ZhRIZi1Ea07T4ICueISW2G7o4qRfE2jkN31DivfXt3Vi3MWUFP4Kk0ALnNRGgn382Espox6tJLLV
LGOcn3WZcVeGYvggvHd8pKyuw+1AwktP2znXf0qC7xOcBWvzWSF5t4PhZUyBQQqWcrC0rH+KCdEu
N26DH+C2RCBhBhd+8MI2OG7aHH4lA0VcfVwW8WpDADlr+sljwpcvrBns/OSzaxT9tnHK7FkMPbEI
GHP9kZlMfsa0yjsURnpxYVc608A6yEWAB3RMMzlwVkO3vsZ+J8I/Bohg9JQbinfoTuMgk9fcoPba
ku07/5y6avH6ruU0BgUYzC8hy+z3heexrLvV84CDtEw9mesA366ex5Dj55cx8NtabYcfZ91VGx1/
1JtIN6fr1KhxgHcbNcjKZH7s0nj6zoJAmaNlyoNThqE/goAEjG/nKzopLOi10N4z1DbvOib1F1bb
so2ufyt+hHCz2GjxUFh94ypmYGBmfEMwAqJd34QFljuKscMCINoSoSguPJwze4qH5QpAkcdgkNd+
vLiHfkydIpzyrc1Y6B7Cbn3VdPN0deEVnFmSnrNAbriQQM5cD7llExVeGiX5NklyBj7hJLAm0CJL
gbc6KTKC6ShIfHLsDh1Zrg7lTC5s0r1HUrUvbKOnT5hwPpYDHEMsIpi2HN+xdPJpJjcYySk57D8S
rXLJEOjmV0taxjUkzeT71/d+htpEBwypTAN7QAS2NuX0+pJRosEorGxdEe5obZlOdpmi/kvdkXSb
ovXsP7ZRlzqNY9c+WkgW/mF036LosnumxI5RmXcYPowtg2ED+w8JU5SdtVrEVxB3ml9R3kZ4ZM/O
73a01SnoUfleRM+Xz+R4aXIf2KAsBmv41qw/6CZsKwPL9GzrDJ7yNxf4KHBMa9+aFIygiXPzjqKz
QeVgDkSUWOkhdJ2RQDb0rRtlVopHqeXzFSZNQEMydC4An2f2G44eEDNeKwsZt63j9zqnradHMYNN
kRFNfmWEsUJoRxVNHSeOY/xLZkU8iX6MXlvgSAjwraKTgtpWl4LhzjwnHfB1YeXhYEQRc/xDhK6K
dJp1IO3Js6461FaIsDrzBuT9EpvzzNkEMw/WLD7IkLNO2Fm6kcyIT7BnFDK1d+rkdteltPNny8mS
Zw1TmX7D5x/tOQ36DaF04iE3rOhGaHZ95ZTtcICPW95nXudtsqSpDopCOKNG35VdGBKc7sEAYGDS
jF9UioT1PLiLYSd02F9uZ2NU341JdOgI1e6mSjHScoQSI6od6gOMVfOSS/Ap6selF9aHS23A9GdV
lvRqaLTSIGi5dtphZiPHGWeXwfdEAzflFRNkN5keOjVKbsJUdszfncb7PaTD+N1TB6EGA2xqFzVb
KW5LMn5IGxGFQz7TMEO+IN1OMy4cAqebMvQ2B9iVQRChe+styhGDlDE75dbI3PwWFCPyba2d/z9e
iWvDWgQdxlRhPXnzGlr0fkCX5EbV8JwR3ogTpGZ/TFQtj51oJprhUJC/Qzl+waDnjBWIy0lMuCZv
BTh9TUKzIbznyuhm25Ap0ZWFEdCNsNNh26HD+ge1MA0mrwqnHXLk+SH3IMOR9m0035Ew2PukEOG3
JpPtJXz43M9i7m6YSzY8X/C684h0r2U6RzQRWElq+gXyn+eKRMKNk3nEycZ6+ttsLUQ/hc4m1pba
S5+p2RRgz+QcwqaoUeNF4hI3/syGAv6PHSS+fhCT13W/MsGtzGJ0OjLt5XMB/hKAE1qETDJn+/qw
OnMpmkimGzjlYK6+HlrZs2ZgzRKKbeVhQtFi2UDib5LdVaN9ie/wmTF+fJ4sFDvyCz83BCjGx/tk
HPYiJBu12051bs4PyASLwGOUSLaXFtX3qMFJzMniGuGWUnVwPlo7REAqPOMtS1vwmYrIhJcGAqG2
SdQ+fjTcKoJe5fCXvukoi/qPYNZr8innN6kbGF571DoWupxCde7doTPsXQc15Sd8Vu0NlxXxliPP
fNUU7Y/u1eorkjv1Z2uLayZ8+U4OTTYE0hsSzEtKiVlImDUj+baijfZV6gh1Fyad8U14QiVRqFLh
EnUN63/TGQnSI/RH2KwoOWztrVIPTOYGpYiJlKm98K82IpDcZ7k3acQ9AfJtMNnH66YqC8J8ohHL
DXC1nPCy2cmsvx7019ckbHXSdYj5+D3aPL1NOk5E9JTJIN+secIFQSuQaG0qNVEoFzq7geo3GtO/
XGc72ZtQWmaEpXb+YkS2famLP912mZLhO7TYmH7GZx6/XtTuyLNMwFAeZ3igdzZ9s/XGXZ1Z+hW+
JRGSxklc2NM+x2KrRUXjzoBncW1bRpPHV83GqZeipQzxZtR0FvSvWwuV/KNMVRtcdnJsXyDkhISn
DFcjsy2fWWa/z41C/9aqntxBGjMPERot2jm18W6Jw7UuVKCfVOXVj1ySGhgMLxwASsPVj6xHVU/i
hWtnpZXmg/UNpe+y1P/2Y13TGzem1QXxpBpPM1KYl9mtEh2CpqdgTaJOFgFZkzXh6MdX4G0qr0Fq
bHpyqQaFOpabnpQCCjGkeneGNqQOjHkiQX3NwsoCP2mXmhJlfjIFZtMn3hXitOjJSbPyAw3onGzd
xDM+EkmvtpFZlj60sx3+EV3Z97vIs+cHHFyaa05CYo700FD+dh16lkun9vL1r57RAlEuTn9L2bAu
5wwrLJSeUcPWwa4gcFQv84Fr06CE2PEziZzhHrawCyWTwYxB6f5QUWPe5oM97WWhx9tMqxiffL07
nlnSTNegny8eUTCDVyUmhMbIDe2G1Hqp9H6D6d4HMJDmt0UUblKGbUy14kt83ZMt2YG6AbkC5AfW
trne/UNByG+DD8m2zZXiEDqpuEanRzVTO5cq19Nykmu5Op59KqwFoI7VwuSEZaxiEeDmlvhIBeGk
NB8MLrSXJIzTn4rZU09aEcbwzFjHZ1iz5EwAV1t3sS61j1bX/tltjwPhbMgXq3Hmv5hHdt/S1pVv
X7+JTzLc0fKAVwERisAevLOp7ZZX9R/sliagc0Td1FuCbV1nL6OuISVxJGtjZ2rNnNxpKYISv9Zq
4gOp/8IRw4NpZMzp9jFQKVaOcluB8M+bPk366qEYauNCS/Jpdbj+kUzvmd97RImzjo9/ZMmHwdsz
ED3PZvZrAq76N1sF/Fyv0MM3x5KY8jqTPf+J6jR9HaSK4RFSboqdEva8uY00ZHvb3MkbKLHaWEQH
dahRQIw9xokHfCip5L3PFrJDDbLn/vAuicwa1jAOM9ng44Pk1oFuLsGErgJ7ce8ZlTQvlKunQLpD
Kg5Y7WIxh8Z3LSozna50xgwajRgK8zCkGnMXozF3buwM4C2562MIOAQ9QNE27sEuPWS06O8YNl9Y
FssXuHri6LWBp4keobZci7g6DlEjR/fKZYp3l2HoRrfEPtaV6yiJtL0+TDu4Kgdnxg+zkQVjtfzS
zvW5e5/+Bht2kWWagIer/i9k+6yEs/wGXYz3YwRjEGNk3X63I9MNNyIiMhz6CEWEozJwirCIGVWN
hBRYD48LvcQXcSkPYxk6VyKK1TvPZA4Z9mp8245Wv0vKsMFUZ5r2eWMQdhIC7TFQU5HxZ3lgV2a7
4+uOgqJpEdWLrtm5JX4IldphV165+o3btt3r1w/+dJPSoURiXUTTC8VfXYEqaYpBpfAsChvhhS9S
nYagq3pnh7ds8/S/X4oHu+gKISXCkDn+qHCyydouQU3XmyMD59yednWHDhwKe3UBtvpkSx2/Show
6I98wgQh8DaPr9U5yhw1TcpZWkp8cZtxpmZDwpKDQ/haFuMGW3kleDt2S5uBPsdHwD0RzgOsQ1T9
Yvw0zRvVadSUg9v+qdZ5f5BVjoR8rJo33YDrn7i8TjfSzMciLpQHwG/tMfIcslfSpL4ymyHaTVnR
51gxlOrBsGeCTEkTuW3mqr7EHzmB6Ri84Jxq8GhhIzP4OL5fba5nByf/Yps5s/1Xjcu89HFfUh6z
ED7JjrN6UPb5JHoUx4BoyRUNMraVEfNhLKSmKPqgMGnMLc9Uu5q6PopJA7Ws2p9GU72qNReVQTM6
cYEBSW696l1t/Pl6dZwc0dwBeUCcYXx+ICKrI5qSsJWxzDD2SYfkXuvD6aHunfHgST2Da+kBksjk
0rZz9qJgp3wAi75kbUhMDkeXmAQrwSsdu0fauBI7QUzE8P6zf8hski9m515Mj1texmpxAnWpUN7Q
WGEjujpdkgrfQ3A+RIdGVl0Rf6Bd1S01/QbGincdZma1lfxBg6HgQzgvfjajGmNw0Wst4oWUfOGv
n/0JbMGzZ3UAKEH6p0habQKGiQHlmOPvaSVcq2HUv19Ioxc+yjNFio7h+3LbnDSnPt1WlNSlZ+LC
MWHs/4ylKOHCapi6tp8y77qe4xHKQjGJedjFlYzxoR3iEfZO30zfKShEGeB308eB0tcQZGTkzuEG
OBECId0ojIo4rgFcvn40p+R+YBxKfttDDGHz+1frEqwhy5hcwhGfW/dWJEX0fdabfIuYMz50nrD8
MCvM+wpjtcfZhDSJj8x0a7eD2GE1Nb9//XPObNfAPsD+gJSf8UfH33kvk3HEyK3YakmfvttpgTF4
ZIc/1cijpPr6WqfALLfOacibYn7GFGCp9P9Tqs1YCfBtsKlEXjgFcWJfo63bgVaPeFaQy6rMyTvL
EmsnFweJIt9fuP6Z70S3ocqbbGtLDt/q0Rt5Bj0U85ltM6fFc2o1cWDiQgP1m1Oxlun4NjPcfiAB
pg80UZt7mZQtJlmF/iJGa75QFJ75SOgdYGDwB5/JGmFR2qHRSiMmI1mDlRPZinVl4a5+6SNZHupq
c6DuXbx/GRmTp7XayR1TxnpMDvA2peUl8MgVT/qstz80L2L4qCld4ezUTsHeBeiA3O5RFcTZG1nO
/2ZymGWlGqUAykXeBF+/jzMPgHOb0B2XGTE1/Op1xL2rwqPldUQW4GKH+eqNnTXW4eurnFnhXIPn
iwEB7OC1Whh9zuyYCSE+s4vzkxwSovDyFDI2pggXvu1zNwRph87MJDcAdvDx+nYrjwmxx7ZHToJ3
QwcOrdVFXPf89R2du4yLEsMD2kBMuX5u5E/g2tahR6okPFlXmN4NzjSXsrbOPDfAT4ByFs1ClV31
VVVc6S7RsNU21aISBzhVBIZiEhKtOFK78CmcMn7gE9Lhc1ZwIYgeq0q5tTD8iZmfw3YaaQ8U3FaL
VisfygIb07zScAaUhvTdsnLudIMsxawqFUJrTe+BiaLi9+pAOdx63bcJ4tclBOLMo4Dhzg9kis3o
bn2caTWcBXRaJV6gbUhAOKTTv7qM7N8LQ8O9m0NqxkOKdPm+Tg2zCrq8HJ74l5hvOiy4EAMntRAb
15lwTjF0TqxNCwH5ElflzLpAqLww0uFeLKbix8uvihIwQ2iHWzCL9tDraPGl8X/snUeT3Eiapv9K
W91RAy3WuvqAkCmYJJOpyAuMElrD4QB+/T7OqplhRKRFLO9bbS3YJNMBh4tPvOLS1X5aGafB5JPe
IUZNyZ4fdTgKXi4BEFHRYdPVIe2Plix1ywXraxwCQdWm6dpDyusuq/vkrkYrt1ijcZ58RCr3eTE0
a+1Sw750xqmNdXTGYS5pKWECLJXdY4Ofaqw70Kw2ukm1J9839qAk6Nr8BxrOy9aWs9gDItpoWfkd
c4RxY09Bs5OUhS4caKdEOrgHZL9qlYAdPUnz9SHSwITqlBclzE6aST8C2dY75KqKDe2t7F1Hdfi+
ipcBVV60SbNxnsHEy2+5b743JRo9fjfaPzq9RWMEbMzGbevlahoSpFIaz7twH6ovdThr0L6RGqLM
z7/Y4odfEqnbwGkqPqKmAYMd+tp/g55qcFNYEz5IcMt2WiH9Cw2fVwZFeJ+dDm0CjxX7aJEuTTX2
jkB5qY8WDn1ksN6gxjPs2qmeV22kVeuaDuHq/Il5WgzGlJcFgr0N2xfK61GEPCZubtqib1dTV/Yf
ExbRhxqQ3IvfSPsOtUdk0VCACz67boLALNUW01hVDsJXsJOj4slNhuRLj8LLHSgCU2HOvPmjMCv3
+cJzvjI7Cp0C6ga8DkGS+v1fIqQWGESbOU27skewzxz02PoVhr28+GYXl9xZZvmlsbP5naHF0/OM
EJ2intulv46awdmkQPXNfV2XZbbpiF6vuyjLv6PIWKJvlE0IO59/XjVtRyuI1Q6ih9ARB7Hjx/Xq
uW1kxeOmhdWtMx1CdAGda6slpfUoq9765A0patIJSLTzI58eyehxuIYBkocoQfeOJqqAQqZIkaqn
oEtCyDi5iweqHAJU7YVb/bWhkHJRjTASYch6h98EdW/qghZVnBGa+wYhxSBs/GwMZ/RtL7zVK5+f
SwaJFaJUhRQ56lkkGB3Gmk7PwquRBwW8XvtfFsuMr7VAn1ECRgkbLLjV6ZdcMV55R7aFYsARuFBD
PZpOJL0KBA91hFuMrt3E/RisK7vKw8Ae4wvx2Ck40AMEBhgFGB3ATkKlw/n0qwyED+LdQNDzyl81
ILK/Vx1EPeV5isJtPlkk0Cb8xGA7eZEjNx5n07JvChdFfU1DCDMkosN2FkaRhr5tSZfSLf0kXqGK
15lX8bRUyG3Hot0EsdlGaw391E+Nm1VdOAKtD3BJIPq+cMa88u1oFSvetvJaY70cvlbTBqAoyqhZ
5ZOTPBGRihtFQL11MCO8B12ir8sly96f3wanVz7hElhfkn5yGrCyh4P6MZU9/FqQcGnraNNQEQ2t
TOq/H54xDB0BIMWQwJAcOhxmMnCX740A1nY6m1AYZve9Oy2w0yGr0I2kSXuFuCYsQ7tprxvdaVmw
GVbCqgiMoiQSRYRW4Zz20c6QJiXo87OgtsXhMWQDqaJQBexF6Rkc7VC/sElfGh1qD/4Gn9wigZCA
NNF6dtF1DYfCTXbnB3wlXoVGqysFOXIivvhRgUPDgWPG5aBbmYmvjyhDu8EaTwcnQLLHWIJVlkgI
Bgnusnpox5a3FYZoF7T02qJAYTTy4rDqC+9Topf52zTqBYKVorhQin0lVGOZKSA4Mg9KR+BoXjj2
43HQsFUt69baoDLnbk0dbEWG4sgnouUkg1rb+Vg+2+21U0xy2/VYMCIyH98DdHVvaE1fAsGdisHR
L+NL8ZWI9Eh/j46aUqsM9IdNhHsw92ngT/re17xJso+J0yzf65yG8DagRBNt8gYSymashfhA4aqs
t1Hk46BQ0EpBPQLdymetG6xvQN57e+33i6GvpgUssUED4uuFD34aYRJXUjdgneHXBlThcAfIFpCb
3ukagikjbiNjX9Bkmp3pymznfAPc14bWmExbo3PlXRt4g7Me9cb6hiSye6G4dnpWq3MTPNnPCIEG
3eGjNEjyEoMjRtnHzWdIvsZNIKyvcmqH36X9s9sZBFQOiFDY6erw+SUY0RIvLbENZaBORivDyDO6
vvQtzk/t6RFGygegGl40rorEhIej9GaUJe1AMpT3CYtirPzNVKP/fH6U00nDZYhmAbxD1h43+eEo
5lijCeEa+SpN6m6lAJNblDDj6950vp0f6fR96A+4FoeDsi0nKjocqSVvVtLzWMPmVXUT2A41fZwQ
NudHeeUEAlBtU0dUURBh7dHJP2BHZRltBB9X5sGbtJnk9xigyLrrkW2SLM3nuBiyEE4ursliGVeF
IcY16qvtKq46Op6o69wUcYoufC68C3f86WwD6jKIZNEwQfHluAlEX8GIoqKAfGq336K8MBHA7K37
zM+HTxfm4XRjooGh1O9o9IFdPt6YFuo/HCG5FiJNOLD9FiMPM8PsrwF/ZhuZTbjTa9xpK9Cw5jpy
k/5BANN5InQ2f1tlgU4f5HNAJwY6eeDGDj99VpEYShpFXHcpPnf6Ml25ZpxfynZPezNEhwFpONB+
5ad8tJZjTczgjRBirMwufwwIAsLUpz+D9DIgFlvPqFAgmZ8Po/hmkV2ukcEYv5yf99MvDDIa8g2d
MPraKPwcvio0ZviOXFnwHdx0m8wkixQ3BBr97aVZfeUa4x3JiLjJoF0w6OFYOPhx5pZ4GPpJjR2Q
UxeqWp8Wg3Ez1k6FWG/iOD+KevHSUAUxb+aZ63kV6TbgKRtnWvy69JF2yNL7mXch7Hvt6ZgGFTX/
ROoff/RqtiJp9GVJ1UUQfo0oMu5MuL8PA2jLB2Tdu+tMH/V0FVuwl/wijXfodN/7lQ+FZCaRuIot
RAsuPNbpKQQGGIw9DQZCInbG4ZxhPFEk2pCX2K+IAmybXV65yHH/7lUExhpYM0h2/lMtiMNRjCkb
dNpb1Yq+lPalKdL6hlb6Qrvf0S8U4U5eiKEUJ1Id4pTMj18I/Su7qXwAKYHEkm/MrHhH1v7bFVya
E+BgXSUjgeLjsdRTFWlYFUrE3GEoNHsQV2h3d763Pr951OY4iFeJ15WyC4uGHXxS+E4Lb5kitG9X
hV9Nj22eWo8WmmRPntXrV+Cg3TB29W4/Ic+OxuVS//5Xsy3XpgXFJ1PZ5uFXS6MxqCuXHAuwiiq2
BtWu8QUGMTVGTuff9CQpAgxCJstnU9aYRE6HQ1ExKBOtR4fDNGuEq8qwMg0sqq4TImVruKSICjDp
dGZJviAm8g8h0jEYyJcc8n6LJwi5Ob4RUiC6t6KapgNBqUwZrJx8wkNiKq34rStKTOxm0N2fi44K
WejXlv0tjQEF7hInlp+XwZpv6CGLXYscqrkqDdcEO19WXDFx48yQ/+l/L0B0ggVCtVkA6lxiQ9wD
fXAHGCSt7nzAUkLYIeQDgFrURXHfSoy5e0gic3BWdiwRnYgGidKd18m5vLY9E5xmxYG3go2NGpse
axgxD3I04DEPdp6uE7c273otiDK0QMb+RqCXhAR+lfjfy2Qe924zFRpmR9mCGD64UsjSo9vdKV2n
DFVDieFi0AkrWdHJ1z5nXipvggRHHIjwqcV6iGMss4X0tE81KonPsReZNLG7+UV4vfUtzmrtU6On
ToWkj5PUoTBzL+DcFdodDrka/uq2bFAMJCJpb0eldrNuxgGFT+IZJPlyfUHGB6xLpl0tepLuJhsB
nl0Zu8kStmaDBqRfN5D98ZDT11pvBp9K/AZ4QchiLw2mt3aoCx0zK22GxfV2SGwOBQOdRMB45YQt
kihm190Ip8VrqsgWdJxRruUzTTilZ1u6qc3HsaxLE9HzfkGma8imh6FoTXvtISrwiA9DWa1FMGBY
Avq288IaLHq7hvRCy8ExZsSLemjbTSjnRjwt2Bs+oIZOdzlr2qHaFqySGCBgM9WbAA/F+nppkC5C
pbcq6QcI9GXxKKC4vh5R3h5DVpnrrNFVpjvVdS4uV1PVICxH8mhOa1fR1da5txTfsqWf2ETo2pth
PPnGR8sAchLGgYPLEBAq8SSCctHRFhyJ6ij95j5GZrL+BjxCTB8CXbRPue3YYPqAQbFCyPpuKdDr
xmowelDVKQFLAiLKGt/pA5KLqyrxOkWW9xHiKOekUZbnOSIS7KckjCPpPaLwkdUrKwn8u2bpxluL
2eTHebEylbNGe9kscBzxxG0XCZS8UCYFLERPYe1yDM3qGmsN6rIceecPntMjlovJMFQUrkp3xzeT
DQhgEQXBrtFCiFnRx022ATDB2zZN7ffL5MyPsmgQKsFtMCyprFyIgE9hiUp3SdHLqAYZKr05PPl6
pJ6CZqRcV6JoAZ0tqNbs2/KqdaUPDmNx12aejTvEfq2V5eMaBnmZ4o0PNMsAohISx6cbjqjx/vzE
vHKPUgK14D/+rRd+FBgAZFro0tvIruuN/7auiulD3+vBhek/jYp4fXIAykaKWAIw8/D1KcSYpZ5k
5UqTtD7kso3sAFNk/cGJna1XOU9giW4zf0EVEtPX2QaW0cb6264cL9SuTgJVsNVQx4GCw2wxCJoP
H8QwG3+QJiymyJqjLwGmEOuqXvqb1sXf6Henlq1AfwFXAQJ06kKHQ0m7lQXxp3IuaLxdYxXRj6b3
ftu6gPaeai5RQ4Wgwuo6HMUOZsfr6SjhnDnkW2nH9kOa9vGF3P+VaQNaozTcPEpcdBOPRnEnctyG
+kwXjTleHd2yxd5MqZ56FzK40wUJSEt17kDyvIKH6Sw65B7G3CvHZ1PkqTdvowZI7vlvcwq74Ytg
i0lzEHVBBbc/fCHh9Emfpfi3B2iQ4JZUUbdZLXq++BsRVVET1u0kWoRZ8CUItWyWz63lyno1OTJT
QvOtuBKWKMYLG+WVt2eXgAekosM5ddxB6ZO2sLtRIjHSVe4GUqK/yQ2Ufy68/WlcxK1DVER1lCLp
yaIxaR6mZq3Mn2SKpcGU5B/QlYFqPzTtlkauc0exMHhvTBY23JUDRc7UhgTvicZ55xlF9sjc4J5G
vT54sIrADSm0y9+fCpd81gCZgx4J4f7hF4qWKeuynGZSEGN1ousDUXgAW+b8VLwy4fz0n6Vb4lKS
pMNRcrPtMeekcusVBpZygZB3elEYF5bbK9sHiBGuSvyjiq9Hm9QRuTvKzGiU4U2HOg5YO6dM230R
2dWlb3tSAVEcffVxAU4AdDzxAYjqmvu8JZvwRv1dgnPMU7YE86NInWRv4un+Tggjfx9HcYqFhek+
22PuPLQj2fL5qf2Z6h7mNTwJVS9wAcq95fgLJg2q31EKHs9FWyy9nqNFf0lyMXwhF0lBfcGZ70PZ
ysq/QRXMejJkmyXXo5vOxar0B/tDRKfm0chrDACrXOhhYdbiah68KdkUqHV+RZAVTKlJkfemCOam
3y6L1L/lg8QWlbiVqnrWlOUPP5Kdua7jmoJiai/u4/n3PP24NFoAN9JpMBSN+2gJDZk7NQZgwxVS
s9maq91GtzgzXwwYIxeGOs2f4KWjhUryBHoJBZLD1epQQobSMjCUZaXmdaebix82WW3f+RaNs73H
f4ENl057yVPklZFhmtBYpcpD/eAYAOx27Yw8EOZCkymHpypD/BpzjX5rea31yUzyaWtHbf50fmZP
jynKZzg68B05r/SfrcNfKs7IYfesIARR/aUHOBpJx3lG0ct500fpQiiRXyIjn8rkKalZ9D8pYND1
5LMeTnBOzqMXNkyKPDfaD6W/YJJswPO0tm3sC+tqjq24w6fN0u4TM4Ay6OdN8cELKoEl2VAk71IZ
ke3UjYaqlwGO9EOOrPfawky0B2yAkuwVnZ/2a91X3X3C7UIb0EnSjzg2Bch+4sb1rof+jM9jRSMJ
OyxNhJbQsmLTxHWe305R7mohdpAt3C3RdFDCfK001q4NmGZNGmb/0Ly5r/YZftB2SLSLhmzbYVSa
Lvn80mmdlyhoYyT2U0yYEFYk6+J3TzswFWx7VThR7lDHwV7nYEqKgSHeZEvf31LoF9AVMFC2YSqs
z6+QE8QBJQtfoVX5aOgPBOp4/2WFxFCtfD0dBTVtr3iTmxDDlEZXt8ebpN2TccdQKDzzLqpz1AHP
j31ydTA2pznRA/U++tZHawW+lxbDqEQ+BUbYNQgEOHhmYP2dOfzX1+n/xN/rd3+fl/1//s2vv9YY
16RxMhz98j9v0q+4gtY/hn+rv/Y/f+zwL/3nbfO9+jB0378Pbz43x3/y4C/y8/8Zf/15+HzwC4oG
6TC/F9+7+f57L4rh5yA8qfqT/6+/+a/vP3/Kw9x8/+sPzGWqQf20GJeeP/75ratvf/0B1OiXCVc/
/5/fvPtc8vduPw9j+vnkL3z/3A9//WH6f1KTQ8zGo2iFTLTPwpDff/6O/qdqTaMfCMKTK11RMyoq
Aslffzj+n3SvgINhV0TYQw/0j3/1tfj5W86fIG8pguEBRpMCsMgf//3iB5/ofz/ZvypRvqvTauj/
+gMSCOvul6sPKQsq/tTR+TfdLOtYDzafIBJ5VJfXFGOrH4hjBx+r0k4XbiHFKdXi73k10owWZO4f
owWX840/i+mNTjhib42gsJ+wrsubUDPYsmGUuXG2ma1m2WVLMycripD2BJw+9/SNUZvYztd2Qc0/
grz/MSK6FJtMaRZdB5PwjFUnRrPdlF6ObGxOMVyEYtbrLfzCyLyxUHCVq1wm+QOzRmmF4sH0dbLr
TtuVqM8N4dL4+NnFtaFLTl3J9YyRO2jhxElb1AzblDpOYusSI9WIynZUFtmLVfg26i3uGIwIUbZd
s7GsBDVE9PGtz0U6tfCRJxcH3wVekr43Za5dR4aFvEsvl3cjdso/+iXRrvO0LjGWaqd7kA3d+8jJ
vXitL2aPCoFlFp/LvPbF82wI4CmW0IM3g1nOd445z/S9Mnt+mmcAGJtJNMlVEORpCS7UNz7OlTN2
K7exx2CL2eTygtdCk6xz9DQ/oxTZuUqIxYzDHB+3YY3GWhGFVMU6Y+Nng/etg+EYr3DaQGqyalLn
jSdcxGpawvd4TXVB/KBkmD7FNsNsCstXik698jLNJMaTYaFL7Y2RBN5ync0diH8UOC3If3J5HlOU
J6j4JaoSQhe7XMNPE8MKGlX8NOjZhDR5CbN3142+rpyXXS6Bxq3lcJ32VjRAQQWTvKmKJEdrOzcA
g2DY613JuULyMYaD901w11wj2oiuKBohaDWPYy7ueqUsSGmT1+HzWg7mlTKanG2zjOJ6Lk2hkj8R
MSVRKu2VYZZjtB56z8H+oBuabk9n3ngJBh9AzeR1Vhpq5rgWsG+9jYFeAIAPu62DtW724laMVl6t
OTB4htFrEWsTrjd/QbygerG7DG5K79fTFxiLpFiGjXPtRmC3kq6pnk7RahARS6mbUzTLcSqoUIHU
omSdpH373ta8/DkzFh0dgMLJv8mo0oZVknruIzg4N9nkPsgmPpVy1ibVGkJsoYOXYcwpm9px4Y4w
6dWnrycQyCGCeUCgplpoz3DWc6WCKeIfOrYl866S1IzX0qKi/XbScx2PcODeLVqjzbxLWlkGKySN
LTSUUJx+igCD96sMDftuF3eAc8JssJanpsuyNARIgxLwMCPgSe7XYfidlKaH0GJu01UruX0GamRy
uO2zAvHbPJYd3fE2GD6RilnPEdS9aG0ZC5Y0EMUj+N1+ji29YeVeucuXPCuv69KrYLDHteiuQA+V
2bYvMhunQXNyhl2RDWn2dpb4+uKsYixUNfuFb25oiUkptYtaH6JxsDirOfViue5aovgdPNnIWzVB
gApaa/bLdA3kOHrAy5OdrC+1RL6lScf3fufXxnWq2YWzn7rJlh+mRs+NT2ll2eXG02AtrqbCmNBc
6Zb+pWMh2GGCv/UE8NvCkdJExqddISk8Z2DEMPtGY7Xp+UBvETZ2oveU6Ulgkkjrx7U5ICdwK+bU
MnblWNnJXW4F6Y/BnRBVwLJmDDh6MAwJrTS3+t3oLvoT8MLApxXRZF/zfsLOVMK7RvfWqq34i62N
9qcOsfJvowBh0iWlXmywN7ZxghUj+J6RFPOpGqgZ1w3nCFR6Q3PQGbfzZwPZ4iF0kjHDq8p342ev
NPv2Vhh4wiJw5wzPVRkV81rYHZWGdJryeoM1MRLXlKfRQbFrc8g3VgRL6705o11LHabalGStX4LR
IB/uJIb2q8mVQqwb36FWaFWphSyzHfcroRuiXhe6p7XYKY5dvjMLPboeaqgmIcP2z61d9F8smQ8R
5rlt74VDVJPaR4aNLloPXGgOO0f4IEqnSBgbj3ZDusXYLVl3ojCyK03XPOpa7eSi9BtZBt0FTvEr
OuuBtXGkwXkFR7z2WE450oO+3Xo48CJavvKbppRhnEyYuDiJK4d9RzT6knIBIDSKbNaXTgePxOGR
ufq6M7Wxv06WaFj2SZp3lA/rZvjad60wwmlolwfUJKKH3vP9fl/6/ke8jSOkrO0MgcAkdq+XqJNf
HFHHNwIylhVmvYjQnEaDUNRT/dDZ/oCGSF/+EC0Mxh0cx3k/aAkqxxFDfG3A4f7AKBiV+sLQPS4T
WYwmVbeFm0wWGfanLULBnzi+kQDyWKIvGMob8kHLDP9+8d3hGUFq7PnGdBLvqOZ1cpPDPn/OU5zX
UaGmiYHPb+7svJLvEiZkwVfLHLVIrerJXG+71nVpLnnKlSjKZ9NcowqDNJoxjDu7K5wPtSgA3Jb4
REebxCkAhbaV5iJLTOD8kY554m3sIEo+570ga6ybDA3kJYeSvEUoEanusZksIPtdtvzgfcbuJtIo
mOzoiPn2bVTpWbvGF15i5Iy+/dukS+Z4g/M17O44DpDQ1rtqxFrciHQAwNhlGStHS5IUCnI0u3+n
GP8/Kv6DmvG5qHjV1Z+Ho7BY/Y2/w2Ij+JN2OMEtGo/ExiRg/x0WG9aflLdULQ2YLfmKar3+Exbb
7p8OEbQLDhddQf4nVYV/wmLb/FMRKmmgkhZjPgRb7HfC4qOgGJ83EmsfwrTig1LHOEzWdAS7Ae6l
XG1NBUS3n7N1bHJe/zIf/wTjvwbfP1HRv8beahhgcJbKD6AXHjftC2liwhrhRIBrl7h3zV5/al1d
06n9tN19xFX+aNLlvRFO3ehhNVRcMqMeaF2Y+dOsvMQ8/TnpqeaEc0WQFdKgdWtgmoV241Ru+ZDk
c1He5A4CQzih6c5dIEewk0BPNCIAMWX1xjJHX4bI3Gsfy8gwPsgiRcchx2x7N0sPFH9SDsGHtEYk
gJjD0de4tGc3bY605Mruc/8txQZ0Q8/PzFE5hfoJLFzONhIvgDrGsdYiKKHKgTxFnzjCDxxPCG/x
P9jVY+yQhv3X0Yf/9ROoMtTRFzgY6KgitiRUT2TPQCicP89NfdcWfuhaaNFLa0PtMoTufT2g43t+
2KOki/eitwdUnoo28NYTwlOcchlblY6SwkzRcYQGvQH3UlPQ96KtPRLMmc7gXagCnGhcqFFB1Sil
PQU1ODZ+aql8RoGcIsTTRaDksdJNXniQr4mZ37Wggquw91xaM7m5rIE21rtptpt1wSq+0KRR+fOv
8w7BnZYGWx+RARJjaHqHG6wvKwf4+6SFg1vDrYfL7LwBNGBOYWpNrRWieA6aYIYheOfHsZzWNhHU
mzbNnHQfj0VQwvwU+i3Z9QBJLerm57SW0b3d5uK9Jupgvm46A9v2MY/V3YquzryzMc1ptm3nwuHJ
ltl60/P/v3FQW7/xksh9N2nWKMPSwsuZcpTnfFGnjb7VS8PAX6Oz3Zm4I5vvm3ikcY+mUomyDyJV
W3rBPUCCsUC2MnD67BMdGr29cFgc127VjNFqwWcT5w9lyX04Y47rxUs9Cy3E01EgheK2T3OkzV+a
ybykqvez7PXLrvj5dVCgpJZJF8BB9uVwrBLNF7J4NC8BniIkR6bkrvxeDLcWrqLvsgFvVyi52qr3
TP1Oy7VmA8e2e48S1LLvsEMpyL01cetYSX096x2Jt5Vl6ym3wXWe30hHB8XPJ6VzSceWZWTSJDt8
Uh+T1Xyu+3g1V5rclVmQj+hI4nHNgdncoxkj6835EV+bHLry6IOoLjnQoKNimkhwXxzmERV09ti9
U3j+98gsq/HT3HRxFdIexlKn1ZNij4ZQoGOqgKvmysKK4GVQypWrUYvmq3ZJyXolGkUODgzl+JiC
woOnmY69uTv/xMfVP1YO9R0HyVMs0Dh2jgC3yzwOWWTzNdkc962FZnNoORWb/fwwJ2eaYjAAmqVO
hLgqEIbDTzGPyCAXCyjrxUYKD7fIYYPrxYdWW4Z3hUkBt2mm4cLxfULM593YE8ArcSFTGm1H398B
BaGZotRCHZoRJOloXrKdE7SK/VuL5qPdzMsSyt6LLag3UzHueqy1uVNcK3s4//6vTDOCPUo6SAE4
ABYevr89j8r2vdZCCy3K1SRgkyXpkm7Pj3ICz1BvrOgHcKhNS2eJHQ5TOgUMJacBdb6M+lXhkoTl
OWpKq8SKvDxMY9v+NMqpuIpM+HYIpiLYMOZl8pWeeHpXFz6OyQKCL9I92DOcf7hXp4DIDTQxCBYw
j4fPNtc4IicWVqdtkQxrB+PtK0Kc+PdHUX1w0BkIvajL7HCUJu6wywwoKsSZMbzzalmGoK+s5/Pv
clyvZ54VPp1do7Nn7ONt7sG5N5aJeTaspNxqbp/vAPuX+6i1lrvJzeO9ZQt83Usvujo/8lFMos40
4k76OkALoAZbR/vVTKfRwZsDdyMcCxBtrZOctFN3tfcUCYM1koP1G6QDtRdvVv7xsokvkbNOMPrq
ESDog1lVHVGe43CK+7jVhe2ry0am1grZ2GLdZfCC0tzN7jUhC2RahnjXCwv5Xa/pbiBJi31uuNN6
Kbzh2igkN2uMyc9AYfAS9EDtpKPriR3GMwIGAip5DAPFsQUp8dSPsaTojLe564r3McQIBTxcxlu/
MJruwq57bTFwD6qDjSDq5JqZqim1KsuAGuFj3NCC8Lux8eT5UqF8tQK80K9Ty7PeIMIxv5xfDK+c
qqhAEmlQ6Vc926PFEKDbXzpUdlYWvgDrgnJTaKA0sMbeuUthnriQ59B7vHCWvTIqC5AOBG1UTtVj
qA5ONt1YTGiXtnqZhrps449yLFtj01kSvK2D5gr91XG5ZMp30tXko4K1pYXqEqaqDPBw4XWwnKVw
Wyox82L76wzY3bB33aq9jqs6chAb0RttA1DQuMYHyxqvrVJoP+Zh1rRQlrBp9+2o6z9SuDnxHnNM
31jFeWniFA7WEKBgMC9f0NJczH0g2j5CCZByA4gKuy3ga0WL3BqF7z/4sV1S2J0IevaGLZz5qqdW
bwO/XXpqTZbb1Td9PvfOdq6BpXDiB/O6xbHt0fQnC094zUSdNSlEgFNcDTJUVJkrwsETqMJPQZFA
BJ3yoAvnSThonZfykoniCXFczaSnJJXYx4qWe3QdWYFWCEdf2MKBOdxEsZQbtIVGi0i2TgDyV2KV
lbm+TsdC3lLDrG+CedLvgiCz93OOjjZdnuYqS6zgrh108+1oSRLM84v7lftC6TAAfAbUB+Pv6CSf
TSfuqcTEK1Ov3G9AlyRqY+14Aaf1ynlKj4mbQilMQT47CkzsoJtmvj6BV9KQasC3RRFYupBP/EFP
135Uz7foUlju2seyfKU6VRfSvVffk/YfbDTk8/EZPVzVg8xFOs+0w91MM14Mc6a4jtL7Bcj6a5Ep
qRRKORC4OKuOibwkcKVO3kw5oXHcrV3IOjR0gVRjZJfb2REozM1lE1zVtm7uHLNLt347pe8ohgdX
TZrj+lbOXfWE4hTEUB114MBI6IzN2UWU0el5yibHMpeOO5pSRE2HEzIHep4OOZcrHnDcEYgJUWDW
s+emlvHdMgcG8IXseRp098LdeoKmg0VDmKoCd0amIX8UvYMYC4I66bUQMrezL8zYeVvBKrjS59jZ
BwtmDl46uj9cjaozEi49FJhM3nU1tWmnStpLvPnTlfF3+5VbTIXnPx/3F1TAbMyRiVUkQaPmdOuy
BmtczmD1z++zE+qqemvUt9XhCtKB4/VwvpPebKQnJbS2xBw2Vi4xDO5m5HeNdjR3Je7z7yQJ/0eY
qOAZu0zi/dyUKHykem1vC9SONmjcBpByMqeUqylLvpje4u1wPbfBeNj+hS17muzyvD9TT7BoUASP
bj1J87MeBsoDUtZfbBRZGhqR9MZSZ8qHC5NzetcBegCyw5owYT8e44Xi0q41g24SyUPmvxVLV6Tw
jK3HdtbdR1q6hBUYrH258EXUjB/GMEBg1WEAthenhZMIq6Ts1k3QcqsgefRAJG2BD3E6mzndwGLO
UV+EAWGsNFIq5UpsV6HV+1St8ymFq+24zQWa0mtTTgZNsZPyArvj6OatrHqCOkF4MdWogMftRBFK
a2RXhzKdogvx1GsL0qb2Y5sIYKKs5h5tQytxqQsETLpZada9kBOiEVY2tUQbgZ4E+b42NUw2lEyn
3MdphIRRWYLlwl3ZH7oVWKypwCfXTneeuyTTCx6R6CzDlx+yt0FbBekWmSm8OGfHTYz9+W/3yuGF
KwYlGIojwGqOxdhKLUZoT/Ds3mjI9wg6Z/vanxGxRiRuV3d28caMRIY2mGlfIgOfXmXANChz/CyZ
M3FHVxm94o6qREBhxodxtTIJwZ6GrBwymCJjqr0fgqK/7bLYcb7rllweptHIuvX5138lA+UhoK0C
7CM/4q45PExmJ4+mhoZeKOwqfQAJ6VBtiT0Yu86j33f9flx8UgXdGjbYio4vDazHPszphz62sp9W
mYOPzj5qkIU9/2SvzI5C01AiQ1MR7sLRokpnevBuHGPsGxvLRyHBO257ICdv0lHrl51sgi7eTGk7
XkXBbKVXDclF83j+GV450BV7mAovTeVTuvasRWjnewpxEdltyALB/2uOL+Ujr2xW11TISvBD4IqO
z6zKxzPSR50/lF5Ad9gBjboizPTKUKvd6UL08upgZKVUHJDswC778HtXpRsMYO8A5tVjjYJ/5n8e
qvJFmpPx9NuTR4GTWUOMijs6OPqAOY4vjhGrnYU+8BVt6xG/yiK9UHw+EbviNsSCAlkJyobAEY6z
G69Ix9nGfoJI3E3DrlnkUyLG3rpK07r/5CK9bl7hxxms58IoFDEua8JYi7+ZNK4RYhmKz74wqKeh
gvSjTGP8VHU3FSt+mKXcoM0UhUx0kT/8/uRQ74DbyRPDPFCr/5dQgaqi489gksICCtUmHYI5hLxs
Xzjc1Mc8upeoElIvhDnkUgE4isyKsqXsETOKBlB01SsFktTsjUerTrxb4tj+wk1gqqv8eECKZnwG
Zc8NqfTwtdok13qCYS0kD6jCZmq1Z9PEaM9aegH4ZIrDFHOvW/qB+SouEAQfEKPNwlRa5rrJ0+VK
SBh9Tu6Xe7f3423rd2YYkB5f1Zp1awcDljfZ0HcXgu1X9rkLgBqCEGsV0tzRUjWXejIaL9LCmmSJ
tLRL99qs/y4xR61UuqTcMXSLkGhTscsv3zwZOk04BbktxB/nulucBL5iN2zOr6zXNriDhIXD3c/+
Pr7QljhPFYAKuYw6Ctbd5CJ61QSWEvAqMYr//cF8YlDWFx0+97i1Ny2OXnbFrIUNLt+3qUy7q//L
3pksx41sW/ZXympcuAY4GgemAKIhGewpktIERlES+tbRf30t8L1675KSiZWzGtTNHGVeJSICgPvx
c/Zeu1b0kqw69j4p9v90j3jFYUGzoLAxfLhHoEBR7GMV9VfbJQPI6NRZ0ZfW7d+/0B/qR0SdOLTw
Q78NZ97fo5xY7Q7wDA9wKtG0ebLb18jtUNHdzQr29Jj+U/worAicMKh6kBPjxv5ovbGhyDQ4eoBW
c6D1c2turu1emz95wn9/KhDPg0vEgPZ2aP2w3hgGbuFFsZONA4x3tDMRWdqrgUROJvHh77/h73eK
azGZZNVnHeAo9P43HDLwthqC42AzAIYIxVs/xv74ydr2h6qTDh7xzfRXedhxzb6/TL7AJqujLYVw
VNprB3fdx6oen69Oi6wvs1IfzVp3p+dxdjWVSXthZxAYaTdjmI6JJ80zB5NjN7zmU+Xdz4gCLy2x
Zo9Kr6LPjIh/+PkxPjGUB8qyDTg+lHrFWJtp6fFYKeLX/BbqPU7rfvIYx0bi699//t8fYboFEI4B
7VKRY4F5/7tYdkRPxKBDonSJ1qxi0rdoThlUZjdvW18X36fu1NufnLz+UEm+v+6H74hTeZhrUPIB
OdrRzu7Ml6xpyBMgKSiUbmk/FMxEDxlRJWdy6Z1rb8xR0XorZmKM0fuxhxiz5FP98vefg32OL/x+
U+KDbaMlTihIHz4yakpnYaTsEVzh6Enb3Kpl1bQverMWxTk0Qzu7X6uRdDwRx8YvV/E+Bl0aOVhq
SOdsbu1mrGAzd5p+VTlA4vdZMiA1pYvr3jPmc6wjN76QhzSOxWNmdwuoLzl3TKtHYMpUxp698/DK
LEGtr4bwKUsS03ebKNMCl4wdSmjldfn5CLXXDhlnEaGEnwaPtb2uRhb2M1rggBaX/lPZtX03eJyr
gnWahluaVJnwq7irXsfaSNVFP9hb2rjdWDlRcuZsB3zKhTT1icf7VEg6nuy12+C2rwWRgyhClifT
AdKx8zoDkXYcrXCJiOluLugdtkuAxRQWJkLO6XUWRNziih/mjj/o2SfELb1DnmK/UDNhsL1FpTL9
7PQCXYlCGreQdKQPahd3eST9ZYyyYacPA2WVXqvlyaZYuIsQUPvTLM32YCZWH7Mo1VYT9MoUCxaK
0budDCAYu6StazNQIzW/4U6EEbgNh2lf70cyO+pKmF8l6fE/lGoKEc72aJ3H0VgD7bXH8VA1lRYC
RG1QGeppR+lBQjvqdtWvr605NE8Opvc068zAxl0ucILPHAUFFeumclSoaUtTlnu7yggKEFnXWwgL
OsvzDSNy78C+0EuFcNRMh9RNLNLBiCIyD0mXFncl6J9nhVDjeV7KW7MdsrMudTY5d1R2P1sljNd8
bOunyNPWG4DQdQ4Kord/uNOMmYzMm6y9apgolGElwLcESEJrdR6ZHB0R0DolA/I47h+McZC9X0hl
PFZEb7LvV5JnR2aNNwfkXjUG2bBTfhE5o43SB+R74XcGkIljXk7LrWNE2oveOQtaDcPVnvp0cV+z
prMQ/rlxcm9W29R7mRXEJj2aLCew8kl+WypXdmAN6/VGOtWBgCTMrFPvrNVOT9PyGVk60QZ5lFVj
IN24N3ye9BjXpu1E9/BNhCCzMDZOaF7rws9mvb8al7T4jmp4uios2X/Pu6XOzuSE4LOFjuGvaPd5
Pg1D3ddZlhh+26WpjYp5WTbN/Gxc4OXv5M52BlH4jYksdu8Ys+7sEk8nrMlBCVJDfIwQsC7ekFS+
1adoSqe2iV6sedWI7SAAcAniNWJMw/NXgs9rkgMKTHKBEc7b9/aoxT1sbdnRTZUT2RnW7HbFIRuy
8UelMhQjrTJgcDQ6eGIUr7RBaHQ1j0WZVYhiWwUVSWNQ+X2QpHaTkp52Q9CQxbIGqgTqdcAIQJBj
M4Fy3M3YEsuLVG9Ji2s9PGFHbbTz7T1ciJ3rVJ36pbGYF0vEZH0Ti42/ckNWD8bAeRMqhj0NAeDK
6RyXqJThKpIJEsdUpj9rz5gIEkTB/uxUcX2qoABNSKUi75teV+OzhXuSJWKl4e3T3cIaT28NdlDK
cc8OdG8or7WirK0ApXb/oOMQfB62NsWAChkdqVXVZMP1okAf36/9o95OZsW5wFbXq2Ev8EZWW3yV
YxLdpKzaRMaodLijIbDeektcQB9BJoIyuV3N5YBEgR0b77w1nreulTbc8s4gZduovOtK1cVrr4xk
DKdsnXZ2k4G1iFNtul271P7ejoW61if81j6+C/371A6F3GicuU5nfItCUexUgdul+a+hs/WnJdNF
Qimm4lvUXATZa4iDHaIhJ5ufuHH11a9rhM6hYC5zN5FPgl59HucsgP4lz+FQ911otRb4kKGPnNC2
xnZC1jqUc6hnafEQm1PrHuhyWQ+G6Fn1nDbP7nS3Tb5zZKOJHkWW+4KWKX9Kl6G/t8Q4r0cdTDq4
D0lrcyNJ9U9ohaO35adkVWeh6KQzpCibddLKXVOLftUAJp7AYJj5vWOuxTOLt+eedMDTpIU2Tf3a
O1GeHEk0Q0w8YrBZkHAVX9yCKKJ9xGs63zhxShb6gsJNXBtjVam9JibYXq1ugpWHfwQUOpuZgvio
ScqT2UfdiZht9zTFswbTOW4R/XaGBQBnrbbAGK3MoOAj0YK+kdaDeKEfXJGujkPlIupyVZ4PmSCh
KoK+HmZealz1BTAUv7dNZRwF0W8sFWaUX6sBqViIkghNGPYjq/cTepMZ4iGWzhDbsbwcCJXDUdPq
M9NVbQH+Q9AVuQIzE6T7sm2jO+agkcmXhvq3T9zeqHdYSJIvk7t24hCh3ukycMUFX/M8nnjXFq1j
nsmSBkh9cNNGMDYHBRvWPH3LMXZX7Uo5XpIE8VA539tElj3/TrTXRsPH3xlDkhztPqGl5vLEYFSa
jRajU9Kt00GHQHiXw6VMsRhZKRWErPBqla05Fv5YyOg1ZoF9XDm4/9jcJvqxBu3E2NGZxE3vCOTc
ljXUYse21Dp+xXQpDSqvQFSneltDxrLaq3soJ9TuQm7fRnPYOHzmFvJmNgxmsbMeFfzjqk2AlUVS
P3XwY7Sw0bX6Ol4sLw1STBv6gbz0KT4Oxug9j8Id0rOs7eZLl0cAX1JS1N5VURllWIq+9Egt3QRD
yq6sazgwi80Qs0GbF6N/I7m00VfHz/N1QOpv2G4JSaZvo31raWnmy4SmJyBgtxhOUSq9H3Ynp690
Ma2CSVYk7z13zUa/6LICaknbli/UgYVA6eApnujR0rHx2JP5smCqGYOEOk8jHWjGMuPI2cY1oLks
tdHgiSZ0vExcOWrwrrWs7++aKEmukNnH10liyOW8IorjQSwmpLfSNOa7ruq82J/HzIKnNqJjDLJF
Ld8o+NzGb+D6ZWGkT2wSupHmo9+08wIZ1B7VbbwU4mve6jmr1LrkVpgPjrwqSNkKPGuYmGYneoiJ
1/uVKUd7GQQzTX1dEhvtIwG0gcGmCVm+iqu9SCmS9qa5GEcbyCchjUJD3IKfWOwls+n2zlH6nIV2
L8b4jvcjgZ7bx1Ed1DYrkZ/Hmvt1WvKkOCfyrSouCtKyR5jxw5JdQM3q0KkUetERAVZk+VkOhe1y
AIJqBI1sBzvQKCJaX6Au6C5taKkEgbVlXu5auyCgth3aqj8IbRncgxRV2pzPbpYL+oBZF++1SLez
gzd2FqKnYel9TxvmL0WnZffES3okQzJPwLSmNMv2JbjIL3pNMsnmNBtJWDVycnba3ovz3WxnOVaW
0cufUEQBJoq8Wn+0Sxk/2PVcinOBd/+8nvEXhXbelPs+91CB9zwqN53Mkw7VqZsdiQWesnN3HKbL
ijYZY6oZKYGPYmOowokIhd4fZ1kMO+UouUnQWg/FTLrOxyp3KdFMb+a5XmxNnvJZNzAYFQQzn4ra
xHRFMYVjpE00Lw4mQmPvjFJO7r6mLv4xjn0s9yvmoAKzky2qoxhsdMxV7Sa/RplFfDaqk0uS5PQr
OxLrdnGEDGEyueKV7XJ+5GWyZ/KZl+K2Nieb3khT3jRGkkRnjYi6r3rjVddos/NoV+pTe8DjhM1T
Ehw8+KoxxjmIqeZ33RAzRWcegIHaGvoxsBt9KU/dOmjxbtUjo9s1/UxWt1NnKrQmqgBfX2yx7gu1
SLXvnDKHeYAmzeYNG3KWJBzKA6FdC9V/E1Vz0NGFc2w/HwqWfWtK1ke08u2VjXLdPCbrgguI/KG8
vN2soc3O1YtohIU/ti3uoBZ4GzIGayGkZuHP/6947XIY26h5aptqyqcqxBjSjySTMnFR4pMO5x9G
zrQ04KlujgJkLR/pOnkB8WEUE3vAYjeokPsfQ2JxtlsShFKuEfE7uDYN50n/rrqhO0907ENFM0c/
HXxg/7yrA7pcl/iHYddCK3l/1CcLTq+6sosZaork0Gi5+inzKoIzZZF09sk5+k+n6I1ixCAEdNNH
eYdtRpTTZs8X5yiGJ9VT4aQy9avShI3XpxSfnNv/IFuzIT+gCUMotUl0P7RLwVSKvLFoI1kOY2JO
elgmV231SFEu5h9RQg6tY1csgUbZfsk1t7nGQGXtBluM5DitQJ+SyGtav9BIJsyhclqf/CJ/arQA
Ct7auchRoBS+//WRaOq1o0DsLmQ5IqBKOJB6c9YE6+hqNyRg6sFQ1csnT+DvA0sUo3gAYRlyWebq
768qY3ZH3iiuatbDhTYbgLzyPgP8Te7PXkmAFalrDmvQ1vNnzNffr83Dv+lUpU7QKeOL99cWBGbl
bsW1uzVbzut8co9qJMlCieqFMji6mUuaA0rT/rHFwiasA30HEzKG2swF3194TjVyQiebQkabhnPO
O+W5qUftbqXpmfjVUjwzDM8++aW3+/e+b4T0FQUOo1mEqcCR3l8U07VXrOubBjgzzzGxcDJYKX5q
O01O/ItPg8F+7xKysMAVYByNUoIuy4cL6ukwtw1SSKXV9b7uwW/EVkTM+kyNyZ7mREYoZ4ud0uX8
bXEgaTnTIOVM7jy9rfYrIt1zYx7QJlmplwSTsKiK/+kygCSariuteNrVkJzef8YJVx5+bdyVxtg4
/pTTINfrU5KZe701fvz9Wttd/XADeMi2B33TEeofpwuTphflXEkkUGNdn4jP7bRjZmmeszMTqLZB
71nx07DOWkzzCNCgDxcNbvffP8TvRhvaN/g/GGAa6O5x2rz/xmjrbCfeJCUiWnrszGJ1sCQnqXVf
Gt10p7Wt8W2OxrUIK7YdcP+moLDCW+H+0DTd+ywj4w99Vhd0CKMCF8TDJq58/3lS09WaN8vCmHVi
1xarhQWIAqNZc/e2TGqa2mXSHOK6xendEhNaDGa7b3GdHrF8j19H+n+7oVFR+Pcf6vfXZftcjJwQ
QeFo+aix7sTsmUvPk5EVZRHOK5IGmS54oWJXOxZr+5ne8PfFCEkrc4aNdbeprT7cl14b9ZYHkVl5
NblPC+MpP+17lVM9bEeCeKG6znLaiyYR0/+UEsZJBKUPzgCeiG10+OEmOEOWmU20IG2dlu7QkT8T
9BzRPnn2/vCT8uTxwmGKwSr5m7LOcbLV2KSGibVaDzkS6puOYOs9YW7qzC2c5TMHzu8rEDsKAzBe
FBTKbLrvn62cvoSm2WxpQ9vF1zZA0bDKKhlYPSKzvz8uf7gU6BwTh+fmYQNk9f5SYyk6oyfXBRHQ
sIZrr7LdjFrGX9to/mQg9QeNAFfgYaG+fQMdb5/l3yavscRrNiY6m/SclBfOUDVPGHmKhlliRdrU
GM+TH2mTOpWeBoZgFb/EmNYhoko9aHoaxoMEoGp1iCrbQVt3tGiivTNYIJdo0U7nBK19lu3xx59H
mFAc2WgxR3wo7UZvRvsZ8zbRrMp+MjEaL4x6MvbQUdezv9+J31cUhtHcazJ8WeokleT7n2fEH5fD
gE4ChtN6ed3BR3Nh7bbzjyzpKhLjnLH4Wjmoj86z2YIhDJE2GV9a+Fv9rlu7tgzcEhVYaDKyELdN
4sXe8e+f8U0Q8W4vQCYBOQZ8DgUodq0Pn9HsdRUVOsSBlXHg8hSnMwDcCfuGB6IkXeYw1salODgG
VvFDPwtv+YKASCERzmUUzuTWzsCanI5RBUv8vm1ggvgSnuJEOVkjHmfyo10RViC6/Zi3PVmgVpQK
X2BIavwZOON0XtpmdzmUqcrJ1ovnnYr1ZD7Thkhn5qDl83KlZjGIT16Ut23uw1fHHLTNvPkFYI5/
WGuiqOS4WkdUXZR1h0lrtRm0gpt/o/dg1uHqDuRs0TCUeZgvVtHs2VO3JGrsjJcYe+YF2mytjX49
OfJeDTIzvxXMF+7NNFtepczoFmaetdaB03Prfaqv4VtW1oIWw2gtcFPnNFFME9Pk/u83dVuhP34x
1tENPs5fBLK8f+5aMs1y6s0k0HQOel5ng/TolukTLeTvBwk0A5yPTMBgLlXk5jP/97efX8pNDRKR
g2yImlNWDt58UNWiElLCrO6Qrq62flm6qKK3nVblsXMzIGLp0NTh2DDRDJLK9rQwnnuc2HQ6IrEb
3TlbP1Ey/f5rYHpDIMucEsQeWe3vP6ZDb9uYGeMFTG7mQzwoxlsc8Hb/9DfnRWcZdHF1bW/Sh4eJ
ngh4j3JrIiUAjTQ0kXowriR7f/LUbj/q+3uLKmSjHm/BP9uB5f230fjnQhHKEEwNfCMCmA0feN68
W8q+qg9ZPBPr0xmE8KrZUucdSCl7//dv+lt9gE2A3xNLNuInclc/PF2TXo1mu/IJLFFre2UBppA4
zU5MZ+ORFl4/7whs8g6CueDN3y/9277Npb2NDcdV8Tl/tAgQQtUNeqoxT53aNZhwnlxuyVh3LDrG
LSy9Mvj79f7w6GynUMiBoDc5nn/4sSPecuS0NFv6JtfP5sL6seCx/+SOvinp3t/SzbTNSWjzZm4V
+ftbGnES7otlBGPtlPZT7na4yxNv6+x3VA3JLlN5nIeK1L0RwehQjbsV6+jSoASb6C0hwKjN8bpO
1fCqWUbR+xYDxAs5WPVwZLJQPKEmmb9HWjKwDtSKrroS03qHfk1cFVL2ci+mVA7+vNam8uk7y28Q
MD1tN+T5aIUr75TDy6OREtTqqqTbZst6uK6XBsYCGHudGX+lafeArbLop1uY7XjENePE+3KaTW/H
HDbCxYtKuAhzDVFA2Fskd+5oPJdW6OVxbO3Z6GeA7OxUTyLCVx12TSNuOZNM9UNN+2e5mEW+ojKf
xx58E/h1jikKxJBfNT2Bq/kYq+cVOZYRAuyx5zBLEgymqUPf/tDnq0dFsZr1taZFsgfNTjpXqHhZ
bmOEVqaPbbt59bC/RMdEYIX52jBqPrNl06fEGyZr9x+rxf/nnfxPNL3/9o79RgG8f6n+x+ULOW31
v5MA3/7QfyJPxL+QnFKY0w/BTcRR5L+QJxu8hFMr/5OIfkjs/W/kifmvDcTLsiTwcVHU8aL+H+SJ
+S8XfRB4VVxFmKgs6x8hT35b/N6gwlCm0WHJLTXv/bvaZzYxa9PWN5cLQ3xnTg+eS44oVnE3rBfF
speYu8jIxmvmyQejTc/oZTZ7XeQPRSZ2QzXd22kFqGhO2lNX249myaDdLJdhp7kKQYbX8vCPZncG
om7yC/oUoWrHep/kkLKkFv0sxGT5YjSzoHHopc+6/EWOm58yUz+6XvUk44LqbHZn3xmMe1BWR00i
f241gSy35P9jq69NPJxV7TfoSRPAIQIhNCt6ILbtP9Jg/9Fj/lCX/P2RX/mOe/l/x8M8/Kw3kqT6
+J/aPs1/MTT/30BhQvX960tQ1OPP6j315+2P/OcrAMAHjSkZUIwZMRFsb9R/wDCh/tCb4BEUiI83
zRUvx39TfyjC4OPgXcL5AP/iv18B+1+8EzbCdP7e3o9/RP3hUMB/6t9rkM1Sj92IfgS9WaSaH4k8
sypGB0smCm5Nyx8Z+kevg14jesjWLZGxeBuyqtbGYGJss1f9bQxrv41kvbfxbKJNMvGtbWqbuHa/
jSKT7pqcJMa6yTbhVXHFsJcscmJH3kbATCtiwfBOteJAsceYeDFSOvRWj8OXvJfkXG0T5UGYB6vx
GDBXGMK/xG+j58aq+2Q/vY2k7TF176SjsnvRZF7ij51ZkHLyNsouEYUQhVFl7iWCGIbd6dvgO3ob
gisycCPSS3Ghhvk2Jx9ixRRNvY3PE4dzjJ9vU3VYwZL0B45EQeTqNLYE6MiLyWLmzOTGFS+sDe7i
xxQWYOErBmpn7dsYP3ob6XNmZry/WIl3Iue6O7FElky9NiEA8xhEAamoKiQbb2IBmkHgvuY3EQF8
SgQFhVZoLoQzmffQwKv+OUN9p/mU8COuX6+RY9iuSKfEarV3ZsWt5OTNWYbMknx8joYN36dcr3su
Y9v6Ko3YfpSc4r/lrddeR0469qExO1MZoENMtD1lPMPVds6uzMYLAPcqXwB7jDzyXBkl98xs66Cv
3UcvVhc1UCVTM0kJMtI9DQG/bbRrGT2X8w1+oIuoEQGdn5DS58inqFonaK30TGVduvNo/zF5TYv5
xU2qW9041Yh9Rnd9Ak7kHAVa4iuKbQzfDE1RYgENlTuUFN9XTXxxOW8GdokWyGivbcDe7TJcGjAS
nXK9nofhQY+880QzHgv1M2ummzZ+LJz0p0WqSxbrz9joT+WY+tWK8Y1wG+YeECSiM2PU9GCyzEOU
qOc2B2xZZVctGMnOam+pnn2iQBS8yerQlktgiHo3SWalaIxi3OGzI/ZlhxzGjRIKlOa0umV3ENi5
jN5rd1nkkfIS9+IBs4l5DzOkfs10dWbOPHObiC1MZKGhVzGNh2iU9EgtA/qlLu9zO21Guiu8c77G
uXc3Gov2zOyNSqYdfom8u3Tc7Ib2X3NRweEJxklND2qh9yrz/RAN50k8dleSabWFXyke27PeOzH4
DtXU3eGp3aUmfSXLe/KMF325WkBO5l5ooC6c9CdORjuqtacit3Zlx42UDLGimwXV2FroPqakdZeK
/t4BC4RuBx9bg1ao9vv1m2ONt4SG35ty2muZg3ILGnZjhhrqnim7Khx773ptoMv4WnkaUCErtLx5
n/ftPnWdCzfR9/OE5kfLLoiuQ9Km7XFdnVyVhZ6iB6NXzDYB81p8Fgu+ad3X94P2JSlexRBdmBIz
2vIs6AyienmVeIX09CKNiv3ISdWbj8TgviKE4WMlO3S2WuWnavxKu8t34iiQyf3kGQ/tzCEssbzv
mua98KhdjCUCnhpOpd0Kdtn8dkKJEKRd+yDbYgz0aRY+4jRkfM1tOcs9gUqJT4iMSUXx7PT9aURy
6tKExdKY7WEOibPeYXuv1oMF4yKcUzKrlX09pNrBiaaf9rAQ2gRzQ9ymnT2FYku2ruMcLZi7i6bi
VIzJ5aqb0QHybhHyOJZ7I7Xzi7kY5jtMDUj2xq9Sqw2f7LrLJXOuzDV/gkRwqEc8+1JoB5UPZwhe
7st1CUY17ZksEUl4jTTxnMHOnhigoLZ4eklRJXwh/e4lrq+MdfBxotg4GNuigjU8LpB6pXOej52z
XyNeV/Vsjsa3toR7X5XZfcU0fUN5WKV528j0Wi833espzt1DMxYPcy2vZNVRiuWLJE+rabt7mY13
QgOR7vY7Q91oi1qDNL6bnPHUtfl51b+M27TTU0N3T0rbZYx+SYvjx8Xs7sR07k30qDr5hdNe2ACA
LOG2i/5ABCf6zWaaL+L1JMl66DQkWkaWXq9Ze1oz/YT39WjBkcGZvF/a26SZ/drRTna57rziqhBH
ZK2nKXFlkNeIjFVV+nRoJTpSEsCyXu5qqW9xXpPngaAbO7HPmFeFZoOcrypKVJHMgQYR/VKzfQZF
9JhOMrqoKq97KW0nD/XRPdJzu5Yj2CJmuXhhx/GLBbDWT1pYRPRjUXOAHqItMB0I4jisfXPqC+tg
IwZiX13767S3TypC7w8wbOoCt6r3/ViiIGGtz9CMDCXhquKw5sP3NrVP+uLcGHXnC3PdW9O8tyFG
Cvv7Ks68tbqW87WLaGBVNwyw0RtfWO7oOxBAjCY5enUZEfilWcmLufZm7msYaAOao9d4Jv2hILxj
0aeXtEErIa3nVXU+Go/nMjUuhgW1qGmt4eJY/tKn+7bvWVvnbi/JXpoq4s2ch8kqxJOLvjkQ8gSV
BVhBc10O22Jbm+UXpIhfNxkar9lrKzVy7fvvazfsJ6aD3zsLP7d8HPVpOkAE912BuDZy3Z1arD3R
KOy8Xf2MDWPabN83yxo74bLe4MWn/eUrnYYhLUKtTgIaqzvEK0ezXFkF0xfUyS9iC/fSEWq64lL0
87FlMTeMeg17xyIVPj6RiBIO8eQdY0Dg2kignZ5C+Zfcr/xE08O4Ba0basujrvdKgy/m2Vdrl3W+
3trZTuv3ducFbKAoZ1ybNxVIPgO042KilY7di26LLJ3sS3jOv2y2tdxY83Buhd9baWAv07He9tL8
BgDStdE9WYhC2B8fQRmdx3Xprxh4b/voxo3l04xqqfW8PbBbf56/u8jk0bHOF63e7DIiCLQ4OaCp
Os+8+CEbaOhjww2ISN8PKIMDCr8WGuO06zL9CX8HvHy4I1lz7Dp1NSBoTjXepLo/yxeXJ9q09+AT
f8S4fQLbTi+VO5xPTX7j0Bxv/Srtw2kxHmyn5d2MpuXM7K06dJV9is3ozJTsB2XgrN2Rciu5wr9O
XwuHnHdAaKffxB37vDkgfNqt2Y86KoiIEMy4SA+0spI1d34pHXSdI19wuS8y3HM50v/8m5m5XKXi
MCX80VvuXKcNzOWbSc+AjpzvrONtyvQls1BG519tDn3zKpBjp1etC88wORUQvFOHBEP36NhwvJ34
CKPpLB8NtE0UtCXs8Sxjp0OWLzj8KXPP2XFvlwgeGRLDULvxBnvXaxECpcQHQMe+XD86dUVc7teV
YUwGqt3v0vI61Qz2KOFPjrWPlwUFfO0XG5d21WpcPIN0A+aX8MJN59xNELlYpYqPqWjPMqGHYMtC
d7lIXfnctfb9JPToyW7Yj5PsSFVy7Gy6kMLAWq7tUBrtYg4EllpCgG/7BsoyIOUVSH1H9cjsINg2
19lc9hMfhKbTrgLcC6uJx5MJ/KKvX3De71aTtpDb3U7U3bd01AnUSxGgrA0ouMaOUZ+al00uHsf2
p2bFh6W+HvWLsoGnFlUhDu+NFr8vmu+wKXdOcpLjC4l9kIDDSCFs10BJM+6ufsITOMvLa9Uk53YP
r0Yv4uexSg5qZBiwtLscoFO5lBGLvtj1lnVfeNtAOj5zenWA4DT8ZJLKutODui76Heo/k9tc2OD1
450Zc8JgVIpoFN+br4pnszWogaubFEk4rrv+MZ3a9oy5b+Cha+z4CD5pu1ZYwXnGyWTeYyymcgqr
vAXjTbLirAVJy+erM/tFqoOteTgsgmpeSE6VP5TThYtGDNvALrdu+t826dnFC5LYJehjJIbccqm+
p4YXzML80Q/jdFvhEEIW5C+RtSeAkJTKn5a7fGu7c3OhJkfOXY4XmZtcLoZ9RDht31bzEOjrRaqJ
nyXRmgot69yR8BhRClUeRwgdf+/AGxRF61FYayD1dtfCONzqHeEkvnLW/ZCIPcb4h3TmRtnlWTJ/
n4r5WGTmJfOxg2y8gyrsw9j9jPVqZ2N5cKLXKJmue3PaI/VmIG4xeyiCuK4uYlnsnc5DxFbtjfFO
yWNZ3vFZPXRKpPQl9iOSbDYXeSs8yDaDgRW8usxKXCmuPFpxvl/HX2bKoUIsD51yLsdYP7kslldW
ORxo4IbD1N1scYhZmW0y8GxXJKYZKkO7XZzkxYAD1uqTGdqdkcPsRtTIXIksyA1Eu0baPUE/fiPt
E/LYb/Mylsc4k0dkKdEZndIeJ6927cmB0kfHvZo9F/KucEm4TEhazO1QaniEdLvoXsyKXo50b6o4
Dcr8nOHhTRTpcjeuTCP9ooyrc6wqoRtXl2bT+XWCrMhwFk7i3S9c2r624LUxw9JmyJ3k+lVE+VOh
OUup65ncqja7jFctMGfEpq0FTj1BlZ4KiaZ3mL4lLuu5qLrjSqlYooKJ9Zc8B+6QmYWOsNQZfG2g
/DGrB8GbTt7EDkOBF040v2Fgj+eF4BTI6eYkOt7BPk2PqT2oo2crTEF2cY+eEf2Ro/ECuxxSA4Tc
4YoXluEb+4buLT9kjhahhiR+bkxrfyHkYAZFXGs/Nc/tdqmhnfK8fYVbdTCFZm8ytcMWKrxz3AT8
VBtfoHLHqmhp7hI0OQsNfJ+T5rYo1IvqMA57w5lGf5jNC3vVz6zBCxnbXsJzf6qWBVwWxFUXjffa
JpslT8PKpV7KeDxITLThYrQeo9sCt1Fg1/hMerQSNy24VCaeVOsYP+SxaLAddc5hcU99REIs9oJA
UKdaJIyfpc1tow5D0ji7kSxbqDvOMvxa07Pt3g371W34j+DCpIARXUYTkpLnf7N3JktyI+eWfpde
N2iAY3JsIxBDZpI5zxtYJpnEDDgAx/j0/SFKpcvK0q3qWrb1lUkymVHFmADHP5zznekxCYKo2+pC
di9p06CWTftI/4yEE4kjxKgs25Bx3UZ7duJIwbOTLFxEyvQ2BiIoqq8lWCW2Jxk5EArnqq9Leqni
JDRHO4/m/CQ/N3sNkItTbPqGEQaBOorw4DmK4MIf4zUu5ODVHrs23TTqaignZYT1Uljwxlfpu+Zu
hcX3myR+VcfjtKMvEIQhpRvRlMHzeJLStydZfVtLJPYYG9k1Jcokw8M+yfC7kyS/SaS4rk5Cffsk
2p9X/f5pLPeP5pf/d8PJ/+fCetaExH8zoP80pj8/jennjz8G/Kz/zG8jSsP/sjJwAJvYAVNw5u4M
yn+bURrBF7QOq4IIqRJjSm+l9vxrSOlbXyit+AcZ1iOvRaXy7yGlb35hmYzGwLfW2eUnOvVvCUr/
Oa3n0z4NwQXuZRYHFAnuapX+LHBNnVh1LM6WsMQxB56hnuMzUgycfef5+TEh4UIy1oDTsSM/q79s
YrdPLyB5hbSsrICKo2GkKRO6CNkkZYaLsTLRIxZPOhZGgL4fpE/Y/bxiW6f++FpYhJHsEx1NhBBn
Jhq1yaKK2GQi7pl4uANJH/VibpRQ9rVnptNP66JZgNpZnHGEcG6CHhbKYWHbSi1LDPpbtujFxxCY
9XcaMbr2Z1aeedqZD2we4vIwpEF5gYpvaUOGcPO+WxrMrUaVg+Mu2y45Hz03+86O74x9WlduM+Rc
52pyqMBnT/WPnuVzQydx0xy6dO3dyP0rDlWg74MqLYs9B2/YTE1ydCJWkZUBShIsHtBtAnysN/RF
+MfKnsJ8xmj5NqlMv1ZyUMd6hObianYM/3Mb6vm3zCzugP/+Nvya6qR/+7QpgAL4+20ovC9074Sy
+Zj1hWSo+PtdKIjNQuAGmRUADtiP1cX/e2yWR6gAd6cPXE4gF1h3Ff9alrnrsowhNDIJc/2Df3Qf
inVv/cteG2ENHbLtcd16Jm/hs9TKidwCKx7gct/HvBOqigwS3DWOeDMwreZhXQ4MClUy3LfT9Fog
RKKmTBlCLimPjN2MkoJRO9fTxdBlpdotmD4w3teGNHa4bjRVN5iigEoIg9DFNFnGHFK5TY+/fOW0
sjPl4a/0ezKlP30Q+DcenH0JU2ZF4nyWAcgOxehitEPojUsSHJe4SfqDXBAPnjdjy/GAzCv9kYo2
wNpjNh8pY29vG8NxQseo0hhPsJ+uWRwuRUM48Lh70GWbXnsgB+3tQtAH220LlAgqT31rxpqNIIRV
Lz3DZyjzfWND29kaUhYxuzxvao6d0DR2o2muzowxpl+bm7pgfj+a52M5sBKR3ZglYCwzPGwkrpaP
zpxOPqMvTEfbZGlaxtC1Lr4roAbDbox9UGFJMUcRU9yaAr1NNRP2bEJQvWHIkbk71KBlgT90yJMt
QfC4RAcPBzVGFGNm097G6hqs8ciwVOUVanUfRfO+I0e82eT8yF8nX8sbj+TQGKqyPQ4cKWmAGa/u
WELoElPJ0QtiY9z3cmy/Vn0zy3PS1iJ1wG5C4+z5hfohU785b5bAvchaWW6pPKv2DDN6+5L5WevQ
C5HoyAHeNO1G4mL1tyySl2OD/+bFXUZ9PSTa7vfFJNIhJFZmuJSLj6IBWQXZRsJYDG9nFb4JiBug
Dkf+HPfYSFnoXpXpYEsa/Wr5Eem21ZsyGe2fTd6SAsWMeLy3in4wtoWdiI9YrLCpJGd1AXU1u7RA
romreqrE12Zkf7wpi5o7YOQds7tqUUP6mVluXBOfL2see2RFFWugAh149D1QI4y2ZYpFg5KXxRl6
D0p4e53DMeWwLBwZ9TqLKPsy3lvMRB+rWsjvhFeS1OKdUluyU4ILAV0moemnZJfklPLinRJf0lP6
C77o6Wo5ZcIYp3wYPIBkxRin3JjplCFDD0ecjFqTZYJTyox5SpzhSiR9pjgl0TjDmLyNp3wa1HfB
ywwFgD9zUPbTBq9pNrGlRoIcM9e5E6TdCKCP1cY4ZeD4EwAGXGMF2TiEEpGTY54yc3ggF2dcf0ws
xjVUxzjl6xSnrJ1ijd0BYkUCT1vK/jpo1lweY9D6KcoI67HsaRnvbdFlz8RH+MiZJRstB/vytEkM
g25FkfDGiqiqvORsPmUCBbVSP42GoKD+lBm0rPFBpaqlPMSLLH5W7qy/lX5e33skDuWn7KHhlENU
cBNfmGs4UbnGFLmnxKJYYqatSDHSpzyjJZmj+3kNOcoTg6tvXKOPCmD8wVnQM7Tm/l7TkdhQMqjq
TqlJvl9Z7zNWeLKUukY+B30/6GNySlsK1Jq8FJxSmBC1+DvU2mQzZaecJsuNcFX16F7sHZMlspzm
VtGYNqeMJ5aD/k9yIwEBDGsIlPwtD8rw2cl2bk9OlNm2ZEYZp/yoxKRnoNtfc6UWVnpkTK1xU+Sv
d08utkm4uWscVTxUTX4ozTWlio2iRu+H5pa5D8+qe23k3Mx4a8m3qpYY5SnOebABYiQwLo9EXe2i
CXEk++8Yy52FKJTYUz8nLWFN0UqnkTyWwWFQywCMiwadZqufco5WdiQiXe3KAFNYrbqJ7+10Ooz2
hemXzCTSKTgn4XMk+Y9ZAA7wkdrJA3fPxAaoIu05uKDbJNDZsLV6hLBbq5NVdRGYM3anxNX4w7Em
RmAH0ois2Nq2e7FpvQnns0fTY13HxGzF+4Qo6Ap3qlXWe48EsiWEeOH4mCOtksWnq+PLtF0afTRa
kJab3h99iUI6p3IM2mJ8E6TL3YMudGDLIOT8IXoGujtzKIbhq8eBXv7w0mRBPVkLbyNJ0GKmjLWE
bq0VwXJO9VowYMk8xFVKVPNFPApZhoCJp7dc5oD+Jq2IDoQ38d1FLEDGjYT8NEcBR1adekRD9oEW
d0Hq6YuxKeaHZLaLgou8q26INZVXfpKLGxFN3U9i4MT7OFQM4PPcdm1QpH2ut1HX+azGA/Bw3GE2
t7+OtNfuCg7ungdWEl9luDQpoMGSOawCLGeTr/arr1Lp7o0cQPryqg+6mkELuW9b1GDM+VPt64fU
8Ylem7oF/UE3oMU9RtT6Jn9V2jd7SY7Da8PIAvs1uYOMnZEBTAzl3fx7gpBtCokA6vG3Ik3OQkm+
430aYaFkcKIHeQ6iAjyFw/3BbBk7M+hrg5UKW12GBYbQvQ3y1QURzAq3CoHFErJe9CmS0sF13Jyh
Rh1cj63W91NpQvev9Mjys20s5Gd2UpAv1lTtv5w0/9Ol/i/LQV/1F+VxP32U7+Qbxr+KyU7/0G9t
KkIaRKJUn2ud63P9/bs+dr8gBXMdqJBoaU45Wf9VH5tfYK4Ga9QxZidKaN7D72KyNY8LZ+gax7Pi
K6kE/0GjisL+U2EJ/5LL4lS7Ex6OmpQ///52m1YxKbTW/56Vm8R2HyPn6rTe2P007zQDPIY+Rfu9
UUgqJjWWxyQrrZs5ADrsNoa9A7ZM92aVrO7zhXMtotwjBFUg0g9QWoji3e0WfViscWSFSKZHEOu3
tPTeQPE9gl59WSY8nI3t7wEZ/MSld2+yitl4CXAQK1HIMFsbVFD1VSducO7P8a1vyB+Ow1K9c1Rz
Ni2ND5gu8UNPEhMo8P5fVMHMtj6J3pspGF+01a6T/SS9m8aUKVvMDbbEpv9NW5HNWTlXYYXwEjma
6AkpBs4zKejFzCGXvYwtM0zq0rkyIzM4Rt44fQ1akM9xwia/09XBt+cHWUWvcTnoc8ysN0lk02/z
uGGK7g7NIXPn/Lw3WNblxIRuUay+0irdMHmcDjyavkM/KM4DXWSbsqt3kxUhHphahte23Fd1+e7C
TTzAjuy2VRs3+4xkcNJRmFibi623/DiM1dXQUbnH/bYuXZOPJN8A9LAHGllGkUqqz6epjC86LV9V
h0yJjZt4r4l7Jfy29d2jI8r2IskWGBhmLTbx6D9UazZqZZTztwJ5wVYJACqZLXIiO4mEnYvlrJTG
1zHtrD05Qs0lszor1BIgGZieMSSp9DZxJncDqLyj2QK/AKzgW7FKPIBPWVT0ibdpJuYBrmofmez7
m4gam//SLL+C5sHOZpQR63YIHvojytl7c4jkVrrTwhx6eOQM1nuGg9/cscMjoqb+UkRMzFuNeIRv
Gl9/Mq+ru/mYRjEMjog1eWINT3qsZeiI5q6zmoi8quGbxgO/qauq3pktGJ9UzXtVsd1a30Emi7dI
RTwyrK9uAxMq47G5bZrkchlWMWQk3uGQe7u+yfj2VL1XjvnSw2HZ5FAM8egBDHDtiwLV7yaOMXVW
AdGTA21HUS1XRlw9kN64z9cmR0yGRsH1VDRGtIcoMwGAZxCsByJSazUBLBOV2JV2396PyjxK7JEs
GJ0f8ejy7KrGJ69zWEHAmD1LumnaFDgc8Fv0LzSF9yqZojsXUv8xjTMba2WCcC1gXezATejk0bIl
VW+kvLO68cn04lNiQ6ppa4mLpn9SU3dmVhbpamn7wvPU2Yy4y3is+dEx67HItXo4N4d+Og7aPjMz
KY8Aew8KnNZh4Pp6MnX7rj0TRVFV92G9/ghxwurEM5p5nw7y1ezj73JoHgb6SwRJ8RxKVDLbjvcE
S2QhlqGvvW3i8z6LobiEeYVNyOGLrjv/Iu+t4Ixedvk6obg+7yqGRhVI5jBzcQDZazYrpguexREV
nuR3TSY2iZaXP7VQnfapk2O67cY7281e0nTc6UUtwKoHm6zQtgijRLG7tqj6ORvFwemIHK1dUE5B
2QAkQqEr99LQl2677GYpnK1eZLyRlbKPLrkbGJEK9FOMIPnWcucWhoJ771eVDInaLcKeAcOwWTj9
Q8uaLzAtoDODjmMZHqOugk2WyDvmC0N6gxryAqYbp4qRWtvqzRmX6baJiQ6yEawZBaSuqCQrOlhM
H5G7vgzi+Z0tdH4w9OpodaPoRxKnNkcG/0n9BwBwVF/NyOUXR5pB/fLQV/77EJWIc5A3NDUorzpr
7H0UNU/FGOQhvSkojCDelY35vsT8yoXPspm832gfUV8WrUZxYvTzReYbbjiOROJqlkJoe5nLo7P/
yDFObMxiBVzZw7dJTD9qGh3WxMXGHrv6zI6Jr/UjPO//fHT3/6UCeB3S/feVy0PevqXVx69lC5Dc
38d6jvkFfDmBQmwv4JUxLv/3WE98sRhCMaALkMKv3u3/KlsE2mCmfas6nj/8Q9nifCGSnERQd+VG
2zZ/3z8oWz5Pw1zs6SDNEdXb8FwRG/+xaCnBNGaiRwADcYaGys+c8zxGo/PL9/Efpm7/8VUcOkJq
N5Ot1KfSyE+VLFOg06ERpXBwzSzXx0mX8/tfv8wnPb/JN4LtnlTRgCkDbu5PH0a7pYKeuR4oWFoo
YExW1mVsHAMmducE0XQPBkXJRZ1blDB//dKf/XOn18bpQHSqSXgD6JNPX2TUdCCA6iGsYywR70VT
yyVl4SCTdmMMFeIxPadqOmTCLaaQojR+pLCyXiqBkpnE0Q6hidHbxYqY8QWHQwtf7tIiUBDZz1+/
1z//GlgvcPLwIvgocLX+8a2i3uJk6s0htBjx3WKVzhBAmHNh/w2cfrVP/DoyhjeOrhysKL/4ap79
9HNknZDj6C1TqItcA7uzxeResYNsxm8Sm2WLhrDHVfecBHEKW/IffkiJ+0qwgFr/zdG/Vuu/VONo
ezOLTa3ksWSgpAFZfGE3+h9S6dfbmQwNntTYVbiRP9NNGpsFd2w1VsjAsnsZPMkc1bXVo5suz3/9
eT53F7wSdA8HMq5v4yFblwO/fh53DhTiDNMKU9a10Dw82EHNEPkhkhjjoshd5jp//Yp/ukw4qriW
bYFHT2B4Xn/eX77BtO9RnnoZIghUwcfEG0hB8Wrjb+g8f7pITq+CEYKq2ne8z3sFt3KZ/sAJCG0m
Y7eZh3aj8FMzRFllnwmzebTrufgb5+HfveanC7OE/DM7qDBDISlhRRktoYXKQKEMe9IyBzwb+/7f
GGz//JocSXxWHI90qPD+//htortvce8Pgtc0ovOBreC1ZS/TeQ5qGXpWNuZwswqGvLu//hX/fN2Q
4OaxO8V8hXfq85kYV6Mhs0aLdQdY3A5um7wxYvU2HL+4BAdIVL/ZhPDl/OeN7Xoh/uGu5wTkXxZe
BsJu2bD88YPWuYy6onFdpO/QhqxAEeLWm2XmhY3MjLO//nSWG3w69FeXLg8wyDXrqhiC8acv1qob
NfsNlHyC4Qi7xBGcVWDaqNeeMmKMk0PMh4z2cbmI6iB0sYauk5nJEJv69uhazHPepmIyafxiLJLt
OXRcGZ9Tmc9YIhjtUaras0I8OSnk3G2BBHBntW7k7SqCXweEKZOF2sLvJvvYw0CwtqxsAIGuiop2
W7YEUF21Xbk4F/PgW9U5ayfbfpLL5DehhmXWLfYZ+WiBtbNLK+K5VcWEtWVJMOl3J20mIH4SLcfX
sfYa7ziYfWCdZ15kfLdIjiPNLDXUM3Bf3z3zsgHRXcCs1N+4Qz9U20jXdbWNzdq10P0xlcMiEwyH
tGjRmkQI7NCKFarPv2WgSllgSzsWh5gIuuuxITgbdZmQw7UBZMzeN8JXz2rODWOfLZmr9tCLQVg6
vsHUsWhNCd+zNZMrzEaWffRis3uk50cmLa04B8HjV2qOv3M6OpOzUyIWc4KirGv4atUo8rHbtIvv
PGhzIvlH1fPCV6grFPy1joTYYQsXZIz0lX6cp7KKD0GRo+edarpGVM9+0V4sqBWOApGrsXMAGki0
pk50Eyg9mgfCUoPXSPq6Vxtwco13gSq49VEjr+ESdySnWNaNg/C2O5Qz6dCHpXG0GjfGUqP9M4Jc
j8dpCRaxh7Y40Lonk5dtDAOf3b1fQ+AhsCDGcctjIh53RDmhnrStrOjRUkLOvBYWPJKzgRa43KIo
4H9HredkCNHY1u1kVllPGZzFPKTZcC865vnMfdGRoZuOsjS4p/dFxh9nuHrok4fmUUatIGq30imD
JURQ+SVIV1pvXJXRWURLzpWQJAW2AK28u7aNkgk2LFyyC851io1S0dugXOqICvTayn0DYkHB1EiJ
gDBXtpLP6LGdj6hKmPqU8zJYIPELunfB2okkEbKLHmlWjXshmikHr2gwd6qLCBsj9iN8Sugv2BKV
cT7CG+Wy+cmVXwMYr9VA+lcXRY95PzSYHr2eBZzAfqngAQtuCyYO6Xm9uCPS0kGrmwp0XbUz+gJ0
osFNZHNbBb198Ks6fqqLquUvyQ20aHEn7NWLMjfvdjxYwWWa1QOTIeHN/naS4PARvg0lMKAl8cft
OEbWD4CKbcmYGOcnl5dt21teR393S8EgWhKdwtbGoQvb9Aag5bAcQUKwKHByJiMJ3IZ9Z1eG2s+2
ZMTHDH7pr9S6Ow39pFDOzmQ2o+5Lg8XuLQ/BLN333pD0W55vzSVzeubPVqrLF5Ti5rMxNNkVahjX
ObCzcAt+8C5Pz8CFjxM7IUPIB+KlzHNuXfNFj8Mc71pliLuqi5fgNRfzGgeSOK5Bapa02uAVl1mZ
XNsdUVsZHXi18PeUZt7hPleR2yDrHrBvg0Ed2yfLQW9ybft9212khdXfDXbsJmdm3QoYx0B6E8jV
Zs5Dmck8OXJntiD/e5tXfZJ9VQVV3r4l6I9gdfrP7nb0a4EQXpLoMRzLBf04Npg0b39kJNBP9wa4
merIvVkVu9HpHPkRe0sKGpDaNNvi4klYXdDWsisfRzSMdaW66tYP2OnObekU+8mrNKBEHw0NQgPz
NZWGU23JRM55z26X30hjFG1oRSq/pYg2H5PF0eggpXLDwC/bLDTHojmXuJxe6tKaPry+mH9WVAH2
wW2b5EpNsGuvS8Lq3jOjUq8488cbkWNI3JKNIB+Qz7mPJvI2CxlRbO78gHORqYMvb7MiMH4omN/P
3WgDm5ppETOgkC7k4zqamoPF4TmETDQQbrYmwIkNq+6M/OwsxWWgCnVpVL7NTi0TC0Hk2Tjs27mr
p1DkScDANgXdem+w0AfgLQF25EHS3vt5zIk1NJyMMPYWZwd6ZUQU6Lrl42iOHKsk1S7RQZcCMYas
XbfduMXQf4wBg0i0j63xGEMUvK6M3iCYTbBCC7vWFh9Tjld6LxrYhufZLIYjwHNW6X1cc7dHWhbH
Ok+j9gzrvfc25hJEuEim/rmzijVj0YEVG6psni7BAS03RZdii+yTeNVuuR5hDwy2zQXmZpRaG6sq
BOTVKqs/ysLN3uw8IyqNDwxLs0kU77xwSXoEyCFa81CYsPL3tZHJG9tilHo/mtBOWfnZw9v6034v
qFMosPTood8y+KQbyyOD5UCoV/9t9M1JorScnEM5VMR3AeyMr02n5OGTVXPyPLt8/lAyCqx2PIXN
ZCumthEhagA0yzE4lGssOk0b6o7B6XEoDQ7lKHAanuC+WvGpS2q8t1U04qgzoImHAxtSb5eDyH3V
wo+CS6i7eR82Ds8QZveDs+aXDsW3auwta5dUUu1Y39vR0e+q9CMpPIVC3PBRo9iVq757FTajfd5n
BgJrvtGfmcxaI4ywgI6crJXDL2q3w871ANoepqLm71Nivork6E6Hxg8WiO3zis2tS694EhN07j3Z
Hu4Qsmuu8avlVbpsM03JjCXYcpM9rGASZA1rZIUKWDq9nthBJ1s7ra03aD9Fu7HMFBeqm+feuBGL
Id+Kooqea1NLsSG8Qqht5Ez2wzKi8uGXJW92s+i+fjOMyitCYsDxyU2tGCBtp5NAstF206sUuIb3
bZC2t6itF9bbps3qU6JZGA/oWUCpKaX8KXRdUUy7nNCPvYG2BquojJpzr7PLeddaKF9xDPb5OxK8
6FbycK7QPkcYLGGresBZqzzpwKNNWjPGlBybVgIuH51B69v7zllMfTYY2idgl1nkC7ruDnx/v+B2
6mIBv7WL5iAA3D6wSeYNwkEnWas7Qrdv72dMFuZZVBW93GLXNacwSEHgX45xQ/pCqnJ+1Vzr5Nan
LjXCkVAC1iminYdQ9ana2S28mj2OhOE9kwNafrS2cPYNL/OCjacDN9tGKUmeWydZyK6cyx6jS9vm
8WVmSzketdVnTN3JnEEI5CjrLK1YTawvnCDLBTz7UiSOh22hLJPhCApJ30axU+lz6EQuT6DRSR4V
tIJlIyeHsb4BIOGqUX3lHEzyZb2jb5cZcZtZQwGcWl36NC7R8NaKMZM7nMLSDx3MEz+jMmMs3dnQ
o7cDx/TPwSVexiM9+NwcFbEiU8daY7DN/FGL2IallURcz8lSIjMPOpcNceDDIYlrz1Nbp5/bx7Gp
QKJMfq/epzqp76oU11xH1BlmmFYB4601H7pVKfyT3JVtvvHHOMiY4GMjWUon55GcexVuiCHrto2t
Er1pSqt5Qn6hBIgHszqvDW/x8LRb5jrUUf6jAXx32NhzjFi9sJZg3Ily4B3R7VGbuow3zK3XiUbt
nJbJFHdaYNWhTwRIv4mBUV0IMN/IETzL/rbkhguQyvZb9BgT9P8tVmCMvi1lHAsULGgj65tBBedz
NA8DzlzPu6tAXeYHZbnVN1dGy3NLhZft0PtTJppdQEEn0swxt/bSjGe+TqqnaI6wGpd1WV7yc2IX
GzKpXRwlibjBBjO/JkvVstIbivJOD5l5J8RcPfAEwrlojzr6GNIJGnuMHeM6QFVFOLjMW4NrbZaX
MoLjsoW5Ej8GS5MCGW7gnAN6kdP3ISmrS8ee1p6DHxYX7ZJ23W6YjIQCOJ4QE5RxIjm1tFmdKYlA
ABPiGiWtPMPGYeZP4gmpkIvKwm2JLbGXjC9/yOrqzM2Ip8cpr/XNwgnZckkMdbYPgpQMDafnIVLA
jcYXz+IKV0GvfiKLJ9C7jqfm3UH1g6ExsdurEVx6u8GJV0o0NQuhsFoH6s4Spdr7deTgyehXVVk6
dXaL6JakFGDv3vgSx67Ca1w17jdj5GwP8dLWd1kfY33LVcoKyEENx1Y1cuKSaBLgyCTTFvXDoEiW
hfSh8MqUkXNVYfFLLjgiy5dutsv6oCEj3RVoqCTq/rp/1a3n8j9jtpojDtIydOo6epRcCPkZEKfy
KTBRybAxyKwVCOwYX1Uzc4aSHRDckq6Bmc7xAC1tKGxhxQ7U01RNecaCAZWMneEqS1OWpcCpKE2K
2Hr2uqQ7cwFD4DFRbY0VpiC4ikWNHX8g0yMkxhQ0rrspNuGRs+DzuuNi1YqaxmiK1Q+/ioYMWtnN
4KclZrrJKeiCfGQV2wVp+cEpOHO3dScnUFi96yeHFlIdIith2feIlTic3VG6L9QtDkseN1NXNeoc
d4MJTaPi8LMKywGVwEUzgMrfZuhBUBeNVhfd9Kowy+3o9ePLgH//PqdZKjhZs+qyb1FpXzIWDDhg
WpPao1UCWSQ4f0/telpUNEJxh75b66WfGAvVzWsqJtyRMTCjlGMSjcluyEYCWtFXlfdWDP7e7E2s
KiRr23cJsCeJu3ighWokRSPdeRd4eA/79C3xc0TiDjbrt3IJaM9kKTnSe5crHSYBWVGbPhLZT29y
E365tE+Im4jz18ZNhw8lEK3spyTl0cTvYbiHqcNYd5KuRBsw30m+GUmT/ullJna6agYHzsCQpOlN
7eCcCiOaVj/MxCzK/fpJPxID/OM2yZLiYLmgIM6JDTPB91Ujlhz6C8Bvzpx9kBjCqLEEnk0ehSWw
jfuxk8OU6qjtN2KcC/ItnPq57wv7a9yxyN+W5opeSqQn3oRVGl+HdtIvWLIIlCRILmXbZWf6ttHS
xaOrzCTbD8LKTOTCLt47uWp+955W0TvlQV9tKfaB9BB9wfvI6ngGadtyP2xQwstLn9CiO8OtjIfe
L5q3KIJOvBnsNL5HTkk3k0V1P26NNvLuJoqohBVk2kTfygoUP5h91LVMpQHVb2eakh+ic5Jn5Zrq
IfJFyjy/SCN9jHOIKhvdLZZa+yecnMiNF31Gk0p52Yo253PkVB0HNeoSWaCP7zorXfeYx7XTnA9O
kNRbU8cal2Tch4k5VRcsJVy1E7OZjkdO1GXcNj6S4G0slH07enmzJmAWA07pyiUBIx8BZRXsbzlT
3DKjkF7Q34UrKCxDPxxTgBp53t5U0RKsWjouAgp1zmHIRHWqNiVEo/jQu526cgxDvARai3EroIAZ
IecygGzZ94yXFDOUr30518Yh8n0gpL2TWLh4nQr3f9n6TnuMUNHJt4o9F766pZzNDQkWztPQ1rXa
eMEo++1omQnKSNbDMDqk2+wYYi3Frgn0lITg6oOzdNas09tqHvrQBwz2qH2cxhtHD9ZbT31KDhiZ
ZMmmV1yb5wT1WfFxCEgv3YjBAHUxceERQTMHaFhy0AoXRDa1/D9cOlTURObzOKnY3a64JvuMgAze
Q2UbyVuDB15tqnwog4u2C2rj2NYTCVZ14HFhOUPPK4wzwmokeonnHu1o4avt5wDbv90GuNbpCCHX
mVZSnhGowUK962FRYo/SisWtSmZj2zXNuOxRYdfBzokh7Ybk3MVhzM837DMH53jodVwrO5MIbfVs
MqyCD1ElnMxkKmm5mUpXeVvAcz7UBhSxB4vQC49EnCzDzEoclwwFfLYH7uAFe3XHzCSpezc7trRQ
3r4qI9yUravMcdu63vSRW7X9TLMxzxwVBHw52nPPheVNq5Q09p5dZ/afWpbo3+PSCfLtAMIGKOg0
uh9MjwvKESdO25BJjD/v/VH0P0Z/wsdLod68BFBQr6RW8bQa4eQDT62aXKSc6/QwDEN9w44D+ZBs
HfWg7ZK1eWc2wXXhV/kzc40oxyCZaArppuv6sLM67OWNvz73DTKk6tWw1kLBUSnkCbJk5PclUoxk
sJni41dZSgjRRIJKKLQZq/0gY+fdzszoDqN5i9rdJ1Hj2yLJQ9pnkTW/okACege1j2kTvgCbuK8W
C8B1lzIrDNslaevQ9jtfHFPdkLvgccyGerRV5YZLVGXst7h/r1G1c0f0uad+VnXXD0eUYlQRPFJJ
Vx/qJE22mbkM5YORZ/XD3LDLwVmup3vVaifZ9kTgVqF2aUKPAxi/hpvIdf1wgpX/tUaVysWIEoBT
YWDDwNxPKb5uQCRUQEw/v/YOtCDGJmSzQXmdYkmvn6Y3rcfkHIRIvAwb9Fr5G44p0e8HbsJ5T2IT
WL1JefLJLAMksoZQyNIBiQ28cJ3NlATgKa/mBdD5sXCYfHARJfFTAPEJm+FcExbETI+RW5f6zg92
Da0VFpwGCH9a5bRhVRcIQpokpcDsMB3DG7KwL4IHz+WRo3l4lmUFW9Cc3Yr6mywwHq2lG1mkilR9
tHGjRj3VZCl8OJFp3WUVJsKd1ycjPybjq20vuuaBE3O4FKhHNZ18UeHK54D+aRdd/k4SDf55SEPQ
z2f8q/bOmQfrOXJjcqj6vpWo/ZGafnMbCfg4zYPG242k7To7A4A9fx9LS8RvphNFZy4jYKZdZW3g
pZ9xQWxnw46fbbtqroPCKBEY2WN0M+eVPaOUmrJrcg4E0vqgEkfSpYZg71hDeYnMuez2mWFFwWZ2
IvngZ+PMXdzZjdx2TK86yrZCkHriRV2CCd1aqGj8fpZ7uqroa2JW4DtcEu26c5w09TOikbrZRZFI
fppBLIp9JXAJEPVcqHuHnSs/WuYar5F2I/Kl+BJQWTH6i3eIdtGy2nVQXcORkt/HAGYL+p4YuZFn
zFGoBit/+D/sndlu5Gp2pd/F9yxwHoDuG84xKSI0paQbQlKmOM8zn94f0223y0A34HsDp6ryVKZS
ISlI7n/ttb6VTnVXepJcsS/ql6k0nCEVjJcJ+BFPfe4Pi18oUv7NshkRKaMeWnA6Clq2c53j5OYd
I1cfpG0VZqRUVNqvqVG3yBtaA6F5p/bGt3qCO3moZ2H+o2jj8Ftq1YV8Nwm98ZgObGX2SgPB8uuk
kK6qYkwwUaS5Fz1trPPFbSla5KCDanHpuE8I3BfHNaT8RRnOKs/nX6IESMZRGVcOyozVnptHp35T
WGW2eNHIM3GCNqtf5P3MiD6i1bxmeqM94vWVv0WkMPSkxRC+kr7mpKRqRmoGQJix6WiS0fz02OwF
l1VA/LDwwID20ytyyFK7aI5yq5snSpzaHsGdEjvm8rL5Y1kbzh55FEryGBg5nZJsfM0Bfsu/4rnL
Fq6nmux4QtYQax3REMNWrJRJe84UbrMrI+LkzAMRYdqfZJMR0JTqIaxJZB7JMra/M01MUu6j7A64
a84pACdYnpKvrrlW4USviAzJXSSlpxX9THYJnKfvkkk2xebENtcOQzxXsRH1wxWc6vqxAI/jqKdY
XL6Moulmo+L3bSCwrMWoJ67dc9LI6h+52gjjZE2/PBStgi9LjBQINHJKv4/d5oL0qCSwMexI3foc
+AlccUeJeVs4CjeOyQNxyKBKF+uWHdiyaddZGaaeo6pCCCKeURY9vTNRCOg12yD7lyUMCZgUislL
SQhHiKSfn+eyBF4AfFRlLGRm1E+N3qWaO1qk5g9Db2o4LhvxJu3vbUYsHrhuOzQSkiyRHz4RS+GZ
1VCjneeFliDsjdomXBWB7JaHxySC1pqvXNFFVwPRkgSTq1bphMgMkoQ1pW+N+L0gNCz57DV9gTRu
1WgyuPPrLgsigk3NWeeSZYyUeTxecnRR0tWob3vSdareS1MX8I1auZQCuVC6O/OIUHuMm0xfxjoV
L0XLucDLVg0UAi/JSD2JK6UO+m0zitsst/jwzBLnkWMgBotkAhoEkKhA2vExffQqAlYT62DRqG9z
MP8SOtgvFKBOAuYjp6q2kaXHjOTl8FHWj2WtuhkMhlCyBq07A9PcflLHx6lfSJUSiSdEZHD3atYO
WoA8KeRQWYF07mRF02nMG308DHRvQdNsShS1ZPe7dvCrasdq0+SPunVl76asBImtdpyrfU6euO5E
DL2SI1FmCVus69ZnrttS8CR14KE8btwV/MYQo2sKrPCB+qv6Cy6gsAGyF3csf0azJ07PJWfnuzEK
OVKR6bWrcc1FdtGyk/KxYwsr97g1etSKyOoCi5b2/S6e1bRIxQpHV3GyxJBpGK4XowynaLEgYHZk
DDakACKImDyLCNrDdyoyjvmNsia8v8tob3ZO+Kz5tcbH2wUM+4j0Naonsd9EZPtJ5Trx20ouKF1u
Vo5lfjP33ckckukXz8xBZiHQ8rytUl3sfbb5RRYqdTFCvtFGIs986S0NzgnHoZr7lo5R1pjesASg
IgNemag7lAtTWm0ly1N43jylVT9l52B6xBUVEpr9Ijk6PSIy4SlheMS1lH5QmrmD1wrkWrtt+5m7
ecq0OmpW+VQOlnXB8rLGFzVWG+ARNMyAj2YrkNBlXOkEfNrKIraxtJzdId6PoIk4wg20SFoF7VqY
PGmGJQSzhEpSRrq/KFv5LhhGL7r0HQK4mbZJf++aaSzYHKTi4ExybTUOdvmhO/CZi3cLZt9panv2
sxCdsx9rrfO3BZO4RM1HMX4TT2m635xiMGP5iZhq6nvN3aokaykjIINSI91ceIVu8YjYClWIXb2g
496xsrpbj2hj9eh1+sgCMTIq8t103w3U+i4NdwilYJtod0pqTj9tmSTc3PoO4VXJqzh6ZhWRDJyp
5u5zVmG12EJi0M0pZ5GuBiRmRKTAidZghwTSpjkFpoIwFsZYQkm2UhMjNeYlL+NJ+VSZUDdtVKfx
sFgGRQOamBWvWzLStI4fru5PJgt/xbM2+LROywNie1pTSVkCNTG57ME5YCpVN0Ek9CLpoHFqaglj
d2AIStBuSQq4nUDPnp/TgSIcmlmzbibDHs1sQi/hPNeTLNJCdJmJVkc5ZsT6tOh/3V6bGGrnAe81
rSoYCxBOmdPJufk4zaEUtdnee2ZwbewydRGnttWRS+JZU6KEdX2lyFy3Y03Ii3rljO1gLWwA7OYx
2SUmfT7O87jgsqAA248aHmbsiVRAFm2uc2hYhmQnAdKsW2PdnbfxwH9V7JPNAoN+ZWuIInzjVgkc
VJ+o9X6bnrbtyLcLglUhxQMnmpqlucMWx+TSa/T+98Bj6knYZpJxlaAQhZWSpVGdYlW1gxrN0N2E
oaWxVq0i3P8SWm+HkCsCiFR6aQDrmSPkO2W9sEPVqs6cT4IG+cOZraHZsGCnmXWUWHJfNlpfbSMz
CsmvWjIGjp6XLcDhrBRlB7YjGKqUCO/AOTJDfh9hNgYGvWP85Wpeby9NnKdZmNRQs9wRTkmH6Mz7
cjkAr9S/a6O2vqV2mDd7xrMwWyhvQq1fODuAIhrwLrS21ZCke9HQ+JNbnC9F82NWkP5zssblw1yw
AjhM6KWkhBd2AuCSjOSKxNQPHjoKUWVJQK/Dh49qX72uHF8p44ZhahwGnJbLYySD2jvgzB7UgKe5
qPtph32AhIaJ6E8JN5tdCphE+SzFCqP8hr4lBgobxeS6dKlqeYlqtM2bzEOxuimC1QqOtmD9IK+M
I95VUr39N1/Y/2Sv/kXabVj/bwfzpS5+19Pnf3Yw//2IfwteKWSoSMvvVWq4oIB1/4eBWf/HDs8W
8ZCC5zDwYf2HgVk1/wHCGwsu5Vdosnu46j9yVxCMdcAggOYwToI8+G8ZmCXtvzaziHQ04InEHMl0
QouCtRsZ/5NRkXOOwrpeTV1Rn07TLJSzp/brcM/ylkKPeZJaISA6dRN4zuI9NhDSMJ44xqwP11zF
mhYSlOTJ2o0pgNv87xNXW6PlsdLXI3nHzBfM6bfSsaDAVdr64n4Yt4yYBAYC/KsIsdCpu+YkN7BZ
Yxg6AfGu7HGbKpVVj3rhorWCAlv1UUSCsLtS+JEBUF4AOT0h+/yOZHVS6KzZ5wK4HTMUb/QDIGxt
u6nHhMAJ1Uby+LLVnDBULepdJpJZvGlpnVeuBP0kh3u4Dx1mS4fAd/13GMk3nkH+zOwb5i3GDY2l
0DN33g+5bsyFsZOolr1JCLKu1Uar4Uv7gENIZOHWtwpAjGKtbp0UxdjpkFovk9y+DmspdAEbIWoa
ajRhtjdaRCu1YKiQ+5b0IAmjGtmsI3uPAm6Sof3wIpcJCMd4VM+L3nNjhq3Kb8Yr6ACF5l2+2rZC
/xhxteYd+4fps6A3EiGV/maCQZVxLaaSrbKx4LnL8yW69kkJCy7vZqwFe9ql0dUQylB0JbWcTEe6
3bUXraRCBMLCPikmRrQ8W4Kk3XsVn4o9aJr0LZKtcXWKo9BHhLY/RoOqkBGjktYrRGuiF3ycx0/G
pOKc9IKGahuzm9daTBOFpWa7kWQihtrlh2wkJJN2XfWRRxoRnxh5jcfPnlbTBe00DTi6ErbyV1Yh
jMDzPg0bc6khoCnqCyNBOIy67gwxZZh2v+at18my/rhatxrw3MpQNsGtGrTsQwYI4xT4qRA35Es+
LSvw+qZNz4xVabhMtDBlLN2ddaNvVxOW1FV35lxsspqduBxZkqCot0Bf7ahPLX/oFkCII/2LVEGc
ltr8Fessa8BsMLuJPJm1Cn4vCgksStWN2/Wi41xgZc8DoTYyd2ZaCCwhiiiwrwyghYZTERbu9IyT
Jv4+s0dUbgX9zlHnri+xgZTVuEonY2LLccTkG0uX2oSmCAAncrVqe4/hKrppzbsB+OAaNKqiYY6Y
/A0l2dGAOTJdbKW7IWS4SyOmBwKJZ/aSRysHL1hpBxADjB0sbHgkY0OtomE4mq0ae7oyCkdUboDP
ufWkJXSSUVnZ2sNYyG7Bwj/UluJVos9VHWR6ZSyp8OpGVT0G5sROS7wK09A3MZOsBFKiiIF98UXw
Q15PiOrXfk2v6xKdoxrrYT0Nsy+yeY0ndA8me1rQXyyxSl/mukgPM9Y/THIvBgzUM27EvcmdlWaM
6QHhDiUrUdKfLdtKhxnia2sM3S+m7gVcDyH11rivRvIW7zaRuh14h5Rb07mdSQnTuCx35rHkVrXr
eojLnBjYKvqprutfrHO3IFZKspRChxbRCAPUUlN8NUqFK7CqtBd0BKxhcWM4csY42XO5/SAbgdCA
6QElY5wWALgYSmdXz7PKITsHFbKviaRH6cO2canvpa8cSclnqgmeGU6qKwNPbstjz1Ed18JwrUzF
HaQcMOYUnfV1BhnZlxo9jkWwKGXuKKN83yZhu3PCMmmPi/+Mc1Mfi0SbQ8qUdVw/OsjxVdabsImN
9UFKidorkaSf2roFyVbg0zEakx3efrhO500R7Yo3/CsyOgDGTCjyp8FgkQ1oaSkUbjyYiEixt4jL
sLdlLc/uvFFokt8G+V1FETrUvLm9ZW7Ve9kzBjnsGIiYF13z2gj4EuHp7ud+jbuo6ZVQlCDeES2V
/yoD9CGD0p67bgnmrWDByLXhs2KTDgVBXNJuu9kzWfegYlEjBA29/gkHBkZTU6ieTLUS9gXok5EJ
bWFjEV1xy9qlCHgho+gUJSLnEFllIE4NRoRpiXj44c+i1kt+aCDFn+Fu905CinJvimGhYymRx6IY
J9k0xxztMMrFnTo2wJ4F5TFNDNL6u2ykuQM72w8dN+61XUbLx6uWX2Ith5INYHDkMrz0efcGp3Xa
JSxN70JFqjwG0/TS6PqtHtvaw7+ITayYtlMuyMXVnOEEsILrOkepl9wt8o02Gl0tXXPUccjHmT74
OH+DAQ551w7CryqKBVqC+/rGQloDf7hGt63nfpYqFSxAnPwj2VJFr89piz5WltW1nABPdCrm67Fp
/XwSXGWaObQXPO4EwcUkxAo7mRRvbfPlHMF48atx3BHOfctBacAwBEAi0nnuGNoTq/Gv1FwVsPiT
EPYGEoG2AM6QNm0q7W7lVOtR+XmzFN56a9I8kHa4KaLVHJVCHQ7jIqhPWdH+9Ln0M0EJPjfCVH+v
2JlZolANN2YPhrlgx4TrHGq88x5bgS/a1oTtiY0VB3GOO+e4goNu9DLqop6VZ0OpxRvZYOq4tWU8
FAXfeLmM22tWlc1NKHCpGH0pfaHrEUIEzEoLaW23VqZeUsOCD7bW77IEGkxnzelz7H7tBLalat3w
/GLLAQtU5QilJFEI0Bk44dK0d04/8VOxZTE27P5nJPrpyPM8OEs9Rw8YiVrqjjg0tOU424OuP04L
xgiV+3nI1icN9KFUsDt3xRfyECZUChKOnFNEBzxlf6m05KyUs+kgjKwOKdtP6MzNkyhO2RMrz+ak
s7jiusc+LTYMSpWUzRck49Lj+6H5s6W/F/DUWDOB0U2rFdGDG5Z5jhAp7EZcjrVoZGdR5EGeYv8/
cOiaDljNi+9+Rqqvc5aXkTS/NLXxmtEcXyDpHydyWlxpqOTGFC1sYY3aw0ljvMyzNV8rBuMrafsX
ySR/Sc2MC0qqJwusq49o6KknxlMd1nScnjpuK08mVpfT1pAtTnGfIFv/FV0hAaXvrULXFqulStWC
lLTYSQB/+zQMguARgke3LQF0nRopLWuXwsX5xIVEPYyu18UnpfMIvnVnfW6dVb9Js5heQL+Z82Eg
7u0JCi6DeVJwI8DXGj8AAmuP+gIxGsRN/VqyG7nBVzU57Gv9kcXTC7F1tp08zU+SyX2xWxLxbrUS
J9KmT5Jn0PTx+0zY7idf8GZD+kC47PBL2Y0l5A/bWLbhBprnp5Gq6RHnMSHjNkuDSLBWsMJj+Zv8
SXuEKphAMtX/0DgHbRabRtiNpQ7WOB/OYjzrj4OiDZ7Bnd9RDVIB7sTi25FXlX1NUQsAMf9K7ptm
CpfhrxCvF5rxDCSXH3g2cxMU906QlX01nhwY1xUWcTDLu8MXD0GWHSLNXE7LoClHo08elnTsQt3k
zihYu5xTD5vfTLkCmZtlANs9jVdES041bP0P1wgEeiyBiZ+2gJAZLC31qHfLL4D2TtZl+Z8BcCiu
eEV/xfDbnXj/NbfZHL4yY4oPS8y4kBk1lnUZRZICS7CauTa+YB0ufNVM34mPLp5M2aBPao/Et/kS
T6tfq+IBzt9R0yci/bURBYncN7gNdgpPfi5HueU7KPbP1FA/tQOlhXVy4Xm3iwk3sae/MEMeHbf+
wSzMGoPjYAQsES3YtokeLFV/q0xxDFtj+6xN4SEtSIRyXLCcZvctaV0ZuSozJXQx/E+tLHmC2jNf
y4bXq3BS6L5gBEkPFXCAjgrYIOun/lAnan7kfVxecZTgccARBJNHHU7CwFUXdyghwipVhIUM857E
ReXhjhd8MOPJpUYjtFc8wP66VVaY6lPmgrnCUb5I3OSS5VWb920wgytJgAkCLCNdsknfOc5lO5rk
+4qBmcQ1zUwLXTCIFp6yzF4rsgYVmTYqkTIJERbOMe+jHylrjizIrEPEIcIR8GE9QVmLDusssdG1
4s4t86k4Dju8FiiMdRxhYPl5liLhJ3sX9VY12DajyCuMOSVkJBwhs+5g76gJJ22rziBuYSpoGrgp
sfuSEsy1FBraWq70Xgdd3JW3OT+3uJidoctKYK4irqNmBUW3DvOnKEnZpRQE5cqd+Fc1UJdQZVpE
vklm0lrzAtKHGgLpWthLKTzQi6HlyimqM328YA8sqmxiBDlzZ1t2xnIb6YkJQT4+FwnGRXWzws4y
3JqSiNlcDmkE6i5iL+W3ufWKLu1ZiqCfAYPgAVEn3dZWvvFdHI8eFBTl0ClL72Pa5wZaj5mLXESF
jFV9Ca2Ox8EQ2EwtlXmmiTa6mub6bupJGYrcngmtu0mnQEH/xQrzorFICNNeGXxOS4ZDAV0dRKq+
15smniZIeCpUsQ0XRn63w74eFmvzgqlidMpWmEOrH3wT9+RLIeTFhxVfUhqEOuyEs8lnmqZTlcPa
GDBoOlGWAP+xokee8ZO/qi29CfzFPQbDVY5Y5vEjYVm0y2heO9b8SKsXrYX7PUADYEZpwxqogyfO
I009lo9zFqyhVAaFkq9+lyuvRZbBHyXmd4AWQCX9OMycOLXK1nNYLwMThtHBBZX642JkeEoMiklI
svlxwgawtIrnKhY8QWTMj8oo7CbKWNVogKFSVdRjwGxIZ/zxwmwWrogBycXzV/iCMCbBlo2wTFVe
PPf8gwx8UKmGChu/zuIMVTzcqh63Ac08tixVt7VouhCksBHibqvDFS8dQHtr4M4tdPiTauZNg1l5
261h6yHDNOukGbvyVMh+L4ly61W/7PXsFiNUhzPaeJj3w1vXSHCoS+Wj5WtzCynXYcaxBLPK6zj9
mTmr2oKikaOTpYOF96uViIJ0zVuuT4ujlx951tThJtfhXMwoORObgEr/jYL/QVx64kM4Ccvl+JLX
rezUnCHynpoh7TKPhIBM/ZeymF9RbKXeCqGQBIF+GvIM1TpbLmzf8ayysbd3y48gZ8DDqm47KA1X
pdBkIBa5IFwWe8spI7jhT2w28TwSeFsBWBDbhn+yxbCfVVK4zordmCAR6zDOteUpEcXVHbXhDjhv
xEc/PUjb8G7Ia8rSa35aokr1eHhNnCpxvVsYWSqxpX6KCkhHm8w7Px0spDQ+QR+XvBFHoVeY22HT
NXD2tCsZ0jCgH3QQJBDBGCcSCVm4ZkdnrEAH0cTeuCIednBlvYwhmYNlr2+EyLc0Cq1zpoFcQw1j
NFUT2/se1sqraeW5O2FhvcnoVtzxgNOqUn0qIszTbYKGL7brdmBXBSddLuuTVC6WKySwp+UevzJ/
I8vdKrbUO1WYbiX2R6ltTW/N8s5dhPY2Jf21bOZrXIyc+va2g3Ynl5UziUCqornfxAC5lr9y3Wna
2T7WiOs25vZLBf1zqsiXBL0GA0wykgijd35b2xW7hmR60lqroYlhypGn8rEqVXxvkN77eTqrzZyH
MPSultUQSO/N5quRMxDYU5M+gL5NgE1mPykrdfSopjlgDktcS9vQKAS+tgW0P2ZvbpmVJkJVWaoP
0hwcNTK+dSlW26MkiPqxVHoVjYWAJnXbMFZqEgB7a1C1t2iltVwGtQSKP9U2ZXd+916mwPEZ02G5
RptouRa72/3QkV8Y4/cTqfLEO/dumqO/5tFwMTZWxbjZJi8SKMkocQg5CjA+o4kuc6F7Ua19gyMI
tEx4LDmRh+2QPoL5QXoUi8cuGWCgFJADy/hu7i4DqSyPK9H4WItfASv8FjFl+FJRK5ifalYdZYUz
W+4st5W5HcrEHg56dO+MomRKJYseleUdijyvhruEZpGOWQSRPThmV2XIOFCZFxynHrWk+Aab6jGT
y+e40xWSS7yUGbCMW3BGyEcVA+bya7Ja+MqjnrpLtWxOF8+YHNrWpSPraiUp1REt1PxUHXVOD+pV
SbKjMcQvxjwF9F9g5K7iGzT/4aBuOgE+yfqp4oXYTe4BO20ZL6Z31NoQqst1EycIrYJBx8ufvJw/
e1w2qFPwXcRYnNAqskeTQudsM7/U3hCDsl4Nl5AsyT/Cz/44xZ+FUvhkQck7YezsOpA9GZSnSZ1k
9Lucg0wCuqYU4zv2WB6fpvA+mcWHrls3xGnV5buYulM8sjWFN2/G5CATsjXZcBeG6RVZYsarwo5p
geVsqzpsWAPQrC2vK4+rLY+CfK2uw6Q5i/FrreufDg88CgGJpygpb5ZeUa9LNvYGW1jw94AUhVao
LZsc08Ahjra49kHdpKWv97Hl66vEGYMJL+lAZgvdSUyHC9XqZKby9s8iD69xR0VdJn+uZY7zMsIG
SwsOMmFqhB1qjKsghDk8zVu3L8rNmbDSFOnywRLgK6kXLJM5EyP81O/JwB9eLhsdVTGGHMFixAS/
k2PiZ+tGU5Mf67hb1sw8zAtml00f70VMhCIR29irFd74RTY8FUgtDgYr2kDWva4A3CMaZ4uXTEIY
jpRMcrpIwFpTtC/CLH7ktMDYEdnL5wJMA8c2UMajjrsmp+6tFp7qTf0YhurbqChLl2go05UJmtNK
W0mOIAPadS/eVIzfOBgpRR9Y30v4lbu5vOrrULhLzPsWyZpYgFTdBT7QWTVstHMnHyISJJU2IZHq
a+NQpCvgscCyPatLTEx0JQAODZVZPd/zGmyjt9VMcT5FvG9a4bca4aKU2ds7lblgA1Uqvizyag61
wKqdyHAzZZVRQOFgTg+63KA26Hw2TLE59TBmGHPR2TCOZBqX13vRwUtqKzFAYnqKKuKQDZgYn13v
vqQnlriuVuvOjfBDEddBaPM/JnBVUZduOCkO+Kw+YwJxjrwpr6lBYE9VkuuK674TknBchpMkUw64
zUCeioHvI+L2eM2JKoSaiSWXKmbRL6exdI0yWdnOmxZdL0SWDCovgYTtRQpL/vi3TKZOvEKQwmzt
9Ffc6ae1Eb84Xc8BBWLTMgWJ1d3SWH1ZKHY/TbghkY+jI5Y/Olr+UCz5LTXZMdGmtzHmp9V+prL1
C7ruxwQR/RU3AYEcYzOOksizqFajw9AmmaP2wLOSdcyDHGIoHmuVehCjCiVzC5ZBf8W08TUM0mue
9UnIjsnlu2WGG2YP7iUmc1aTkN5VityVu5XQRs/zIpPfOEqWfGWy5grtZlIyyAl8iCtaspjZZl05
9nrz3fBodEUjH4+FYvACJJnlcztT+EMuL9Sl+Toj9EGWZxpsy+6+jgL6fPFszsrdbIQ3DUYO/WzY
hWRxYFHRMA5p2vY7EYf2Ek0CP4fxw6zxfprTTpIyWVAbBKw8fJpYe4QVO8ZmQpcS1O6EvE6fnHVS
FetcwWLAfr+915tAsq/G9VAbPB1LrHwVlvL2j0HAeKVWK/E7XbuqBgmKPsrvyziwm1EJd47xMzma
WzmqtyXjRi3lizcR3dPMeQurUruygaeLVwNF14v75n3SiQhiow9NRg76AHtsBCmzmjZLd6wtG5+c
nN2cEKVPezKLjE0iAEM7wzvlJr0BD1YHTiqavfWYoFegc8/1tWj7r78b0/9ZHrM8Znn7/1seV5/f
/9QA/fcD/m13bPyD94VhsesFlMOCVoGLMv/ph//9L/yOaIkWYHvT/LsihsLy7/W3yj8MjQWxZYBT
guJjAtP6d2gnvyWrFFWIhsotFnnov0O/ApT/z7QSYE2yBlMHcpS8c7bk/0qmShAAommli0q+o/vG
7ni6a+7qbD52bXcKLzzwR7Gy4ydsaMfZIysaYMS4bqu/ceudV/v0Gk8yjg8nUILBm4A7voGfPI4+
6MLMn9/WkNWhNxznONT0ozi6TLX9w2vv4QgNy9DwTH/rzlhN7UbxSj2Uy1cROrWjwO5kJnY2LqzL
pD3SCj3xwnAj+5NrSt7i41CMP/A0OveRV3EfHSR9twiSg+4lQerSq3NK7qSU9fU8nlKiE/braCdn
8UG+FweRL4fzny8fMSIGctC42vtJcAv+EsEVf6lhdyw8+Sv1I28MX0nMPMGDtvfPwMHTuGJFVc6R
r1A0RPzrcXqXL6Mz2vfI6T3pCmVXs1+P99dXy76c9n9Zne5cHHrvQ3WowrK7c3dGlDtiyeO1MyDZ
b/7zc2x/LS5Vhu7olY+QI+z8tcWqQwoCpf0kBsjK/DhII5OvHV8Tv0JH4O827I/UfuZ7ZWeHwR34
/wBsfVs2PmCqOO2v7p2A7uPgQiw/Exl9WK3MSV8wND8SFUiDDFIG8AVW9dxH7u33FoiHJhxO+4YO
SVjxJT4JH3fW7uktdpqgD0dbug446uPeS0pPvrLDGfsj/+jmdTZu3dvmF67ppuf4wPvgdfFWW3P1
j+IISlppmK1ddvjMAdTTukVxI1gk9E5+b77UmQWMPf4BnJM76h/Nb+9jMAaFO3wzXJFZPVUpPzZF
O3xAHKEbV4ItwM+aGWX7M100wOuBYsMw4ST5q+LwgP/2ReGr4Rt3mZxI9roPZMfChZFA7Co53Krk
8N4th+RnBCA42johbz/2hpN4AMl07t7Xj7m3FzYBbHVpN2nDhGrMCftY7Epz0IquccaHPU2/ttjR
igfrDhTFbQLzV3NJzvJFeerOczC+6MZN+LK+aopZRJM8hGUz4/AL8Zg/JK5wpUvCyYTLPHui0+Us
pGxR8/GH06XGrzuZUdHWm2A+GwcmMyxzUuKplruy8JAuSn/gMEDb8/iz5wDJn1v2rPnN8/gJE0Q7
D1d0uq4+zOsRTnmdhIobHZNbdsjOeDrGn+jOX+l+kROzb7fzkddPM+0TqBFuATVWCYbON2bI5pk9
NXgQYq39j/6hXzjcB2iEJghXB9rLMfcF3mA7wBfB/rvno01XClyUHGInTlT7MNDJEnJEgYQ32ssb
77qW/rpf0i3nsP+OHdqOnsTvzLdBctjAjEL1MikOQDvQk998YZZd+Yk/+rc1JNbhxPkJUj/fHfKl
qMMPyjV6EXxsp1zBovKy/sKC2ot2/8XrYnatnOZN475hONMbG8JbfFp+66ZH594XkjBDAOdOwmzt
EmpBFf/a3X7rM90EUrheKl91/NUj7YiKfNjca+Nrpy/BZmfDbvyU/c4f9CPeYf0TS4qdg43hW0Lc
yHwvvlAJulB+v8UX61NJHbTk7CY/KrfUAlMLdvR9Ww+DI92Vi/xunsnD4Be0SUh/iwdpu5hXj8q5
wHwjbn4pz2zn7eZLvh2Ux8BwpIfkR3kwb5PDIu9JOT60B+w8PmsIMX408gNrR/WVjJoWdA/7kT/M
XW7L3udnEqLrWAfRfkrC+nYkM+388ho7sR9W19PAC3vfbCLd2CEEeOZXtuiqb9Xnu8LNHJWe3jB/
8EZ39pNPRHebUc6WnMVbvCLUnM2bzw+yLzkPzMOvfeKq1+3Il2Cn1GYe6vPoDp55rQ8ifwS/ot3Y
k6Pj6rEt/gxeIQoqH7Tj7PKC+OfXmTJGu6hDZiJLOQA5yS/6O2nf6Dj8aJrNL4ufdyP4+yoewCNJ
DipOAMH31aBVBSsClX92f27P1HGQ97aZTKefTD72boX7hkY7Z/VBlY78z+CVB355toIJmChB4344
EmaNrkXp4puRgnH1R5ePQfMNCs0nuUbAHoaGJl7U75iNI02SihfftOBduEh8DbR9U2gCOzjgXeka
geTV7qfy+UJg6/jkhD/CoRpd+aSfTP/loSLom1K1bmufmsMpg+emcZEechwtN8hB7ui3busqwf6f
wRPuRuMIHzxjeflGwIEvfq4+yVr2sDDOvCjzjYzkw3xm+a9zFrGTi9V+rJEj/ObobQwuOYRUvUbe
3XLZL8GND7BwTHGoNjzntPeCl0zgi0x0j6FbCJUppBt7EB21PuqWYP/3B8hnNkd1+b/2ofO7xiaf
xsnwl+75f/8t+FM/fJZ/+v/6h/7pY6jY+j+D694G9k//AoI7Hdb7v7J3HkuSY2l2fpW2WRNpwIVe
cONahtYbWKiEVhf6Pj0/eHVPZdV0z0xxRdK4K6vIiPBwB3B/cc53um853X0TBvHbz4ftNv/L/+4X
//Z9+SkPU/X9P//ts+yKdv5pIaaUP2oIkeP8Z6Xjngbsb+XPv53f/9n3/VZBavBODaKBKQZdQIRo
af9df8iXPFO3KTB1DA5gQnR+2z+CkawfpCKBF4N3ZRH2M2ea/b2GtK0fumVSdFJ24u1Ho/iXasg/
VJDkNek6ykgH8RQKRGHrf1IfSswyQrUh1BY3CXZt8A4NheyHeVTYlrF964bJ1ht9jFwV8pdf3q1/
wlW15/L0d9je5ZeDb/VMooGJSRP6n6iQutD8XAwmhm9EYEtCpd1+VyhdLgtIivum1tG2yMFpD8SX
9Ldo8zBxd7GBfmZoDiQhkf7DrJzpo211/mw+y47twP9EB/rSMyBk6B3V+pF3V6wqEtQYO6TBTcy4
93MAZzNilqJeySGprENpt89SF4SteWj0QRnF4is2ejxzZWP2bEhpzZGtxMxq2NNVYpXK6RQEkX9L
JGv81iqLsPNQw1jHomIYnxzT2hAdab9rqKYwFJotwIbMzJHK+DWeFCnc8ufUGvbZswli/9+4G//f
TAsEz/jLVfYf0gLvyvzPIWWX7/jtbhQ+/ZfPcNPEoGEbhiv+0c8RUibmeDBuBPy7CBe5Ef7Rz3l8
CbaniyJ4DlpwuUx/7+dgfnr6zP5Ew/sX70Xb4tf/ckPMwyFHuMKxsbW6ukU+IV//RQvslVpK3B4S
+ioIVX10UZWXq6q6EAk1ZOg3iDnQp6GLUWFOT0XW0xX0p0Qgq0sGBP4rhaXQ+IoQ8udIJ/ArAM3p
CditS+bka1x9AQHVYRIFgLp1zVqXHtKQ93HKQDw4qJPqa1eZkXGa9FFpuzbJyVqiv5Bh9JBmQaed
S2YfKPC4kMvyZKdWyN2Kh2jXJ7ixmkVfloa7F0PU3Ol1OR1LrytuzTmWZB93qfVcylarViO2t3Az
kQV2jUev9ggad8cawkNhzJkHrTI6JGFmMSBHdBHKksJgGqP+qJP+EhBZzUxrG+U4tddTDLINLglZ
vBjlQQOtfD0qXq2LK0dcHDrFxa3TXpw7BEDh4lFYK9OVurh7kBJ4HUqc2fXjEecWbnJnCLUNLiRy
wNleDeGZEaB/zlEg31cXF5GcDUVA7aik0hga3oI/gUdAq9q7iWkNkUIXTxLgZHND9AtFan5xLeHl
wsGE9wZhj/6btcm5+JwgnwwvJCxV5IrG4J7XWSiRltqYN3EUg7L9BjAwPaURou3An/KVjBuoU3jd
b7NRlifl5EiYZetgG6xjI/xib5QmWy1ghZIxI1hlyJPecb6TiFaG+ZIUTesUtZZ6npiBs55Yctqw
hWWlj5eh6Wt5ZGOPTSEWKnhsiyDZV5WXnWcpx62bi3Hj9PoDuiz9OUuT/CM01QQLasyWfW5mszYZ
iWmdFzmO4zTxr93UZuYVEIvaArnv7CPpE8kbugyuHjcZWWBWaED5s1ia/TSLqquXvaHchw6VK96y
2B75iAudt5ttv1hJdIb3Oa50Yn79vmJrY8G6qVMTfxHCkfGstBEFOoFOKD+jHh06dR1O2E0dwq9e
2OA6WSw04bRWNbK3hW61Wr2EytDukMmjGshE3t6NLRh76IZe+dyRj8VSM07VozVkEvNqbGAKb60+
heHpOsVVSf40s8jR64gNiXr5UNRx/OUx8G6XqZn0zwMWeoipGOseuob8uAX5nVi9hhqB4G6KW3p0
0lPCL3/e+Ev++GhFrJFAMTBGiBAARFQ/gRtk3goaQnJbaGynULo22m1d2Im7Rq8auAuvcTKWGshW
Xwc42c0CMxgfhdBK45i3DHsXLOLjr6AU7USmSspU1o9N59ZI0vDR9wxLLnsnCbaaHXnvdp/5/ko2
jfcUt/OWHcFEdKd7wG3WOru76yx0A1o3pOMEjGkhVCmIQdTqGVinReX2wyl0LfadWVLeyc5lz2wh
/9unhR8ghp6tzaQtGe3JnQ3PfUkOMvi8wD8T/IkjOmtq6AR63kl9bYHIZaSQO/q1p1WBv0kuvmox
DVWHS3n2W7ud1nxVswm7NEk93hcXb7Zd1fThCocvw5+W59uHCmwhl81s6w55DUxrnc5UJ03liO7G
CQYA6uU8/cRHjjdcGhir2G5iGW8v7nFxcZInF1d5PRvMjYvXvCXv7nm8ONDlbEYHBVLceBeHembX
IRuSi3M978CUoc+sNX55YDVsxbG5u22P410nFgvRw2yEZ8tdkPc+2+Odi1O+9fo2B+uF4KoIy5F6
/uKrry4e+2YKdG8DphUXb3Px4XsXT77jjN6jSZHlL8Jsdu0j782voouXn4WC2AUXh384m/3rCpAE
D58suA0uNABrBgPUbR2+OKItqakIMAp3mPkRNEwXokBzoQsgDkc0BZtoite1MEu6xTrI3nN9MN2l
pMxiyM/NbS0r/LIZtI0BtbGjV8RfmWHd3DozwH2Bycxhtx7ZHFVWoltIU6tMO1SIOUcEH436dANY
HCVC2W+Ve+rMHmiYOyWAQk3SW6z4SqckMDIzIBk4g6bClYTdet+APu9Q11gsG5RvIIwz02q6JxrM
TrboNhjhAYooJBaUnMwxCBoxSgy/CPKNyUafIVrkF098arMOPiyDL7aqPI3gA+D8lsQeGkuXV/lY
EqZ1xIEzMRcdFbnm7YDzcVs1qX4XKlZemJlNyQgjsTqEWKycVo6Y+jsCcnATjkGCQHWSffgMETK8
difJ0L8CVclCw2sk09uxVNdWM/j6CnAVlvSC+MUvouyQG7gJbR5Zfca4NMYJYuCkcjawmgOpkDPX
famL0Xw1QCiaSxv+HM7gwYOo4infeoYaatxRo+KFE00MUMHtK3c3GGBRUSDaZr3SBSkgm2g25mME
1CzGXoWpvzPilgYS24H9uodN46aYXA4h1SGFPWFwJWLEhFQOfpmXs5SGJxhehaJ5AoyAPp7/oW04
1fR4MZmx8cjRVSKw6zsEXLbs1TqOYlMjwQbR2aLIGzY9DSdytSlDOUUrkPYd/5DoiRfFGihfY6LR
rvzch+g25Oz60FBVw8R+zvF+9iFQgEVUs/cBuwYKltlj033yM4JsrZu6eEXFEd9UnR6b62yoZgM0
8rtDPrJyX3oVBhzM4XZ876uWLapd8omsZz6DROhWNMeAbEuTcaqP8SCaeGguYOylH8oeWcuOAnyZ
VdYWPA6LTxE/cNHeGoVVToc8NfptkjWAHCZMjcxrvQnQpws3i7g5ADbjMgqD9MUwWfqucADVp6xD
6IqjVxFBn7caD/DJ9t1nu+yY6BLMbD6WKXSirekKZSN71FS3aYZRMmib8JGuLRUz9h8rftMyjRJM
Mp01FWoHoBYopMNN0xB4M9gPTqwQK2MkJ+trhOd9k/gmhAMXkiNWKOGE49p2HUKzcKp6rIEdauaZ
Gyk+Om0sDGqMwHtv0jB8a0csnofUhkLDOZ+1TMa9RrvLjJKtYUTMI8GxxEuQdp8meNxE3Xe3Ecrp
8KCwP7n7HLFEf5LKm2+lyajYeUs9OcHAs8ZFF/c2PEVPTkzzoKPcDbA67pDZpG+Dm7soEsom2dpd
lyebCopEs4yrkqsVm0pKwaEXTbHJYy+izB1AWtlnKlbP2pgOyrATMIhiujatdFBrLcmE++HCLOOw
UTATunvlUx+hNR8N3T2RKtlHTxTMSbYN9KAYTmJSpn/Au1yWd6Acm2ETd/pg7OsByDyrasMIPu1Y
ptEG/bvnPZhT4dcn2wwm686coOwtW0NX4r8g3P8pGEGQICzmD8amBwLF7Pyp4w8SoQFhlSHYUMM4
WzKNV37p5p+/dF3/pLc3/tjb08pYhgc/hGQR9Oj8uhl8/0sr48uqaDAbpyuA6RMxclBs7g235dlJ
yZlgoDIEq5sKKsJyMikRdTnUq8CN5cPlhfz/xea/8Qn+8pn8h0746b2NP9+LvyHdmn4da12+7bd2
2BA/LJt8QWIdPItttsMA6rf15vwVSDAkE9hYqGlKf++GjR/z9hL/q0uQqPHrZMqav4RwcP60DXfe
fP6VyZT15yuItARacdszZ/uuo7tzNsQvV1BbaYJBCvGwdHQL2d3G1m3QgsRDXdYiHN1N+tYd73Vn
kfi7601e3fnxtTDDdRCJlW0ihYR6aZJfhfd64c0F+ROaGZsI0eFRV1dRfUNVv0pgZRSLZNw6wXIi
E7r89NyrcDy5oDSM+79+Kf43RqT/cm7zf+CMVLispP/1cv3+W37EfzBmX77h78MY84euc2mxKTec
ebLCCv3vV5/3g1YD+zW6GR8eKGOSf8xinB8GpnrXZfXu4Nz+dRYjfghGrfi2+R3+5WL+C8lSTH7+
/KBkOoQx23Ms0jctH036H68/MKIxNmmUqQTd9oc4SrV1j7/toLlh+W6WRvcsqNLQeCHraidUYuD3
lgiZ5LVHOsAJSrf1AQCMfW8Se3vyCKNnUhbVxu6UdcLKgCQORoD7AqWlQcZEUsHRdrHp+KLNiMto
4p8DbIZbLYvtPYWHdoUvUd5pzVBfQSGb29Ghu9ENqz0TQVA9NWiu2MlGyXqwO/BMIxrutI0R5PtC
e0QjSwRvq4f71iDSYzHEsMqUPta3oNSsewvS8NaE7fZRuoxD3Cge9qapit1YUUoO06DwmMAPxMYl
Tioy1LpsVL6Bfs62sxnOTJZvQpwUJD5zrgfxUgnjPtBNlhg+pdFECcDbYAbvvoftQS8RAAQA0qwY
ly32yq+AYr4YQvbxqIyrzD1I3IxbO203CaRFrHHRQZjZtRM+DlN5p9mZ3EWhPdx0E4V67oNCZmM2
DM+F7KcT0XrQ/U1aBW+oLOJCspzGRXDm5BXN/jRMH0YS6fcWLp+9NlkPpSqG1zTwCWbAJL0dDBLB
I/MK/Jm9VSSU3wZ5CfMC+PjjUOjT2nU6WNGl1j+EEOYW0qkwHONNHg5RPeCEJoP7qTVHdkFDBMs7
tGr/2u+iz66GRJbkaAN4fi6yIDeXmsd+pnDb4LOL+mib12Z7a5qgF4ss1LZV0IHOrqxr3OHWSpTt
jYsYXYM5TTVrot8QNp2BtS+YdY8WejcExVd1Nz6FlQOebcS/m3YfromANkXsMKbpGad9dfCmRF+2
uYo2pkWEdWmrY9uPx5rgBS0H6FLJj0jgdSdwPl0Xef/YI8wmBzLsohNmc9qNtq54EY0h2X4VmH/c
1Nt7YA6fOjdJjwYg5GPg8e4AvQIp6eQ4TKfc3Og9U54wod2Ki/VQf4nayxdgrYaFKcJx79aHAFY3
sxmMJPUItVOybPZmNzQI7eCAD289Etx+lv7QLWPfwwLfeFsvMZk3hLAUjUGzNtTaASv/yPVWmBW7
G1ios/h0CyTNX04uigOdYtGeMhTjtskKkVUvFu05atFsBSMI5kX4PsddLeL6IHr/W0pjD72R/UGC
NNDG6jKaEwOm1h3PERZBTC/hpqcmXvdDcuwFvCDVMYus8POvBys9mlVsHBDew7XTdNRuRrNkvGnu
48o0r5qyump6z7odtaxdpG792WjykfFJeU2NdVsIRKdQvHDG9LnNe26ptetq72OF1KCB53hHNUyU
9WSyoLRYg1twiEc8QmwVHeJQdQjEC24E+a5ayznKyLPQ3eousF1tmbZBeA0XguD5JHoVWa6zOjWG
p27eX3Rl3d13wj63KPyXSaStiqrAZzYss8L8CStvL+mbzrQC1lNaYHyvsuu2QXfpTRgBpGcx7ByG
zwIf4SKsdfPJHpHWwi2Mj7hYkd8AwkV3/gI+S9/ALlArnbjxQMmV08bltpgQGBncTYQ9xO4pjuPq
yYJOTcqp/Myi5Jb4re6GSegi8q2zZsKDn9qn0hX5AuoE12Rb3QdR/EVj+o5b74p5VnXlxoxanAwb
c46aM8ri5GBXaPHDzpF7jNX9U63l+ZmtlbaIXK0gAaB2N8TAp59m78tTHOb6Aqqa+kmmNy4BMyMv
J3PCI6mzzRaAJo+7BtMEAQxwySoDWT1ktmzTJCMSlSjjfqIxXVqYQLdynr5GQ2JDQibX1/KDaDU5
EbtgUnSXKcbCtZ6bH2qwWKkPAWsBqxi3oSW8IzxCdQQhFd3RdYu3uCTym8iW1rjqnVxeN0F8sML0
FmNwVayzzI83ocXUJJ2Wge8VWMYNJ/pyNOy6WL6Tl9COpytXNvLbT3P7e+RjO6TKvzX6xFqC3h8/
kON77xMGWYiIwZE/ROGDQawa1uHe4yha97Vt7KUXZve5G38hLgWWX9bmSmuN4gkfYn9XiTx7aqac
RFNH7SOpp7C+BDrjsjcQGie+aMhocF600cZu4OfrthrfGM48BjnAsiFRmrnkMXDV1+kn7DH22vE8
FNNcTENRBgyZJC3xXkVxw9xDY9JAW0dvWRhzGEtshuYGiBo2QlHU9V2hHGhEzZBp3raZNGvvaaP2
ipWiOFF+pISzVoX7YOmah8SFifSrC2d45yu7uGm1DsuOn5YnUYJObKwEsa6Ic4E8Cl7CySSFY1ga
JBw9QlkdbvpY8BiIoQ98dLo3eIug6IMdmvTqCYWf/YA3pa2WbA6Jbm2ywvF3bRlo73UXd3e9EPJe
I573Dkluc08pQoM8FM4yczqmfXACcfyCl090Hlqlb4/Xju2qM1yx7hClGbPxQKWPpWU8wWHkEuuw
u/jVaB5iJcd33g9oRsqpy28oB5irp6j7GfKP2BjMowR3GsFEJKHgCUkeElM2ad6kBQ4Qf06AwBor
OhuUiI0V3tfjeTlxn6BhbxL9qpbBnZa6nMTM5fCLJZvOzx6dKQt+xix1SRzCid5MyDC+PK9YaYDU
maevWLB86AJKhstsIIqRa6V+MAHHK4OTl3aA1JJhbxnEo/QaivycBwV4Rq36mMvFo1l2/g0jjBZL
mAqapRe5DCXI5iBsEIdCCCyZyxdgarf1Xe5R2CAr4bf9loGh/WgZ3bCijDDPesbjWMcbvCnQ57Kk
V2t6/Oa2TwznUXI7oahrx/o+cU2BH9zyb6KwaN5j2dmsqDlmggxUf6fI0M0TTACRTSxFbFL9hW0l
N60/ON+O23xMmatAIXZIW3x8p5XeWV/2BBiR2ou5kgfesZMUaU1tHO1SZfekkrgbDEbwMkZnO5Sq
27qR8eEm+hMLASadjc0ywpcA2RLG5wviel4hU+70qd4K7ktbw73plVt27Twl/QLlHaKFp5jPGGET
pP0jh1Dx3ScAt3PFaFKJKtySbDMgzMuS8Av6yrurefJa5MY6qUb7ZAKNu7Mr7DGWJaIbY56n1XL2
JwIJeAydzLweurbZORlZ6w2Q5mU1kFhTZ7OPglUAAmo8GCo1zcfhMqhj8swWKM+IXBJ2jbyTyCPu
tHBlW4TFG9kCP9n1FB4wvZbYdbf2QBiWsJwdJD4ik7UouwlLGR1UKSQmyBZRUpOE1/plThirvFq7
otNAD0H9R8hr7wsR33YKZjR5pf7VoEDm13jhUIb1RvlIYmtDos9lBAl2xa94jM+jyRlVnrBgsuk3
teRtmNKdqWH2NoJ7PzvFHplRi3DEUBG2qt52JJ4kC8f0gn2S9cbPlI3crsqjoxubLcyfmJjwKgQV
LeNpl0ZTvpey6vaqc8Vz7Rn5vBDLUFqCEcwg0TqpvsjrxmOIG8frzpXZtKQ3YgELFvIUdg3GYaUn
ob8WcWAcpDW2DbM/C7GF27spd6mlUZyJKYR4OV/ncTlVb3JE+1fZ7TaMi/JlaDMGbGqKh3zFhR+u
dB0QPlWUgbpYi4yVaIrgyLgboEeXSgtGCPbZtcSBTZLIMPgQV0m8eiCYCbsddERMfPpU4OFHD7Kr
mrodFlkDsAl6aPc8SDhKtWfGpJk5cl5yMy3DN5piRWQy3Q8LlcCABQCpB7xxuvdktA2i/2imB6Pu
eJicEGsG8Unp3ZiY+VbzAncTFgrWJY5YEjjI4eCTz8Wyrzy8g1MMba8BmvCQDW6DVSbJr3n+Q1IJ
KeSalrWTIrfgGptazCDBlu9itosi4k/Ln0Jr1HtaQutoQ2fYjGX90DelDBeDLwdUzxQaVks1JxJD
QHKtzSuMJbaanFNucyaZqcyvLNnJQ1JU2QOcFZQuNk0dB4iFiYkXMGSh9ca70+2ZwRLb0mcOUhRt
2FSVa5+CpnutTN1eZV6rpUu/wwnLekftuzzgkVfoTnFNSoPYsT1sUe2G/uzEplQxtf5gcDiDrXDU
llUPCwVZasdBwxGvEXi76RpPPxIWoq3ZNJr7AoDjLrEtOFTJTAes3C5/aabK3ieVB1Dfa3xOEGNa
MT+edvwvDlRd0rRsmyE1np2hxyRCw4oewEdLKUrsX8wDe6bQbZsTTtjW2ZJVhaL5qmmLolHn0dNa
0zUoZ3MZwVXGZaxpx95ZVc098ZN3g7QOpIrBQXDw81jWW+d/mWO4F0iH+24Ax5/H1LgGUlZ9uCvp
+DA9Df7Bj0zU1YEV77k+0mXbDu0LL/QV86iNt7V8hhXlLwA9tO9Oan0PSXTswZYuwYhiM1QblCXn
sR61RRLgnGpcxJs2dwS+ZmdpdYKGwe/ttZuwCfQq9zRa3ZPfaGINox9xZB6cZQYBn/Y+u5KmNcPP
8DWpaQTbTF9sn/UILxfBC6sitcfHdiprmDlsx0pd4yIe2ULMe4axwECoUfWSFWqerK7YxsgXjrXI
ljiw8L4U9r1km8kqsVTb2rBf+yDyXngQprshTt8spwAJXWqVxx8dG9qTXkxqXYnS3vLRl6tANDZK
sPRh6OkQebQh3Ez8ll6Bhn6Bd7m4K4MAx7OhSHtkB+Nm29DXE6w6IHmW0JUCYuucZMs31mvlj/dx
oj5nd+Aq0oDFo5/tVsBBg5vatel3avfJjAsfYb2NzsDyk+4j6Q08NUbLsp5bZ21W44awI3SmYtTI
yOj9O+Fj/sYc551rGiOva89xmmfXNlObI1s5ZwMrwSF2A3eyLb3FAItxNZp0R2YznYEIzBo3Csy6
vfJr/zPpPGSjEwLpPGvWoyaOZowRlIATRNpe/djZ2r3UcJOKGn1EZDSvbesMO5pKrlebj6P2IcHV
vdPvQHXNxigOpCG8CgzDOvT2pK6NMXtTlg63z+zdXdvTgNK86MsuJ0Oojq8E6479HM3iVvwM4cVb
mwod6x5ubIYrYp0QFBg7xqqyJwoeHStx2PLb+8Z4j1s5WyHFW2LjUi7QNiSKfJ+qh9ngM1da8+kR
C6ll5Hr0Odpdr8ZdkalbVDb3tVHv64pHkkZI88qEMwHLxkDlH1onzlsgI8F9Kj40gUHV0uFNNOAt
PyD0s/VrgkPWu29u0x9byvXaMLLtIDmM0SDdc1Y0113WVYfcLRlTQLYPu8FiWSbU3g2KnXDw+dlW
sOllewNvd42LdwF/cALXAy07GJyFNAweOHCD9hHD62Xd2v2W+FGbYAAr3mbs3Tb+UE0rDNvPA8Bc
lPI4govYe/EtnipFmWzToIM/nwbnlHp8VwWZZD0aCgRMzePATsiUyanM5VeFQnKtg80HN9cE22mM
1QHNwws4KAkzy32AOAvsOCOXiSdMu8VM1l9lzAtg0mu7zqqbPS06ahUXyktgSfguFmtTkMbkGLHe
Wne5uPUlTlNo9sYH7duH4wJOFkMu9lWGzkfAoCHjNpgjBFiCJ/06T1koQtIC5NLr4wI4lL2MRuyI
GsczNgYE5g7/gQ4mJoorvJ5J0Sa5qMAswAamcRyuEsvRzxXZTIzEk8cxMK/0JtR3nuws7jxGPH4v
aemdCQ9Bn0efsU4gJmKy1n4PTbJZ06i4r8T43powV0k6kYu0yHmPCNRZEAhfw/1giiFbua8djEMV
8g0mFNqdcOpDWPu0m3ABiCAOd2HGRI/8zRi8OtUrbOWdUwJ9BrTwanDwXFu5d9YprP1+WiWtUS9T
PT3CRXnupJHsNEePN44t45PhXQSf64EnypUIHFufr5NiRzYXx0UeALBsvVsKD33tdFjp4E8tc4Nk
Pe70wzgRx9aXNJjdDIOhBPwZUZR9e1P0SQSgA3RsYoNMItqCRxTEc92bruvaJNSGm5N6Kt7WHWF3
kd/e2WgCHNU1yymw27scoD5brhcT9NxeiRzSK7tNXtpJ16pbp3C2EurITw+4nBXjfK7UqxwoJxCQ
UcTl0BvVjFqm55EQZ62XFsTXm+8jM3DhixFWeqr66NPlUFx0pIpTxiXGC2qHfd2Tpgg2aKmMvr+F
N3sUbbOxKpiTGHLhs40mM4MYAQbOmdAtigcrzaPtaI3HJmw8Do5p2KjJfAdMfCDP5GQEb27PdWWO
8TdwtnipzVeg1TOsbKu1ISuW6bZdtEe7c9yVRId7VJFzO/Z8XP6Ak75BmKXyfBu0SkGvJAQQWkVI
y4nfJQDmlz/E0KuMFKVcmdH3AZCGdzQC0kkWwp/MR9LMfuLIM07RZAAjiGxzo0WOPHUdCe5e86bX
/YuG7MQP54B3WX+5dTGD/NpsluqQQ6SSfBUNFSwH9AkfnLPIw+x0OZgmdBByAkflVquoHYuVrL+l
JdaGM14xhAaJmH12zfgCRsMBAIbS0ckjE7dFmADii9TJqIX9oEIe7pplcbVYzxoBbaXozZ3fn7tc
AR6qws+0BDEy1fp4GqZmXHXJSF6LGVC2oMly+5MR68eh4zAZG1xxKf45VTlXee6cIzK5/ChVvHuE
dEBTUBthO/przK7Bw3q77qqg2ZlTvhy176YE7aUv6vGGVdp6MKCbpj8n9dTpr32JfI+zUaUZtj8z
/SakZONVGQUkudQ3jgIk0qU6XPA2xxSSRc9Nkmn7EJkp1yOaLMN4QCGKPsrUsq+oE84qR/dxcIVU
t4wzTTiEMFgjXUIMqrTiQDkanAburFgr7lGTX7WaM2zhrsaodcJqWTXj44DUr7WjYxSGPPs7SHbe
qGGdN4IXYeXQ8AGLodKIjsgXszNv/7jROnsXdBYvtIyKB+mPPKngkL50OIV9HIDTuKaschBU5thQ
8mDORDTkvZUzTBs8cQgNtUc4GW0pST4dLV4HaXjUJYyMrv8qgvKKfXlAGnjzBY18K8oahGWmH7Uy
3GZ+yDumknWOksb0nbWWwSdKyEC09EgdHGV7BFZmMOihK3RjYBwjcgDXpVFZz2h3KAu8AazKABiE
KAC5wD+mzuhcvN0YNNWGdiqj0K6aW9GTLR+zMSBQLQN6AGyeo9uzvhs7w4Ev0fWMn8joww1io/E1
5WanAUmWarifQjzVMRch3MWM2OV0byTxuuXEBZC+iN3XKkV2J/nOzukO4RBNZwAc4YZwlDVociJK
3aU+MVFhLE7MCP1d3t10ZIXiM7yXHfB1WYT5W9Pikgo0Zl/DXdfaOFiCgVNZNo8FVRO4NwKaZI0/
yHbdw9iztig8ybg/dj/HDOYReESQrI22TdzaPkqHk4ohmDyiPVmHQzfBAmCAULvcCMjjjzWDWZNT
L4b4p7uQMDgZi9JaApca7IWjxITzrXdJq2f8V51HJeUx1VENmQpFTNkznVsEYXNmQPqT4AK51IKa
B69B5bdWZDIBndCddRZpGmw1jkkMGuFuIux5RbH2gJTQ3LUaDDgNXiewVIO6B73DgEJtaBeOLP1z
g0oFUyqq4k0C948na4K6tjYS99EdOach9/jLknJq37uJky9V7UTRCmpccQ6MmYbJGYQqsG69bQIO
bm3U6QTtykBnw+z9Q0M9TXWHTmapl3N8I2h8MIql/g6MEB6mgyCpiPd+Y0bPwm6JQPF5zPdjTTqS
VSd7MfoBQVL8isno71vO5W8+3HrdFx5SWdfrwUySmvisZY3+FVHbYDULsui7JO2IbpKJGAFqgIB4
Iz/txtJPUebq7zJWzpbg6uGldMfxKWX2DMaORB7QwNkhchjuY+SwGYfG5ussETkzErK3iaTQ7HgQ
Xgd+/JirNjiNqV/cRo1wPnq9qbEG0iesbB9tOIku0RPIG5sc96RXVwUCThTYM9RlxOOcGHZ8noau
eulc5R/gZQcbplMNVW3WrshlF+dilCDOVPEe1vLGitkfADcFRWHX2j5qEveKCwKxkc8+gQ9ML+8p
+yrEe7n9KsoJs1lkh8PTSFbMoUMkw5yJZMupIliKWeSgHwjGto52aqj7EezUyckQ3pEO2kLwGUV4
7WbUwxmauS0BN2RdutJ7BpIhv3qbQDAiNcpNGTgTQFVdbXqVwE4zO47FAQRhmBt3VuqVgK6q5qUQ
9nTCi1Mey1gFX1IwOmEGVIQGiMFWWlzVeUF2GYNsKyZvu1LNY6sZ+BYbLVRfXVzmCy02gi2jUvNY
jk9wjbR3d2wDOiOnxaytd7dNaIUrT43s5DCqbCHOJUun8eWxCRqsv2iOgVER5Qt7Ag53hqS76amL
qPFqgZkm6IedLgzraIQdsYMjnDoDLMxnxRtwUAWrV0YM7bh0+xLnAeNLED6jvv4fFjeyzD2mtypB
lZn3fnEMVGMz11Th2gzhk2daGPGIseTNX9dhXFffsCfl93d7fq/+bEb7g3/t/yY5BkoKy/HQUfxr
ScaxbMr+D7yDf/+mv8syjB+zJMPEA6DjidJnIP1vsgw8MsgJCIc0ARsYKCN+UQWZP2axhKljoEHt
hYHld4+M8QOzmoPnBmEGtzwQg7+iyzDc2RX2u2vMFYbrWzYWLofkJkhDAPj/oAvKkgB8m5OC0dRr
eUeaqjpoXRPua4KAECCC7iqzVVSwHgnBvbGWbXCS2tVXWGZv/WQexP/i7lyWE0m2Nf0q2Jmcc8ya
3HG/DM4xSyFAEpJSKSRlVk2wkCAhIG7EBQja2qwn/RA97tEe9KyHPas36Sfpz0FUEUBKysStSlba
tstKl3I8PNyXr8u//r/IvTEkG02TUlQzKWEqsOOZjkG26lQNbB1PlsAG+z07DbTMG/qLeau0ub7V
ssRfwSesTyH/GsOtqUe9h7lN87IFy0KUhXDm6P7ZyEE1cQ6TWynybspQ/aQVi5tQgU4HAUGSfHUV
/UBf66bzi9hRLzAjwwuYZ+4Xfj7QxjS+18F2XEcACGF4ngE+LaAQsFRMYp0SAyynvUfVnZ9hcK8j
MvALe/IVUMyFMQuHHdAG0FOHxbmakF2buRPYgYkCCiu51RTYu6JxgEZlsQjOIHO+XmZTqH3qQce2
40vKth3bUODXpfOvABYSLWlmVUorhioujqFPHH8a18ugSUjVa6ZxdhPW9fqF4SyoUpRn4xk6rvQq
RW13HDadSda2Y1slZ5LBlDskcaVBI0pDNxSvQKch9BrbSWPsLuZU0/XucLi4niazhmvEtwosq9Mi
oWUY526ZnvuLRSNK9HNk7i5nCgy8fnEpVNwXU4ppkME2wjEx4Ti5CyY4mNHUvnczeFb9HmxCths3
1DqN5pqltimy3GsLrQVtBt1NSy26AkQaNMckO+tZim+oM5k57rtA3trLdlLm9ukkGmnno2ninILS
Po9GvW4I8hm2F5iBJ0u9MaRPPcr04sQ00uYYAA64U9TLkf5BZeecnogzKo5nU9O68gOn5dOYE9nT
+BTdWWoDk6yTTIededIDDDLW4X1IBfmdDQmuSvQ/ieB3qM+mAKitlpbZAzTe4LxPes3lbFKcUGAF
P+HbaHIVTzNDvRy7MN6pGQRIE02gbSdtY0qqJiYzo2joeqI8fzaezsYNRS+9QCl/BTvTJsUFNWkR
XZLvfqhnk5vQKj5NVet0ks3uKL7ShQ7nwgLLrsHJpyEtn43Vtp8gpO5TAjqdG87jFD61hTOh6RH9
voaiRpTp51BDoC5wMbeVs55KR81MO1d06xLa7HNqz2RlS7UOcxppxcTQEd6pmw8Q8V8rywAMQWHd
qk7Eg8zjS+SXh01U387QP04aUFE1yyWS2b4WlYQR7mmIst1yrAEDN4bdJJq0hknctMvelznJHpYi
f5zS2Qmx/JOh1R/KKJpe6EMYFmfG09K2vTTLO0ON6FpBoIDy850mrjBI3Lpm2jtf2Oqlzk2sk/iY
lNMzbXXTlQJuA/8GaqFplLTtyeKzWyef6ZTuZRws7kfT8efhVIMnWe9OteFnGCRv/YjdQg5FE1cp
9GZ32hh8Y2+itugpbVvKEuamwP2ixzhSAJCMrOctxQW81KefU1KzCfx5OWrwyzF9q8rYxdVC9GKM
/ncEtVIvift2HpyPnb4G2RgK6nF3DnkrFEYItYlrPk2LWcuJMBKikmoKHyCY05VghQa4x3R2Dm1N
2EoWD7oy7PSG8WkWhixwyp7SIu2Ob2CmLGxYKGFWXWq/sEV7jWCiXdN+FjbHU+ggVAzOtA6XoFW0
gDAHn6ZjNTq3UrNlxcXdFA+FjNenGZyfDdQb2pOYRE+u5OFpT1XMNhqOQyLh0b1Th6Lfh5534n7x
CfIdLb6aoeFy6sz8M6THJqeu9eBG91AKhw48eyhlthKIaE/rsEjN/Bzjv5wBdiKju9AeJmnazt3e
aeaUT3GZAsSn7OWWU4TEMlokM/y2pkp9RTRCmwv/mva0lE2PqCc6PR3dsq8ER31MkaWhc3SpGy9P
aSq+N21YtU0OG4Erp4QSPTp1uUUqTz8Hcv6Lb5u3RrBsRBoINN260YziSyG8wJ5OUNcb0oQRUmJx
QuN6BAq6kSxn/SyGclgfhrRPxOPPxWL2ayh8yTm9Lrw/5z6dR5/dhMpsCVNiwzJDj9Yy/cSASSue
wkq2BJ2lmZhcZPa+zAu+ywwIKZQo9olp3Me5CW1CAQJgrkQ3mAKEu+vzL5ZwZ2eL0UNmRI/W0LpE
DP4J/aSbYRh8xZyfpz3lPJhBvBkI/mW1eFDS4gxRBKXRK9JzO444zTiDwJC0VpAQnnF3kCayyMdO
9Rl60eXiwpr6j3WrDv5mRHve0p4DGMqvSs15gvQf0Xmks2j40B8ghYeH3AryZg+t9MXc4GYib6sO
3W9z1QE6AFUqVl6FhCRCyn1s0x4QT4e/LubKV5qMLpZG2E7RqKMvk3h96NpPy8WsExfJJ19XaFGJ
6gnxL4VHF8uAQF70BSb2acsa+je+Xj6ESn0wU+kLdOfQMNIek5cWei6WjVa0/XluT64MkHgh+tzx
kkt1SdHKIRlsqHQE6gAK8mzRATMDP/HEhpVYpWQoAhRIRs9yG3ajghZUGgipI+ta3x5rN7zOewxX
ejmZJGcTHRQeEmQkTJLi1p4nMDkiL8Jxx2TQXtqIi8VgMVS7eQ9e0Lwucu/JNVcHNHkJtW6awZop
PnyIDMMJInAtvy7o8sACzOkzaRnx5EZ1jIswcT6jwGOydWmkQYsjOFkaBG/IVTxmC8QzZy6Kkcbk
KdOcC9BJELhGy/EVHg0Nma7KO6TrZG6YY/QfwEBO52UzHkEek/jxrZ+EtKxMcy734Gw2i8aNujtJ
mksrbTrqjCwXbldeXGoBMpBx9o1WxrN4OaUlElQZ4mPNeup0Zs5oeR4mIWdrrrQNA/5wfQixf6EV
6pWf/GIRZBbLUcMn6Cwns/PcVK4nudse5fQRuPlycWKrS8wDTM5h2QpEpErO9txEyrahTpa/+pbz
WKphjgZs4ZwUpvKptAGDk5WNe7wnS4VlyYI+J5mPeSUTL9OMUUcvF0jhcEdo7uxWp2YJJ3LY1hMH
0r8yYztH+iWIUKNh1BP9xBUR9CIOZ+1oFVWHpgemFjYkf34VwHOAWijZMjiz28hlZg0DLYsTlGzv
TSc8L6fRE/Uk+B9d/2o6BDShhsgUpLl/ZtEX3VLzkXE6Nid3dWgENQpnbQxZAQ0uDTTDBYH+MCZx
S3IO/CjZT5imKVDR/YKxNY3LaRiikJNhNcbqBYy/vcaoN/wyF9kDmGj1NmVN2BXJSlGIVYatkRlg
F4cis0I/1MQwdJ4btd8ovo5szVMTKmCk4JMWulXX2LnOTJ9dYsnhA9L8K9uJPJtYjrygAXROpDT8
En8L+udCAb9Uz3N40id+RLy/AE2UgfMtdaMZmM59rpW3VuH/Ml+WV1roX2bZ2LMLunpSG6QmOYIZ
+iJUs8w80+EwhNvImia4Aj3gEEqERI86tAeJDvsudpHKw6REkRWG8OlYlGyoHfZoK5vNP9U1HTmg
qf45X4hsW6Rcz1OBTdTzjrNANo9MZReFcspCeSfU9IthLATpC72f2IbasRfz7jJx7jPDadIM9W2+
NNyGJbJAQdICy9UaWQmIUDOE2geJjZNZ3W6SWEfyw4lB8UaTBRLboNgyhY5yt5z/UubDRmHYPYCN
c8jVlB7U9lj8PJmd+lYpECQ9+pxmSNAXJEzddOxNFsWlqmaU+kWaCs28awtSEqgwwe/po2zZCofR
2UShFjOZFp/ZfSBRe1o/n8b3vV6EIiUlWaQtkpmeNwxSYPAk9Eg2TO+ibJg0UU3qZFr5tW5TfajD
NnqSLuBW6qWXIC3ugN18ctBmyaKiwx4Oea3zO/r9Vsmax4y0eK5QEEXX+0IfB2elOe8Y0KwPISRB
kkh0Xdom5Mo4VOS2bmYBiCvqVwNSsVe0kI/wBwKqOPQIDU16x/JgRlUoRrdDpPpKstho5kJIGYhO
6wkEnXX3RktcZHKH33r6qGibyEuihPGAZnWEbhQI/mk4/zJxYDYJyGwW9UnTTN3zugGnu+LkYRsC
4eJiMrKuqUVDtE9XLbaoNZyMr5KpeYbbRUF6JDJgWB0FfAbSo/mZ4dizFrI+Iv3vUk5VRqZAfc1p
uPeLs7LI8cYxqxflKFeaeQ+sOO2gF7QI3vemBnBO6vlT3/VmBY5rFuQ4uK5gWTMvkqIeggbP6Jak
hIubArbU9BEfyV22apZT09KRv3QM8HfKvPyaBQmIE8W8GcEQQFfouKm4GlHoJPui5yGQRf/BmUYd
v+focC3rNp2TEw+6vjGrbzvoyg0FB/yc/yrFDZyZJ6kepa0xTWNAAUjiTtPgZoboKpJBtDKr86n/
OR2NH1VttOwYhXkRmvqwMZtiEhd6vW3QrtkGnkwy0iIctYfKtQ6172hkeohYoMVlj6kTwCw9TeOW
ULxETBvOF/OzjWrHZOlck/jH38oZBORAWp82FSf+qpEEJPAbJicUZ0BhoW6C91z+akE3Fob+Pcf1
iT6lTyPgDXAGQK3klGnfTUj41ZejrhU9QSTxxdLTsJXqYcvAtyaCBfZVCsXjHKHH1gQFul9HahyB
IUxQbVa1ko0IAhXt9OBSc1VPHSX4cCr/VYgAH3mXUTdfgkJNc4DkSxr14aNRTq2yTgDhUhyHzDdE
5i+xLkun/nU8oqqMrxAA7ItUYN1+dLcEzkoYQg4+tUEC0QStweDlz/pO3FyWKH0CHejp5z0jv4GJ
FduckNEeGmej2eTW0j+50RhBcPI3J5pNArTMIG0oLwDhXli0D5+AZAU5SJE5G1kdVwG+r2rp1whe
YMy0iVEsSEpadc3nRjc+58rXxRzRCC0xWhFB7jLUz60ILJHhTL8sZoLnarp8mFJ4GesgKrDevXl5
DVdOCkObDjrQbMSu3Xaj8HwRzz9HaMuBfEFkK447fqZcKaZ+leOCjazoHuDUHYwgXSC1D+pcPUOh
BVJmFaZCpOxHo/KONAIAfze7sSk84ZloeEHaHPFb7ZdenKsnRbZMCXaLr+PxdZhN79PQVJAbySaA
DMp+ig4hsEWjZeCB9eYijB/Rg5oUoCbMkdroLS2tYdIyHKRgJxQ9ugASDdwsc+mA4Byf6KCpUV5D
FedJ177MMYiz5fSzPytHbVqLv3ZCy72KE3guZySLIUxpKLPep1E6C85Np3cR8TlpWNJ7bY0GmT29
TKAFtBQAagnRtEJPL4gq5GEoRVj+12UI8PfGTDwopRqLHIlEuz5r5Qk+iULTRpFRjyClex7m11la
wO3Yi28XBRoJUGyHp8iSdkvdrncUIJenOXolrelshq9vK9elbdzFE+dezwAq05+PB5CmKmIJwqVs
BnrcNyHWhq9yeQ1MgQ6eAupDqMYhTYZ8zgXQPDuz0uzOH8VpKyo9c2x69tS2zxFZGweL8zGZhDBS
EOUtltfmEgXCuN5XmdEXg7quokBnNl3GZ0U+6cc9nsKBuPS6LIHQwXPV0KwRJJZTONtyf6w1A9H0
l7g9tWXTpjssEcyATPukbllGYx4X9bZKnk9fRMw95qC4ka99S4WA+iLH0YHUGzURAJpQjzr1CzOz
xx0r1+k6UkkDzDX0AYweGjJZYf5Ej993M8aVvPKLGegjWv22mNP2+NAgVmMOz2xpN7Ef5Xfxz/3R
ywO9jWCNTO5Opno1pRW520sjBHS25kUf7jZD+QCuXGUH0sMqvugyDuJo+Pzruv7BhFaD7r2t35Ma
31qi7y3Cy8+3Tz23P85LTzBY8c+d9//jXxyy65Vk/Q8vASq2GkKPrujR3Xr2VWsvfbMO9MXrr9UH
vaNHV9VdYuYffnbeLw3KJt3L0NjxRYvm1hLQxEwPMV8OJYT39dpFUeWo126qH1DwhCCQtobVV/Xt
qxwMR3EUaAXXv17XhN7R29e03c7hH337pvtBxDC2BsvH6qt6+FWDzUH7DHxt73QJRGXrqE1gQGdn
YAAhaljvfwgBtve/+YH+ZWEdrfWv1yv+njbB0XtA+WBRUqQiCPOA+KLuuLUCxge0nWgFV5/tgzAQ
78sQqMcaAsP+wBaHS97YsQDGB56aIq5urlfm3T26dfTLNz+4VIAdVXCMiK/qy3c+UNl2YBZY02S8
o21vH+v3WJTbUaGn0O4cenJNLAzXA7DA9df7e/fHXv2m9sGxYAOzNP3QCtTtD+g2GBz+d7sEqiA0
Ocr8swYwEMBPYRy8AE0cQ8s1HOf5t+678wGgRD52CdwPripwJ/g6qy92+pb9xw2ydRgmRFzwzuw+
tM3Hv33cW92wnw181fqp7gcVFlttcz7e4dX3bJh3ItIfCP90PEAH3hjISSuvXZx+fkHooz+7fut9
9o6uAN7Lke/fsD44iqqt4t/V1q86f5AW6wrENThA66/3twSC/vg4A6h/cKFC11mE9Vc1AqhrhP8K
BhKw2Ppr/YFv2gZv+KPfsymNkR/0V3kUf5BtcdO/+gebLMP+AM/ZA5Ei0BAq+AMzt/pTwVy/Hnyd
SRDf/+fTNpH9Ksex9UuR99n6tvK3azL+rd9uEiTbn/W8HvszPfgMmx+e+YPUS59GZXOV8Xh+KqEA
8B//0vAir+9tU5Pp3FB/TGOPmv/3vfLSqG0wnVHgRf3NUGIJhaU5duCrwcJ/qgAnVcGXduywXY8s
XO2GdUoHNaZdu/KnxYA7bDP0agsoEj7pPgI92K91cy8fZJXRBdn5sc/RYIDUC2ofw0EK79xmwNXs
bUVQeH33E5jMm15tA3z54+NgR21BUVZQ1VfHP7SBf08F7m/raorvx3///Lji+QHEQh62ORLbh+qF
Q7l3gLfn/3z+t3/UFAdsY34qn7X5zeaHL52eE2+UsiE3iylmL5K03311b31zZZIWlT0nULvHjtr2
lh7bOfWTzVir+Yow8Nihz9OdXaZKOIDnWeoNgs3kVnOVsbjMdVoZVGTWjl2Aizjt7yyBEEM5dthO
MacdeTPOagl0CcNeDh69qGoyVRmXySfEJCqTFWypx67BZ5Rq0s0wqyVwJRyxrlf0/drH1NslXBSq
KsdOuYuWT9WkaxIO2fOFJOZca4Z+uncvaRJW+8sgy2snXjTZrIJYcYoGm2+FKf05T+OXQTio7A7y
jMePeh3X2HT/mtV2fRia/I8fvR0zbK1bPPZ9CEz8p8pRNECFSDDLd0X0WEMbCWemYvJFIpreDQlr
9PGxqF0VWWVHPo8uYY3+622z27x9aJ7+t5rYPIOUBdvd/xQdFMPUQX045FggzzVeXbhDl/Wf438w
WdOFRZV0IBkX3SRj+id7I4eefStO2ngmR3lZBMK28qbnwlOKsIh7HlbVG4uf8DRf+Zv3EEZ9/Lbr
b5MP3LUUz4/8RnftY8QN9SToozfjrK4pUumb7zdW8wfHzXZuEVU7csRmkcbJYDOr1SwR0tgzMT82
zWtEiEYHA5lVJL5zm/7Y2B8L7K4X7KwDAdKRC9GNi8Nz1nGE9jysH5vzJ3ESqjOGEsMxyLAZwCsQ
R0a+bs+F+bHPuMEpGsa7n0KLHyJZOv8HxyDI5Pc+pfhDu++tYSR7xtvZiJajOzQ2ujDia8ASLIiz
Nntqs9N/4oNOvIAzdCDgRvAPxmvUwnSeDyUy90V35K3PdQXbQxLnXlh9VYes/84W/olnu/KGo3Tw
uFklcfLo/7TF/8AkUHtB7FCknLGz8M8fsYi/B/2160E+GqR7boVDBZwUoIGmGzuEbLCgxX/lYw/d
R3/OXYyuG7mQyoUnFucHk3nb83/+z7d/1BSLfnwuYBD4y4ptleGPw1GXe7XbnbvFlODpN4Na1wtm
Xj9ONxtgtS33LsOt7f7GC7FdEJuEXlC5D/dvwx8fGFmVvjBH2xPGk918e+DcvHHG1yxw6g2LyozB
3B8/8g1p27A6rPvqsId2559z4Oga3Oo4/9nkW9U1fBduX0DKo2rpJWybjxGnJ628XWoq37Wmb9yM
K6enOleBezl22JNBMPSLcDOQOOwyUl8nccbCrnLxZ4N0ORjGMz+qLIn2knfwxjVh8t5OTnTfGf5x
g3JSBEPS5JXp6hKmezqIQi+tJFFkZDvOU5ahWquxJGy4Zpbv+pLEhkdvuMZy8DSqrq3A8B27j1v+
XsFKACOOHtZL48GhRAzh//GDkyB/qjgHAsl87JTb/iPB0U561JXw5toIhkfZoNxMUdiK128trD5Y
+ZfqJe1BSrauOqyMdaCIWV1dgWA5dnUbaQxyvmIaVEXCuGdFhM2pLAK0McfP9/xpzzgAdJUwbu4F
1dkKJPqxq3sxSHc2GOAMCcOSr73yymqmWZVxA116+WxnNwgNrmPX4dLPR8WuayJYf44euRvEM2+y
O2UJa3zpY9fzQUSyd6f2aUgw75f044ePcZEON0sgrA+g5c23P+/lX8VBnzXZDLQa13zVGX/drF3F
kbeDdTAlHJErYdsrk7UkvL3v5AVW+MpjNzOpwLlXtRUyrmYEFHe8HrRGNwvz89vhhsRlMfSqJWYZ
2JfbmFuuevCAXB8/YXGiB7sDqxI2cHdlNVNokDeTXEcHEu7mbrIDkFi1sR270bozj4Au7Vemq8lY
4vmgX708Vp03R8937ufLdTauOmUJB/p+IjAoFeeSxOzmY37+eDzXmzt+NOzH1bBxv2JS/JFYfmNE
97Lg5vfyoG8cHIvMBTUYptUNLSOq+Z5I45EzpgI8qMXfcF4qRXLVVGUASdY1mivvadDfjfRoCpDh
z71ElHjk0vz2P4T5PxSa0c6lOqBZHegVKfjr6Ky+tu//utSaqDMem8l+j4m1IQjGipsi4db4GEEv
WRn01Rf7upt2EufZnHTsZous/D8Z43InVw6tUG8+9sY4KWD57fubgcRcdQnDNkZe5dKUcVHcDpLi
MaB0h/mi5lRr0FJesbuGhFvudBDGT2Ce+JjXP0/CDmwAuk7jKkjuddTK65sQ5asYqs/t92pK8Ft+
xxOv4A3R72tU+RwJ0VnDSwa1h0Har/gbLxaa33hlo2FK1JdXdrzgxT32IDWHUNJuhhHHSPDwHj3o
lBJXjN0LapDER4OKTbEk2JRmigxNdVhblTDvfOTHSdVc2xJO5x3Hvu2Fj9WRHQkllrb3WD2EjoTX
1x7tXAOv+w2vn+z9jUCb+fGvrPHb/8kHtf6/ns9iP62cOlVIgB+7kzsDuGc2w6xuRBl1lUv/cdcr
gAp78zE/H5NcAtrIR5XLBQpvCeP6jzurYEi4bK9o2Bl6GaXlzQxXCyzjGiHHGed5dTu8iOR4oxUm
5+TNKzaYtujN7H/+vTHszqASTvEVF+nTbt5NwpG48gqsr1/twIAUQsYyiJF3c0OqjGvuKl4K+0sz
1Gaaq70mozx47ePiV0aVcWWsRq3eFyvy+mMN2toM10/8LPOKyqz3gX3FD2ctbn/7ZxH51RsJXpnN
5/z8CbklMqm292mKBDe2OyifRoMgGFQ8Tohejp/xM4ZyD08LlYKEwUX2ppqa1WQUs7qic9CrXQ7i
nYyZKsEL6pL33cWqyuiE6hY7zUXA9o5f4ru4GqVpuoQLuvvb/4prd3H42z9XiJCb9Lf/HT35Vcyx
pktYa9om/B1YKvkfCaviRctdA03D9PED3w/3DriM+iF5Arh+vVrLyypuEVQXx8+ZzmN/x6fXpGAP
ycPQVeBvZiiuKk3GBfvrXgyiyaiZ/eqHj97jvHK1ajKa29Y2dP98C7KTYy/CEz+t3eHMVepbYM+P
H/njYzmovDtb00jBon0DhwRNPsAkXj0wf10eFiy5+3dMxB7sQkH357X3/de9CU00tPwNU+LfhuQX
6BislnIkXHofqSE+ev64OrAEQ/8xpTmz6oxLCNDoIx0GXn+QjTZ7cGXoJSzEVekJgGVlWBkTRt29
urYyXIoTMvlVe6lLmCsJ6se4X31nMhyKburXLmkAriSFZORuAJNXay8yPBQ6Aoa1jvhH9+Pt9nZQ
ZURP5+C7o8GOm6nCTnH05czI1VenyghALrykun1VGY3nnTIdlstdc8Z9f/wyrOvSnXgn1a3qEpZ4
7VsdGFtClNCBS2My2l8SCef60qtWhyhtH7/OVP69eO+ImBJWGaQFpdqdvSwjRiBl2Pdn1byFakm4
60SKs9w90zKKQteDpJqxUG0Jr+6GxiSQvYfgD6ojZfzJnquiygCR30Dz5ScJ1bFss4FX1/+LfY5v
TFN3ASV5CWajMrIqYXfcjTx/F22oCbLwY8OxO2/s7680gZOMoX2yh5tx1j6WjBmTWhBu4a6Z02RY
pPvl4+DAcsiA+T74g5ymu8p6yDB1n+hFj2e18xxoRlL7Rw1Z8DTOi+eTuf1xgmJXwgt4/sBOEXnZ
iGj+H7XNv/qHPtQ2ZOQ6ugkoi6A8ZG9ow5bh+1z5/T5gt6aXVerya96v758zrMibeM+eV6078ie0
d0es2u//uqZZ2X5T5ALg+Hg1W/F69Xd1q3i8oNQP/t9//5/ZxCu9WjstKQEygzOq2KG3eWsVe0iH
s6XLqGHe+SBL6lRIq2VBGz5bXZEQc3UHBAWTzXbP/nHqezFCTDzVZ5BKXiX7KDhGUTjerPTPl0VO
Y+RNWMA7b0IY6Vc7aaErhhFAwsvreIWf+pV2PVXoZMCJfPwj3Hj1wK8/0QlXz7JiM56w0s+f8WqG
5vXdB4B7eGBkCTbo0kvy0Y5bs16aVy+uvy6xBPBizXJ4bHJp+xHEJoZ4YPtHTSnMAR/T4rESbUtw
y+Gk8WlnXxVhTrz0kQrS9v6QUOkBoln4QRWkKcMBE7OFlKBiI2UAlAVECb5GmvErQ8sIkBteScPH
oRtThjvT2NkdMvAYp3FI+aVKWCTDediMexiAKCN6g7B2lwdXRi8QlBV9aGSLaqVSBmLgDAbHSrFE
lXEZX7CPd96fKoNv5MpDEzXag5HIgKiKnoxMVN8rXp/6IpnPG12+G/qV81jQpFS8EE0GB+Cacbjj
53m2sqbXg5lftSAyXP31p1wWT9VMiibF8tHY5fe9/mr6d/EjzFGVu0BGd+wdseJ6fRrsyzg7ZAw1
GcjC9UI9+LTTQwQt+kIE5HxtFfZSDTJAfCcCC5aNag9+OvQPGnnIDTfr+fOO7n33xU+QcGGf0KW6
gyDVbAnjIvUpsoubJVilH2S4/l2v6hVptgRnnMRRXmvCKgf+oKgeYxncFOvdiQuTj377ZzAIy+1V
MeUAmHiAK49PqLYpCvUCCe7++gHWt0Dt31or2op/334IHdawVwOWQz7yC56zRPJwQRj2t6wpHyJC
lNH6SwXmWxxMDuST0AvSEMRyLVTxkMWBzPHV/fXXvfdDDIvHBn+E3X8kfat6EX+RBsSzWgAMu14Y
VwI6GablBHaW3ThRws3WjQN6ng7enDJKiI1YuBv/1hnAvxcN//2Q4yHDDVhVKgW5MbbRp3vk0OfI
4JJAgHdzGCvXkwxCiZY/rkQiMspTLfrlBRX5Rilj1cPsP6X7dXNHwl5qEf09jWoQQpR7dXkZbH3P
469Kx+JlC//yd3pfAYvoV16KUEr9w0T8HC86kWelVLFPDVv8MEr9bAA3wvMOXT3D1dMp3l+w+Vnl
IaD8O/4pOuRPH/GpNiOt0psycL6NUUoBiqTNgRtKlUHVdj2Y1xpecKAxXgZbwLW/05Aho4vvwYto
P6ymkmU4x9c0vlRHlXFmxQL/OqDoXiWuo3F/s1l+Pmq68fMngpqDlwvExBI+wEvIoopHONDeJ6c6
EOy2qUg4jlxSGVn7w6gBGUys6zjhbBCQjfsvtY8Z0XhGW8w6xSBOLPlQKl+NIhpV/BT4oo9/KXfx
BKqzyk5FvU3GuKAKNsOsy+gyZltAVrMzWQk78wuv11+nXFpFTom4MnEZSeI9J1OTUWtrCFCISNdt
Du32vE2iS9uGoBoZPupvhimDPup+W8kLwbAoTmufCmrc+IsH3TiUYg008AzTIfyBsv31hu6/LvBZ
E9b/DUOddCg8q+q2lmE8TkCr7RD5yWDYOUm9ZbXVQkY7VQMM1WD7gMgACjREQLbT1iMDH9N8oohS
ZROXIfn37JNz/+407ctokml5wUR4JofsgO1uVv7nHZR2AVK9Ypop+h8/bBeYCRCnytZQZRDVCrQh
deNyM8WVHy8jzLkZ7LqWr2aTXoc93KfF7mQR+t7M/eff2gPdp0tkJSsvDs2E10b+664B64D2x7GX
wvbTiLV8Gfyw/dfNbVyExOzuIeGRP/cp13tSmOXfFWw3E3iZ+DimelTZTjKwu7dFtgNk1mQUl+9+
+780lZYV64KszPvd/YcUYjavZfWunrfvCxndPemq7f38Pnb/IcWYv99THhKoeWdPub01Dpi6Zzv5
FJCF+8//DwAA//8=</cx:binary>
              </cx:geoCache>
            </cx:geography>
          </cx:layoutPr>
          <cx:valueColors>
            <cx:maxColor>
              <a:srgbClr val="073673"/>
            </cx:maxColor>
          </cx:valueColors>
        </cx:series>
      </cx:plotAreaRegion>
    </cx:plotArea>
    <cx:legend pos="r" align="min" overlay="1"/>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AEE4-4488-B226-DE7BF875AF2B}">
          <cx:tx>
            <cx:txData>
              <cx:f/>
              <cx:v>Revenue</cx:v>
            </cx:txData>
          </cx:tx>
          <cx:dataId val="0"/>
          <cx:layoutPr>
            <cx:regionLabelLayout val="none"/>
            <cx:geography cultureLanguage="en-US" cultureRegion="GB" attribution="Powered by Bing">
              <cx:geoCache provider="{E9337A44-BEBE-4D9F-B70C-5C5E7DAFC167}">
                <cx:binary>zHtZc902tvVfSfn5o4J56Op01QXJM2oebNkvLEVWOAOcSfDX3y1PbStOJ19dV6X1YgsgeICFjbXX
2jj65+Pyj8fq6aH7aakr2//jcfnlVTYMzT9+/rl/zJ7qh/6kzh8717vfhpNHV//sfvstf3z6+X33
MOc2/ZkgzH5+zB664Wl59a9/wtvSJ3fqHh+G3Nmr8anz10/9WA39f+j7btdPj260w/PwFN70y6vt
U1c/WP/qpyc75IO/9c3TL6++eebVTz+/fNPvPvWnCiY2jO9hLMcnSGOtpED6w4989VPlbPqpG6MT
qpBCAp75+PP5o88fahj+F+bzYTYP7993T33/06d/vxr4zeS/as97F35ce+ieJxrFH1b287fY/uuf
LxpgrS9avoL/JTB/1vUS/ZvmIbefAfi/Y88AXI0wEp+xVd9gH9ATzhkV7Av20P9x3z+C/6fT+T70
n4a9AP5T60vY45u/H/ZN92Afnz6v/QfgLk4EYQpp8m2wkxPGFZVCyU+xrj9/5ke8/3we3wf887gX
iH9ufgn55vrvh3w/PFQ/kGUYhDLhnCPF0Icf/E2kY3KC+TPmin+L+J9O4/uAfxr2Au9PrS/h3t/+
/XD/z9gPXf7wefE/IMTlCVcSScS+DXHMTjBDWinKv2zE15TyFybyfci/DHwB+pf2l7D/z38B7NGT
rR+68sfBzvmJJkIozMlHeMk3ca5OtMZKaE0/f+RHYvkL8/g+6l8GvkD9S/tL1KPj3x/s5qlK87H+
DMH/Pdg5OhEMM6mZ/h7q7ERwLYmAwP9uzP+F+Xwf/S8DX6D/pf0l+ua/QMOE69Nj9kOpRp9IBjqG
YfwRXgjurxUkP6FUPYsc8V30/8J8vo/+l4Ev0P/S/hL98N3fH/ub3FYP9v2Pi31BTwgTUgquPsL7
LeOQZ0ICgc8/gY8g8X7N939hPt9H/8vAF+h/aX+J/mb/96O/755+LPqcnCjBsRaEfg/9QJ5oYCVg
nz+A/y9M6Pvwfxn4Av4v7S/h3/8XUM/505A9dc870H+Owh9A/gQOABdMMvJRtX9rojhIfaGZUp96
9QtN/xfn9P1d+Gbwi534pu/lbpyf/v2H4dx188MP1Phcn2hMKRyET0z0QuOjE0mVFvqFif3zafwB
9p+m/xL2T82/Q/zi70f80v1w9iHgmyiTn8T8t9yP9QmmjJHP3PSS+/98Ot9H/vO4F8h/bn6J/OV/
Qaxfum4Y04fqx9EO1SdCEawl/9ZgPVM+dEAJgX4qIkD/1xn3r0zlj3D/vIjfIf+543fY/xeYrJv5
6f3TD6yaAc8IyUDQ8+8SPjhcMF8K3O+HigJswrf4//l0vo/+53EvsP/c/BL5m/+CfHsz58P6MeF+
xuD/nm+ZOFEIkw+Fyw+a51u5r06AbrRgYLk+/rwI/784pz/ag68W9LuN+Krv5W6Eu7+f/e9sPjy9
/+kI9wXv3Y90v/REM6oobMnHn28FUECgioxAIKFPSQJBlviakP76vL6/KS/Hv9iXl90vt2ZrfsTW
/HHN/8vlR/QwPMQfbk2+Kvv/594PC4abnBdDP8H33bP0Edn9+19ewRn5sLKPFxbPr/gG9sNT1z99
kV9fBjw99MMvr2DTEBEItJSggoB9Q+zVT/PTpy7CqWJQLKWQ/SmF7bSQ3rJfXjF9AlWO58sEjrHE
wICvfurd+KkLC/rsRKSEcYjiL9dUkLd96uwXJD79/pMd60uX26H/5dXzSpqPjz1PlIPY1go+AuKO
YJB7VED/48M1hDY8jf9fkYxl7js2mQ7BBM0auJ6YKnBN7NmMJgP1gfKtW924I4qt2vgBq8G0uEgN
muflfV/O7dulK7LOZEF5m8xj3ZlmLOybDrkqLFyl37JSy0s1JuS+x7P4bW6DB5bJ5PHrcPpmbY+u
8V2eZp9u4b78+q+zz1d7H66O/t3+fI/3798umid7M3RPT8PZQ/Pyyef4+/Lov++gnnf9y4XUiyj6
eCP4ByH2Hzv/YvwhyHxf7gJ/F3+70aYP3bcB+DziYwASMLYQK0gpTRQhUNP8HH9YnGBMoR1cFYH/
CCD4z/GnoOgMdX7FFDwgJIbXfY4/DupfYqIJxoxwqf6/4g9r/hxh/45AiSDLcCzBTUAtW0ilYBZf
R6BzRT9arduwV8G7ZNnitrrJknXY9a7iO0oqG/qhRhvVLxEiyfnEM7ST9dpGhczoRjrMw9I6FRVl
fZcQLzZyXlk8yqI2wTwjk1hHN0uxzvGIU3rWUDLsGi4eqMqLS1nI5iDWJjGDc8rwSrz1M38/yW09
Jg9dT6rYNWo8pi5ZL4mi7UFNCQ1JZ7MjyYMgbvIe5yZViz4QKtPLJXVLSAdOtmuR7IdmyQwc/kse
6HeFt5lpmvU0n5fTAC+lCcgQbDMRNHEy4mAzBQE9W0RAYxS0XWsyu7ooUYncVFVSbzPUl9eLSNES
jrpQt2nm2hgNfRm3NVKvl0klO8oLhiPa59NsOpFTEol8RLdNQOoRlhjcNormdbh0rQ0ZSac3Zb80
psqTYTa55nSnxk7BcmRamaUd0bpvpA5uR3jiGc5mmOOFZzQe0cBRbJc1saZmc3LMgwxHrUhwFmI0
5EamIo28z+c6SnvOFhNk1t3rbNpa6YI4c755t5ZLugmwT3uTFyzojZhkecPSiSUmcOvYx6OqycGj
ItVxAAstzJrkwSllujfJVNU+lGuex8kAW8dyUSIjuzSpwhGvVW4ahevQj5K8mfwy7ovM1/u2bP1u
aapH6umTq9azIV9FXDnmf6sqzU2ZBWMbuqJoz+Z1PeLmCqe7Ag91tJS8CF1bTWFWDtYk4wgcKLPR
33uc9ceFKfkQjOiIeW3WZhnCNO/pdm2ZqZVnN8/Mve8n/ti2zTYIgreLXPdEJr+6Mr0ou3VrF7Sr
cX3daQkLqAbY1dSLyxGSylOfCWY6t3aHjsPuiTRj0TKgxagKRyQtm1i005EUqtqOuNaXrB4i1aZm
4V3sk53O5XiaNrTeKhy0keXdr1TI3Wopelh0wPIQ+DtdjSY63+QTsnsGBHAuVrssphqJf+3JCK+j
qAw2mtjqtBJLF6OyverbqgnV3Khb3/b11eJHEdqJK4OnOdgNrJzOdSdrwzihccpkFlqR+WNpS2mW
dKtlR/bL7NK4IDmKq6Ja7ro2LU3Bh/x0bCoZdy1K9qKv0j1JKnU/BY6ezZMLMlOMzRSiobkrbPdW
jnowS9OLNByKNDHjJGRkkQjCthzCghX3zVw7Q7sWb3VBVVQzmYc1d3fT2rXnyKbpfiRJG5VVWoVu
IJ1ZKM9PZTs9+mpcBuM7mFdS+CwcPQKq6NGkQseSzGA410PeMaMrlIW5wygilRNndEjT67VvllPe
B2hXjdyelpkWbxVhN0FGZNi74ibP7CFoKDIpVjqk2irgjym7niuOIokbu+dcXDirty6DVZeDN0lJ
wmY4W2mWR3SR4qjGuT2rlxTO8I3rah0XTPRhl6RGsPI3vhbEkGC2UTkRtOEqdRdJi05HNIstImzZ
01XK65xibJ5p+tAA90MMsjTmZS3P2qGvTC6AZ9Mg9LaM57kJi0nthCNnGufbVtltlTtgCDHtlaVn
yQDnrZ8fCdM0ZJpv/Fy0ph7TNQnXZIqszE55c5UFbDS67+J11GWc5rUMF1WK06TjEfX4qVVzYGA5
h8l3dajtnEZTVjV3nU1bg3pxXTd1fqXtyjcVLqtDk6h1swjq3vMllaZqyvmS13mxQ5Ntbjnq4twu
UV6KPMw6GgZj/dozu5puwqbk/GCnKl4tfusxAqpQ8jhUAQuRyztDWK/3C8fIUC7y26xeqsRYi4Z9
y+vDoqzhtlAxmVETotImQygV8xGZ5N1iLbxe5UHMlIA9KIsldGOfAf72jPRzHpZllewYX0VI/fse
F/MWjU29hUO37HK6vpmmkUB24Gk0+3Z8w3UdTdRN3ExzP0MQ6+mygK8b8XRMN94NTVxMQx4PKw+7
aV4OWWJbI6vaeN3UZljJufd4N9A0uMS+95dJm5dhg+1FvaoblWTHEjuYGCoj2eeXQdK8nemSx82Q
+ViQNr/nqauAcGtYJLBPKOsmJLJODRkheGg/TBci6AeT+TZiq4tLAPscqrt062e6nukCL6+ntB12
VbXu1VyUW54VFYQHGqOMNOOBZijGFTLleOpVL0xh2wIEpmrwNvGamKztnWkgBaeF22WSE1PUzf3U
e2KCobmp+04drJeryTDkzbRbkv3c5f3WjXUCHN7NUVXYK9vbGBT7cEip3daur3ZT06PD4Fd2O+Dz
iRRzNK6TiHi1DnHGChQ7+F7EaV+8XZUNIo8SKU3hhms6BHyXeIitbgjeZH2ZRRCEeCdbpC/H0udA
D0OzhxzBdhVQSOhSojfINnkWwhLEVsxz0oZBhzrDg7SA0ZMBaVZHKx/PUA1bM3byjhb5loohblmv
TI3b2rjsQqf1+47IqO0ryBtZ8lgBFmZUw9sqbeDZYplDBIlmI9Y8uW+Dab5OFSS+pEA8FLXH21Vn
y+mAmsGgSbTvMtdNianXLoklCLE8LoBuolXlu3pNaZjNzWy0g2ha0nEDtP5mbocN+IKtz4Pj2hSn
S3mf1pAwi3s9VOeCVxet72O2uC0vCjhsGb0W2IY9fbM4f2MLfpWWv+qaGaqrTar1u7oLIlye6SSP
JN2XbrwnIyTXqY+mwV2wke7aeoqaUs0QCYuKkS+AF+lwPScLOrRWRCleOpPLbi+K9A1DwRTlSFy3
Uzbsslk7ozp66ZYUUpWLg4mieJimPs6bLZ31xonqwPJ73/LNiHS3nWv7UC7VBepJVDXkJtDzfYOy
A2fjeT+wi861lwMEzDrnsxk67aKern3cy7yLk9nNBiO+D0C2hhb7PEqmRBvwfel5laW7tSFN1Aew
R2pqwqq271TJSpPl6l1QziTuewgXNUB6mJxSpoWztpgSyXoDmcyZqeyTOKEp3xetILu5tNvSordr
29gQzOUaJkty2cog3zFhcTQGyWrahd2MFWxlifwYS5q3100H7xJtkz7mQfcuy6YiJqSCjN2V/MhH
Z7d6HJSR1oci65JN3mVntQ+eMi3POj5DcAU2om333mf6zJPW6CWL9JBtygEkWEtZTPOuD+nztGTb
3YNgg3egMG3aKFegmIIl8/cVHmAfi6m+h0CrwYY2b6pyPh+VeLQjuqnBxpwHqHoCddYcHOfknnb0
qkYDzKoiZs4yI4IbVuMrNfUQSmRKLnA/X7cZvh4Tu+2ADHrnn0Gkm5Evduvhg3YIpe7BT2lxo6t0
2efF0+hYSGq1Sfxgz9YKVE9XiXBkvX+HWFafqakkpmsafVFXZQlnpW6v4Uxdqrp6P+MidgwHxgU1
2k++XGLBZVCZiVAWdYqKU5r0sxkZ43GL0qPr+3I1FZM3Q6AyZHjp/Z3KG/krXAirMHNzeZq0RRal
KST41ssSdkoNUTZZIHPXjhGeF2q4pJUBPWWNLvM8dEJcIL/6OClTkBhptp8caU6dK8k5OKUxHlz5
dkySa6FE/jbpslMJmX5oJh1nDahwkVXtscZ9s4GM3IWshDliR7PQzSN7oK4hu3oWgZEJCfZOBUC9
mGKgw3SCxmJujyn4hoAwyPvwhY76SHQ1HXNXFjGWrgYHxceDm5vuZsnW/mJKcmHgO1D1beBxGQnZ
1oNJa4DDylTvIVu2R9TpdJNLiQ32gY7p85dTYl3qd6rJ082QEhf2wOnbdWYunOqiD4EnJ5POzkWl
duOhqfLKtIw84GbW7z2cj8mUaXFtqxbFRVsU4SIHZGaUvc1USTeBSPEeCtT2ULtxxSaVY7fvuhTf
LVis0cisgyDV3SNJpnZT9v5om7SrjC2xvutGyMOTDkTI0CAPdCVZ5FTtY6VWb2Q9+XCEWb0OGOcu
nFsuL5YMKInMWO5K2bPdKObaTA1Ogh1cYCThPPg3s19wlMqGVYBqNV4UuvG7tFzeZit8HzpqtSoG
Y1vfnnEvkouuLEncVdJvPTBlPDTBelaOvY7w2rRb36/0nZ4d2YximA+4ADEQKgZMXLUEhbpLcxOU
LiSTmKNhtdNmtH176LUODnoCV0z69U7iEr2ZJ4JD3o/z6xXk9uvFpzic17EzwO71Fitb72Rqx9Bl
eXWNFj6txqctOibt2EfY2iXuZNKfVT4po2Us8EWriX+Oo+63iQ5z2OqSnHV02ObYXi/6TWWzgJih
fi2lcw84q5O4lG0AmTwhOxJU1qy2fdS2Z9vZp7oxiU9m06RZs5VooaeF50koeswu85y/bXXA79yE
u3BZbWUGOGdvPGnA2HBhT5O0XrZJ1nQmFQE/K7P2tug4VMxmxvdQp6shWuu3Qw3xlXRL5LuiP4hq
rAzpQcr7DqkjeT6RS6lfl7gpr0aKlg1qSxw1LL+kaf+bXQaQdrS2p07y5Qzc+XLZTljHw2jvJ94n
24ml2WkzlUNkybwCHaXzUSLI28WcFFNclzzJjVuLO+T8el75AkGeBa3fB828hQyyZnoJ1UTY+Yy7
5F6Nrt1NfBBxPiV8ox2kHDRLuZNgDEMpM2xmoQ18V2U4BBjWkkxiOEyM8n0yleKKptrvWjnVW+dB
7Ua2Xfk9abW/crgg1yDU+K9UdcP5gsZ8BBFI54sWOB2YKGPvA9uFgtbTPqVNG7dJUl/V4jFrd2ne
XLYDfkxnHdXtnrTXmRtCJXZ0sL96yOmHeh2zULum3mnZtxstWw2ycy6CU93y4Koijpu0LKfXlEGq
DdrUPkJELlBI6IJdrab0NBjziAXFel3UNL0H4IvjQmX5xBK2hD7o+FaVurqtuAdiLYgzLVpvyWDB
LlTJ8jqrsb638wC+ZSZQ+pxyu/cJLd51bFQgpRIMtDN1SxcGsnY7P+KodDI109hW750uIBAGzlAP
tITXMuxGP6I4yJzsTKLomr2taSEME+lwHDKaklioAOHt0PWsDNnCgusFRC34uqlL7xlLgxL0fzW+
TZe2tiZDi7u2wrrLEta4rRzIxpCnvjz1lM0y5rbFFw1Iv31O67YyXrV1BuY8w2dkaegbkRf1+VKR
BdQDZoE2VcWyLrRzMt+Mi53XiMJHZrFrxTnKcfU6aDDb1zhYr+u+B2eKZdXsO6qcjpasTW6zGb5n
YObWyUu2lvwpGbMlqkASQxJTrgjnvhS9mXghj5LxfOvI6JuwbTMVgRElv/JKEoOWJNiUbQoWuiVN
zNuARh6vEsyCA8tU6M7M0g0H1IwyN1DRaMujKGcXhGDh9a+pXi/rpCV3rgRvUdu2P5IugZINWCsD
aU7LKIFamAgzJboobz24alyt/ZYk6oFnbj+N2oVodAjY3tYhg0LAIRvRFNLKNWdpUyx7Pk6HpQDD
VARHm9HbrsMha4k3fdpuBrAjY9onV2Mimx0D7RW21vXh2Hfg3NcFptx1kVfrtmNnTY3KMK8gQybk
ClaxJ3y4Z0Ka3LO4GFUWjaLdq85Ccf05DO7beQoLibe1nsMxEaHKlRnm8xSk67VXso84DwwvoHif
8zIsIa27lhYhzytIMfBHMSRCma3jbipCtLwuK3HV+DUi9bzJvbplqI7zNpnCednN1VPZQ0Kb2GxE
Lq752rtbcIbTFi3qNySpNQyBuZ0UH5gZaQ6lkaldjyIT4qDHUoR5UWwUSh/nNHui2PtTlpc77vkc
Uixc6ImfTM6q11C9KE0DhUVTJCwzWvktX3K75UofLVLgFTN+VJQ/qv5Z0015FlmmNCh4FFbP1pNB
Trgqs5WGhUVPnoD4li6vryEDx7LxS4gLKATKWZmAN1DvIFCxzBjZgIi6qJ8Jj1dFGSa68JGymBkh
QOchrh5oU0Z5QTZQ3Ytr3WVGraVZuqoyjrTh0iTRWILRTvk1t1NUQAmlnrMwyfv3ZJEXq8JnGmz8
2Og7m6xFGBQsu+7AAm4gQB9cx6h5jkeHcQ8f589d6sGbqBSA9RAVtghzCn+gdBUQv2Fzk4J+QaB6
1RJX1MVaoBvGXayyArIPPy46fSfVrs3HcG3hMkfq2zV4ro2pI54To0cSlTUoWdkcVzUVEc/UXdLw
6zbAqem6HCRHcAH3ldvRLQ8oK8/SAlY8kAWsgIiZX96JvDagGzZLJSG51+dFctpl2WL6PDnMVXcN
SvW8ZFAkdpUoYpuot23O52j1z5yeXk92bI3KNTVNQvbeu8w4lUT5zIeQsDWq2mBrC9qbssPaaLAw
xnUt20PWf10kTZhA5TGalv60QM31skZpRfYYfD94xMgh7gwYPB3mcMNh+LJCiZtRiMY6Tid5gFIN
M6yTQD+du3SBLXdDOhyEdpDPUMJBLbmQBgXw9RR65XaztKcC1TtPL6HyCLJ/XjaNg2ySzJnxs7XG
AjRQAxsOVQn+VvSNGXopwmq2y67zjfENggrWInkIxb/LWVWbvhzgrHEZDpOeDNQgDBTK9lPKUqi2
X68UbUUbRKl4mGcFRq9LIJnr99JVW1qUg6nKp6ZLoGDP1uEMWYKuut5PkcwaoNZ2KsOlUOlrXRMW
OUbyXZOMFmKZNQZ80ENFRjg2GUS3C85EDYRXLYVR0xR1aZysUGIb7SFr28hr9rbrXmOVhpPWF/D3
OGGb641sWRNOY7lZq6jDraHsJslPda4iN3W5mVkSieagZxzN7ZsGP6kcP4A4n02P2y4OenVZWprs
U74cXdXCgW/H9bhMLJIJuqyH9qzgUHIFkv/VouUCHMi+nuc3/dKdIv9Gk/7athpy5epkPPcgCXpa
vinyYpuBTRENbEqT9WGVdId8HCDhLsFdQM7yoIE7jSXs0HhENTeqXqO1qEKChojXp760+yBXO9ut
6bGD5+ZxT/ESlpBDUr9x0zboThnUqUAEsYPSdptUd1B3MGVy187nkwBGkesNJiNU+odNrrcT1EWb
QYIEFeAZoUiNZJjU6gyuVEw2Hov2DVCRAc1hoAZhErhJld11Dop0YXPkhQ/JSi8Fv1NjH2Lylvtf
y/4OrlvA7IEdhHzQA++6dTl2Q2hls+nVfY+CcGhwiKHegZ7FwmDPhwBqbmNpSgucBn7yzRL0OFSu
Oq5olKbJ9XLbM0+jMXVlTOC2JqyIup0yzTZ2IddMjv6s7TvwISRx4To8sUUe6tLFjIwXFVi8jc67
8sAauGsA/RIFmcJHl8y3TdOft0Ww79r8OaotbFmmazCNQx9m0q2nLOmilaY0Kka5yxDYUJIA/Xl1
VaxMxCLwcwNrAH/nRXokeHxnOc1TqJeN8ozWwy2aWbpTA/enUM5i1RWthidIQVD9kKBkWDaeCqBG
U5TPTD54dZEUw7Kde92EawmFD6BfuNG4T9J0asDN91czupOBPS9xaaqZwlnOqLjIVy32cDMNJdzx
hpVQHRZga9oWUsey4mhN0vthYP5UznwD2hru66b7pvEG7kTlpnfulJDLtYNMS7ZlXvpdPy96oyie
Y7zI22yFVKPpERXoomlez90EFe76tgyk6achIkOljEX4MBdsM9dww2bXD0VT4tNDPqfzjlcq2UAp
vNjVummgBLg2ZwwtYl8OzVmOOBRzmyhD2XUDhVwos6ST0VZf1WtVgJfhC4wFKRZAxR3RZieTGmpK
ek5DBxbJoBLuOfoelJbXRXWWJseC8HFXTT4FH5K0Oz267gpreV/kab7v+7aIcJfrCyuT5JDLMswA
hZDLRp7ptt7XubvIsk1La7gtxepXB8MMJxXaBlOZhF5yuhjAGO8s1Fa3WM/CBFZ3OydyEEAQhDJ3
Zk39YKgI3nLQhqUOsh2IhyEOpO8N3B9U4aKnZdMqEEfzECMQFmoczlMQzbdeWAmpugAdKuvrpdAP
9cy2mEyns1D5dmX2ja+Ccygl3JW83P0vdWe2ZLeNdekngoMgCA63HM6Uc6ZSUuYNQ7IkAiA4gQQI
8ul7Hau6f8tRdnXddUdURJVdOfCQBLD3Wt/aSbg/0TF92lUTlUtgoVhlDuo+v+wifWIo6+wMr1Zb
louFyaqbltduApcBwLBg+xJB/JVL0bXTekfnJax4tLoqdP6HQAmd7yo1p31ov4qtRoXIcV65FnWV
DeQXlX5J9ukp4bKF5IDlFGx3soleU3SKBPL7UTJUTU0U0QN6+fOkJ37ufJgVaoxEYcbppV7JIOFH
7PoyL213zGbxu05h5QloBRQnYRO87Kk49zts+KFDJRxseNvU0Oepx9tdD2XQtLckYRu2mBUeQkd6
cYmdukBiqw/r4Lajm+q4zPSsiyZix2HfCxEbfM02FHFs17McJlLseg9emy6luV/jexcEqG7iMSuu
HYoTNc3n3kPUhNdaSHAmm5mecNLKXIyhLDI7xcepX7+PFhKFjdVQ1C2jh31uVGFaOlXNxs19q9mD
VOtyxqWJ3Cxpd17M2F2aiWG/Gb0ta2tszmaWnGK6vNdiHw8QLMJyNbUoydwdPKEvWHyPRkKqgY4l
UF2FtJr2Bd7uDiWsDlr/OdYoH826rejUzHSz6kB9i000nNNJmMs+NCjsnY2g4G3hQVJJSt4GvJK7
lQcTi/U8eT6fSZwqLMSuLYbWXMs7RfNQKVuQPVtK5v1c9ANoh0BCfLWynyrTBN9aLz+RDjWdUepI
HZiDkK26iA2R5ZKOnxtYRo8h2o0yhRj1nPqoryAbqSKcNCnX1JI7tkfwKwYXlJ3yJJ8z9bJZ82FL
6jdtA3KIzJ7dojQcc+AMuDCz2yKbezQnQXw3oAGWqTE3pCHmTFmsXofdpbezHfnZWOjZNE6gMG/B
Y3j1kvdRPwxx2B9ltgzfliSyJx+a4Dacmuzrts7k09D2/rMM+v0YDXaD7tlA/e+md0r6GK3Ofj/G
4mET4TNx4VWUxQWkAJNe/MRWiJ9wLBRDvecnUyKG/a0dWSky11dJaKYCMjSKH9lmQBRQMnSoxfd8
UJE+RzoFNRCu8XMjo7DskvE1zlDPqDAFXRDVrpp9up+aPts+LN7IU9p282tI5ruOBvIdJoo5+aY3
OTX+rotxDwemjk7K8ZzImhfKqDvbg2SpE+lyNnYHiFAVfDhWdUvfncWy0dKwVZ4HoQ5D3bVX1etu
qLV5WFf7peazroA+YEeb93AuVoGywY7zXGajuWTB7dYEXxaoB4LQA5lFubD+qk1h9Yho92FuLWM5
LNiXOZjtcdB6OIWjZL/EC//v6Kt/5Kr+jFX9Paf1/yB9FVIQSX9PX/0S3b8ydX98/U/2KvoNuwJM
+xRgXUKDjAHo/Bf7R9PfaIL4bhBx0CoUX/Y/8BX7LUlYRIMkS8AA0gj/1/wT/guT3+IgCpBr5zEN
GKfxfwP/IbqHC/gTfIUTl0UQ5aMIQFeYpGCxfoWvxi2YZavdD8tp6p5EEsGDmrN1CYCXZDApwFlR
tJfbtleUsP22lnw/pmsYfa+zUDdvdV9bdoxNx6DtQtduPzXJhFpoDvtOlO0GhYs6xuwXi8inzWFZ
xdC82AbZho+JgVSguY0PVO6heRkJjDGsSTY8kqSh7Og7GbvK+ojPx93VMNz9PgFKDOMp0EW/dzGg
AE0SXqkYhqCEfT0Vko7TIwlFhi0khJlQBvCOHZQxBYYDTJaNyqkeyauINzBQTSdrc1xS3v9gPaq8
JY9DNd1jt55AabQxvVn8lkH+NdiH47XPujxZNMhGV6tRYHFhN6/knIS6HAcShBV+CPCFJgor3a/b
M3CArs6ZH7c3Eg7o/vzsLHnZJxTZB8VdFl82v65bpVslP0gaj1UTa7keRd9sDM2wwX00pO1R5i9+
8u/4biKxAXi3fhDZEJOnbPKjPZiaB7IIxBBA2Jwov3Oy6bYDW+a1Ld2eEfQKcz29LUDCcba4uUf3
sTnzDQJgnbyIvofjFnA+7kDAAucLtfr1jfdS64NIN9oUo2/E/mgZndpDOsGczPlEmybfJc1kES0U
jujqsC3bPkkgP7GJPaNwcXA8lcSnWFQ4vg12Etm5XaFtrTSF8TEA87yMy743VeSc8IctA49aTI3z
0z0UUBw/9Yq+pEwb1I0V4y6YzjqOB7A8QbdfEvAILO8CoEF2RrKsdKDHdMm4FZ8Eik9QINHYRhWv
1x6HbTP7NXeq76a3VXbqxzAK3eRDHzX028CNf0wWAVnGAjBC5RP20Rc6gaC8pOHV5aznpUuLJd3k
BmPWqqk0WFOiCgbeiNeRt+vXcFA2hBYELqmYUe3swE3qcSl4XdvwYYeMEV8aD/XlEMlh3mhuNrC4
1QTfFYTehA+Gu+v2uL4Z/DQHxRStKT0AkPSPfTYFYOyS1ZEXHS1pdE4JxWJbaLpDO+g6/FCLqleg
8vb+0YdBu0XFz6W4LAYiWa6Uw48YeT/7dz/UPDoJsu1KASRgfgA6xSDifItapiGWLJn1xMABkoA0
85GLLPvoxRD7qJTxHx1P5se3FBJG+KDbztWHn6/rHk41/2ypxUPvSIut4edLZ1bRoeEZXYDKed77
/la0K8PqiPUV0ZpR54L942UkyYSX3jWwFEw6xOc+WgEwNRsKipGr+Qn3hMlcii16I0vd3kIkXh5i
upIp10pEXz1ZI1S29fBNtTo4hSxUN6KpTeXmkMNLhPQa9+OiyyYN3anp+h+N9WhB+zBu4GR37X2i
w0TB9AykOKgBIn3u6gUy1B7wtepVHXzyjlqIhLDX1K62Nz+myf2QBP0rjLEWvlfTDO+oCLMbvUnJ
YCz0AvJsa8PC9nWHumvQH4N6zIAPrcMdt9u25h2k5Ee2LqMtNpWyUwNkG5jclohX7flLKryB/iUk
Wt8ocMvylIartWWGnwBpoUkUqDA+JygTeytpEXNwDyEI7Kac61DuRZs1Msw3DkVnpMn23A6GiBKa
K3+MaTfc0nTEM2DEfrD+CuTWM79siVdFamAYQcRYedlwI5+3UbQe9zDdHnYoeLewWNsq5XTDdry8
tsmi7iHl/gjUaj6ldBh4tfMaSlqMfZacXTfUn3yrXuxumvMyWXOLT69LOIr2zWcrWDMn63ObraCS
tB2OY4tX1y0jm8tEqv6yR1jQEjDHCm4gpcUwZiMrMBsJK1dBcV6rvRUau5kWP+ywdS/YsUEnjTUE
xFyN83QMsqbFv0g68bBmMBerdZrMgTdzB8sjivepEDgTwkJNnbrdM5hvRSpm+3sqtASEmsiRlNnk
6i/DnrET7frwHeA71MuIJNNXKUkcVHUdbC/Tip4lkM1Ecs3DDAbBtixpkUUqrIYmju93rdszeo0U
IB6zt93aJgVsy+aCuTfTSffJ/u62HjSpDW13mMQYs7wJ1PAVRyOYqHZa5EkNajl1w2jKZhcUBmba
R+EFWidPTrpTBB2VxRPL/dK6b2Tw0fdYuB91sJu7Rg8N+tkke92irH5LgzZ5J6lfoWrO49elX/sx
V5usIZfVaQcH3NFS4r3ArwLVf6PUqLKbQLvpOYq2ukwpGsbSZOv4fQOZ/CNV8/SIHX6Cyou1d8+B
L/1O6ZK8WOFsaVYKMAJodXJr+2gfS6NDXcDDTZ/GcEu+dGabnhSJ5TM2zK6aZbN/aunKb5ZUUOw2
Y32X6nb/fQ52+snuTXsI4UI9caQeinFbMggm21B28di4t6WW8PDGJDPzfReK/cPejbBBQBFhY1hm
M7pTyzjP3gZUZPAUNVGigmLUtzmVJjV5oNx2J4Y6foMSicUe7i7Ld8b7tSLgZU2RNVb/SJc1inK1
jvPH1MQ4+7EdpLqQct9xntT7ALRnCQ+96JwtwgXaGU5avEQ5XDuWHFapPBQLSdpPbby4+LC0u7uJ
4CUk5Rhk+jgvcyoKWK+8B8k2LMHTNqTzaVk6/r1TzQA9Apt7jriJh/BMY70fBSImotjDTXZVhmIs
srnHM0hfXQb8L0+RHwkUzAG0XXmjeAojFxdd+IArXnbcx9GpDqNGozV2Yq5QBLVQk7G4Skr7MSuH
uiffw8SK4LCmjayhwm+ZKzgJp9Jlfjmsvm4gB4xOZjjuRuzdlCSQuwMbdgHKkszejnyAL9vWZrbl
PIUxeYbAQ2cIyVA5qxTn5px3IB7o+yAj+m5ZsvlHm21B0W1RNB65RCmEMyBwIEZWN4nK7G60jzEq
JXlLaw8lb6y3ELAft5nHk1hYe5upbP4MX218womcOlBfkDIgwbJR5URLnFwbKJ9vdlu4PgZDkkG5
85EdDolnOD40YtQnptauOQK4DK6yZgJBfE9hWa0rBx0zswBVa1SrmD7pKdIUgK5zj3xFZwvWnI5H
y9rsphttBnYUBd5c2n4NTgCMgwybiYxvIAjxoJCtVydWA1YJrce5Go0R/4Hi6D7uFJT3aQ6n5ELZ
7Gs4MyA18mzMZo9XUpLuQGqvbtZ2YDfdnI4R4FLEfgrdzG10M3Qe7z8BfdbmGQElidRBNr0lYwNb
IdrX6R5wKkhB54cnsM6dKgNAcQKdbICiwzvml7ImKMXynkA9LtJ2w2LX6HuqrgEine8oA74A2F1e
NNRclOCzae8MtfH3hibzYSNiK2qOaqvyKiZQb7rxPaMNlEYlNL6/nmxM8ywaAcPIxUGwa7feohtG
SCjMwSfGWy5mxOZOfT9Yl69OMtDZ3dq3hy7Yp+kYJk3IIIdychuA0Z3K3XJCL2h8lrgYmZUfM6dm
XjRArz+vnWlKyaMNnjIgvI8TCwREnxl7T7HE2XhWTrBLOKbpWGRdguVr4h6XKdgQfkxH1d9mvcf9
3yCagIy1KrmNHc9M1QQ2emVLO7xFenTHdsnUeyQZinmqB/8tXOj0lE5DC7p7EnV0tiRm5z5k83oO
dADZhVsbvNdzo+d8/aMJEJr6EIZF+1E1DO6QyfZpP7h9HdLTAiYfbT+JBEGrUq88X2n9g/FV3gQy
8Gec/ylkm3S5haQDH34i2o5lJ9gOAyAjQX+t/iCX7SHbPwlq9o+WbjaqaGz3l8TBNaug4bMbzVv5
LWT1gFCY9yk8Lbxhea8jWgTXzYJTw0JQ8m4+mbAxLyi/XU6w/PN0W69+1LUhFEOjctx4IJ9hOpxn
QUw1AkI5i1F84/Ey5sEu/RmLbqWFTiFctybo8JAXEp+gh7QHko7iKZJcfTfAl35Yx8lzBzviHRxi
9tJsdVNdk0hlmJCOFLzfobkFpk8eYyzf7/XqYaeMaFk+I3zej3Ayd8HKXq56Ok5mS96oGZgr4znY
cmQ3ZJ6uNMY/D+m0PbgwE0UIUOWQtkl/DQEMJtfegcxgPXMnQDf9ZVukP+KwXPMNPWWqk2QpgG0S
+BqBfwxQeRyBMXwC3da8UhLGIBQibBYBC09750+o3raHiEzhZz6u45530ypu6AB+q0JxYo7xFvaP
IWEGoHqC0uboI2/PftPzQWzUvXpNkyNAuuzjFLDD0HH3ABHairyeWXa76+Tb4AFxwMQSAZZotnc3
aQ9ufnE71kgN30gVmQzTixx8eMbp812sTfMtJpM7bYKyKsWm2pfZQOLbQCWGlZikIocCwmFGi0Uv
4hm7pL7rUttVK7wmbBEj3k6c9VmPYAkSsYd1U/HnQWYNuAgg0GykKG0DlhYdGr9iUs48dlL2lWCr
QzhHw+HBd7ltgbMUM30TKRKeHAAIiQMtqiZKuu+pGlklQQo9ZHqOd1R4g+EHsPKOH0XbL/cR6Mun
vq7bYzJScjGkaXQ1Z4DFiE1EgmRAE3CIyEBjc53t7KAJUke2nrUoFACWS7DU7gmk15e9Gf0F5cVy
arfY3GqbBFeEO3oIu1l/dJ1wU+VTI3E246D/tCq/HQWvwTnQcFkKk2ZyPTANIjzE+3muRyPZCchN
9jXqJaCeOVjw8Fnt8tEIvcDA1zXJVwnEvFpC5X5oM6FxoahqsE9mLaRvCJ7HlcTb12SN9MMMU8he
eMzd45wQLCIR7tjuya7Mt8ALcIsBzGgUswv7ZBb0hJGxFDhxkvivddtDs1eoOrB6EWUicADQoOA1
3lGTm6gB4+MlXLG0I2cU47MqRADEjo3NsOJEhOw9sl5E1Wwjd5jq8C2aJnrTK/gSXU+XA59WFUN3
J+8B/NEjYhM9EA3lb0RNmrNH/4HgC3JyqFFwthq1gI9vaX2+wjqgTJZ+O5mE0Ve/JFIX2Bd4W8XL
1WdAzvbTmF4DGYsHA0dd1j42fpjeedPHGt05GJbN1x/M3CwP2seAxldDsHCSNrLqg+kdTOIkQ+Ct
gOWwPsrIkfph4wj/OOOyj32gTZXGwQqcsmkRP2nWKEa3Emzl5JV+Rj24H+jKAEUnFMmrlvfmi20b
A8UM2SK/Lq0pLdsr4PP66DodHVF5khRJnDW6eDeN1dw5co8DcPpqKWkfBW8mZHuuon+8r+FdiNZ/
OJLNIOWg9Xoe0CQ9dc4dkkSne5k0m/66I3+wFTh6szPImJuWpWC1YHec4Ntio7C7OAEqwPGHYt0i
o2XT72YNthmOHZq2ckk2ixogJmY5+iDen5Ld2c8T37bTYMN5edxMC3NcLO84jrsXlYLohFCuH7tN
nC0+7dESxFjzNG7t92iNV/hmatmDS5Ok81pNnSfvu+HT57Rb7kcVdtUA8RP4ViI/y6YPno1RXcF3
BBH8HMi3rJ3HE2ks9MKEvAxA93I4aN12Qs2cbZAxCKpt9MkD/My4u3V2b89oJ/sjM3X8TjoJKq9h
4k7hKS2Di1W5xLXzudh5f4bWs5TrHG5nK8DbzciZnlHzcCwF9kwTay8Q/ZpC4Jg6GEKiuzpatttB
JvCJwn1B1iaDt9TmgH02lADcynugy/Sttqjs1nlAsMK2ZLjJBhhdpRv790Qw1HB6+0E7vx6mUMuP
oO9hVBFEIJaMq4vPhLlrmz2+DxP9uhNU/73rAYKkwQc+z1hBczf3Dzpb82j188cl6oW8JWm/fJwj
ThCKQCAkBdYi0Rq0Q/ioUEd4+OhpAxE2sYEul9oqe01VANZKV9nQ/Upg4TNC6uunR7kjK1ImGicP
XORp/pB0MSpAZtC+wBSGElRHMpgAXzgIlxMDvI0EwBCQXGoSvG4ToAkEMEadN8JFN6QP8AVo7ONH
JM072N/CuEPcS9RSAwKBHMRQA3nAoRnpSjqaabxZlgEG3SBQVCEM1K6y4p768RaVSabKaTHYZnyU
oOnCMwUY0YmudT+nFvzM9v/L5/hzYv7fKeYcSPZ1DgOk/mto+s9x5QmBvxUDHL4jy7xdUkSW+Al5
IdEW29AsBawrmKVhbbb7pCXj5z85C//mdyN1/Re1PkaKm8U8wwi+JIX6/8vvTmM3I/Oxf0mHub8D
NGWPzUZVuUN0LSWd7Glg2j6Tuo26QlkSHP75119T37/+/hjzAfm19UCYFZnyv7gFcA1NIyaJqJt2
iPn3DVn3EziJmBWIq8VHNOBQLLN1o2BYHIHT6mO3W0gF27XHtvC0cuWB8OIOXUviSKNFqGwHI7GS
HO5DMWATG0FuIeVSZgDn0uf/9iOkmJqAm3ids5FGGDb26y1EVkwQJKyhWgdUiKoL+gQaaCbl9nvd
RdwhHx3RAIdXhrfIkyD4qpSK5oNJINBWq7GQmNC2gG7YuPTtubZk0zd2aOoQIbawI2XUzqC3hx3j
Q5FTUIz8nKr0ty8gxcCIX58CSicMioKrlHH8V/SXp0BETKHHIwCATEAbH4URkPJJD/ircA4CY7W0
lGpUey2ekehT3NxG0+utJ379GM1t1x13Q7wr6R9PgUwk1o//4T7/m4tMaRZwFG5YJrjOX+8zYzgv
khqEcTwa5Y41I/Fw07kG14Xa42kRq/yetQvsJtXuuMl/vBXZkOE9gSUcxpVQjYRilRixQQHloFf/
+QrZ9Qr+Z+4Ax2jXEPcO+bQ45EGEKa+/XuGo+K4zAeosjDTeAdYCeXjXzTS6CmEWBh5kwl0rVyIi
cI9h2CDDOYRC3SOVPYgbxG0ajgDjWMPQChFrOMALm0Hx8znac24Edk91tYUgCQgOkHILP3JexybP
kCUaIYepNjpMKKB92XXoOVBUT+mRpEM34Ad25AdaJ/XMAgbRVU4wTxBOSMmXUazp+rQiEf4hA92s
Yc6DU/xP79h1Gfx6cxiP0Gxx3KUIsxmuj/dPY0FgXIixngBeLFZn7vnnpjqHs8J8hhEa5D3OBT4f
Ygk/pkwGs8Xnxs+7vs964T1CNsgDQv3wLcpDPfVYS7NnWEb15Ol200l49g0g5SVO7/75sYa/jpO4
PtYowQLAaGQMNUmQrPr1ynd4K10CXyp3uBJxD5QP3ZlFyr8uJMq+oer5ELG72SzoCY2U4XYDrAtA
Nwc+ud1E6DsfYGDM8pj1sGgR2eMRaKg4adVNEG9pdOjiAEA1nN1wLqfWwn1KuwbfCip2kCjy+iBb
y9RYcDtj3AFahHCkPsOjCLYP//xhf92PkzCIQwiqcXR9jTG19Tpa5s9PSawgqKO2VpgwsPbXJqAp
Wun1uQs6DLWQBpJGMAAgXCIAR4hMdfN/WEThr8scV4CbHGNQSMCymIOcuJ6Wf3pPduH51qsZkrjA
uKAD8lIR6uA9hSzy05XCbU6icwaI+7Mkw4JxAsJcd1bahL9zwREH1COXUQkWpK6LUENuPXRsBeGn
cI6jga7rMyKr9VRhTFV05LbVYzmhXwf/xnfSObAcNQFNBa31+M93N/zr7YXDDvQspZTHLEljFv76
4bjAqI06Xr6huZruIBb1gEStxtVD5Mju0AjbOpc0YZc6acWXMeihiCaJaesK01hqVq1Zv9B8wJ9k
eABtxkq3KfUSer9ssMUof8nspm5i22PZADcG2g0DqjdlEKz0TnpwY1C1ofynG1Dfcux7O0KO5Ffs
fDTPUY1+rvjnT3yFDv607JMQn/g6AyhMIvxvDmzh10+MuT+J5oP+trCrNchg3KANGuar/AcqoS9S
qGfugHdsuNOu8fLIB0jHaCvQmS0TE/7nLLW/Pev+widcLwjjPjllIQgFjGZN/lLxdFEkUQdt170C
x/l5sCN5USrrk7yxFMMaPIu3V4eoFMzoRdeyWvmW1rdZ1iNnw0H92nyF165y2vDsRy+QjqtUF8T3
CbuSY3Zsux9GcritfJy6O+t6TJ8J1tSjRbx6tNhoxrdwnPkHjuQFzbcggAD5x78ljo/wGwJHkmJr
nHRlQ9IWRHdN8IoMC+ZlBG5GB8rnoUU8c+xQ727XRCXI7LluinpnUiJ37oFlTq6H4KjRVwj8yDXa
ig67yPI56wf8MP2HiRp2EWtOfWKnE/7UBD2kIBfQC/Pa1tWQoimHU1sPvmJKTwMmLHRZdO43daUF
SIgAkB7p65xtELX5gPYNBKhJwBx32Z0OxpgWfUg1UpWYteNQ4OkYhh/uLsk3auGY/fGm/Wt41+PP
o+TnIKrf/25Y04ehw3/+On/p/19OCNvH32NCmCT+xdj5fw9s+wMUwjf85IRY+FtyrUJShuoeWtf1
uP3JCYUMmBDGfGGXRcENWAcb7L9mNHGMb7qu0gQEKVKG2H7/DyaEPwUTYpwC/hQM6OGA4wD/bzCh
MMXX/7IvQKyHc4LfEoI5As7E/7LNO8+aVtYhR8UYXq1Xo7MD9VNy1HZPTs08pvkeJ0jnIO1mLEnP
XDcPbr2SGZggoG8mLZNjH/XvyNKhKs522FEDIh5qg1q0e+yrY2jKayWS2zl46hu7Iaw36JeE0KTS
UFBy4cxlaq+8viI2nwOTVJ6oOdezBVeJEUKXtIcO2u3+tU4JxK0dkzrqeC7xVTF6EhmjwUU2KYML
gWkFcgQ+uFyV1AQ+PtoCzK7ZAVG7bnwbo/mpqRG4dnZuy7qZH3q9fwTcgfg29NFbGgLHnAgibNgp
AH8kUH6ncTzGbBQMQZAZha6eijFDXHnAE8qbCWnNTm7fVpTj1ZD0Hxrts6LT610Y9POjcmQ6Rk2T
HHoIzZe+6dmZCcsOPRINpzjrBmSdwgawyQS/CwDnqa1neQoHSYo+QIbAtxbh7zYBUZ1GPSg/8DXQ
/9hOikyECGyZSX2kaT1BSF/3D9gfYgxswtCrVli0q1nqz47tHQKigPG5tD8WCwshk/tz38AVixf4
4di5cpPSW4WoZ+GH8JbFdLuorm6vARoYbs2aLJVr0+/TGHYIQSco7u2AaQWZ6P3r1EbfEEw3N0uC
QgF5t/iCqVvjqd6zL5zsD/3cIE8XtZhz0kMVJ3s7PYjeIBvpEeNZOUSGeB9YtVDz6Jlr70gyvKMK
PEHplngNmM7OG/zQUkCvKXydZCfspmema5vXBL6QG+QKdaNFPnTAzCL45jfS0He0ABjiBWp2iDAy
gu4ZAAnMrNqJIB+2Ri2PKs3MOw30jvpx0hgfMdU3zcThEOpaQM5PkX5b4i+KRmVkJXZLcot2q4w0
Rgm1SOh5PEc+zrerQOqPxrdi4Jem7z7FBJOhxjc8C5O7aD8pA/Vy7iG7cpEDysLGOxkgIdHJRREG
DfRyK6ih+6lGcrMC29A/9JBcwYhZw7EsMOYNyzOC9OM15i9lyRBcAJJNN9IT8+rsUmhgDZDyN3hP
UV/g7t8YyGplstNi2ieFeUrh0WE2ipgRHUmnKD3NvUwfZiQzflcEM68IQJpibjCXK8J8mkMUrGCV
BWr9YgjJckuRrL7MfIoggJkpqQYK67YL0N8gwc1BFrR51Ct6iWasiZk5eadqFj/hj22tcE1E/G1t
t/usWyqrMKpFMhximoBWAqRTwovGUKVaY1ZXvHev0YB5Fd3QYJLE2KjHbhwBGIR8u6ztKIvaIbO6
MuuP7Y45cKD04ArvfPGPeLlvkzm0L3vThNfY0zBX2aw+I28yFzMoikXZi0YMo6TDVh+jiQx1MaUO
56TV/GJrOiAJtOZMr0D0Ggx30wFkH8zLWC4s+ZLEU3Lj3BScEtnKItzABBsMAsA7laTIS0VjX1pq
4LTGO3mSIcoTOJrYiUTYFwI2OTqS+BUDst72GcMsWJges7ZDQsolFRR4i6Bf9hwPFIHPOiEwRnhf
et4lhy2FaN4r39zK/8XReS1HqixR9IuIwBXmtYH2Tm400gshjXTwFB6Kr7+r7+s5ETM93VCVuXPv
lb2WR3ga/CO5apz6lOTiKptYe6ZJ1YI0F/Ed09vVNTkchC6JizJ1zVP/v2ZSPJBJFkxZ8SkYqVxW
FFEc185Fd2ex79308fdOAlkxxtKkVTy5+lKLjT2N422qHHnORQ1hhaRmMLWEAYcJm4zft9fUE+Wb
4aKZa4ZHWx+Th1qIph872uOo7SzIK1ZvnFeicDvch1azWcGgRFM1kE0abZJOaWlHdm75QzApt6f8
l8wc7W4qt2Xcf/VVRQy8AjVk3Cq/+lBqPKTr+lpwTySde1waCA8YyQ1/iuzR5QpTQe5jLIcdUi0p
Wj7Zl9Hpv5HANip2+dgZyf+Ov9u8lgw2Ez87CpFt2gmqQSWf4hyS2mDijxPAMPFTJSA9JkE7Pn5U
mXYbpvfZTl9E6Qdlrp7ssRv+kQMoNwQvxCbmH7j45T1x5QZ6R2BrdTBzOIGrs3/0nCmz8T3l3kWh
J29EOpARRnhLnxCK9ZsvpXVu1rIP9FISr7DMcQjVUs2Bv8jyoJzZf20S74fRfhUOuiDSucw70foT
H3amZapnc9lhA5tOkzElm3yak2jQ0/94wrw9ajMqu2ib7KpphH/NZc438WArBlfDor3bORnXvOhA
q5STvUl6Pnm/iE1lMdDBqXQx0xiPEtyVZA/FLruYrSpRWTxAEKlCPHbn1ntupJd8aU5h/CFtw13V
5u6ws7sqg9dYudllsYzi6NdxC+RMN/4OObOwQVnfqauSIOlz57srLBJJI0QHy5+pGaxFcyOGmmKv
YfrIYeTM/qHpNDgF8D1eiWf6V+XqzQ2iDqdFWhDL8x2HAVdTYQibHv/NMWHIdg+jAUmvbvQxjeE0
cu5FjhVR69WhYq5E5m46pnTFmFl7cpX0QcxAU17Oshufuq5ZI0YUIeOq9d+6LtTYngm9bEnH6pwa
ffYJNsXeSstjbqGIBnvDd4w9AmJFiselxABgTqtxSLympflCJtUcp/rGG+tfeLA+pdBjkmwmBDRo
m/qhxaGbbTrhPafV6F5LwJ0BYA9nP+nZNfYACsTmcFia9aMW1b5cBuTAbgQP0SlkKVXor4wi9cNA
AHE/qrre1mKR70yUBNFJZDcxpO1FmydcO/Qn8WEdZ++8IJBGWsOVhotbIyg+DxueoCRq6mE9J7KC
moQRiTeqAVHy4NSQUw44JmbCf37Cu0emLBdNtx8qWb47D/Ki8HmGaixm6gsohfyomd9v7cZbjjEZ
oTL0eqYpfYqbkUBwsh99UUam5T0Vg5tuu74qdqPo04iyC7BiWWe70ZirPxWRrkAM3F7TXHm4BrsY
gxFwNWQ4oFBHSrzu0idYR4kojiFMj4s2KASNIX1DAQ9dU7y0svps0+mlBDCZ6e52GKZ72SfRkjrx
PTHi7MCPKDaGbT8sUZUepUg95ITE+7gIDEqZ2mEKyP+BZHQwVBGq7et0usveuzmKWWpeCPxWVTZ8
52s8X9feID8z60YZCSaXAZio+9BNxbsLK+bNqqRxc+DebTzDIvbTMLAHlitfS77Fs5+YA/YVvd1I
WJrhCDiPKPhsYh/xJ8rLVAuHKV5+itjTTy0ZMFJAxmZIy0fSvvqXkLobzCndCL9hADpfO98MfUxF
jjMHZubsJTZIetnmmcjjwS7UXwk30RmtlGqA6a7jMX23j2bu/c2W5X0Wza4T+nV2iVBb8B51Z7J4
M+ElwsRMaeJ9wDRy2ldx+id3RKRo1jdTOz7N40rdVvVHkflHQ+mhF89xiLdn2q3rCGDEiQpBsz1r
UVv/I8Aa9qkOVlKVcAfS7pPx9Oco4wO0QH55D8qjV/3nkcPCipVuat7Wevau+LzmYO21Sz0tO8ww
R8c3QZMmQADlC50z1wVTyAb0j4zN52ROqt9pLp1QLu5ybMdRnJsCfMeaOvmpB+Jx7WdS3qVnh3kW
N/jMAdFoCWG+1E37i5Y4uKt05+Ym+ofWc/8ulWkGts1oWHLW8ZGyci8T+73OupaQNKfY6ivu0kwe
QfLtgN7ibhPqXi7t5iH0uU0W1XrtU8cjPRe5Ki/uwFx+ajLj3jwMHASCi/uyptsxma/aLM6QW4wP
A4DmJxiSa7Lgcsfpb+7iCoNol9XzrjSs5Bkzuf41q67crkUOTlIff61UayG+krTq0wQ2SjeaXAzu
fFOFryI/J03hr8K6VZV9tbzxaSlJy8kmN74YyTdbCqj0F/wJiKhFz7/rtb/ik+L8cnl1pukdaxbm
aaPZzjb8uzrdQdUMSsmHqh7RUGyfgVs0yxV19wcOQBNZFnyZeuUmtXRGBXUxEa0Vzm9qSOqtR+5f
b8R2bi33ohhtNxu7aYGZmbF1zGoJiaR34RAo8+JbyVtvdqcshhuVjT0jHzUcqxH+mUHcF+ZQcTGB
in4B3SXzMcx9vmJpIgkdE2GISuVUX2xS6U+C1Pt28taosDI8yJBng6ko09vSY+xkXKptuPbgB3T2
vhfy4rjr/KJU9+R4TEXdun2SIn0B1fXXLYeL06GWxkn2LdKi3SQJ2pbm77VcHrne0o0GWOfYcQMD
I6Ne4DjKTvBiSGz2gxPqaFwb3AdnSGNi77ePVN1kcPxhK3+HUkTmz5bOV91awwdGoxBfGglsLcyx
W9LBDwBeFIZN8aeqBhNE4bDHcr8vBfjWsfP3HffPrhS81LMPO3z05MmeE4Q4EEyLp54YYH87UB8i
XFrFzpmar0kaIHPFryeKr2Gee9IklvuaFQ8cqaCM7huOotjHsgaZCMNttZx1p3A2bVHeAQXcMFO7
G3PAa619TdXDfjJtBUaLfWY2x6XS7gIzx9ewTBjhzbw8ePZMNfsAQSWJcDZinYo9VAnrVbg8wPgw
vK1jDaeuH3i43HYI2oaxHxrwvzHrDhb4sRMjo/xqr+US+W6BS7cevdNsdi9+QVuDccffSLf59ObY
33sTjKLCr0taHXL8bW5wtkKdsbTqTRi1G002EWzlTgwMyiPAvT+jjfOl06Zuj7ohyVTS1J3WxKG1
osavSezYbWDwem58JuyYQfSKYrl6pH6N8s3tjZ7yC/IaZNb+nQFWTTpXEEfpJ3czuNXwNIyqbQAv
rTG5mpQQV0ZEPywNQZwU+/M9a4jutEYmwzml5BhwGJ8l1/yvr6p8rwY9x5mWqXMlnLfWrZsHibv6
jqXREUl3TLKwWc2KY8uBCqVqDLF2ESozroLKegz+47EKLXyBnDlWAVGxLv62Ze5/ACEev0wXLBup
8t/cHPVD4ZUDcpDbbrW8QVPxkE3SytM2U6rLfY8/Zecu3DpyTpuj7im5jUuriNZqXb+LtNF2zC+X
QKgGokkMM/CZn2YK+5JwfxJjp9KVs0zBOGLB17FRv+DqaTe5Y6dPcy6t5wGPSUfEaqlwuy20UnCO
+GVUF2ADGO8WBpw73bh3lrU+b3R/cE+4BVVQqqIMCiILZDUWA/djTwEi5Qr3oEmieu3UtsQDd/Ay
TX+dPCO7xKUZh5XmFhdgxw8pGG0/BhaWxwmW7o5hxl904Ok8LL462LrUD0oXLxkexGzkaUmmYdp6
idPw7swcrfViz6exNm9m53JhA3q1o8HN0ad1pm9h067zt+1Cm6aEAU1i6Fh8OiN/HtP1L37dSzKP
cI/LxossWfBkJi5IBDkYPy2YEaCVOde/I2yGyOBsmUMgVJcvS7l8N4W24n1tk5eytwjRKNc3Qj+J
PzAuEhTSYjQEk9760dO3uybVqqiqpUIj7JFglnh2r8qWmDGL5MPMvJhy253MkAbn4msu2D+BkXFD
5sjEMlP2+wRTDydUw/dmZx92BUMji/XvWCi5Mfl6gLMDsVL2mn0NzQMeT9Zu7s5+HEMxE7hH2skE
/+Goo1Zba6j35IimcYIFkbbJelSV5+4nN9ffvUKzcF0vBoChTgOL3M5l4jPuIecdM48Ojd4gwadQ
LoZJ98Afj+W7NRrpvs4qqIS5sZ46Hu5TPKTZrUjs5TnLU+vdK/Ub/hWYLn0TczC36/I4p3UkyaTO
IghE4C4A4JxnPNUPz6W6CrcQ9HR1+iRlWx31lZwU5C1rm/omd6Lwc5sXYvhFpYnD1VjWow1Qeo8d
oQtzbT45GA92emsaN1W5V48yFAfQ1rKKZSMX3G5NLf+TlGlk4akTiCAQau/8VOy61cyjUSXaBlFx
plbrsVcaNL7/V6c3Tm+1gakldbD0MUsifLCvYgHWMcsM8qjI5iDDe3x+GDrjDk4DymCQW/ybdfdh
tiuJ9vlWxmvQLC8lILMzlnX4g1qcHFaznLcNfciHk/dROVjrHsx+d6pmRRlli7ujG9cidctXUk70
S02GfNLM3gHELIXn4sKddlrrZNox1yc+seMwqOWSlZm6SewaPk2ouTMbYO65mSB+2t1+1FaoZbN0
t4KAdmhU05duuj+xQplLMyrcWidc2H4YpaXtG9/hbVoemYXUQJcgIOXg/AcYX4LNAn+Tfi6mANz1
qhmkHtcjuahwEobdcxevxhMI3AMW/3UrCwhKwGv8HQNI+cDhPPnZA6I73Fqnvuhr84glJYybSEVC
keGKwDfQaibnVjNGTjX+4ZGmd0wFRj9t2MS+/pfG7IhlMOpdQQ6HQll6mfwPDSPsfe2lrtyEurVN
fuKH69ErHTIoNgGWtYOcyhH+ToD5OEz2s47LdFODDU9TKj809/pPBRIUAlXdhs5qTJi7lm+DFNw2
novnOk4mEJPx/O50ZnEdzEc2Ny97l9FSEjpG+tEgp8yN/YwbbWNVR6kxSdf4Iv3S/6815RZtJNCK
1Qz00WEFCTB917E62vpmujqDAX9Zd6sj3uZg9cTZSzu58bE3Be2oXtRqDJFK1F+7E9jJ9Po/o+u3
stTjHQRVQPVkBFJt9nYzcvSe8Fh7Wppai6YmJdqmxovqq3lvjSlnCtbvE6GmD9eZ4x8TlXOO1zcD
bfv1Ecl93KCWcZqr/pvW3CBpiE7QQ5185KOMLV7IQFL/gpuZMvvexT7/G39B2oQWbj0FGUEvOsTb
vPlHG0wmy3KH7KZnK0dOp4huXAaly20/dWrclG4BnR43D1AL1Uxp9e14ddED58gJmY1yxFSvrASL
Ua5W9yFIM44NiM2tWG2ERlcwx9hvV+j8P87g21eZAz05xh5giSiGEPdBLLsnWoug+Q/6nO+Frdll
30NeL0ezT/DsasbDeTOa9PQYpf8ooSDfrcsnwEQMt7r/rhMYMjY0GenR06xnIdcNdVJ65shAa9Nt
+6zTmrzUbktccbH0XaEVOu/q4ENg6asXAhrpaa0AQsBSESkQxFgPp5hYlKXZTG/qImdCK5V794l2
RmDj0pPeDPmucXLn4FsGuDLoVhsts5/GVcORY39itSlRVNbjqvs+80t3p9yfweZVWgyJFqZ+RwiH
7yOS8g3EKr4pjWLcIrG8bQbQuY6q252vTMY+q+YH+KMR1dIGjCfs0J3ez5+zL54GY8oPa1NJgCNz
8uxrTKCYcG0ELI9Aq9fiLY5zihGoTzhecDNTgXG6zvluZXxPSODYFXZ5nAo6PQNf0Yi5HWiFpSIj
LvPdYjLnKCsU7nyIvVDk7bPROmhu6ZOx6P6/aeqXr15p+ZXYPETbfMWVTYpXRk7NK2fOw+phf4nH
p2pU90qQnc2tR7FSOFc1dHNky5m3eJblTC1n7qxsTQ9Y7t/ob954SM2gI0QoLf0jNWGAe8nr6K2H
DlYQGVbrP0Svlp9MsOVAb3mD0rooo1GreCxi0b16anEP7EP6SWa45+XkIXfPVr6XhF2iMtZNTF3N
NV/Er71yG7faaN06Rjw2REE0UB0BOl51igLFEz16Yv1Eda9BJNWKZ7sYQ0k1sulNgNPOmDKyKQyx
HzsZSofAE8wLQM345TttOMR9zKyI1PSG4x5X/FRNUbPgQq9WN99hXgRe10rPuQ/VPAZVXI1bZ0qS
D1TwIvCWrtiCuHL++pp0OGP0+D/cJ1gH+0r7q3cKWIHJdY6P2s3q56Idy7+M3epwpaClRa4v/ZL9
tzZdwMDun9EQgrXIVHzoZf6JND/uGln/eDzdXOsAX7TN2jqH0syYnrDOpt3Hkj56WFt/R+v/yjby
EbWb0kdm3g/XXwnrMA4qY43APtWX3BLqhPoOSFfvuxfbgZf7+AUHl+iq6Cx7M7SQd3UdN0C72puZ
3KVHgoBYtVbKQMserJ94vVV5U++gi+Dqn5wsWpPp0Ds5aNmq+DfZ7puz1McZbxuWhH3ysJ+VKbhD
2FTltq26Px7Toajgy6Zkztut5cfMZlvt7tqyIqzV2NXNXCo40HG2F1VP3tC21GbtvPmzn3X3xbAG
/c+cQ0BNhtYNTRqEZ9A4PsVIAZXYY7Zhm2l6ZtSYPrcq7wKDEdUT0Z7x3A8ScOLk71spfZBlIIjL
TCfYUwOfee0pFMOqjeGSVr528IhfvQzEU7c8dyMQqRwmJGs51LZ6eE8596xQn53ilDjtEFLY/uO2
NHdtPnO/E7SwN16D/OHLeDe02Yvlac7JqsRWc7ri3JD12MxNSj1b9n+S9aG+PSjvTvtrGsMBtih3
fZU1b13qXQa9t0JPUr/gOjfJFcu422D4+hodx4q6xQPPkxhXGE3yXy1GsRlhVBIHLks8HvSCQ6NL
CLR+fQXkLU6x4sJv2CNgV8lzzAc/Jr0fqOIxw+r7Etgns2Pay9o++SX+ETjZ5Kfz96GteVt1Yhe2
NWBu0uxj67TzvpEq1JahfqUthGw7m6/agKWEvOa9NnpQkxnjgcQnPufSTW1GxbQqXdkO0QFysqwY
bRfYOC0SBIvWJGczass/ZzQzAvr1ED85EnZegxscOrv8KBztRxuTin9aLplsArMG9u5f8EW1Kzq6
SWLIbpeL3TLHddT8ZxjHX3yEBQgHevS+pCWQ8i+mdkKB8NcjbPT9PV2XYOnSI7Eekr5xNPUG5nAk
YxIY5mubVkE95KcWNBBhPOzsT8maO1cufRnBJQEhqgNOK+Zz+1j1lAEF3pBTzcFPs5OGvWah6/CU
FQPziE5D5das/jBMuILr8cmfnOKINe6cTe01aZ3skrksTsKhV9SbpkX1mGdgVpVrv00MS/bJrOXs
ZmG7hNuBDsLS06GK1pZ3hEPyuvq0R0umPipGFmSxnQPf0M2bSdu5Xo2yq1tBZpJh9x+jP5shzX7u
Y7BmaT7+qHygnV6S4bnw14aadRIqyiVuzZE0LGhgXEGkBPNlk63up0AQPBk92y+qwdn25NoWHhmE
bTZAsFYKcGBnv3gwi5heLyDLBhAEc1LXJw97/rXNDOCUeV8Eq4ZBrFKAO/UW7Xcw1mTfVMa9BeZ2
GhX3VSoWXLJZufIj9roXurU9fAujsPd+7nzMj6OuiIF0OC4RlNlh3kjcvjrYktwNXJvkFLvd0Vhr
SKEpAmXhffTwRPhU+LVG2NhDEY/wNThlC6WxO2gtOf/TfZJ2P73p8o1gkFzaXT6Uz65DzGjCk9fA
jlGvVssrnjHuBcsSxs1fgx8oI1jyIOAJr4S2YPwtwVJtvPZFE6goRIkpXoh0CdTfwVkfZOrtbKKu
tuZuYGeKMxnXYfHmrZwmuOr+/M7repz1Af7a2G5UYx6K3kFQm1hqMYUV/Kqc96hui6gxid6wzozX
n2FwmUb1QOSmqEAhV9xjfcMpvUJpaCvz0Ph1kGnGt5sbgcmbknsMBxNAsR17UyxDEI5DMF355ETz
4eVntJVTUHvWgXYAeUE7khl3mT9XaPsMCONyB+R1PawsNiDPNg48M5XM3qTLErNRY9cMWClCykZx
n2iWd0SGl2s6xKzDacZ9LpgOISvxHer62zqz8kwu9T3RAOIZgLnBoHvpzRxxrRFaBm/AhpTQHEZ9
78RoUQWy4sWYzU8X7AJ7wYziwLthF2cAN+3dwswQDNlj11o7UvlLbjO9778X6Bc7jkYAFZkZagxF
ubftt8FjcMLalZIVFC4mAdBqAZ2Mj42ePYc9M8GmTcsIRxzBqV7/9Wpb3TK3MYNsAZ8FOUuFtjES
T5lc532tRl7gkrkeWnqrgLXKBiKbSwtufVi0KPKxOYNVUib9BbSMo2bNTTi2LnN1ZUJHy5dIsCcm
dlmU4zh8HV72Q9/C0iu5g7bnQ0Tvj0bjtqSpHnjbbISc38eYwR0rLuAKpf1fXxkHKzOZTM9hThqL
3BGhfPyZkd0Vd5k9zsX8V7X+Fid7ME9OylELDWTVrYs7Y+qMKYj6Pn3BhSJ2ZmuyEEnLpguY2K0A
0OdL89k1NOOpp6uju/GeC4Jiml3MQUlWD1mXCsNgXJMLStYu8+/8EtqtoVH4sIyeRnuIO2/HtgQc
N3afmdcZvecxhWEoP4Yujq/mP4u2jhFitXj7adL7QMPZfChyPRhFivK/+Jl8DIDfmISf+oQhvmlw
reXEDKKURPDZ18oXH0bEaYxFG2ATp1caS3oz9sVRxaTIF+UpocOXeRzouXN3luzmZu3zqmV/Gm3a
LX2yA9hAvM99NrPK2qyIfmSY+yxMDCLEZsu4CiBDZORsXyKtsp5qu8XnpPN7sWgt1f9zDS+fHmiD
7t0AoxPpRmr5AStA87fa4C7bTWma5FsG0aN/rTxU77W1rjqDPkRq90n2eEJVvwUGgCBjcOv5Oj/i
TFCBJTXS8fNNKnREaLeVMHuJN6Q7b+KNDPGrr8QBIAkRjurTwyO0+rZkS56H9PkCQgOJKdoTGXvP
IGt403Wn2YphlU8F3vUjlSTWM996aFg659JkGMkvGzqx6wEBUN0aygGwMk0pkJbWhqD9EDYNPAYE
diiINHu6ip61db1u3EgDcIg2vKq1pockOl6K5uFBh5gQAGhKDm6adJcUt2PkZmT1lj5/xxuXhqUz
vGMfoyWwxvXAFrPkSYFBrz2mDrlbR5i7fvWe9P4MrNvWPBVZPeDcaoVv5/hTQwgz1wKzb/RdZYhX
WNJ3nWNoGeannAcuSAEBN6W86ot5cwv59tA/t71ryINNlCWwZr3cwnF7YLEHZlwkkd/UAhbIXbRr
V7AIkq8S+DqTPAbo3SMWyDhzjUicMuYqk62drDevSAIoqoyGJ4L00rCeDU1FyKKgT/XyFYxXswNL
/SLZw8OU2PUjVxPxxrRaJC5a9o47HMGsanvt2vRDutNSf9Qe6yUJ3Un1XWlLHjau8oNWEEG0wNLS
JLbnyaVeZQkDS9SAmG1mV8ln6knnRLJv5PaptbNR8XaX5v9fqSnZNnZrbmVNZIDk9gs+YQZbpPcy
b1ki8MttAKAFY5+JUt9oCTPwCaaKHIEql8YITN3KmrBcLXOrsuVIXdKeGgBou66Qw5lvBFy9VVYf
yZia7GhsvDOGbBABDZuTHGve57beBFoMMlVP2CUHCGjdMa3zrlnf/k4MEzZsUpmjacmyuwa1aSM4
n2Gk6RHZ7H9VPVLTpUlI4qbfa5M/b6tHYNi2qcoQaDCA6/Mng9d+j6eT69NlYYBmTX7IwrZkP68O
2vw6J/cRPTYkoS7CYmTeEktbv2KmYzuF2UBDpmphXcD4llmZCNdUabcCDjjXad3G91Wzu0jknA8d
4YWt407FK5U+OySQjjcwm/17l2bdUwtykYudUojuw/5OOn0+Cd1kDRpAtTVwWK0Z+V4sDjaYGiTG
sdzlxjgy+q9yQMbCPIHbni8NLk0Lgo/JNIuukf2OTtthPFfqqYLA9TNXoqF/zmPvVUzmnTJy9cJ6
mMAbL9nAkFRPmI38VWm3DFGBsQ18iSr1UGMozLiCGWiIS3wJp07kwCu6GjSambafrNRTWlBiCv7P
nFrBoYaVa5PiIzdoAmycvGm6GKfe6iX1UdNfuiGdsu2gHq4P4H6Jt8mkldwLU65PjQnIbEMuj2KM
9VskcxKIRv2m9h3ctJaZUciQM2XrEUc03tWuJTbeuFveZzLS/vqvEWrYiTWFcFm5eDZg6pbPdpr3
ewFxely9O9spt6lLv5KNq/80OjBkML7qJ7tjPhbZWT2xUcyeDThPHn4QDX0v9IvlFFvmayP98pbO
lENqKs6z7TdPxmSO27wcv2RrA2Cgw8ltpsSVZ7awryttv8SMqStgQGgMyGapzZ/sICIOJAAvxpAd
Eg1UXewZd4vE/34igWTV7o1YXhi709+Umjb2x8jyl20/TCedXyfL2y/pJ+95xwg7TYHgVPY5dlg/
OJaRbqLrURtGbJ1who0BZmI7cjtCDnes5Ngm4xS4i8hochTr2Fg/EeZDau+ogrwIYq3FzjzB34mD
9zEzmj7NXkGx19kLts7u1kjZMcV+0TLymQEep4VFBhD7sG5K8LxfvZuP+BqaePqz5pp7mes4/xqK
nP4I3JIDyDQuo87Sif9Q3IIyyLr4bJTN8JcC7MnyWvDz+EA8sts9DBQ6l01esW0VEHr+61RZESFw
P0uLPDeCxo0NNr8SDBdTvgP4JdAScstDeiWkF/QzodHOPmuye4lr8e0x66KmsOkbO9+ygRayNGTJ
tebNMZkNwyRZrzAW+8BsCdzbY5Xv8goswbRwaWOyd8xw9JbS+yo7l8GANVhd0LEi9avTuupjGajs
QNLaFvPlyabJKw/WXAvWpNWkPWvjNhIOnYGypuLszEjP7N/xEtYyPZ5SloH+KWYBX2OpywOKCdmK
zKIe5k505+HGnivzrSrYdlqkGWafdkxPLuB1hgtGvLU0zfxAZn3WmQUd3ZLXgwZB+6lGoeF8zqT/
VkG6Z8+Mqh5kmny/iNqHMW+tf9MMCFPFzPgXB4W82JXKXzPssowlNA28TMv30RhfkzD/NT7Vr5fV
+c2M64+xHO0L7Yp6100z3mOh7p4U5p9dj4vl26FHOIxN2950vbHvuOvNk+nk+bnny71xKjO7YCcG
Cja/ZNHV88HNi+Kb5Xg4gnFm+Au5ZXtE5bNUN55rc02vlaZYzFCxCMVJ8qjrDH8vB19/zxf3O0+n
4TTN6M0AreAV8IVfc6H8UCz2UzUkxbwv2tL6TGBfwYiT6QvvK6HLCiZJ5ugH3NHnopr/q8V8WNny
cFL6BBdfTLliLWvTTSTIlt+5xgGWlapGZIJmACY6FKP60dxpgD3WyCd/bLD0F0PGjWWUT+6k0BZ1
+IyxLH0U61Y5L7nkD54xHQSlLnuIM8U7Vk3xObBCTYVNnwPy9MYflwOu3awYkGmleb0Q+RGp+tVo
dplrmtdmpnA1rPxbJhqDhNn2jk7a//aPVc17BKhqKyGUvNCBmUB5kmkLdxJgTNZ8gnikFdcyXhsS
XmFTqTcJuxWzYybYCSgOJiHTK3qQfbLofLAW8O6rfP1wUwyZDI99mGBm/cJiL66CvnQUpHrnMx19
/1w9xhzeUtdvVenY8NcJDawTP2pdYD0BXsP5nU2/0rFUMJnVH6RTROC11k1IpDpWrFHhHLHiIQtr
GA3buddx3Vdp6e4HKZBfFoulnLjFqr01wWgZpcF0yl3dD3oPJsaDA7RoPA2tic+qiaFIO2BGTkbR
2jt30IpDRiOL+gEZRFU2HE9jBDfi5ydBzOZqysFDn2iqoJjdHdu53KDRkXVEwXIXJ0+9O3vHoW8P
rrbjjVgZQa3xq1lSctSePxy9FFsl5UK5XwEIgaDHdK1TcH3hAcQJaaL1uqjq1H2GOhOHI5fYAY8q
E+MdLk2ys0wfN++Mysi5rSefaCYURk7HakOG90GiJT5bQ5z+uez9I6Q2GdTZcpFu+i9bYUIyjMwB
BFL8GXAzI9h7Bfigmn7Hcjtn72XTGjXYIgKwEv9EOf9hN/n3MkLF6+d2PPTCX/aDZo/Rsgroeb16
JUir/iypdsOBjSANBXDMTBCJUv+YfFB1MbUBuO+Hebj1D05dXyE7vfi+0eNn6uuQG7AH4TuuaOsC
braV7Oo61qOplc8m1zQ55aLfVZodRwYA3v0jBQ4VBysUe2fK+e1/7J3LbtzKtmV/pXD73GCQQQYJ
1L2NZGbqLUuyZNnuELIs8/1m8PX1NSjvqmulVBLcLVTr4OAci8lMMiLWWnOOaZX1NWoDKNl0EFHN
rhPYmW6sScjJJrKzS0YIoBlzeds8Pxxl6dzYqDY2SQeRuIo5qVkWHSgCnZmP954HYX7uxq3ZmoFh
Ur4mLUx6YHEbIdakXk4m0EAblh138b7gxJLsZQ3tvMpojpsxAczokmaGvB0fiUGmq9Omznnc80x6
EfYCFLc90CTV2uUj+hl1nGTyW1R0lExVdmEaiXmptSGCuJEh34s1HxXsPXsfI2dQOZxokIVQlvea
9QYJ7mQ3GchGbFV6oMYFL7WJU1FfjVZjfyK6cFXrzYzujX7SX5CNj8ftQJg0Ry8CGSfjcRnitTck
oK7F9ae6gx4HcYDkKH89a0XE1kEsGs9dIkQvn81rf+Xf+38T9+3iif2/2/i2T2Xx0GZ/2vjWf/Db
xiecf4Tj4LNxyblwMKDjPf9t4/P+AdcBM0BiSBIKm/QfNj71j3Is/jfLUtj8+I//tvHJf/hzFr5m
JF++FFL8jY3vJe/A9SkPuDJXwksLP0IcePjoj1M70swMxqq1ERP4KBR64vfmpKmO//hO/jV3/slI
eWkXfL6Uhy2eq5hC2LZ3YJzOEhUuUjONs2wa41yO+IO5y84nNcD8NaP6aGyL/C6taQvVcFxP3r+8
/dKV/vv6ynZsy13dinzrL23MFKlzWERLHyQyi+IrYcUeNgam3vvUxuFLd6vAueDDjkqDSODZoYaJ
xGdlD+oxSlV4ZUlC64GRzmANEWc3yCREi0AtzIxC7K0lLcojxaTgF3hXlW6JtKdoR/FHLWjkBe2K
obLIJm6b8tcUVkxDCouENiL/mviW54cYpVY24Q+k7sM925x1h8qmvPCH2ejBa+bx3ftfiFiR9X8Y
u//9RnBx2tJZfxF3fTj+8OnPtYkYhwFAMCY+bWANvOChHBzS8ubawTqDR1Lem7klHsCk0UrAdE2W
cV0xjmWptJufS0EbGyIjYZEGxGx3Cw+xfuyg76gNvRes+mv8ObBt5JbkDhbafgRO6IijyMn627C3
VmpQmuc/HB03+d5gLDyR2FNXXyftsdElbjjfOIwQ0ft68QSh1DVSxgJkSD6meqYYz1RX7AzuYrxk
j4gvhwlO6GknOXB/ikOdZnuT0V13YjZIGbkhiCIbnPLuCqGxMD1kI0UmrgcZt9u4SCYV+OgaHmAr
ErlQujN9oE5byr1YOI8Z266zve+haLzsmA14rHcYUMWyT9pJKXx2fqK25aL7zyjkoujKxntlBSFp
TA+qVZaLN9NykNMhFhoCF1qixfCtXJpd1q/WHwzlXb8FakjTIW4TgtZTJ/E4T9GBXeVhg9QElNAn
lME8TCZGo2XM7HPAYzB3uzDs6FVIN79JmFiZOxpURDtbKLxJ2vQoX44TMfnWIzfsOvBDfZd+DRaq
5BrVvxovwsjww/2SEJu7T6gwcFDxVHAogoCRn4S2zWiRlM8Okgxdh/JTKtJ1NlOkWAuceMxt0tNF
+8lyy6Xa2rka/WB0OmKdnHDowh8aHFKyl+gqSQub2KgBzzBKpG/n449Qmc/E1yxBVlB3p22NHQvZ
F9b1Kdmb+NiG7fsP/1uLEcd7DxAD+jDTWZkHfzz6HWVCNpjYHyP4rUdujAqWZLbmU4YxZNnosZ92
y2BU+wHb1cbLdfjr/eu/BJI8v3q+VOARTN99dnG/vD4clChhPD4EdRoB6WgreYbvL4HvXIijSvjp
R+yWNxZ6kAnec8nKzuEc8IFctGkVqZya4Qa9rx73btBOJfL2tvIedDMhQrIWQowcWolzgwI/b2r7
BynTFTF+syAdhXnPHlqqfUb6XaQ+YIaIdfX/b7bM+oVAzvKkj2oLNpC0DyATIH/9qWnQ/DZGSO6e
P3PMt1O5G82MGTVuKsFxcEJTORQKjfVkicAmywtqpdEf4fY2P9itXu8W7NUkG0iHXBhlmwcbY2l0
xGrZ9DSZDzUo9tMRzadaz1HvPwhvLMIO5wPJfuQr6TnOwSJM9K8zol+GLlWNw1XMeDTdsZzZ8Ftk
p56Maa2VptQhqcxs45ZUqDlhq5ZuzORQ6JGpWNbOI9i9ZWVXuG1jbrEE5RywScHcarCe3Qef+fXD
C2aPczDtY74ZDiEvH17PUY4awvUjD0v9Q9hVd0SgfLFPVBl/TmiBfsBcEeuP/98PhzJN6XiWa9HF
Itucd+bgbUUcXenIWFFWRi6/0DAlrYdDPPIcL6KjjiIBZ0ghwAukPuDbcWzpgMPTMPbv/1gvHwrO
LZxcTFus+BcHQMt6lPtz1YgXpxY1GaGB9IzxOvc8UmiH7COAzwHL6/dlhE/RbXqup3g1Xl5GjOgi
0yEhdYuFv9wI2MufiQ1zbxKdz49a1uG+79qF/k4+YEctsQtNGGVATacEku4x0zI9RNX5EGnmnB+8
qS9XzvXDSZ+IGltalgfzwT9YSGgkWUjkYliTIx7kxvGMHRzZ+Ainzd1KhN15eEqIEkTGR0Oy+/z+
L/DW1YXHQ+C4ronr9uAQmbTIECX+QcYHvcCfmlfjpsoSILVzHHXbZSKzMhssvPqCMeKuxUzz/f1P
8PLQ9Pv+LQvmBdJmV4E3evnjeMqMOeTxDAxYkxYCFUMwM3260t1qGophmlNNzt2we/+yBwvkel3H
BHUB+IZVUvKGvbyuDZ3BamvGItidq2QXYkS5A0zG0WiAw3HBWU3tjA4XoEPelBOUE87xfUI8HJ0H
JyfMjJ4IKcvvfyppvtxXnj+WAIXEM+EK1ze9g4+F6JRWse+SC1GPV1GD8zIxYNfA2M/1hhMZkzIa
vUw++tVifelA+sW8jnzROPLibMoC+oPZWUUfniR1qgb4HHbLimcvqLaBYPfuY0GHJsHjSaN9i6/f
JuE5E/FXN0bvvqOJNh2BjMiP+C4WZHP+fRqZ0bliFSH+3fAYfGkzUaysTo41nL38F5kl8VdpTChp
SjT5C9yEmjFrAT8EoyupPI+oTmFX9KNnnYzaKabtUmAD2YYZXo22dB2ecg8xuGxG8xNJfR7Zd7GL
vKtndIbhELcXslhfgOeHBJx8soyRSRoABQvsF2oG5BxWjU3BtxAgeFntfB4r5tSBHjEJbVoZWlFQ
zvOAN0W5a1rZVCB9LpHPdKfzDDufoEQodJyovF9L5JkLwXm9f+cKDemz4Sw/bcG4I8B3+qZ9ssJY
FYHtFM6yrXMjOYXNxQErQpOKIED3t5NjV1/hJHVPXmQ3C5qzonS2TtemT7HgVHjCmiy9jd2RCUIH
dyLPxpNJS5+yK29NSUth7y7oxo7t3MYUkZphFu1TDwTXRlRi/lTqXDzRRp9+eOAVL6mXBptUo97/
QuBQxqkw6eQFHZKSSgmY3sporQAEt5Nl4xwyGGRgNS/wwVuT2UPwVTR6AXPzWG/AXvPJWCxIFM7J
EPhKB9JHJ0KEAWR2wolR3NCxhQllxf4ROBpsDVWNEmIS5UwSqHDAqbc5GicE1ozkcKFnP2edLV9k
yCuGPdgJV3W+QHQ1YqAJspp4JOashs/vl3fpF6+a9UM6IKcmc9w0v1kcVX5yspwboA7F8svFGPY1
zuKegFATMOnJnM8OBBxcJ7etkTX4xTGqV5bwr42cafMWMVV6yvgjqpF88p2vgiB/opxcpktcILSG
jdqe1Qn3pR7XuRvCrkIR+2uBsDt1ILWGiEOtVddT2RpyYu1Ew1kkByoGw+0wO3QTQGssiSAroaFm
brhFZQYTFTdERS2STdNJSu/I2eRIo7gN7ZnJqe1mLSHXqM95NsNG4s4K49WO5lbNA0Q7YlthO9Zj
QJHI3GtieiQCGlPNL5lPMXRSm0Yoccsa2XSC8BC1GxyYTYR+lOZqrpnkZuhEvdO5dWUeNFlGJgwR
3UZAagvW656l/0eIBnzaKESx9Sl3jvFTz04kjrJ4Zi/WtulQoNcTVJCebi9xmYtNOYcamGPVkayh
4W44jBEHnvWuJFUBoS7hgx3PySYzugiQt4W3Hpt3ZX2lhhsJuUlC+zLjYZ02LUSX4thyBzKB256R
FGnIZmhtJRKpW18zcNiA1/QvyR/svC2llclQjJe75hdM+nOoIVlHaDOzRryA0uMPQgj8GiUeREU6
mRj7Fyd1v4zoMaHI95ruQc4k7askUH7eKMPTxgl+ePW9rnpjnVBX4pFpX31tDA3NRpijyj0yEgM4
gDWH5RlZxehNqMjVTeW2ALCxWvAqYaHxv0GF935BSg+/FnDFb6si1+v3Oq2vne13t2S7WXxuZvSr
yBol/saB/UtgrfKMb8JZ/WZEZeBqxGxi43ZnPrtv0tjp6aQK66KPsOjvXPJSPUbWpICP9dBQV9Y4
SXDoT8TOtl6HgoQzf7yx8BR9rme2F/zpopt3ck5phFqW0/KALENxniTCwSzs9THBM35lntlms1wh
BIDLZo7lvKlzZoyoLVuHyh5rfIVMsEdJphEBTzvPqQ1md+UQB93kisu6Su1p1fRGx2JZn/yyS6Of
WHIiwmGzyTxNeCL8bZG3Ql4IbGn5xu8LXwcqHAxj7/Uue2+XQ1uFbbtcG6NVPmHGSu/5C/JXZ4TM
/NKpKb95RTsyU16yJCEghxxL9rikhvjmSUQOoAQZfMbmGlvV0cQGMxDbRF2bDB2xSZafPKvuQ+So
mCcDs/Xdmyls5i+4MQYVUOlN9wMhEfXp3PGwHMuOMcoOtzEGXMADwtt29Zznx5NYXEp0BtR6w9Fy
+cXKKS79lJCFTdN5IDf1wAyTuGu7h2xSm+hHx0lpuEINcvONWTFcYyZTZdDunajOLKaaUo/ncex2
V3mM3QmvWeUyfGUcUwRtO4ENqsu6+F4uixp54nKYtcE8LUa6HUQr56OkiQr7QiD3XA1yFYkyDFGV
sbMt6DLBHDseumsGyoSHmXqAoFwLaCyziPFFSqCM28J3h+uscvQe+aX7hcmPcbNUYulPlrzAmD11
7ISxRbAxcjCt9RHoqF0+Vsb5qMM6OZZh1qyIwpuEAXmJSi5iZNUQ3+mX3VMBwPVeNONVO3D85kxz
Stscr+X7Z6fXR1mHXqTLiMlxLPWq4tWVgbw1rPogE4R5RmQkcYxc2LVqZZzRGih3pDub+PdT89Il
Q/6DWuZlEfd8cLM5v5orK3glHx+c4wXUGfwURhe0yDYulzisV1i8xD6h0a24UALev93X52YHUiPY
OlPZ8OfUQYFfw6kds45XkjDW6KtXI4othZ72Hi/5nd+mI6tpmF+/f9G3vmOPxibSGVDs8pCNTXet
HVIgPkHnJ/V57kOqSTtzOF0S+BgT4+sTI9bhXTbUZDTKWfz9Pa8qMXgjdPd8aR4UygYuBCazxM13
FSK0Ds30zh/HAXYXA1MVizowZ9xP79+z/cZN00+wGA+sOGh12NvK5KCwfg9dYOfd8LPkEZAEHLS+
vx0TSCz73kCbgbmjxaZQuhOghdCP54e4B4JAokaf4FaBvFciYluifYPNE2VIrjU5LEgmAku17OQE
EI79PquF8c20O/YSCzvFMteMruJUMgnP5l1W+faF7+DyR3OE+gZBe7tmfHYDeUp26U31hnlsDlfD
KqMtqRztFHTNTGJ0RAO2O2JO3NHNNI1pM5oJHKyqV6H9QT37uqZ3lG2Z4E1dDxOnPCi20wJDOVsw
MXxtGd7PaULKdJ6XgI3e/1nWv/NnD4P6TVGzQvSir2RSPr6s3wyu3ANJ0jhhBXN3dgD2XuGKHfbw
61COVR2w9RG9YbXjR/f4xrvOq7eOmHgkpOUfvHuU8iZHc0NzZMuRtcioJ7qA6aHM5XIGFs27/+t7
hauGGPx51GIfjlrsabEWg6AMfDi2v82Yme4yzmAbo/X6z0WtvB1S2Bl9hO9+UCa/8WtyZZth1jrk
sdRBpwj9RZl7GTRTDiOk0TlhtgsVKMn370+8UfWunHjqHp/vFVPbyx8Tu5+bO007BHkdF8cRL/mF
3doZ5lNR3upctWtL8ofuODHJojM2cUKCj99H5gWLjH/aFVV2krayfHAGx/ugRXIA5F9XdricrLOQ
1m1h0wt7+eHI7mOS0ebQ9awMy16JSCkKoLbUVYCKMXskEEm7gZWmy6fUAoyN9W4tOOuYIDToGJbu
gnkuYbzqeNTwh1Wsv7d1jiKvbwxZbh2f1HFUvbwrqwkg1x80Fd5oddDrWz86AyVzzSJ+eQPNJOqC
zBWwnI3ZbWD24+6cC9YvXYv+p6maz4Q6YWqIRdae0L82UQDK6TaxJwZTgwn066Pf+znE4OXbS8OT
BRxdtrTWr/jlR+pjHvcyQzTvEwdmnw4mOqbjaazsB9dzGfL4pBchfbXQjSvTw61Yt1njBYLkvi+F
aaPdHj0xXEPupVgfI5PRDAdE19vQ/n2mKYr4ybHcuNiSlQmRzY+9lsyv1BpIz/TBANPTNeKfY+/i
XYEwCarR0hbnrMiu8x9Ni7jldCGiDaO9o4xjbfJ7bQZh4AIfhjn8rAvi4BnyztFtyDHqoTPDyQY0
oO1fDITMb/kSyWST+Y0unsEO2CWwl0/beJF9HMjQ8zN0Hzxxx+gBRXLmRoV7lycTKv84tNtvKBzl
Z+hsBWSrciBtvYQEcoQG36Jv0PdYFSRzPOPMJl592TqRRvbmuqRt5tOc/Uq6tHFX8RtKo5E6lbRX
W6Ki7+Ai4Bem5PGGdnlAl5UiJEQEXm1U55vG1pJ9xISJnkGBJlSlM+fXlrYANXW1d0qgQ/j0q3CX
R7q5134LqIEEAmJBC0IvTSI1/fx7hLWMBgOEayTZziCOPNVlvwDVhBIV2CD3Pc0IjrgwhYAvcu06
SNIMmyUaqP6Tv6z+EzrQ+TmlEQaDxqxr+LIZov4NS3F9Qd/DEaiIjYxgJj+uPsoseL24u2tshato
k3uu+2rJi3zUvxMURteKxZHvTOMukqkX1P5qLUnBzr+/+L1xPYk2QdL+JSBBHk5GzKGtFph8JJVF
/nLJ89egximn8FPPcY7gJuYVxgd75+tVnSEZNGPXZjzkus9M9j+mdUqDt1M1eViji/4yJsm0IavR
xmX//q29PjmxpoMRIGd91UI8r6x/XEfoqutayZFczV1yxYEuhZBFBRyJ1viqC1o+DpXJCZvCsLML
I716//KvdxV6Cmya9HhZNSiUXy4yphnCJyZbjQFp7+21RiwudD1B/Tarr+9f6o0fEaaRz5CBEoQN
82CPMLHk5py5uVO1zJ9jHVnQyeFO7lC0wYOMs+7L318Qp+z64zHJQcHy8t7y3jCNtlrhNugH9x7D
g2MAfsVto1xUce6YfnA9a12RD1ZsVDcWIxtGKByuDs5bVTm7nWuuGWoFVWaQNaXN7kaoxraBnX0k
OoDTR9mo59saUxiK2caXXwxoafj0VIM90c3SuN6HzqAvu8ln+K/SSLaB50z6Ju0Nh8zLGtrPZq78
2tyOUSc+6vm/8TiSX8CjzzFQcZo5+M4KHXditum0RbTET1s9ZWDUEhojjYOVVzlRdDqNhr2DD2xj
EkfA98H78Lpm48QqUYg462mOE+zLHy2it6hLuCmB6kJYRF5hk/M117+I13bpp0QTNCgkC+8/KW+8
7ByTLVJi0Js41uGBvPYBcHQtRNcJifFmYbpzasfp8kEkyFtXQY3EIJN3fT3IHdxapXqBhrMPXAyu
1y3lL4p7VZ+9fy/rXzl4CF0pXSATa+wNh++XV2mp6rXZhQNGY6/ai2e3Y2rT/ykR0dZl637wg72x
gihqP4cMKjRjPDUvr4fbw3TG1qMVY5XOmY8n+x4eULEXwB2iD64l1g7Bwc0p31aEYFBio+c6WK5Y
MxQdNDyk9Kq+MzdozxAbMvHgAHCS1D0CVFxvVzT7mY70Da7iJLYuh7LAn2q6yKGjIW/Njz7UG6+9
J1xWNo5Z6Joc6+U3MCyt3xCLi9UgIpAP7nl97M1p9aUX9awD1xzdnVeHhbnBGZt+4wEnt8oC1/X+
7/7WEZYCgXEdRSV6GnVQVZY9OXKQJTgv6kYqmCPSuiNjyfrcAKVXFEKd8U1lYK42JuSlJ68loO4K
nIx4pOkD+bbKPC/avf+h3nibPUbKYh0gWnxFB19NR+5EoewOCYgRPpQymk/szrVPzWFadmRdlUcj
mocPvojXVe+qNWEuSLOWmuwwlsrLDS+fohiZcrmkJ1FIXrSQkBsYBDSBYp/bLSjTz2PoJY9/fbe+
YHOzbXpOfIKDVy+a2G9SHwMzKfTmVcx09ZNhzYSVj250PDtt/yMnaPLh/Ytar79jD6e14E69dQ8/
XFaqpIjWhijLilu1YF8cbfWXnNnwxXWcHXAQZr0m9brxmc6FNDU0UBz0/ecYbPt7ZPvpwHxKxmUw
m7EF6TaScEOlp3O8L1k5pvSua3GJ7Gy+1pknn+LeYWm2RUilFDmTs1+wYkKJp1VDCtiYWKC9om6+
KJaw++AM8XqxQeDAgcVECMOrflgTGTn4zMqjUQxIH0SYBPjCobFDaJ9UJ+9/r68u9dwnVZw7fYXi
dVXK/im8IM0IkEzlLUFh9bdLY0xH4OQcSlZCtN6/0qsHlhMK9d3aEmFGRibcyyslXgGCb6T2ZHyT
bEfRhCe408rANAQAkE6EGFHr7sa2ym7//pVfyz54WD2xqsEccrb4DC8vHSJXd8I1E913c/MzVF5i
vGaGH63nVsfLvLhXeYkC0FiY2zI1sy+7tKuuBbLyje4jhTG66S67al0+3v9kr/ZKl0/GoIR3eBUe
uwd7Jal3Npg/sQSYy8KL2NPumRNl9un7V7Geu7EvNhSqF+TQqx5ZMew5jOFzMpLfm8oCy1Gh+dsn
wjfioFd1bu0Us/ivvcqrr+aESD7onAlSc1imI3NxuwKzPlOHw2xjJp0DZ2JP3uA5XKOeM+9HBdBC
7OJyLL0LizZzuRsz0/xskLP2qQCN2uAJMNOI8Ju5WbahhVuHWt7E0ifASMYncmws8FtkOcIkQ8bM
eJFyMN5NXdG0ezFo7wLSbUh8gmKkQWJuTJU/E3xJJsnY0lXNyDfHgZTpb50QyD6tokXNJFWh2w0D
5OVJNxrQURXn8IrbGA7oadSsLPKx1R1p53QUu5MxcwGZumSVzLAcjJD5LGu9sa0JNeiONTNwdVN4
ZCVul4gH4pfdjM6d30zDT8erlvI4LooUY4+ya3SGgL5jXOpTbe/puDIdbdEk490YBsDjEIC+MzYE
ZjoYUcGxWU8MYfDfNECR8O3DBilCxM6E9j05JMmu3SBYGszhG/mYNNKqNnPf6G8ZGay/UBdYZ8tk
oRY12qz2dy5Y4xL6R15eMO0TKaGvGbZQF+0VCh476j8z5cVUbVLB0qean4E06Fv0xnTn3EYm2lH5
qcR1je002lh8O1m3n0sHFy38JITHW2fokbGOfbl8KevSvKt6Sba3P63KEpBYcPYY4WGuRmXahFvd
jfUnuIzjIw6nycT32s7f+yVc8QlNXdwZuoFCHWe9R1SCm9mwmChXC3iLlhkighthI4wofEFpLiID
ZmNF5bGJAKk9pusNBClrarhYMjVBZCmDYgKsZYz6pMnmiVw/r7d+4VltuyCkB60p/1jigBsZHl5e
U5CpWTokN/ujVV0gyoPkglWW6XZRZCOJs0Ql08MrKqM+afoazCgCtnFGJ6S13IZxaYIFCCNlH8Hz
nn7UjPbtcxhe/t4k2kDu9Nw2KZRXF0hsmsj2a8sqd1W5sVcBGW/0BYKj8j6NgeJopBjVrsunUG81
tjAsbVbr3/igY29TfyI5gaSN8IfJ7PhHtwwjZjN0xl8LzmouwSViQTiPuJRGcIJhCWR+46xUwjVn
HXCksW0FvRiUpoZ1ZzvM19t2aR4pbvRJkdk2OJMCC+42xnT2yFEa4FA3wEEs5VIi8wBKyvPa4YrB
GKe8Zr9GefMTz0aVwzZgcL7xPeTQIOR4JTdx0fg/ncptvuYLPSho57ZEtmSJ+kzgWn2axyFiLXDj
gRe6c+MMXgJO1c2QlPgdOfQDZbJptQPY8ZzB3INKc5KznMPnJaVNCH7dqBDmURRE1gd71Fs7hSLl
CesGgYJIRg/ONh3DkYGxtRng4VXlPrJKdVe6Hh2zlD7vGRPNFOyeO003vGThTcPc/ARaTHI9llGm
z1ZBl0uPTLT39OFIGnl/IX9js6ZYNRXTJ3rQ7Gkv9zHOW3mJAQI0fJHaP3o0B3Cxy+5bVcUfHLde
b0xrK5aMLN9FggZQ9uWVkh6/WDJS7khQh2QrSJwjRr18tDG/PhModj90rhzoaJkc7kt9yKCCWT3S
CD0iFmh5b77nAv47MeTeKS9Vd2Xl3nBWy3o+yuOq+YbChpcHvjh2z3XsAovjeJqRiVmIzo7QT3wD
i2DcVTyP7Qff/iuxLNWPyYEX3TLU53US8PJLQTJT5UAUcJ0z2ycdB9E+p04vfaLj437Sk98ckZfu
BbRwo4s4maqzYZT6bwtfPgTtcqaPHGUEs4iXH8KpcWtj0RuDorCMo3EGKec10zfb6eXlQBv/g9Lm
VZ29Xo66lym64Ic6vOdpYHzmKYZ4QzzYl5FZFD8mSbo3ZgSsTX4SfvBIrC/Yy5OKMimy1wxUV+H7
ORgHZOwyBogXvEwGYHIvK+p2YxTlfEHwVrQL/VAdgwn1bjraw7sWhF72wa/8qs7ghiluOSlZFgzI
w8kyOSnzuEyYqcxKVdtEFwoU6qIenDR9GtJi/ArQ0Ln/2/eaa3Iso7cgLaRUBzdtGnlcWB358mGS
pbS1k/pkQgOEFDVSH6xwa0zd4RcsYNV4jPEo4Cy1rjF/dGJDfyZhl0lIQDeD0MYEpdK00a0E/TX6
SuODH7pv9B3y6EimDh1osOTJ+RKGbO2sdvKGFBJ9nxip9bmHS9xvcJwsGv9uLe5cg5BI+BfO5coi
vjYZf8FqcQr8S3bV0hAwltr8gclfJoGLoPQop414V9Z+/ACoMkKKR518Ng6lf7EkJIrvLTmsrM0+
La5Ad8/DxiWyS21r0SxHk+PnyTbNwbLumjYtH2Yl4mRXGHb9wwHBCzllGiUFm0QO1RvYdzcJiDqL
pA8D8DJ5wsMv+upw660Om2jQj34bXeCunZrroYi9IqADp3wUG0PCjoqZ8KO2wVs/BU+ZS1lr8WMc
liXMzHvXsRsqoikHMeda51PB3ZG/iu4OOU/5waP9xvVYM2jaUuihnniWN/zx0xOHmBCQU3GA8SFl
8MWEBio8hT+bLI18y4NtfrCNvB7nUne4aGA8bpB849W8+fJpSxxD8D4xzl2Wy4l1fBPVdnWJLKp7
qPo428dVR8y9K+Y9LbGW8TVic5W5X2vfnI8RKXq7ISUXJgV42n6wtr3eTvlw7G+C6pfvxTvY7I1m
BP0vqYoaMSX3dswkLu0HRQfLdZcP6uw3lpU165UDCrsp69rB3tFr0tUNW3EtH/5F0jTNea0X8wxJ
MdkiEKaOQgb3H9zgQTozWzhfP5W2jViF7VV5BwuLrtI4MRzucIh9LFHwEoheLTM3lvtaWsAGNcmo
yV6NuXVPMB/2SUiG5kb0qF63MWgBOMolRgx4BTS0Nm0ElrQmazdHwZI29+jx+s/gq+UStFBqp/1S
NN4n/qZUO/pyejcQbgWSvk6rX+jAEbdoY+i9D5a01y1BCnvLIgVWcTi0+SlfPmQDL+5E8gAheq5u
vyR0pPY0pwneqkXp76KQNChUYgZEf2SKcW7TIc6MXmKtcbvztvHb4/eX8zcOT3weTwmfmts0D80s
rahDH6U8It2yzhJOscyeNozFog/qegzJh2v56ujiPMhEC6/z4YCSzDiYOd04BmY0J8damBVwblTR
17MqR9gdJYpdJntp/LDQAYKr6k4j1ENdRA9kKMiKSEU7PoEZ45DWUrnFjcnZQp02kuM3RXknwFKp
ebqmczTdJ7lhggRPRog1sotJ62E6vObqMkA9y6JskbCY3eonla94yqxJUYybTnmDhTc9V7MfX5Hp
jHbaNWCC7j3SPgSH6rC5F0uNmCJTiBYDZvvur5wge0JDSQvg1bBS56Oh53P//MUhAwknY1b2eBr6
Eqf4ywcm6pUHqK4GLRv7cKpdA1+ssYT2yJx6GZCZKnFPc866AQLgo/DMhrY4RTxe3JID6N5kgyyj
a44endyDWKz0uRFOxUM544Qm8lLRqPD59HqnusavPiuVks7Ijpq0v72Hf4UFuEgeW0CJv/p3k33f
hQes13v8Izb43+tvH/qH/3r+q6Swrf8FxGXS0/18auebp07n/X/9T/7lX/6P/+Pp+a/czvXTf/7H
Y6XLfv1rEcDjP13+dAr/eOfWi//77y4fCv7dRVX2T+VT1Fav/tFvNoBl/gOz17dNE2UWA+61nfyb
DSC8f5Bk0qR3mB8waF/fzn8jfqUNAIB9iuaCiXQTScr/YQNI8Q8dfmACjEBIxhY0vf/3zV/9frJ+
py/zZfz73/807PP/f/nmslgRJsmyJSyJEYJZ4Msn0HAQRJAhmwW5TW4c9Dsk8IEeetlt4HtNHKL6
evou+T2snUasjxwlHcg8gGfUk/MnrNTd1fPU7YaituirgKY/77q+W5gFkba7XfDS30o6Q/Qy8EP/
zGwP2zCpjX5+7lj9uB1zfOgMbAnOlb1sn5ScCCmUhg/9a+7pHaiw5e0P43zZEKc7fJKgnghRxOlP
5Q+d9A6tOeGBSbOEIK6bBTiilh6g1aVb0DDW9l1BaFADsF6D1DCXBerUPLXfZ0rkC5K1PUYxneru
4AtTxkq+AQMRuKT5Iqng0iAv8PFjLy7oyyJRx8QdYUUlZsO+pgKST26TV0YgJAG+0NUSZJcxM4Lt
AnbgWw8+qtz4dl8R1QCKsd6WoyHp+eFQIKzczE49tCT6Mp97Ij8Vu++x3eYF4T8LPsljOVvRLbA9
SI2mxhXR5aAYScOyi8vMXVx0Enzd34y8d+6xrSPtmvVcnaHxJ9GzRnQ4BdCuQT1AeNoBUq1nNHNz
3QO/IbOT78YarkyvbpxNJZvhjj5oTmgCZDkGd0440UwJEc0DnvW4iVqi4sm0Iy8mhyk1pg77h1Nq
Wx8Vhef09Dg1HLAKCUV7MUeFOLWSwUr5ebU49jFughbwp+sKjKgmJGcqTlCurRjqMSYeK2FadlVW
E8gejV68ieLs3DNkct+I2v+Cjd90djg57FOlNfghbOsG94LiAAyk49+ozMi/8IDnEA4GN8QNYGAp
3hlh6UNtZ1Pxt32bte0lGK72aunb5cyqF2+CEVUNeOd5+LwTQ9XiS2HlgsffwXhI0qsb7SKnaVK2
bg4NK6fngbGmTrdGN4o76RrDQ2L6qJ26qQf4mzcRzF4W5d4N8KwoZ1PPvgHjrFbtN9Nccoz+vZ4u
IowoEPBKyrlNBlXqJov68AKbL2zEyAdVF5RezNCVnOf8pECQ2wYJ2Ch/E+uF/houkeyq80l4Czw1
lUCbzLqSgbfERN72VivZaqPKaDEgYSElnIClBBCF6156paHSncDZ8wn3aUX+8TSCwWsmM3mKQXFV
J4tZD4TxdNEpA09xrCxgDMTl9mWxrbKZzQcDUn3SVaqgoc5+SvRbGdllAD40dcAQ2xdzONI7923r
OkUhDnA+DVtsgolcdWNxZ14jbzDLk9o2pvPCprkf0L50yMxtqBZu+0IhTmEVpQ3+vC7//y3qPzBq
v7tFPeQ91dLv3W7Nn3/+//9LroE0gyiaLYYZn0Ut9r+YO4/lyJF0S7/L7NEGLRazQUQgJMmgZnID
o8iEVg7hDjz9fMi+dqcq50733N2YlbV1t1UVkxGA+y/O+Q4V5H/cTvY/uBqwxpurut1A3v6ft5Pl
/oNlL65waku2EtY6k+ubcUj/5/+wnH9wmbFDwmJl/g4G+m/dTv4fdSUbOmzIFnM/rkdE7MHazPyl
UdQJXtR4W4BnrQYan+KFLPYREGLtjvc1MMBs/hgs62qUH0t69cfnsdkP3FHunN7rgHcJXdko2FlY
Cvv+UUJObvqD0F/oCQ5WQahnZeySjvk8yJF4OfjG/WKy2HXelvYGf8Rm/dGyfeJCGoxiM5219qsh
5AxA23xInl11r5d7T+CtYqsCTEbVx4FSEdBHwzIpZsXUsNbryj3xQcghmLWLU8P/BcpvuyaEcfEJ
MwGQDm1c/CyrfCuImdX7KzkUABx+2s3Vrcif6cQjVuRt0f5a5Crlf5uhvBtV92nE892gz0eNFHi7
gP+aHIRj3RQ6Tn0OAFW9+cUnVfsma5IN65RQAxNN3gYgk00jg52A6q4XX2bbXhrnEafbPp0+lNW8
OEgTCOyKnHlBnisbgjpfgqmOYP9GVZOSO5PuGFxEhjKOWjPxIRJWZACjS0hqJ1S98NoDUtStoX4p
WQFADlvvfs7e7e44pYoa/8eYnAn+QoiFA7ZgCSJuK+zwFki5GDWSBPZqhtWaPWweSv2nsXz5y5MW
fBguug9BQCPCi3T+dBYzHBKEfHH6NPopGSsHB9KWYEWj46tU3htBO8dZo4JoKaqZwozOcAOuZFMa
a6O7gwTUK1LMaqIVlmI/JeMdiQXhCmgxexUVFtdBau3nqdu0Lm7zdtp5qr218Hn15tYwm51eyl2a
9pD3TDDe3S7tPuoy2Wg5j05mb9YxUnrKWCjkCy4RLo9pzs4t45+leWTPpPLv2va5mPFcenJrE9nr
26EQ77rKtua61wA/VuZsJQGtyAR5Fqxbgq92NZgVl+gBGHsbK+mPbr/XGn2rgnpP73RxSdvwEgKd
YntD0td+8SFzOxsY8gmEH4Avp8R9maYf7dISPnxT9niTifWteRPWn5g478BoN4CCUfv+KGaDj4kn
1Trm2ZeH/rQV83ayFIVbTiKGBc+VjTWStQWfJaPgjWNrUd9ZGH+XQw0EvcKsJRMgyYbaZgMDNuur
gqpfV4iWSHjZljWDLwwDKMNDVyq8leam9K6u4BfXL5Px2Bbqroq3fzkJ/4v61zP/KH9/HzBYh8Bj
rdPsP4eQCEugaQ/kiZnlLzLqQA09F5LvEtSFK+FrXzGshwFh9ESVXOwuP85etTMm0oYXFWmx3Ddl
HCmg2hNkjgmhcmJfybSNXKoYMu0ICvis1QMFJFDegTs232T8M7SzBkNIe8YK3ESSK1YgmDGnc5M+
LF0EhmjDvm0z+9Sgsgg9652lJi5HbvqVrLgzeZtdRgjAlEJKdH+5uPZ3umr1a+3s9ueuarZlf6Td
JmOqZws8FaTeUElCBka/jK4ldN27Pn2oSEHHXP+vP9Q/VWP/PLX/8qGu47+/nNp06lVB6s8YLuUz
bu6r3eTblITHhdCAqn6fW4Nl3Zvr8aHsjVns5q76N9/rbx3tXxrr338EhgMokwBIMLz/o62p8XD6
MAgBkhtMgFwq/nQD5DhZ3YxbQsQXK4RgSMUEqXGn+0wQHmz3WGtvnXfEhVQ0MH9D3XzRswtvvTYf
lXNO/H2J1YUsX909gJ7gML3715/cH3PR9U/NHIVFFF4ywBvmH7M5xBAeigioCiL4JGthO+oueoPL
XCz/5vNZ/0V/fDz8IJpPoHDUxX/6R0ZSZEZd0tHwlpkkbAMqS8B7QgE/wA3+178U6uo/fxoWjxUe
QTvrIsc07b8/D9LXlQahYAw77eLX7oMXG8eslwccl4fJnbZsd7d1QLhYbr3JtuT+tVigHYtm56Di
K+RNCcSeRX9NkEf+7ENLxGkUJXkdwol/1RNtm3DP/xNiStL5GuFMkoy0XlJeXpkN3xpON87/TVB2
x4ydqr6e5vCM2+RW9l+Gne0HwpUXY4tX9ka54qTubP2+o1OxTJgVM+JRI/SghQfuL5z9G/zTm4QX
E2pN6IOhnICS6gt027h9nyrr2OjqQgoy7SlHiYSrLsqDmbysYYVQ0AinT7ZaqmEq2uXLLzJssRif
BH1rDy0ek3seK3Dwt0R1meCdk8rcZgaIVy5EH/T3ED/p5RGIV4gV26tpQmdOdeKTM5zvXh8KHBbe
jykRkWxfNedlvYY9Ueyd+RXNTGh1M4Tg5RCkYjPZj603b7KMWAr9RrJWV/O3oV8Kfw38w12rPeEA
otH6ZrF50qsd2JHTPE64SH75xrfHR2DpO63D+lJ/jEW2Sb07z3jIq7tpwKBypLWZuDlceFud9poU
01bvft8AVfM6jMG282nISUwctRY560WSR5wXRED0IVKHsPTHEKLffrHmrZu2G5e31aZoG/xTwYqG
NRWn5xxqJJTb/aWzibanRxrok7vFOg5L9UTA7J4WmfsTjrtNTEbp2QdlZ5B4803eHGZ+eQt+RMDV
towjj9SXuabFlsZ5MXZQ/DdBdkjFPiHyBTP13pu/EEkQtoE3gPekMTnvuftGqAfJhcTQbWOnO5va
jB9XpzhBhX3MJ4IFxEvhLSfpnsweLdO+T52wJs0zdl+QbewmrN2eex1GwqUW77BeqcBOw2pF/lPI
aLU46Bpx8KWLbuzWyb7jMb5X2N5KsufzYc+jF+lFVJlvvgGOHNl6OyYHS9lA+PzN5Jwnn+JxTk9O
HhwdEP0SrcbK+E3JtBGEqtX9w0LcfWk9s+W6sWwSxzz3BJE4Tp79FH80BHrQCQBadrlfbgtyGKr4
AXTF3teu4MFJc7nvxi+pLKovNrRkCNswxGdKgjhDNxNJvz8B8KeGybdm9WuULvUIMl0SRmpo+mUr
jwYoQbP91RD+Mjy0YiK6bit5t2J489I2wqLwwyB5yyZ0YHq+LQNI8o15TIMr5Z/0fy5uBQ2Vui4A
HMQVabysGwCHsMDlYFFxVeQGLlXARa09OdnrqJ5Ykhw19Jrwyh8LJh/LlOBmxE1g3sW6tvNaUkL7
L9Dv+95+kyD5YMpsZylPDJsf15JSklY6BjUhKkzV0ylK26+6fwXOezCpNefiznb1aBh/6Fn6bCuC
tnuSprsEfBKglYMW3/QsBfyXyeOmFOkmS36ZLaUmxmFoNhtwsr7fkOcXzRSkQNlZYNJbVChwSCtO
8mtZ8L4onpX5YaEc9cdXz7xBiItk5nV1/sNv2QA82MBQ29muyVBBkdT81uinns7f4Z1n9kHPX4NN
jLUhssyrcShS5iH2zkxfOi0lQowztileAjkRilmypHN2aysxGuUd0Oed282RRcZ4B0rSqYedheBq
QpIE2HmrlUDNSpB/cX/XGf4mcRUMZajI7tES1C0uejCX11i8J0QmEyt85NuCcvMy5s9G/aumVoJC
F2LD3LKxPsYztVP+0nv6DgrANn8s1bdD29M140FVpMLPD5rm7od5OaXViiTEeZ2Ke61/6IrlGIPl
rElLdoW9cdcwJ8kOggy8EaYKbIllJUjUj1wNJISBzyifCGtIBU9peZz8c6d9GBIVOX8UJnmkwl0L
yUCLfiVJ5p0r+JM2q22kD23nS6Ja9Q1eW11sLZ7WQYeL0O5YAoAAITVoBFFPVZsYNYOmbkNkfOgL
6ACOE5reqzM/VhgwfSSOS9Gccv/bINOKI48wxDMN+T4hkDR1yC/ceJ/kXRJ7J21nUzg36F3JH34u
9MMoy3ASbG4Pk/5DQt4vQJMA82m9+ujYd5qzx85YyHuhAXs5JCjq4pM9XCz1iEiqiw8lVYFvXDCB
b82h2iC8PvQg53rtZ6/eYnovah8QH9u+MDkLzvgbiafdy+59qUFP83Oq8rYS+bvGDn5yuncm45t4
rDf5SwcY3SdxmOo+6tWT8JJLNtNI8NAGugL/bIZ1QvaPuiuceSuhv3kYW+fWu9XovwcJP4UMQjE1
735GPhT5Tqo7M3rbsaax6WGJQdHVE0TPxr2dih+T944D5NkQ7sY2fjFtIi0zYge4nUFGlYrndInS
FAeKTmOSmtvlXUH+KZYInScZkgSeHS0Y11q88xE9Q4WP7Wo76xCSmO3VBScRZPPgHgbKNl9QEhje
Vtnc2jyqauzDhda1JadlAkXEJQNgG6ppBHEDWTzxZ8ZJcJg67b4i3n4ynpfAvjdJi1SEgidusS/E
FCk/CBGCvnYc9bKZ2EUVjBMfVX8ZRwSSMM/LuCVo4bHnVh40UFMy3QXeG839reUzJ+meY/VT0+bb
3qqOms1Q0bRDmLy/9MwJ0RLSsKF+3jGV4Iv5oVkkKwfBrl6VniXjYx06bUWiqeIgLsatE9POP0nS
C6rKYbww7nqLfoXHunVRTTFfX39/f6Y/SpPQsAlWZZ3QdMl+rMkfQEgzN+slV5wWtL3BIMNqikk6
0xB3hFptbtkhb4hhr/h8dBLsBQ97TnCX4tO1+A0BjXK51zem2e7cNN2VXDHE2YXaxH3eYgoloqnW
kcHmp4HZIySnLcEKu7mkkkMEVa9CYjKbbYoTCaOIiaSuSKovtylzlSH+1alq25vlIa3Jr/SuKji1
LvJdqwgzYvtcTKX2sk9sjGKMfArT2VfQGtdkGOjrF4uOX4sR5+jOZpr8EMnQXlhE5PVlRLTJbbpW
KVZ/l2fq2cJPltkH7EIRIDmYXTw9entjJ8SZxoTgxA3JNC8QFzfjCoskPn7JUeoCQszVbQm1HkHS
TUuAREH5UYmdWrtWVX+YeXc7CuIJRREDLBu2xUQhMX5DjdtObnkaJ+OYuEnk25J2VWxUdwU2ueur
PMqRGgQUoikCYhSmnlt9W14aTRz7XW0wdHnvlYpM1TOz7gg+csgx4XaoMN6ZVJ98Rr5TgW+MOIyH
Fd+zbBVYB9LeIjQ9lf84DsRnJFx/9RtPM6B0g+A0vPNoHUhw1kDDJ4RBxe8riYsMR7YftMrNspXN
izCXqEaNXTbPCxEE+OPaPtIXJ7LLhTMsEu1HUnr7esIEob0lojiNtnHu8rfEf1upYpqcUKjdWKoh
xK8v7zQpbiVpjQspeJkp9wzhnDWYl9KpqrOH3w3Qf2vyzAiQv/7lZvT/bX+6/9msm8f+z3/V/4er
03WY/H8nqkfio/76+de59Pr3/3MsHfwDh9vqEmD+jDU9WPWl/xxLa6DWfw9lkJCwgXBhWv/nXNox
mEvrq34N3KpBc8uw5z/m0mxNLYfGFC3fb+gA/ob/xtb07/0sdhgb7ZKOnMgFlshs+o82veicWMRo
zkPw36qAvpQvLzbYrlMtqv4CQkD/dx6r/+MnIntkCI8n28OtiYDm7x20Xmnt0DeUmWUtatK/HK8J
FykNfdMoIYh0M7Pl/i/fxn8xGvtDgczvhXUSr4qzmg35y/tDm9B0oOJinRGKcpdKcIvNXAS9wsPC
xbZ4G4V9AFCfG3P7ZmXyhqOB/KsZOpZih/kpWxMcAeMz9RoMlvSjf/3HW3/j/z3BWP90gYHhEmWw
bcPp/L05+MuMyWpGN8aBJziM1hH1VPfuzAi/d+8co0E2vpSSYZcDue/fjDP+mG7xk5GRAa7AP8ST
hmP9j2lGNroe4BFy3EElIgFuMCnSIFoLdU+T0vRm8Kz6MAPleTeiNOIYysaA1FW7p6IXSUd7PmMF
KR+IOh3+naLE+LuU7PefDv4LFiPUJKhGrXXg+ZfPxVZ2U0mX5Kk2hqAcapbhXoXdYxEThCCFoqsy
76AJOHFbxxWzuze9tPnV+DbPErFW/Tvz8ey+GkkNuElhvWuk8mhBG/7rb8/gPf7bF4j5F4EUsy6g
NYiYLYi/f/+DVn7mBsrhw8gdMtAyxFE7fpv8TISofvB08d2U+bIzAPK/pIm0Pzu4m4Qbl95wJ/y6
vMx54vxw0YES3QsJ6V5THoG9c1kACfQFkdoAv5w3K9M6pDBosuZtz1r3YxTBPGxyOWEhKuYi3XdJ
wEhQ+dqwXHEslOreDjLjc4kb1z60Jq12yS5d1MV1yWEYEVnfWNY9jcxi7iwxWBnMowZibmhmgB/g
gyZCTVFpGEt+TV2ZKfJ66zoP46QARzhwuCVkiA6uNzx6Aq0qX5TyPz1thAspsk7rj2NJMzbNEDr3
w9QyEIkHjXoTTQgjLKiqpHZDLwSLMra9eTcT+D4fFyQeq9F0WG3uAsL3xvUmTezqQaqPxEtptmCH
8DKsHPTsQunDeMcCjMc9r/NvXNoZXNakT+giiRA270U/J9tyKLjSc6/PbmyEW+KmznpyXEwd91ao
qRKkjFasqvmkWZN0dGHzURKAFnd73I/AEpvFbIj5mbJc7WdN1z8T12EiEJgLf2PisMOBw8Z62JFJ
d2rjxADFsdQEImHy6M9+Ly2AGkWaz3ejvqrljKYrXwzPBr4YJIH/Tf3nydARFlFsxqjgKKDG/tRn
0Zehhw0Gep9dqqtrD5zTS6w7Z2R/ih5Ug/YS6n7PkYbBUf/yRQpWGTNpfOMnvh25c4sKokomy95p
Tg1orwlIToUaP+3UnIxHe9ESnkETo5ocFO6gOB/T+wWKx3fWSInal22bWFY6fl8Zxj2L1kGc4rwg
EtfISeR5Gu2pSUJhNWkQofI1WP3X3dVJkCgg8h3qV42TZTogjHMfW9T26uiQnoC9pkrkvV/Y2RyS
0oauxhABbTkYtAZWcwvjrRiMk0WgGboXpCQuUMqPZbCJMm/dWES9XuRkQjsME/D3cFQJa8Y654x1
t8tIPTxjQzxLkpS/DYbEYTcO/Z6Y2enLacz8Rhe5/uQNOmlD6GxpnadFDYdBCut2iJ2K4nLsXx0x
WltrwABeZgbKAWUjd+wHeC3DxO8/K3Pmi2fFSIZSB42GDWIUFFTtYe3YPLt2OxiRwoYGUdfPOcdl
b3xBwQWdNWSx+WrU5FEwBK6ltWmmXLD0dEYWrtwTEVy6ny4RtE9abge/Oq1jnDLwzyM66kuKtBYs
EcAhLzsZQmlrQLoH3tNqd87St4+5rc3MFID8vhYN8QwZTnuiWDuTxAwidkwTSUeR6Ds9CYij7nvO
r0UycgBo4DzaS+58Zmqu7+DaKkY9XcyEofaOXTY0l6bBzRbi3m/OrWNyqjSda2EFhtQ2RG5eOyIi
eq2NMFFpPxsfGU3nYdsejRbtZN3E6Unaa9+K0Kb41fR0RAgFobzNKUGYTMm14qpE4gd75TUOMR1i
edCJY90YuW8ji+zpSfNeS2/mAdwuLiatABlXMmQeB+UyftXFjuwxwnVrnZsLucpdwT6CW20YCO+0
PB5WsqysG7NPgYSOXXL1ayPbE++mMwmPByRgzmDeF8kybPlkrIPX+/bGBuzy0gUtbMVszmCTpg3x
X4EwJybaptlEY5f7hzxNEDbBnMwYL3fzXqffHS5NUtpHq9bnPc5gE+cWiaDIZuvxkZu//CT23roh
kGKKqkrF8T0R48geLaJD1ibR7B6gMiGp1Zjs3s+WmzL3BwV5dqbAL87TUKe7CWDlVauZoTm6zMiZ
Z5e7SVJSNniKl3e2qoxC68Z2I4JO19snaWz/vgC4r93jJRjbYyaDJThwIWvxceJVYO3QqzTqeGJ5
twv7tvfMYhNIl0xTUwcZ6kK7NYt8RELk9CdVOleCs4/o1p8I6TUvxTTPkSTvwCQurfOMr6pcHlo9
+Nkb7YPR4KwszM85Se7EIiN7ya4Z+uGjI8i1sC2xzq56puYWCx4IL8Yj44ebwdCzqM9onlUpT6rq
+G8oyDadV5MxAPGJeU61PMcQiKPOdNwIG0R+mGbU8HjArCM3HVaAJMt/xiA6d7aWdHueQSILXTl8
TnanzhM/wuP2aVycMHyOtm91L00uYpRAunZIZ3wskY7JuUTIMdTZSTgo1TaiDNrzmBsT2S962W4E
qolVxwBsuVuQFtR6dgN2GNKqoaV65GVSlD0rqyJOPjQYLWQDxL722Gagjjmf0+SY5a5FqWVVpXPA
Z637NxIYjb8LnLR/anQOVTNvUfjLotrJpRvjh7qzlq2dWLEk5AaNF9LLOCH8FQcvoi7nMnXxEnlD
pvo9pQYrJIYcmPERH98WEvJS6AejFBdrbtWO1dLCmsIisXIbdFPXE5pqTwfDF84tQSiU76BeWo9w
8Mplu6u8mcAHbMYPecxnzjHooDaw08r50ZE2HOzMKk1BluoL+uQyMaeIqAb3mXe2u6AVm+Wm1hCA
MQ6r3W2OW/KKttEh6kgjyHCC/vPtJwMRYWS/7GaB82NrtbNjMzHN8ieP2p5liax6omYYKpt7H2Xi
vadlUK+IWPjVGon23I1tNhI6n9XHPk3o3RcbrUbhef0mSArzWbmW/5aSaDKeOhg5jPiGzG6OQ2bF
3BwTDXyqN3Br66neqokFSY2W5a4B0ZMeuE3KO18L1I/RrNoHPD7iNDMnwfNS1TeWY7yytuhPXmGb
Nw0uoBdzlhXAOnMw3h3awDMudnLS49L4lfeWRzKB6CGHxeMXn6zzY4CXcOaL44nh14vFFj+2RjJU
6YhXtyNMHgvPYu1mbSxhtYhPZTYEwtDLMZEd20NvFtDZinYFwxMeYu9Kmwz3w5iUxntLECSjvCI4
GV3jER4z8eckma+uI8ic2EKLBp94g85ltpQ6uewH9mMni61s2RzFss1ec8SG4dK6Plu1pDMYcyq+
yTGw5siGKEFxRdTfZXKtc4be9lRhYwrjBUtnrEvvc0bbtIHM4CKKHAnuybFI+cvs7Di75C17q7Oc
y+ZhLB25EBVsTUepVLLrtNa/SmcwnorUqc/VYHS3s9fOV+RE9kDLVAdRIZt6x/aA/lJXRw0z7jut
KVDlQKp79qcw/XWfgajHJOwutbBd6W0Okd6x6IjoGbvv2rTjCyw64yyEhqyWXv2QzzaxucGQ3piy
Sa6dXpBG2995+PQvQFugIdMAnBKPZNJcFG9u3MgPJx6bZxwCcs/i614vWNKqgnUCPh3kwTqyB28q
L2J0+lXPilyZgX5kdMZ4s2iVx9rHzLnQiBhqysqJSnBDcDgQRRVd1T5Zkh698a1yDwYRCrafovnJ
CoMpUXshzsDYBckw3gZo6DcSDdbZ9FBhDp3vh4al+jurKOKjdMkEtEY5n+e+HU7tJLUnSi4DFRc6
DJStC45uvm6+d3xh2y5NvS38XfNlTtCE+Va7nGVdy209Op8plEnqkLHbyaCCnF5kxOTG1s8OXXEQ
QasH840omVUEg0DkRkFYA3O806q5eYKZXN9UZLsjrEoyb6dSi2p6Zvi2jIWMfC8l97T13I3S5vlQ
kDy+bbVxPrNo6J/SpfgVsJ/7rmQA2XVSINBSk/Rmj8FYmI0y3pPIUK4OOY1yP62DrVs3lyqtvmcU
bhG1d322XUIjPXNAtWZ11nthxfMmWX3qVOL9LbHELOuwcfBMuSyJLdZ6bk3lES906pOb8xVnBVu2
Yrkfcco/eSQ7H1TH6qskOY0SpO6CmzHvl7AexQKEmvh33RI5se1z+xVQGf5kxU6oE7CBSIfqfyQL
XLvB7Fvs5972nwN7xdYPQynPWtmOZHqVL/5C3E/hsEqJSyIDpsAUrwbbHW2ImR43AQHo0nJprQwG
pWHZ6cyhA5lcNMHAmapY32WdWi5x6xqRHJJHvhMVplZmYciP+4ichhfSvaG8zKo8qlm/9rax7CyN
S9oAXRaVlbdP56zeWdlQtZuu5RGZXJb1CDU5XvDBRzVsyQ2LT1KAuFuesiyzDlhEUA5SX9DQIaIq
XbR+1SgfrKFFtgVkKH3VM+1aJtkSaab/k0wQ88S3bbB2TKsjFKB90I7zTnTD7Ywx8cxZQOsmteqR
em05FPZQblLT5C5V2cUcnXkO68rGhQg8a9wFXTnvic1CEh9wvSe83gdGX3FEcfyj8mS6xwVhvVa5
F9x0M8Nnp0nZxhGZhrkLlGRfBJ994D+aEyqgNkbX1rYGFFmjbCLXnA8aL1BYS9u6QPVAGleW8lVW
Ph+BSggt8KVg37nU1zIvq2ojvcJ7jOcW/RXZ82PoVqBBqXzig7Msb5mTLlFvs9Og3x3RtCVJtesm
FCYLsMXx6AMghR45jgOq7WHiK8Q90LCcomuyO1qE0E8oPvSy/oyH5rVUyv/u8ICe+QerO68fU/cY
dyOrt6RFjMJWz35LxsY+udCPb7XSmT8KzRBXabRMzWM5dwfdcT7sVl/pQb5obybXtT9KW2+vbq7n
+J00+0aYtXW1+wrpYEN7IY1Mv6ehdE6xX9T7th7bEyYsRAaJlhprssV40mp0K0Mm0NenpbjtsoD/
WRECRiip9ThUSmO0Yct3YU/GZyWHaqtrwyj2Ti0LLyz6Yj6QiYd+tGfidXRcr+c/6ARY7shdR1n3
3HqL/r1GM+yC0Z+/LZ7wvXR8FQmvkUbYp0Z5hhdCQIQ2tnsF8rPeBQDYORVs2yDyDh9Myq2msi4U
fWU9e6Ylx13cOBSdyxC8EpZoZBuv0p2fk9aT2jbGXXfft2X+YiF69bd5O433safNJyU8BqFFIb7i
TgWHwjCsN/id8FRq51vLyvpkE2W80bC7PlG2P7Igyi5dTkfLBme5l3B1X1OXUjZt1XjQdT39LGy/
+Nm2Leeb6VJmiQFhn96fpmoJLoOoqZGGon3yp86/1z3URDkPDfkDOlTAHEaGaoE61eNg7sGvag+m
rO/VTAiA7Yz3I8EfXyXqyY1VNZLoIvkDVw+Qk9TQ16W+0tpPFtyTvudEEpumgEHDWl5zfsNb4kOF
OuZNCadjEVJo58TNCQLhA2/DUU9uKqP3tm6pgcvM8tw9WTW8FDZzFYMcqlh8YT5x3AvIjGQTWLZ/
GGYxxw9tORfFYbKCQYsWocjXMWf3pyfdZdcZMr8hQOCxsgiL/0oHVnrsk02nNu6TysNa0jDWuJuK
0ol30umksVFCN07GKDqq83Ehb16sjmeYmoVCR8D0SYaGi+HaIJYRJnQpx3fc32MRTaIL9vEwajyF
3mKeXQbS91MhGC/5M1mN+9nGCcSevoU7SfbGnKMZtVgbpxETPKpjEDOuf3a6KWazKYrZPwR1HAzH
emHgcmnNhFFao8WTGRqdgx1FGIa2zQefLsuQOMu5+ZBWsi0drxyndfHRDTJbEV6ov8P1oXXekCD1
4LgwlLi/mMAVcACI7xxm+td84PAMCSwbCWuvKLnDwhWtge4DPyMHy9SzVqNq+Z4Mq3oyaQhgOpTj
A2I5FZ89W5YvQyVKVIZeR86GXtnviyjccZ/VvrPc6qSJZvvMadOd40j7duQtoz3PTcg5nVqBuDNd
603S4L86AgY0ZiYXcX8VECHqk2eOQxc2tZltQTpXl7psscsEfrqWm02pWIb6KSJNbUruUycmuJ4j
oSD4G2BEu6nrtvwVjMxctytLxHkmQm8o900GbZ8n1yxRLJgtk0P8A0O3w/spCWLWbCzVho45jO9T
oJRcGEwWB6tz2SAIE5QCScgL32tPCoMeLj2ZWtMy8Xq7iWtPD6TWD+ad6nv+drSLMNIKRnlPccvj
CYRJJ1OylfCWdgXZYMTTJKk9YdYSjPHSSVBMwLRe2JMaCG+QojMdyU1N3bh57y0oLrzxlYWHPEzk
zTgPLvEMrM8dlDxQudjz0iTSMzu15d9Qlac3ScICgr2zqtJtk7F62vQ8EPomo/r0NnlSSMxYow2I
xfDhQYWlzJmiT0FVIykwimXclmrIiFGhAtsGTSa9+8XKwLmEBE2jgpkynAJ1a5Gq5SRrRnQNPKhy
l6ImMmuA9kbIKqoR7hb1lKdoJrbZAq0gdKeZC2SyM+Uel1rGAzyrijNDNe13aguDpTEN9w+wVOm1
t6z6G6rWiItKBszA2/7O7nWEiWbjodBxFhUjG66UJIwxduyD48ZGf0xLV/nHRgjmtCm8XLnGJPWX
vitBolBWXRFUz85mnOryxaJ+f51hk94GJG1Wm7ZrA4sLtXGeHX3Wy40IyBoJKZa9j6WTQaQxKeeW
VjUyNL/1puo1G8gboubpvezXFEyM7I3UG4tDL21KfubPNbH3NlfSJeG+3QfEqwNR8OOZiBfOu49p
CrCgWVrs88STcbQblcfTZxWmPAnEA2/m0ognoq+GW0MUyZ45A4+MjjESWTb1Y3IYBmcpzgtZDRI6
H4k928ZKqpIlfcWrnC+VZe4rgIPXUtMM8+p0XmWdQe+UAs6UQ3yqZmY1nLyp87i440TFaATwp21S
owrOuLQY1ftwipAvFmh7MPw5pzEbLGSVLlXijl6Nh1vm1PtbF/zZe+asZWemV/IRPndtER7Jop+0
sAadnD9W2hHhAEe9LD1KChIVGAxm7O5bWnB31xPcQrmKbqM6LKIqbnt/CMw7QjB1k4GEQWlFGk9F
YJBn8ysI3kro0q1GG2j+ft4hnKc/VZGb7s6mzbslcpl44HZiy+n3sBEQuIjmvXfYooeddA0y4/sB
GUra+R9ZNxTvs9mlap+3Fs48is6Wl7WwXhadWUA4guBiuO4RwNsOarrzef0wNdSeejXmghz3PmC4
ctQz+b/YO5MluZEsy/5QoQRQQDFsbZ58HkjnBkJ3kpgnVQwKfH0fi0zpjiCzSal9bXKRER4wgwGq
+t6799yawlpbfMKgEoW/hQ5BlkWeAAtED5/Yt56q5Xs80niGP8oLOiQ9P13qGDvdBxO5RKts5NjN
FaMKmJMX13S6Z7fdFSFeiSTvrOrCDHNuN5Hnebde1F3VbaVt76deWcw3Y8vf2jhd3E3WtbDqKDHi
/mgLoad97TSu2dtyKdkxVMp0ZaxHwi6aqZw1GpZ2arYlX2dasXCVwXaoRHcHapA1j0142NDnMPGO
AqeqL0M+TRftLSg1u6APls9wA5qPGZCgBkbiifksqY/Mg05rwthWpDJ361kv87RRYdO9TDD0mnVX
Ncw5ZisPx8e/plioM6rqeM0bxgjCEOy90QiDxjxEcaeNCGuqd5EwtY3a5KnIRyEO18UTfpuHPJ/g
lOi18OYAmEkR9o8ReAjnGKqpbrZZlHzXkUCW0ySc6ZrMi44p2B+W/D7sX6WMF7NRgyIHowEZT5+7
Y6sjtN6bLjEMk3bX6jraY06kyd/T5a8PoxbsDKlfJs0qqetL7Ig6PhdhVPnfhkCn830e9V1yq/ye
l1dWZukvthk73kAaJeKsiyBfDs0Ive5aP7vlEc98vGw6ZbWaH6hSP1RjJT3jM6t4bd3Ons+TIe/v
TSz+Qta3MHEJMNVRpEOTzby8ivh6OggdWGNbvPdRsA3pUZBNAAIGFZ5TbFunJzPKb8LU29AByshw
0/R9xrhjz2CIkqVHXN7gbcapHQpkUwE7xbu3pABQ0DqqarinK5/rh6rLxMsyLE2wxatPdJXd6AQh
YScHeTdYFgr9mgSncCR7sHbE45DUxU7RGvwUlMXykWR2fCMRRlL+SnlWWbJ88uQ1RBLe+WOQLM2h
nUMivhJsQm7vh4eC49JdJzK1EZDrMCbHOA04zHElgbkBqZcMnjzX7z+K6i8fEcnXeztNu3vm2OV3
B4nuD72Q2stbNcMjLMfuMcvbPDpPQxWe/bbz1cYqpilbWxAnsaTGMywDkx10jkBIRJjDi3QJvhgv
it+0HUQvFkffTdDzKATFVWZtJfJ7lVXIZWEUi5txzvsjSfL2Xeq5MjiAP6K0nQg7KGFEtGqTNXl/
YDGQB8oq1QL5yZv3Nm0BhuTDZJndbBME5ZO69tVdvPxglYYOAH50cGqeOUnUG2j4rOg0p3DWElME
t2lEbBAhALBCyBWPi41ncDYxCEENXpXp8pRmlm8zx7oi+BJwlDfh4plDSYfwq+hx+UJaKu54g0DJ
BWnJoTJINUppNyK8AUyLw9B7zC/9lRGxLmijdIylM7gNCZXuboy6qNhitk3vFvqtySoDv7zvJDhG
vAXtmMAJj6unRZbpD2bZLHbOSMWWVjAt1rSU0aarKgXRN6ZI7Wav8Laca+vT1Leu3kCLS1ddiWXS
5lEmuz6Lj3OEdjQPw+HNJ2hlA7NSXcSyJEenKRmOOfEnGdLcOs4yxhofOA16xQUT76d5cn6EmQe8
dhhfiFOZ2QqRY850tC7MT+c706aFWVueyh6bfvorHY58D7qe+VrFWp56qGX0zq3hOZ298OtMktfF
QWJxTzP1Gl02dfXOlgqDG45skvGSTKBdR/ey5qNFCecrER9LTF7umgS3aRf4rd9sosru0vfK1daJ
wRuBYwr2i5Vnap8uk0avxwU3XjjleOuojvEIYYM0YXVBSdKsmFiHwYr11EPR3bdMqyn0771hnqdV
K6fmZonb6EiBXL4ycag2PXhTmmx1ypw+DjN37U1RdM7roflispFdbJrT5mVqw+A2W/L5jUBAsQVA
NsBMVM6n2rEmOro9W2rWKBoWWFSzdDdMNLJIEizP0mInn2uBgC+xhdpMVvvDCsR4kHWLXegqEVr/
Vzo5Mz91nK8WK6IvOnigG7jteB1kpjizJTG64oymlBaYDstwqv9A+/mnNgdpB0wJ3D7gnQIBU+Ln
5AHFemnXbcqam3es1Dh85XmJh/FjkoJ5m10Fd/kkOFn+XlTyT5HUX5eV6EmQftkOJzd5/ed/k77U
Q2bkMvcMtLG5h5ga4UptSnreLKlVSHFAYlb4h2s6f2HY/p8QiauCQPSJISJTAsIO2O1/XlVpn9xA
orPYhLxrNzNvbOZQNovXCgVRr3apmYZnE/cMcR3O1IghwvzA0J+Kb4Ti0G/T2bff51Ij5sU6a1O8
Btq0n6BjSOvoW3TMiUmJ8ka+M27mDE0STv6jKkjMZPgdolKRds35YM6d/iOISNrbDWQaE54OhLU6
yLKpH3LaGhY+nsW9HZ12eAmpcgH34ZEBYqEAjeyFPbT9IR2qcdj2+TQT7TXFQbdxesl4Lqcw6t6j
2bsqSKz2qoXlpaNVFtnOcwRYA9Bp3ltHO56JQOmnqSO+GdvPUbr4vYybw3wqqBXeJzOx16UGaxVk
RX/nWhwu113iud4mT6yFY6FVxejokaX4G5Xa+MDCzB4xXuh6PkJNpmYzUtL9QOTTnpzC75ibUF9/
gvbS1ZtWNtb3qg6RodfGBMGeiVX25pc1Yt0sJ15yC9lj/ihDk9lrSxlU1MVotL3NR4MwoEsXf9O3
dKIpNBtoDhbdMWttAyjtjmXVtwXVTEHjOAqUOkdLwTYTLjg4URApBC/ka8zFpm0jRT1mAVxPKo1g
roFhXm1zv0fD3EwkwO9yp4hYvpHNoCYnGvUEvcKOsL/Oy7GNZvvfpsz/FaH+gd9zTa7//4tQ99/V
FYf0dxXq9Q/+DUeQ/02GG5ZMRDvMvcPrOvYvFSqUA2htgmAw3nm4OddF4d/oHskfoUqF3egCrxNX
Ps//FaEG/w3lMIC+DDGTnomQ/xMR6k+L7BWKeu2GcRGWOhR0fIS/r3YLRMPW7VGBxDPkXzAnfo2V
uvdizFEZpxR14xMU9MEUXf+BIPeTefR6Ze6KQIArpc/J6KcVL8BXy+qWZghqKpb3IEXX1fl9jLPc
ZZi3Qe1AB45BTvFdVwNBTn/7hf6TMPUnZBHXZ3uBiYS+KIAh7v6kHARN1OrWz5t1FATU00tesueH
vm72DSkuL3Tmyu8UTLgJrGJxCONrHagQ2vb2v/8gP+0318+BAJiAJ89HnuuLn+4DQe3TQq+aCU0V
e+Mz3YgQQlecWze9K67FIM3t+99f8p/qzuB6SaDABAfBBHZ5In9SHo92U3Yd55E1yW7ybLsFIecM
IE9Dath7fn+tXx8wroW8FkggxFV81P98wLSZTD/YyA97tLTZqtVGFkd4nVi4egLg94oVtL0NMLW9
//7C/+lLEqzBl2Wbijgc/HTh2g9mahJU+zVj71vf5AzkXHPtAlhknv/PvybvMe8PskEuJ3+6pe3Q
u+F81cMUxscpmeOrTNCzbMok/4a7I4K5z63+/Te83rq/nRmuPyOnI+Eg0uW+gl755zc0iz34pdvR
KrOl/f4vwXLOevGHy/z6onroIEDkhSHvCRqif14GzgRU90KV66Is5Zlk7G+5N/TDbjFkEo9OsbNm
VMt5yRD6D0vErz8hLAXWTnmN8mJedOW6/P0o5mq4dy2hjJNkeWAT5TAY18PyDXEnXYDf381fsYtk
NF4T0JCqs/Yyvvnn1QK8YXWHlmw95l7+Sj/RT5CD2sPecbJBb03re8WmZ1zAQWZAHbOa+mtBNwf4
jrqG9FScMvX0p6SxX+8BSB1WSQHUng3kZ6hqEdpJ08czqd1p585nknjndd3T2LrJ6NP9YS36TxfD
2YDDnh0hQP/9z1uwzLaXmqRkTWwneaYVlu0l+TToJ72pffv9/f716b1ubg6xcKwMVNrscH//cX1W
u5wHiaxBhO0gdiaWnophf7v+/XV+fXyx1EP/QejPr2r/TNMk3h27Tp1A55kw9uSzVe7xPMhNiXCr
WfkySj7Ija2eq/hq//r9tX9d2wOHx9cjYZSFlkbCP79jX+ukNyDU1ikVwDty/QU67+JncDdELoqb
oRVsPb+/5n+4r4CmPUGIK4HRv7w0eGRJjo+xMYPiMvfWUpavf7kYfn+VX5Z1DCRAWNm1WBtgTl7/
+d9ezYEeWc4UAf8iKP770Mvjm7gLvVORDTHuvbB9cnh5/wC2+Mk0wcbFAhTg17kyDa9X/ak2g6mH
eW0ksyksozQ6x2D3DnDuWobP6RLSiVnmZD+idJi2dTPwQDHXS77R9q8Pmry86AhMrHAPBWrB5Q8/
9U9GFz4bP/Q1epCIRaaIv5xn3KaI+nmkVb+gst6Dvc/Hfe7LBJ2GwMYX1EF+RuKd3sdVEq3nfEEM
l48Jr/FSfM8ClH5rUnk6gvUIAf3Te/3LS0BwApMlglmua5zv/XTjRpPREnZRW/foeD+pfqy+LBFA
N5pSZfawAHyxbwCi8mByTuQY6DDNFdt5EQGqjdb9JIOpPoghGAMU86M4YROYJtoBQ5BsdKnMvGmX
liW5gERutiofICUiXfEQbnCzMIy3dfGtUTxM61EUIzRUQ/G4m+pKtGvmBRwAvXbWemUTx3QzMTX6
PlZObQ6aln6+Mwj2p10rQv49MRP9sxV2AXpojoZsl1zfLUUqC0FpqeFDREP/aJST3dtuXO9ElRGJ
YU+m/AicElP8NDGwCJnGJSRfuPwXM2s0902xWMMqNW54ppXdYUBvR05f1LZh8ZZf/ZKZ7ZJC9fvX
6OffhVWdczwk49B2wPCHP+05pmS0XY3o/KzbEgEypiyikTYNCSa/v851t+CN/NtpAX8T/31xRcJE
qGlC76e1PWfS0kcqDVfCy/z0qyWsSK0cM9PsEXY2otRTGsQPYuztYiNzYL7t3seZQq9tQ7paaXhZ
F98kkoz5pK03iQ8CFzjmrixSTN/ColFBUOtqmkj1Zk+LH5eiWrqNy4uHSKIirXKpq3IvJggkQRwv
kEX67MsiRsta0RSF3TExcmoQ220ZHdtfJz0fGoP70mbWhn02LqanzBsxz3DUAt7O3UTHjT9spWds
MhuE8g/XJTHbdZhfEe4G7T0C7nC8IMnL123Y+GrPQBQ+fB+mrP3JEIOCLFxCVsBHGIT/Qb2s0ZBN
NvLKMHiYWiVvijJFam3Z/m5Ir2b8OLK6qzuiJTUrZXKIx0w1K2dwlk9ukh1BgrvLV350NLiaaRd6
PVPC1CJK1Ftpdh61s8pqfGY9iVCuDcC8QOyinp/zB2dsIXH1fIp563S+5R+iJaTlWC3NJpelfojJ
VHzsvKB4EiKtvnt60BUJwB1BcU4pNeaPFotMPCR3A01Bd69K5EErW+voB4IC1fCqWfJzPNZmXjfO
EtIKdk2wplWIukkFZrhH2949OHIsj/jXskvdxfJk9e7OV1G4U65xz9x8+7aeCbhsPSuH9TNodw3S
tFfbhLlMf6DZ8j2N5y9WnmJ+6Ycp+qx4oh5TCyxzg+EcfF6GqqicHPettzvnMEUhmrwyfkVJJO5R
geDEW8Q3J0+QyGRhiDx6Abu+buYRxAN6bxtDTiBu5srPz1jI5WMbOUi6liHxsR/lmIi5mPph5qAJ
19BX0SUDDHWKW2zuHwhJnrJchzjxxYQKjY48CvalBK8Vus4r2ow6AVkiBB7/1n4QObPy3JYG9Xrr
rhDEfagJT+IgaXvqEZ16i9T3EbVnz5iOzIwYqXuxoZZq9iCriM/gQexBZkQawMLAHcwhTGw1icsn
Jwr7alvHRRyDz1HBs4PjhMSdPjlRtJTHQtlkQOIl1ntmXTLfLv1cfkJRvnAnC4khvE4SthHLK9em
bIZ7fMv2HtWMvRkcD03H4JsTZbbPy529jWgsV+jpnwCe9ytUjOgP3R0JVK8ql685VeqVqEAcllUf
ZwP/lI5xi3IMCJlI0Z/69I13ZTc4NOuZlH8TecSgoWp6WvwaxdBd22gwNQvsVzKJ3GydIBzeZiVs
saUwajuSUfcwGse6EyqlhO9J0hSJC1omfalpxh2DKHlqu757GOYu+5aOfnWsm/KS95ruoEw2fgUP
UcmvrVm+IgwpUZnUxfiF0863yGNzM9b4rkznfc4xdPE8e96RgHmIi2P1aKLkzpqb+mwjj/uUx8ud
NMG0LpLszVm+qTp7CZPoG11vs16IQ54RRbFIIRYaQPXhXeoWpwPc1NVbo703NB1Euktx51g6W/ey
3eX18uIGtGdhAaCuMjc1mnJ20+YlsRx3L8HeDjOK2VC8RbJ9t9PsJZKTBF7S+OtqIAJcJ+YrTtEB
mns7f3C+o+O5PId2Ye8sTf9DOBaJsy3y+KauOpqpyaXlGSshT4zKeeziJFynbLyXpgJt77TM4Ecs
OarJoUT4zl3pzfxCy2jWaZ5cOH6iFSphqmWtLxCFzdZt1XvTCrI/QlG8F1zBlieD42UjQiQCVQV0
Ia1pACfIc2onYgrVYXjo3RYWEPAJC7fnqnbz52SCoIKbjQOC7LaG9wSjKsIWpsPC5R0K6+aumO01
5IaKk3D2Hd20d+T0hoJHdQJodO7Ib4APELbklWW+9fh4PsveqU8IjNqL12CQ8JhcOm3GRzdWhJ51
vCu0Y0EOEObJs1S/dqr6xZ7H80KPdauia5GRZMNa4FgzLe1REd4spCOtyEL/rhdC+8opQqAvKowo
+nNdxCetynifmZqgD49+tkeziM5KtJaSSPQEqsS2HUN9WwblSwARvFp7DoLyvAqeu2WxGLgPLzkW
NEsmD0DziBXDxrxCTf9Q5OFH4s/jmjUWKXAn+y2qgA8tGFGNghWxrgMEK+QTYM7QAMNEkdzkbfsh
QH92aRGeMEMz9irrH6GFepxrZz8oDwlgL2N7G85N+o2ZdX1WzJOgNETlE7z88gVLJT8KlHhON9ay
tdtrHNbgwE1Iit1S2HtOzft2EnCfffGd/DA4UA6V/6Dn7AZXX3hU7fyYOiAnpvGpqttLP7SPtTb5
ZyDfD1kCC8NKGRGJNvxw5jLZoiR1j8uoBM2lGQRFBjzV6RTQKVggIBNvF1bnR9WNjwzWrsllZu/7
JHo05sbtupTn3XtpCoqLkD53iFssL9JTZ8kLdOoHkcKTGYbxVnjFLazQ53i5SoXplxyKafzR4G9d
wYm/pInDuoEWYESIDD/yqs617B8IgVqkbITDnDO3JrJbIGNuNIFXFXlcopwuoU6AEl2x1WIMjrE2
D27N079zuJEMi/nBq/4tSEYiPsBkIYLxcEPWKcFeCSYTbDYrQYLdC6OdDyqbdOUpjaezEM2wUXTh
eBYXpnZJMN92ej71KkLZPURvLOBEVmbLl3jMMnBsCZs49EHOKbhFnUzYN55h8CtKiflgGR6mioeS
1kW1ImZ6XqVZ3KzqEciJWnoLEegMwSXOmQNnWzwT+xQyDNN2/p0+eyxExE4uJ3ut2urrBDAdck39
DfE3ngwPU2kI3Ih03HRVeWjo9eje1Zyj1wj1nv26u/hlTlNGMOasIvAZk3PGoAN4B87LQSYeiCVX
dxtrtj6NrZ/dlNUcrIc2vsW9FGMZy/ZlVRxtxHlBckDbvJnHdut1zjmz05sgzbd2qNiNa0RRU2zh
BkIMvOmhB41l9y0b0w8/yI4I7NBR+MuztAmZmRcvOE5SFWv0f/xFRa9KAeRGJ9CGWPr8fZtmgCwZ
n0gl7kOU9NJ+6qQHgrPTe4bHrzFV25SjJxfePSeNnR0tsLmKdkNH45sox5POmvNiW3tlk6GJBBU+
JvSapJh3YxDe01V+sav4W157eFXlls7R1hsy8DjB0ySru0VLUJ5V8RYodCXu9NKE+BkGdljdOFtv
9PAvo6vYuWF5T/+03JlhhEVWudO6c6HmxzXiUmfg54ggkwFX1bd5jiuw9zV+DtZ3fGiHiJjGVQZc
LZWIbZNJPXUoR5VltbuQftpKjtcDj9W82j1z4cDYFwIxHklouvVwg6x9Y53xMUBlsIv+5M8wslAl
AbkvkzNI9XrfyIUb1FsEMlp+9CWj27ONgXtftwIJPxY/0Jyfl7C+FL4ZiXNuPoJZAsWfckIEQ07k
nKY/hSRFBsyO74bFTw8AKHhrQrbuCj6TsFDpzrH1klGVPONJfccrSbsoOI529xj6ENhI/Ok1DULj
ez+yIASBs6DNGIPgix1hD8l8BO5T0DmrwV1uMkIb1+i9sP8G4xu97q8DmspVrAIwQHX47E8O4HpH
7Jq6JI9pMfkprNznIgmf0hQKq/G6B+Y3DwF89luQEqSHNMsXb7JOqm+RRyBN3JRu8GhKJBUEocfb
KmnvrSIr1zo2CCL84MghbY9rWu+ImJQMPeBf0TS/y2LAz7rxO5Cv8qHp8vdCDSQhWuld05act3rE
8KtQdz8Y8D1USOeAGf2FEG1ftS2wYc7tt8adHpw28o5tOLsvltOjbpuA9ZZxMsNa0+Y0TstdH5Cc
Yolk3MkkRzrXzVWwQs77Na+Giyjbm4wN7NQtVrxxqXo27FcZckMWjhueu+WMBOGtr4EIks/NOsdx
ZGEJvQRA8OELOX59iNPmw+oLc+p7YtODNLtDT3xX6+w0jUy4W8JFSd+80nrmwIKmjP7VUS3i7hCR
SVPA7bHFora5C7AIHxcI3Lx67RZ9CELDcsbKAus62M6VVV9KiW6WvsdmGeoXDLXfF9mF9zaO8Bs7
7OZTE3RiV8H8XpnGsbalPyU37tgBOoyP6ST2DIast7Hmwqjf91EF+RIXRLyvS+s+D+tdqOfXZOxf
myjT62lOjkGg9qxmG7vHhayNe2l6/dAM4qp36i4utKlIgoYo5hqZFDgExjrp4xAFz01uvLVc1H1n
y89zHd1Fg3sYKts5qpDbZIVw9cph2uaJfgEL8OJknX3uwganQfLYOc1jNaAiK5bszR67PS5BWAzS
u4wl+QyNFphhoxNxWNuwa2+MDbG/pYJhq94hvWeNaoKdN6g9Dr4tfYxjifKZjUXXtyGGfOCaYT1f
hJIjzpbomFXxA9itZD0GpqBjEh+jtkKbPiFQqcIN7sWtcShqMddQKTs/CPe4vruYEVOkFdugDDCi
lg6Dtau4xqZmbUYXz1spimbT5dPk72AnqQHg3BS9UDD2T5FNNse6s62iAseGjW1FxFmM8tJ17OVW
omstHv1MsU2TuVnqA0K69KbTVvFgkqb7oZuRxc9SmiNjh3vqVpQKDaaT9Z51ig09H+gSUnyjkyNf
rbEyB8tOp9ve9ZN+76AfesVF1N616LPjNTBRq9xh9hH3cWsRYaqcMfaP2EfLbS9FEcKXSoCb2hrz
STs4zw3oOecC8yR49ts+vRd0lTdDMt8tIn6OwvkB26z9bgysOIStrHctjJF3ghvupkC5kNlFfvIT
xBsrJ83zcoebpH8DyQOE0WjI0XFzRUKn44MUFQ4o+lmWpljI05vYSp4NXMul5nMbUz4iu16Vy3Av
kuiBRjDGMQX/rorknUlLWh9zk98IYxXxmjSK+F2meXGXIqVrcqzzqE7W8QIqYe5ApSgkL5WIp2PJ
kJi1vZk8/mgBtmrx7K6lYpdRU3JacI5ua980d02tzuMwfioAfKx0Zw+w+cRbHbavQYBKDAsUrfA2
Dd5zvHzUHKSjMCBbzlnUc9IP0k9pITu6j8oeDxVryarU8rWcw/KpapPPArkqz1wLKK3gO3kwNTdB
2QMSGnF6A8qv+5DGAQagBLC8u0HLP20qEnYDPcK2R1g4uHf90mRo3EV8Zrz+3hR5AwtxNk9pa1Xj
ZTBD/ZW6LAEUo8L7si26ncnC8jHBOkBYlAE/0FuSWcL0SINyMyfhKcXucm9GDVBFJTORmT7rWe5Q
SeVpfrHrRD7xgn/VytxnnOaR7qq8wfCNrg1JPtmeZU/HNWaw8zSTKXJkW0RKzcb63FbUeCV27Psg
GOZTsESfQHRap9AJIIrnnzC1DGcSU5ttGkTLq+VXPAgc2jQxBaH9UjZU9ENapNsp7asXwmCuB/BK
PjkJmlD0OkAQGfcdTd9F6OH86b5dovSD8DX/Q45yfEVNDuCw9147xw7POEXKO9Q1nMOlyW/KMB45
SjBFx8Fir/LOkDczi3OoxmFtWimBCGJdTx2G+Np8gH/BCdExQZvUV8bMYGpk+zB1WHTblO4Tbwwi
fMR7ovDSM+OReosypzqOdT8cQ8y3h2yM20PTyvHFJbYHvV/kfxYOqrSOQ/Sao5Sz86LKQUpAUlsR
VUBpYBBmtIaw4c0kNRB8ux7N7I9rUk03iKmfiEJM141wAQnaGixiyVw4kyioAslBRoX68zRPP3IX
eGroxtuSs+K6HITYZjChN2Uz6/zK9Pebp0RB19oQj6JuejJhoOK4o/3iSQAdUAYzYgKj/I0mCYjn
ybfNGjGAc0aobO+vdIQ1aEWCCPrhHsIEnTHpAwwtYhKDCXECJHJlAY12qw9zK4FDVhNRz60orWMz
+/mtqvz2lCUe3EYy95odMiFol2GSPAV2IW/qnECvSlQb35XlW4mY+K3WOeBWRxMWWbWB/VWkhdpF
NI6/h0ixGBK4Bnl9kqmvUYRl5JITgbdljk4yTq6AqLTXTjP1UpfDGSRLh0jTMfHWRqQ5D+RM3i/0
/mLmuIh/zXd37TKgXN6EQX8VoRnPCh4aO6sRqA4eD+RhVopOhUXXmvd7ksM66fPoKzFzM+lE7ZJG
nLjDBL4oiZiqOY4xVga61PR2T07vZN534CIjby/Woxj35lKrL0gh1fQZcgd7AYQsN3mHM5OZi730
ZGZM1aCTLVCB8lVX/V9TCZ/VbtC8XqtchC2qrpHT2xoJJI0UZ7CdPRwWVx7ZK/yGEshPsiecVv47
4bj+PYFRS3II/honqK7Q+ZHj6exxoKj1YSAANnwoEcaOJy8aA3cX97qYDk1f9Z8av+ShIsOQ/8Mg
HoP+OBv0BTRCAis/pcLMZNvMgwucSAuDwHhSc1ndup1n7st5yNUO54x7SMfRj9ZKpjH1FX1H+tmq
mu33qqvsdQUQofneC0t7kJ7wBGxzWXmSUZm0kw15WKialWmG7kBbvhrXJgXntGV4SVA2OxfhQ8HY
RsXJzeI+3OZ0VTfKEoDSxr2zWA+zhxGDDfG9QinnAkKMpvbRTMX0uclpP0fOhzURANHoO1XgsVUa
E17fstxETncAjSEfFtqt0GpT58yv/Zb67SsugO9hby9kcUzLmyYa1QvpRs4amHGx0Luj4qLfgHeN
yqc3k7+Zcxou1yI+3XlNG1BqflHpRBKq7VuMjRLt7KjiSXAdIVatE/Uti0J8CtMXJ+n928YfgcQD
L0nGpLvjT7wnWubFsxsN8tV22vwwSPMe9h5bN3rzQ8dpe0sJBXO2hOtzavisq7wIQn5i2pRbrdya
fh1y/6jce3bf+A8TsKIAzfHIamCUP2NVH4kNqwk+4xXxu8q9DEhe3xMPjtUaztronTo9VcR7ADHL
F7yGIp8Ouc4o6D1ZKJBGaU9d0AQu5Ql14zDQ3SkjeJfh7F0yYrqabdeGMlqnqr16xKeOcMM6swBb
YenDDsUDE+qdO44GzEWlLXmHwjbwD4RG4VvxLCQGMS7I4gb7uu0DdLLd5sjPSx6Hg8+D3HPT87mD
oEM2hlqFKSxqjgRcQteL4oETs0me+3Iu3UthbJYCf7T4XzLdmETZdkMcodtqG3B6HV8UGv5+Z+pI
p7tUesBNodnAEAA617jAIJbZfSrcCRhe1EtdHuysXKZDWMmi7Vb/WiaAfQzVFwzRXXbvaSIOb4qO
sc7GngbdArluE+z/EQZv6ybyWwH+t3ERisYqLc8O+ex0M1V3l3iKCksExXySTcWW6BUa2me+9Ds1
ur21dREqgJiOYN66ymBXIZ9XH+ArEjdS0t64L2y43+jIpuvM57XrtRNCRNPRRpFKvE04d94uSZ0d
mcX9iILlE1sqRRYH8HOn3PmOxbs/Z55/RmtcHqo0giHdDVflx0Qvx5X9vhLNsgUN0ay1BY3a6SLO
RrU3HVNNVLC6Dt9nw1xrLf3B/TaEubVjZh5/jmuhnWtbLf1c6Syddhq4RU2Vr1R+oAXN2XJU/Xwh
azPlUJfxLEgM3OcycGkEYeiLbiszm4PIQk3RFeVQa2Ud4xAhVWHDs8zJvdIQIa5jFfAFbNIGxgmP
uRvWH+Ci5u2g5CWJi+LdJM78YBH48DDqbMr2UwgWJrDwCSy2/TQIvJ2WBDuEPMOnkVNipRfXhJm5
i/TOSgZxylgiuhNACmuPGe97mVgg6qO4exJKUNXQkPP4JvMyUf6pL9iTJgALpv+COeLqyI9A6dUe
TPxA4ki0G4t7OmcAJ+qZ9taibO+waDc71U5s7gMq1XuMVCD/hPvJqxdsS0xqxXtJF4HBWdALEEDe
/FIwaH1NC7d5IDbkMwZ10B1OFW4rM8YPcTzA+CnC+b4CbMTKQDZPIOr2JlQqoFnfhwCzwGXQyuN3
siERMp3UxXiEPALtwwd8MBFluQcTgrMBZ9stkBwSOOhQUn1LcpnS62rXpa+OHbvnoB3eVSHKLbLC
Y5DF5jKbjpxcGw9j1AfuCXlRy4QJ9G2QFVm8cTqBaFvV1x5p7o7Njmmiuy1lF2ewjF3vfbAIzF5b
UOacrS4qnrBi8uevXVDkwI9iS1D2/x/2zmNHciXN0q8ymHWzQCNpFIvehNN1aJERmRsiIwW1NAoj
n34+RlV3p5oMdK8bBVxcIOumR7jTzX5xzncyopRY3L0kzty/TCTe71Hb3xn8TVe2WMiWt9kMUWBU
y8lkcxyEMyuz64lSZKeMavzqyFbdVUuibo1uOGXCY24k3Mk7MFBgagWpj0ER/DuAcHm92B8hLvgX
/Uxskl3P1bVyYvPQeegALnyUjng7hizfl5lZbF2EOgQQmUvyKYlcf0fKoonjmL02K9im4Vz1odWV
jWZODCMIzZl1Bhbu7kk/ITiDXHNi4htpMt2fYsFXxfdD8oq9B6KcaAdQbxJkKAOWeskag1VY9Oye
UZgEfVTLbnHM9io2xu4VD7p9neXjt8GsgpZeaTnS05CuVUc4muzSMI8VNrxj61KIyjyQZ5Eyy4oW
U+6ddkqRxy+Rc6ctb/rYqMYKwmhs5ysLqu19BehyH3RNsV2Wyr9mgANFuo4OIxkG9G9gvMwBy6Sp
79GEkM3hVv1dx1aM8jWtdzz/yCMCM9u1RWo/KyHXzi2S9jGWPIkXWtfePWmz0OXrrDgGsEIOTTZE
hwFYx6ubBmHmmzWEMPeYV8nyETUdU+14xVhlbndnOJEKE8p+OlqV5Q+DPYmXSVrxtQRWw91sJcxx
XOvG0rgG3XW+ivkw2w+ShA+zRluAHC/B3gSju4yVdcjTxd5HSY71vhkKyowi4vlPgm/2FIGjyatv
RVZNm64dhs9jZnnXLTGV6qIZUKB6auB12Omx7NaAMlAF+ZOVUNhkxWn21M5fyXYst3dOaxx0VI0Q
LeKFaak8WdaE4xtL1iao54+YYLItQhJSQvMvkjwkDhPC1ebGgVpiEosWtA7lAnrByDKoieC3wqHE
b70zyrW+wZoXVnNFzhxzusucbhwyi07uGYVXZ20W9yOVM9xGQtdqRTthDKwjSUcPTrU2eVjlTMtM
zN2cnFXXprtgHOMzOo+eD4IzMZgCLuCSGVYxLg+LOQEG5xDdjjzEm2JSSKlMUiQG59Ezs9cS6u0O
qm8cshDcUnuJJ4LrDozaM/BL86dGCQXLvhDfjJr7KLXXhDLXnp8Wv5lAkaYTksESWykRJmDoT8ZS
Bs9RGZVkHnkzaLBUZJyVI6aG0F/JRsMb5KhdeUfFSj6qVwaSXmlI1spFgurKlZbg5A6YpjGEB52k
3iBKK06JNXFy9lfEUoJQ89pfsUsOY2f8X+aemSJNyApnqlZM0xIQzoCdqHlM3yBOK86pWsFOmG1X
Eh6wp3nFPjXMXq5iAQqqXqFQVSrUBkRGcO6rjltQxvLejLz5cpmH9kmunKmSSeWL4eJpm40TvGBg
VJh46kum2BsT6nk6yPJ2GCQuwaxMT9bKs8JSqp4iH8Z415o+oMK2/crw2DyDm43PAiAtuSUrWyHO
zBsUXmuCwMrO6laK1sRkYyP7rMSSiYgw8NeasSaKRWsbx9xK4bIsQxIflMv+dnAr49pPWVvENP6P
DX6m2wjF6bYQzMKseNHLZlxpX6bVfPZtVV0q8mjrnZpHggZXRljq4BTq9dy/Bj1b/mJlidHccTyX
EDc0rdfVzJj7Pp4SNsPLG49sZNR7gpXKCJeSkQ3QCi5rRR5Gpqf3zEzEiax24yKJ+A2qDgFW9k/+
WaHUydUaYnA3z/6JdFM8UdRkn2ZOGn3gWx08dHVOQF62stUST6mZTaZBGM/KXivTguRw5GqH0pvJ
E6mwoNPYd91z1FFiMvsAjBnCqc0Bfg3CPOvOcE4xMxVC8IbWe3Jiy/ye+HNw6DtqsnFOHPOpka66
mxzHeCIE2LrqKq87Lf3ynLV+eaVpse7sTHanMnLre4haRC42MTFOrteS+YBYYIE0xHIstFeOXW/q
+YrRfrGVNIbmxcgYvz4WbsUp746xYH4dd6MTGpCAN67bm6Toyab6MttVAj/JWqKnBIP8dzuPiKpZ
oXva99k09IQtoIgKRrKsKiDSWPlXUJ/1xuxDFQe/LwWwRg0s1LlXKt9zoFGzFXJBA0bfOCH59cRO
9SsTl0X7AxoGzTx7qG+NhG7hsZw4/TCz8utEhu3ftAz0SOpZRCc+OGgqKJ4yNz75VUUWYD+49sGq
GDSYTZn2FzqpWXk4epTwwcYGg6dwhvib2WfEQVkeMi0MnifLrsSrrab2BFaB80Hami2GvVwSYkGn
WYzVVT0Z0TOe0lfiMglek2sym+Qcm9IUdrqnr21NmJHXGFPDanDtkp36KxbNY2820UUbZFe1N3xM
eciZJup0zbZMcFWlYB5bjXErhBYCGgrVVXVDXkQVbxGhcepRbR9EZMDJsVImS4OdEd9iRfVexJiv
L9y5rPmdXFA0iYHleHS9L4zx0l3XVnsFf2WbDJW6KjISQroiN1lfYVFAku1emAJ1S9bJYJcQkXu0
aBo2tva/AB9C5ICYcl+2on/ODBEfgzqKFWDltjswjmr5AiGEoNkFGNzq+Jb3Gx0RerxzrjON9nQN
/Vgw4uzyZGZ4vPAhGUnfhDCTUuMcmKRcjTW9Z+iWky/4w+pqAXhw62P+ZSoPjWg5ca6yo/XYHlNB
MfRiP+qwDAIiYDj+Vqd9dlRxRY3On5lbxSHNArlsTSZmSFRoSOIDBnu7C6VJDlCMsGTH+M8YNnC6
7ifWjADINPshz0GEpeWn0ZYA3wRVENEQGLXpsPqXpUqng7CbgsIBfBmZU2CN7EGyUG1qx3vppIFW
0Ovm8gqQcHaeTM3PQdEXsfOiX44HcwyNUd0lNiNNVczMQIeqXo4pA9h3RZe/SS5R6biru9f26X39
X+TfdT30ztjV/5LTL+ASyFQu3TdIRYWox6FE4Mxau87ewzU9+f1nlvUei+BedRhkArrgwxRFkCFa
XSFw5TTUtzgHfaqxTFdgg3t7sAj+6BP8iv3Mcmblyk7/1A//r+3vHdufZRFX8P/3/T2Q+rd864rP
1dcfvX9v/9W/zH/mP7DW4QhaVeG4dVbh9X+Y/whDWIMpEMWioEcF/Z/mP8cj/lhScFkBbhScYYjr
Fc8KycgOnkELmbnvSzzRAJ6s/475jwHuz08ognqb55Ofgi8VNf2v+Hw7VWBDASgjCl6Sl9wJ2PZh
53YRgAFLpkxFYhvkC0WWhS11TFYr72R4t2VbsD8FKrttEtSYDpvE60D1zUNia8rDAXhrNIibUtfB
mVT1+DKYMV/EPvPf0FJZDQKeKnjlEF2NQbeV0rOOTRy4yEBHNZ5WufrRhza9xSZMDJw1iol9jTHs
h8jNT1nX9zuh6uWj9jIBElb66lhThp9jDo2zyPRDBSiJDEaj2dts2MBcrpCbWMXdC8cCjN2qVzur
ae4KKcleApbOJmkc/Y2BLHzvMVTcFooRf45sg1jVmZO+S1K5by3E+ReUF/oObahzgXEpgLheEx/s
tM7edrLm5DGM3hfksu9Ky8OtXmj0J7bzrVOpxcgZw3AdYDW08oClH3oYIn+pVgy7G6+EiploF20O
0EkIVCyjRVDslPiMDIUNcwQpcfJigqd6taD3h2z784sR3/iG7gikHbi//sIT2vi4cNO/lrRkIIls
EhuQFgQfY9Hnpy6dG3Ke7DicIbKBS8mL7zq24kNeERQVEcqkkmE+IEqvjkmNijoEELnvO7Ni0tY0
T1OnFrIKZXwV24t3JoSQaoL52IgbXTFcs2DjnmuvJvG4YZuFJNa4tlMzDRjM1/ugxljKDpJSL7VR
r0IXgHDfFmi/6rlRISf5d+pg9zx2w3RBfMJyt4yOvLMAkF2g5oAmNdjB3m+Nbh8ESp3HhQSqwc7d
kwtbbVeMmn0fqEdGrFX3xI5kCiOu2B0mW1DYlaLDiqHjSKCaSG8M8YhDqaAZwUePUwAqllyA+Wtv
P3cJacX2Ul1PJDCpPvdeJw+8mQWsgreO7G1Pe8+BRYT91Ls1OGPmiGbWeieH/vuqUhGLUnNlaXtp
GXpRQYFTSu9Y+kt5TMq2PzQBWQTuFOzLcTQ/4MvyHx3iSHYTViZjsy7E0SsU/pYaaoRZlDkvNVfp
gdUg6eAytqpzFFQJagnF8qhECVZvHJWJlwSiCCKTcfwSjw4xnbFNhUBfa4WqIWjbVxKimwnIh8CR
LuIfyA8nLu6ttdh0malHMnowr6t3K7e3Qz3wrzOfJeBp1xLbddjOnL3Qnyx03RvVJ/q1shL5OC7T
pxxS5aYQBUuXbjwX8YjAUwqxtw0pbgKni2gnGdYBwx2R+oPjrkreIsg74qptCf5C1tAcXB3QtfGg
saRSEt4tuHzQY+2EUx6tmYnoQA40W/3yZI3Ey0UjOVSqLndc9vWBHasILaMjJVHkL7WPK39yvOiZ
r+pwmZHmsJIDPnhwSBnpGza9//o0Ek5j32gnuyeFhmiVXjN2TPP8lvVWFDp5DxIsJ9r0mjkrWlD4
CChHq7rNP7iW1gfbn4ab3h69bxD1xHn2yXlkf40yPrN66EboZIG4aLO/LB1ibLdTbFhX1tCXlE/x
hEBOu0EFHbDNzgnkbqBiebevnYi8tGF5RSsxXyVod7+2IPfSC6dkedA0cGG04+qd8tn8iaUIvomo
MOj1obswZ+1PdLbT2cp7By3GvGuK/Ck3HNmEKYmYrO8MpL4nf0jH4CatZ3vZGO2QP7d81a+pBWG/
ZEa13NXUgn7cOaHtx9aRq4xijpkJ4uZJkXxeeE71qEk5aY6mGVd75DmqCTMLIcqqyktL42R58RTq
meq/lxx3BezUNW6LoaSfGh+KoXfPWEXoUQZ3R8C3f4lYzaCGq62wX4vbvE6yvUYMBCiYqnc0gvho
O8lwGY8oLOPGcfZW0zthkI9f7LVqBjhYErk3Bzux1tR65glK8B0z5wVHKgumRGmXIQhzs3E7puW+
Xiv0wKm+uHn3sVAlSvTxxSuKa8dMHlzjLXAgzoadW7mIrjDfDESQ6eYAzfPzGNnzFcry+FKK9SGh
wl0XE2R62iijN+w/xKFZOCkJbr/GsGS/GJEgs6JwylPiV9aFraPmMQes8iltmRJns6s3bT5QdkN+
pH1f6o9W0b4E4wwrPrjxGfxddGP3te/aDp3gsLoYmy2nxbRj/6RR1DroNPhYj1hCzr23RoCTN2AX
It5ZxvRarZ1Tr+CK2nmVhgxh4Q/ZQbVRcILDFBI9h1kykJWZcTfS4QX3MTr9m8KHrjHgrrsritS/
UEN+OeRx0WJbW7s5HkLC1tLAfGhGL/+MZyXLCN+N0c2lIIHGqWr3KiUmHDZI8cx6WBNcKBZG2nO7
MRVTIQjz9cvQ1BUQDzFALPRq9yisxn6NSK/YIS1j8EXB653lrORXpMXWTVCU5h2rCjpQY21GHTSY
RD+rk+Vn82ny4uhDPWoaAZpexJRR9EVMU3GCFbTA29J3tLr2g2FbHsqopd7FqofK7DUeGXYEufu9
TD62YH+Di7ZBKJZjATlWMtLV1qzk0Wu5XTiXofxlkm2qEZik+kp9lpZ2V4U7cH20Us1drBfvc2UV
tyNIyXFHWbUglWJNcsVHjJS49+bqdmKY9AFWz7Oq+UZptMcbaD+1zxwQAwrI+F3dsZoQ5WA/WRGj
jrjFOcE2yLfhnjJZBlFGEXFBj0weJJkNL6iZuAcbuztHZhtduaj7rpMuG++7WOmjUHmLopjxOG0D
A7LaRkpnBdr4ws9YOBcAOH3ulRHMUNwSGxonvrEL4hlsrNMjXe5ILorL6HJJXESmhQH3BBxPrtmi
lhDu1sSDYEj2hmoqcGrl1eRnAp4nlKXT6HioZUa4LCCLFlKEBwe1Ro+zuh6JHNxO0eB8Yhvn56yf
AZBXcE7IEnU9sPCdPvhkEF3XUZPsYXYvkHxF9wiUZeAKEbN1MQqfPgsp/u0Iq74niNRFkMqXXR6S
t2SHtIjEJ9/yIeDGYNk2llH6MEnJf/DWJIg80aukPiJnpZ9YRS9d1n7sACkgkUUb+A3P/SAekqhi
7pqANAYNT/ID6iDvU5euqlqhU8fawZsyQH3S90s385+cWn3vbON73bv2wxREfuiXSNYSrn1Sb3vE
14Hd9CZbqazdM7ILrjvHG6hASv8DYDmGuPypcQLssA41CyqSpH5wHNXtPVqGXTvmy73MeFRaH08S
eohNNsANIsUo86m14n6VtQOHl7rf9XzgN9Jwnx1qyZ2WZrSDo5gQXKCzb/6a1IHAwz4Oa3qH54L4
NYek2fJJtGgUluWpApq3xUPawibCy1cBMDX5bNggXVYBlRgxk5Sqci/Kj16VswFhKOPIBZUM/qym
N8bPWS9Zf/TdrSry+Eidctc57a5wm+uuS75ZRJT4c3XfElmCFvc+1c4XKJx7wJfeYSIO6lJSLE1M
c4rCu43Wia+eBWYfZrVe1eTsU5CvO4C1u9jl7gH6veUghLojqelxRxVOsrfmYnmFCpFwbE4zJVrQ
YzWNElfdsyMTwSFK66k5ZvTTxl3t9dK7Q8v7BVhIdmcZdv/oiRUKnvT085CT4juwEi1vBOEvtWcV
4aLt8iFa42KXQC/h0BK/C7STHKAFGW4AEZ3oP9YnlLlroIy/uPi08HzEoYyN6W4yERDugoJVU0I2
8H088H/BbhN0Yr4yp8Y4QHNKD36z0C3AhIP5ivTraMQoV4muRutES7lcO+hOvplOF9NyMYlgCFpf
kzw9rqsLeetYeGO8JgWWrsUCO5p+cT9Q5WgYikWh2EJ4haEYWrWMM8ehS7a2g/VgKZsEj0XE4jiC
+MaAPL2UKecPdy/L4qxnTYYRXV9hKdqAF34BBckbodC7HauZcYZVuvsuGjTj1tIjuAXs1G0zc7ki
vrlHnFqF1fBSlfGGy2R4KNPF3MKELg+uTfbUGmiNhM07VWVPjrZt9/upK8a7pLUuC6e9ddth2SIy
aZ8Z8tv3bT7jRrYyEJizlVy54Nm3DiC4jQf9fd9lXnyUlhHtGZay/qUEv/GQil8lQlu7tnSdvSwG
Imczr73LSh7vxZomNG0lS+VZX4EFv/PkKC6dfjKOU7MUV9FMHJXJYg+9XTJjmutTHGhouL8OWY3d
cSDCZxaGhZbVjlfe3oCSWfK1m8Cf4hJME52CNifjqsZodi/mKX8e8Apb2z5CZ7WdJlM9ohqGA+iW
gbP+BaV3GcMEvozzNL4j3KrSaOKrhuSEYAFkyolgLMIllahETeRULzHcoWthODxtIwtJ4HrrPj9u
jJeOGLptWa7muqgw0RrWy2kZFxrWAue831S37dh5tJFZfLtMUbDlhCvvpUQbkUCS3LQu2TQlctDX
bhQLpgSDx242m/YrA9X6GT8ExkNo4NT2b0acmsErgI/I/qBbX+zrzM0fWGWCRPeYV/Yk/B61t+TI
0p1HHgaKH7yy5mkxVFtuu8YpCa802mM/ROnWM2eCyGXG54spFmUOB8v6uzDyjLS+Kefef+iQcg50
qWrNdJ3bs2Lqxryjaa4G24PTzIjt0cfDv/EGbbxGyzxvkDOk30Xv+i+IurJjbhI6/W+1LFfkvG+x
WGBaz7drdSNH9kEGsMyxQ3wGjzud/+2/UAngXMaD2QZYVLDIXDeZe52tuATPxZuYz+kdbWd2LbSY
b9+mUv87vntnfIfA/G/ju+u6mz7PP07u3v6Df07ubPEPiFzoWm3bc0wLd/Z/TO6cf7ioYsHhrFgj
NIa29Z+TO4//yLPtlVPhep739h/9a3InvX8Q8MPMzyS/G1KQ5/93Jnf8Hj+Y+fGAMLMTDBQtkygF
+o1feA4Ry5t6IiIxtHRufnENQfRDLT3QRlZDCYCwsLxsUR+9A7n4mS2yvqyLDJJ4UIAFToCznR/r
B+rHYpM1RdPvhg5RAezDIP4l1rtksLdM2P9CFfzzZWAoeUBbXNpp5xc0TFANRlslMWOWqByeBXPy
BzkbJD6lBcleWIGtR7untscuACV4k3DJPOAmVuTEt4qWuk7MPmVbIn3yA5WLi1FMdY35abCAvby9
Q24HOxuwuu6tjUrZxADGTdkAVGYprlIqgz6M5w45UElUpSZ0ZEwe866dWXQxa282MD1EvCHbr15A
kFO+bryAyQH6hVhE18B4Byx0aZmGcBcHFRKCKz6jG8weKYktB8MGeQ/nSVXokbpkbLdtkpofej+t
aZLJdSHwwq1J58HylVsYh2Q5niJiSh7sImPDLiJMVHzKZlDe0rlziy0Agb0DOxvT3QRJTii8IvKK
zY1WxbYcc7p7QbzucW6btN6KZuqujTlGKZ4VEgVSGffod/8NuL8sAza7VKGtc0vphuilbKf6nC8a
3z4R27xTYClpFE07TXX4w/cPR/cc19X/qQZ+qHXA+u//d31sf/ng18KSrwfEKjtwfkVNcXzbeC9s
JnM1k6fIEMzjOhobzL4bZoje8e+v56wEqV9ekC+QLyWjdr6uv36PEr+Oci9ng1IsTdWHVVYX3qWH
3JqsBLvJbhS61HbbL45xH4w9W794BHe757Ihem2wHaQxbapjJ6xQv71IOSSv9hLTjJruME2HFQPx
nTiJnmFSOxc7AnObkU3oaN2Pyu/WjyqGsJIrTB6LnjoKYVRh9C4Rm21C4GuyVAqjDXZ4UxKwtOvG
0fcWvGR20Dbgt0RtfFAjYz32ZEEwhC3Tm1NethnSAMIko9WuB2OjqgmW+ftb94ePKgBPgOyJf7pg
un4+CoJZ1AgvPRGW04gQsXDiPVNxY2eZZX9YRfdXf389608fFSDQde3hOT5bkZ9fUOTeIAszFmEc
2d5rCdUhTKRNGwmr6lp1qVutXpJ8y0ArfqTaxMI5FmXLjCloPhDiUIVeLrunRXYTqA/hYrIg/20i
koqB+4sNtxpVUVmbuwlP4jZwZPXOw239fnqi0QBGJaTDPsNaM8d/PD3ZjfoMWyIbuR01VqhilZ5L
oolYAuqRQb7q5+i2SMvR3crUXCrUXui3timaF7UtHYXQAXdnyXQtErncUH3ACGfJGMOMbhJSQitq
HoW2cxzObsyuG5d3hAYusDvrhhgUxnG9rwYsQZlRuO+QbNaj/+dvkscwTXLrQfD3yE7/+ZdzlVMJ
B7t52PCrs3s1q21OGOyBGArznTfyF5TNej/4HnfvqqsTgDXfYLo/XEPrNrgbNA57yzABL0OEpipc
cq/ONlKplm8mLoKvMrGbT+2SpmffhaDMZK7KxTsX4u/3sA8oLjB9C7LMukD7+beux8Wn6TFiimDR
wu+mHV5aYz0zfdzYI/G6m74pqnde9e0C/PnNDnzeA35ui9hrNhQ/v2xfxcTPMS/BKzxjz+9L3NxE
xDQNYlBjJb5kU56HksArWtHcVxuiSgIA9zmGwaJFCr4ZrMHIUeoBPgDYUUAb6IIaD2puxfKGcE1m
BhUUYwQOUB0imnfb6vAfRE4alrkdP48tPCvcfkRt2ym55Suep1xbTjHeDH6Ow7KAflOeutpOn2XC
McR+Hg37WqK7ACW8lJYqDgzkHJq54gdPAIU4OoZBrnOxeGZ6l81DehBQ4uCQAMw+xrFgPVNmWXlT
NnQRTKvnZa+CCge9OwQaNkUzLM07j/Vvx5wwhUMdwwdsOjT0v3zAfbLEEdSkYmuVY/At7dvsAAkk
PessiTCROvX/6PWk4GPl44UP9PMniySKstMtQSCphnFU58/ETbUBXAvZOzCeEeK+8zD99sUFxGoC
AxUMvMBPr6TZH08lUpRjV8R1QWOvSfnIE0HYXTJj8s6nx7+f4eK3M3x9Lde2cBw4DN1+rR9LUSj8
vWmxFRCcL0m1sfcE30AiyIehf24Q5w1hakh9mVVR88Bg0VcXfTIlBvkbg/X9nZ/mt/OYn0ZwelCt
I9Owgt8+WzdqrFUmy3cVl1oRWDMaZPYr2GDzyyYmZqjO8uUrY1ASP2WnnljN+3ixXRS6s4gva5LW
90TOFO98JOJnLBgHHD+ZBQCKRw5SlnwrW3444BCcRlOby3xra4AZe5XX4s4nOBoRG4kvpMDnM2aG
duJ+2ExtGi2bRmB3WYwOMIDRBIu78nxFt7WkgaaqHcf0FuJM4x88Wccl+1ZWzucC+3W3//ub+oen
iY/XBfeKlGftn35+miLdLhly0CDMjdk9NF7anvkOm/emAbfh7y/1+zWAPhF9hEC6YDuUi7+8FhoZ
1zJ1bISFpdQTtsnqAKup/DzHqbj2nT7+BBPCPTblsOxIBfFfU0KYL//+Q/zhfFj7Qx4iPi5qyF++
PYuHlC12V6M6N26606ZTPw4uemW0gpg/1vl08k7lJda/86fTfz14HYsSmWMCatwvZ0Rm2m1uNCVU
+jRp5L5XJTv1wlyhdRDLy6fKLvsb6EMFyVEs+TaBatp2M7h8ais6SFsXEy40N4wHTEwhKTPtbsbA
Xm0aO/WeMuJDaByQXTyNFc7C3d/fsF8Yjm/PtkMjTNktXbjPb3/+w7Ndp/28njheCNYUP3K61Mjs
SNZl3T8B+xs2S9cwCON+ccbQIagdGYoJZ5YGrXS/IO03yp1nTjYOyGAizfjvP563vnm/vLkUZxxP
/KW2yfz65wfYaeI57ZgzhdyPS4TZrsPsnzfRdDOhLcRewdN4K52KNepI3CUxJT7wrXaxWdjqzM8g
SEAyzS7mJFCXOiO77UKObYnqjXSaIiS305iASXfNNek+K1Mgr7pv5PQir2kMu9asPBdZogiUYtya
gSpWan9TDU923GkN7SZJHl0TEzU7ukCNH6c41ckVShqahFRm+XXkFtPjoHrri1P6hK81ZoJ3hjp+
oBSBN3QxNKVt7cDEE3WqGkba1M0St5AIlocIZNS3yuYHu4JcSV8zekbP8zJmWLRKInrciwZjG+eN
nXa3rMWjj0vmjfcqaxOIEIscyWUh2BXlRlx+JK7E/ZojBPwmsAgRd28mkOq8ZSg+J6poGH8S3gMR
JLaR90ZEU/AwE6rnXtgGxoS9FyX6JU5z597F2fYesfkP31yXew/34TriQWj18weN2Fc6TEuIc5Km
ukoj29hIo2IXRQzucXYn639wXHG7UiVjD+LGNe2fX7BvxqxKgVaEYyS7h44ozZCgI6amc2CRnoh9
7yKeMYfSgqovsvcG6A2tfOdq+cPZ4XJgUlusJwdVzc8/BNWMkxluR3rhBBqiaMBldtUoj5YmdUjM
wVf29Mm9UJIQQJUk77wHv5XLjB/Wi5YLjsvNFr+8536FESC3/AgXXJluMuHXIVFay5dewsoT8Xy0
jXR654Tmm8Hv9MtXGsY9WR42/+NffjkvJcybgFODPUqMdB3mFvtp+H0VZMawWwpaJlqrwUeKU0zk
rGeli4WNlcnjmJUrG0VHnrufK9MgRSpjXN/XlGhh6fra2a6hWI8kXOUZqFBtAhQoMMNXxqzUASXR
qmEC+oTxMMnMZEOEGum+uCrdA28uouNIBiCY2iyGMZkFK1ut9BVBRcXqOmAjQBRFa2F3JVFCqEch
GTgBStT+DQIS9VS3PtbnvC/v+qLLbhX+rdWHmxF12We6EPuGIPO7oh7ZlGKrW75KTs8CsfSUXzv4
uF6HwgbKteZr2uEgMirpCT8pSOYos5oLPbDLEJPJveaneQs6jY0sUqkFUPIFVs8lACiTTJ867FkG
8eiO+QlsZmaGKZoThjZJPb2yd0Ywh4fZv5/nSiPGUBkb0t5thvsFXVa70Xbd3td52mM1blX6CVgS
2rE5a6YKXRfIKE9PPpuyLMcHy6pK3tRqaLMNusalC2NtiTW9rhoYls2D9tBnGUa6aXvEPxftGDnG
BgNkcemTQrjyRjzjJY3S5GsryY3bwDx0r2G1NC9yJHuShqbuv5kgIZ0L0InNAYue/C5ynwhJkt3K
25lt3xNA5+C2c4b2QRne9GEO7LK5cPpowo2Q5BWaJcTaPsvwN9dzY8TPs7AIO8kQCAClkui3LgpG
XYwrCeh5TozOVbu0F67cIHc3UH2n0IgyVijoe7OGBGo5IE8TC1UX4v3a3K8InfzkurNpHrK6zG5y
T0LUdJJKHB2/rmGZ5eusMp6mePj89xvyD+fm2pnAdmaITarFL9/hcixyEsFyvsMYkD/Axsiv/ckA
PdqBpWGIFbxT7vzh27u22MDn16E71fDPJ5YY7cGrJc7ZugncjV921Qno5Rpk5hrvXP5/qii5DCis
LGb7Af/4+bWsNCY8TGYBhDGWk/D1AvAJ2metl5F87QGTeVocwgP2FcE3Z0o//CD5ALHk72/xH45J
H+oTNRKbBBqzX24Ku2ZX7mRjEPqWxoKiiEJatjBoEXwNCeabreiHyt6W6PLH/8FLEyVgM2azXZsf
4ed3wO/wAwFNiMJkzssTYvVhpxiQHdcY9dNSkj2dQP15p2n4Q7vjO8g3fGky2vutaYDaM8laFzxS
2rKnPTCKltthycgDClrJiRk0nXuDbijYCALf3rkg/vBA8zzzu/ID8EO8XR8/FKRW7ULGzWsjjD3P
+ZJ2/UQ31cMYZxU5IWJV75HvKdJ/v5FY35i022vKFSkwP7/Llkkqcb60UVjHbp7uBDrKz3E+KJgx
3dIhvg3gY4euREUcBtqPxE4kRMHcjZ2d9GRM1ky38rn2NrM11J8X+hJ2jyAboPWZ6ylXEQAFe2Be
AEgWk7WiWDH53BJxm71Ww0gx3TFHvCpsznIUX338klIS1+gkY3jP9aS9blcHrftietai0eBoroPJ
zFY9I5XkVUkpy/p2qfNnHPzTEOJfCaCYJH2GnLlxJPyPrIzPo8fYYguPkVlkADviJFp7JmQGMRPH
15SZpEyKWiMnmBhmpcxEvlQKtguiPGv6NAFsYckUFf1m4tfv+YUSLgUk9fVnzyNuaedagwAXpQoJ
680euAN0nOeYJRpf1YQB+9PTksykZSYJS+eAqNds40B/gLkI//qxCPImBmmq8fAgyI2YtsN4/swx
CziyYXNP8AEAWQd5AknBOGY7F99vnvTf6mmU950tsu9Ue2l9MbWkwkMVxscUTknUfCfxERBHoYph
hhNjTw9un+bGVusGtdukhNOSFgEN+KLskwTUKuYoY5OpqQPqOpnmXRkFzRDCnlKHiUEa/TzzNHqm
jny+/TJ66luQCvxGJvbPZ5xz64wPszWKAa7gU9QS54F810YKMy6RxWKrtZv2WRft9IWTJ0O5nhcK
dVeim6PdcLHTfcxAwwTXcYe+s3a+cuoMPEsOUeB7E1xjcQNgFDojizY3DqO+4W8p06j7f5ydx47j
SBZFv4hABBl0W0mUlLZ8V2ZviLL0ngyar5/DWpWkhISe7lk0UIOiERl88d6956pHhiSLvINd3Dnb
PkQsiPK9WsaNgnHUBAIHW811Kg9cpZlwzXbU6H+hsBdYotAMIV+ZBvdlIgORCMbEwA+tqVPROCsL
xKUUJdhgYFnT0QFU8j2J2nDaeYacfghUnT8in7dpUwND+k0FgyrEw3pfrWBqNznms7Cb+4ReiEHY
mFf9tmCkdezWi/QRV0YMdL9dy+G2DIknLxc1v2qzmx5qG4H0U5xYJr67WKVfe69UP+B+1j7+UYOV
KHFQZLA+Ve1wNJPG7mEEzWrZucYwy41V20uEKEmTDWK3s7VDywsbVncjKn5mgtUqlJCQpOwoHLsd
AckazGtWlp85k7zamUlM4Lo0EBHdSdGr5KEFDAeSmrbGrar8rdXIYpBNA5Cmk7LO+igR9IPJw+KF
KopASUpVF1GXVtOh6kGoIdxuaG870wdRoDfcqIqu8vXv3RufeAwycKTXfhxf+rMTcHuBSoSAtF2Z
2OW9rSv5hE9dbRI//vf6kS6/rOxAcGPxbWPvQ7jg6cLb130XgWr1dkgU1ypZl00gkzH6aUDmO9i1
be31HNk3PqqX1ydNJX1LMq2QayLI6VGrpoPENbjubvTC5Y4lemafO1UfFuDON27l5aeUQ60ljPI9
pAbnMyZIMrloNN0VcxHVU+ZE084saU3gAsneuQV3dJXFDS9dmr9ev7WXn1GO7OAjUutshgX/9CK9
hImn9EsXgiv6Gzom2IOHan62Y8XI0ycu4vrx3rqpHp8VSX+eYfF5PGQRVyrpVq/2UNQOnyVrIU57
sT50EgfC9UO98dSY/HC2SWPIE8pfT+WvCmFO/RZ0j+Hs4A/SZGt6ORO6xLSeKAKBIKiLqvgAOfhW
PfrGJVqUf7DAcBG6zp92+l/HJV80kmkreFpBkz6LCjrZEivkoDyjN3bmZ/El645csjn+k4ZG/Ut3
7vQa7RK+z6B6H8MxqqnXek5AK+secqgf5/0vt01VckjgXi3A73JkzxAlxoDz7uOtt9RGu4WtAxYf
p7Tq7rK4bG/sO964GfQ8TbADazQny8XpCboV/lzbc8PdCGjkyZTZcgTS2e8I2741X3vj91ZEpXgK
lQ2l8PkqEafY6vVC7KfbJuPGNMhizCpk9k0zGs9lb0KEbwldv7FKXC7D6EVpJZuC2DKybc5WCchv
xNcYCn84867oUECrPab5DA4hMQ3wFBGw3jvGvZIPiNmLD24LV+zGk/7WTWZnx4yJp8G/qIUZFhRy
qkW4w8hU/C5pprwKgAYUKwwKP/znt4pBONJ6cHCoCM5HBS1tP+VkoMQAVDfdPgb+B7ua1yzdSzXl
XHUs/rH7sLlR77/x69JeZvknBoe32lOnD1Id2aqZZszALWmoQe+IFFK4ikq6QESGA0PrD0mfLP99
H8sKIlir1vE4QrOz9RH/iuE0zE+pBzCK4DHksaWMBN5IzFJ/Qy3xxmeAK6TZRjVOzOFFiK1wkd3z
ogQpjfXAKwXhHYYif1xDGf05z726A8HjqlWAbCTB9R/2jYfIhVAnBV87bvL5UNzNdCwRYMRBBITw
E4bO4Y7uvngyCKe9cag3fks6EJQOgJzYSJ2PZzPPy9A/odaRy1zJR0vVBmh5jy1yQSO5DAqRQTED
X/if3xOTy7PpHqNAEHxuT58hSCU5nnLGtLKz3N+uaKqvwvPSO0lu+PH63Vwfx9Pu5emhzp4ba2wI
0sVUGSQRbYttXqQG7R3EVzdei8vvN+Fyplo7OnTFqcROL4k25WCKdF6hpHH5SLrOSir17Uc8YIjb
EJntr1+XvPztTKILkfQIT1nYmc8OSLx7mkI5zwNfNxohC9pq/D0NH5o6cBdVPxM+NH5qCPqa9h5a
9g8ZXcOvDNfaQ8jgJ8LAJo10X1IbxAjGUoDLxRhWO7yC6Z0No6G68aObb52xZzIZwriNMNE+WznY
zaX0MQzSjHSblMhLo/xLPNZx/w76HbkdCew8klSlgiozUhP8Htyid3dGW5TpRvt5mR0iM3ZfBAKe
ftdXKaZAs6mwjeS4iw5W1oWfdGHF/wqzaz4QoEH6dpuVxbhHJARaaPGUuysK5eFBUzYxSjqBuLqp
zZ4eyfVf5/IdpvuF2FPy8K3kgrMHXLqFxTYvTgI1YbzNzMJ7nrzsWxgq8/P1I71ReSDk4aPDTJAP
PBkYpw9eOsxu4RpZFFg0jPdjAacxs7T3vodO9Uwve3lfiWb8OFB0PqsKGUtmJ2HH1rWet24myyBO
MQpsSI5lmHP93N74wRXSDwS9yLbogJzdhaXWuV+TsxjEsi0PbVxgaaoXoNY6Xd5JEjbuEnuJbzxm
f0SHZ2880IBVIuFT/iGGPL0hXqLndMLFtZN6VpBaEP4/JYK8wl1djmACs1I2igSHTFqEb82m+9mO
ou6nKYbGfyKqCx4+hCC6Q+E8Yg5Azua+eNLC51gMTnQrM/KybKEsZulY+7MCwYp5drYuNOEBmnvQ
uTRuFAwKDPPNlEc7ocPEu7ct0C6yHKwuUDgintn2+r+u/0xvLJGcAi1TtNj8788T9ledzCfey6BV
odmEZLNvS0P/wh+0fL1+lDcWSIKaUaX6607Ass7Wqwb0qMJ7GQdVtOQgOUd48guy/R1w5t6gcKCR
cf2Il6/GKnGD/0SXEG2OWEOl/954FDP5kE2b2IEYMJjSFKjzz/biNk8opMO9UcXyfYw6iHShur3z
6SUSkxbZgpEx8UifxjgSj2Q7Z4dEMse6fm4XP7vJyyrZKgiGmcpZQRl/n1qTAlJpWscOvKWjKzZQ
+wNnmVuoup3V4OPAzYHxtFfR7wlwYrjD8YN+5fpJXLyfnARSYRC0lFU+/YPTk5ij3iiKSntBNYF4
64tiuUNOjVinh4FY6Dm7j1KdBtcPar1x6RZTRN5Mi2YF09TTo/ZmNBowlUJwwYrIvE6ppdlTt5bY
Jy2dVYFfOqm1jyAWfTSzMP6F2rL74cTF+H3sQnDCteU1v+dpaVjeLcMngdDz6OUtGKO+mZVY4cPE
lBBTREbXb3dEIs96n7fePkpD/WHUqv1AEbv6qdN5jHdlgbJ567BGH7xkSmE5Tdb0HdNhBYanj+R7
kGK5u4X6Fi13WqWuuVXRbG9IvbdJHOQ84/dUytq+z93Qcm7UL2/8Rr6l0ATxFq4l6flvpAyNdxab
WeKmNQ6son2HAzLaKyWAvfXxniaFf+vBuFgRKGRoq0trhQusX5fTn2gmZXpuqroLGgmXtaIhPm5w
16Aruf4sXE6M1oqJUE32ivzLN+z0QAP+0LqWpFUkZMc9DXxUt8ZkRweVtipovLKB99vNRz9uMRTY
+N1oWcp/rp/EW3eYApjRBW8Ai+DZxSIRsxrPVYRckadDDy2ZA9aDcTvNnRVkjmqOSIpBfF0/6sUW
gzcPJBX6V+6vxWjk9MolOiFEmxPByGVn3ZVEoeyg6iZ3Thzm8OidCoJG960tO3F//cCXl7vqyhBs
0G0CH3v+ecSxbJZDBoEQ+bf/ajIoI1ZvbqzNTE4I3C5QjNtWkol347t8sf5zwesDxYLMPyBzTi+4
XchFsUM4loVss+fJ9/2Dxq59p/tCPoxFOny/fp2Xasn1gNQf3F4YQVQgZwdURtgXS9IFiZ+Jedem
hb0LizRsVtGE95vIMUIv07YgwFFaDWhHt5+fm3FiOp+YrbiVIXppy1nPx6GpKGidWkQLn55PZbjx
xDelC4yZIL1k14atBXOwKYZoZ6VGmm/ipUVB0+Mi8aHWpKseuywUoS5FE2KNpTP0INpK5/deYwEp
xKPSjfC+0H1RUhPAsmHllPWhzUem2RBu4l9Ljp7oHrF3+m6kUvzXwPC8ltimQe8pJ96pjejD7ZpJ
UA5nVaKWx25Y0ldjQImxIStIaxCTyAMzc5zdTQpvNwVIljjv4iEPP/PYWC+WNWX9xh5h5hI/MtWk
TixaMvmQlQ0tRjR3XYXE8FCTKvGC48J+XsZinneSyRwJnYK4SadBrwlqu4QzZkOzmX6GLW3XYETK
ezAZu5QJyVOSgWYKdzP53PpdcnDzpJFA+sa4wmtszc0d1XG0l0k3ga9ge/ClHCWjDUxAi3XEVYA4
SFt9Yx4yPbhHZtUCnChIjd+z37YNsVkJ8rnrD+H6jJ3UovzmDlsAFnB6g2h2Tn/zOmJQNiZ1RXDU
rEn7IL1LqHQ5ApC+lYVLb+DyYHT4aLGy/WTWJ84+rA0EtxSuTRFk7Bn7F22o8jX3ICExN1m1cgbo
qe9sUYn/GqZkeqU6ssxPIODyeU9pJH4QrDRp9I45OSYkHba/pdmHxs4TxjI/DGHUfyFdqHVhKaNN
vCfvajIfia0vEJO3aV3hAnL1Z79vK7lrndmBQyEA7m7AJpWf0pwszm3doFACscm2FONsO33xOyKF
sGKp2Xvf1kjeA5I0rGIXIvhpd42wsOkMLu4dDYAcbIjAgAUxNibrhbklAig1wjx6tNu4bY5seP13
YN2an3lSLiv3bsjITUTu+EFiFyd8OTejaDv2K8XF9gfjU8VKgDUaJ+0jI1yirdgDdM292yxFT5gw
7aXtxHNnk8VZVNB5elRmAFcqfERFPDhbe3Tco1/BndoT0em8Y82xI8raWOpticpQbVtGydiVc5r/
0AHZF0KELvi4LUvj0hwux/KYFE5kbjH+yJ+JGzfFi4rgcO0meAXtlnayuHO0MyDqAcSBd9xhzrXJ
jNj4STlTm4E9R9GThqL9dezpVPF3EunwTMR5ZW3h29QAUJU9hx/mqKlhTEBikuAn/P4V/b3SdN+t
5FdnZo33acrCfjoQNNg5SHnGsN/kQ6vwVjHis+9riMD+No84o30bdyQRDlE/5p95tLvsXav78UMO
DyQPZljKEDqJN2X+OdVq36XJqLFsd8b45Mso+2ciRUwdUGHU9g7b/rxzxxYSNjVgN25FCPUPvhfd
OSKPHPrmvm3A1oAHQl5IFxY63ob1HFI68o8NzpUhwsGvM+hGVOpDtisS1f5mnJp6e2yYTbut4JR9
S7LJn+h8S6a3YWwtz1HoLh+7RoiXFn1KRwJABOprNP3kxTbW2E976rrPmZwwF8ls4KTI8SARF8/b
/IxyJ/ru4J6A2z+EBQ2YTkc/I1enPtM/5FebCiuVv1GO7KsPHaio/IM1OIu5sVONlrpvM2uX5uP8
MsC2/Xx92XnjG08Hw0cq6K7dPWstPv7a0c1mPwluZhEsZRnT/YmX7aoDOJaNidKon8yXPLWWGxXN
G8sPm0das+h/+MabZwe1G4pz3UxVYHhr7kVV20GGrHDv0QP5J25G+/CfL5LjUZyusfGMBs3TixwG
RdpQxNpaltFyqEEbbBJnHgIr7fo7N9QOHa/iltbmrarCsplFrr0d6phzxbohBaHCRKkGRm/0bkDB
M/6ewZ/Z+ONGEisAlWf3M8QidNeWJjTUc+OyOaLzcl66TI3t/3HXKZ89dhjoUtnpnt6FThROCfgB
DIXhx2vMGwoPJLG7PumWoK2mW4/WG1+0ta+CeZohKXOks/0IoLrSSF0YXmZdpR+BjtV3iG38RxQ2
yY0f+I0HarVpYdJCt8ZO8ewHtpqWesbswIUBr/8I8yW+m8Pyp4dt9AOdsFsT0Tcq8rUhvQ4pmQFT
Mp7eychuQGvE1kCgNHmxG2Z1dCRgI2R00bIh4Klv9riW87sS3eW768/yZTeXydw6IGXYQNmNdfv0
4AkIptEa0jFg+2odEVzkdzX/311IGR9ouyAcu0mMPdkAknlEROxhLhFQdva4ZUeaWeSROPO+cUw4
jY3rgUAFgrsXZk8Uzo1TXe/DWU2zKp8RTJkuc5g//oq/FpfBEfQ7BwVTr+vyf/DRRe/w6M2fFakm
7sYYo/G1wUIexIZlf/IZgh6zIexvPBuXLg5uGPfpjwyaGdj5c4+F33cg5mhEV3mWHVTvRMXnImKg
HORoPLvdii35FMtucHY6SaXAtZ0VXwiylF8jPpurSbqon0cE2z/SOoGIkarRRemf05yqAP5+RREd
flKhXP774oyEnZ0AUnYaQOeNMEBJSel0EIAqf3IfBpSsQa8T/bDGCYMv6xAKwnO70XVZt5NnPxqt
YXZD7LNthkpny4QRofz0eoZZrgfIxbTL9p+qjkj7++8PB58bk00erT6L3f3pc4wUhZhOd1WtAZqc
9+nkla8twczPXjcqdLbu3B6Lpu73eayaer8W6I+hDMv/4x4zDUaixefBY5x2ehrkRg2Z7dVD0Pio
RdQoYMQvMZRSS6SPZbf8lHy5b9T6l8sVmzvG67S26J7Q3Ts9JroX349yjpmUBDuAmpy/J9iVvS27
PUB/MXEiN272+jee/qjsa/nCYBumiyi8s0UjzR2HBMyFBXJKCOhVxA4e4nghHplbGr+XsYeYb8lM
1IdVD19oM6lYkpXshv8a2SB/3Tidy4UBgwZbbj7+q4v5fGGgi1CEzazHwIviGBsZS4Q19sXRGD20
Zx2YgLIU+inNxGquJf8zYW78ev0kLn3uOE1ZxAWFD+M1/1ws5Pu67WYDUPggrU4G9YLAf2sWpf8w
+4SEYY8yOBEPnzOMRNW2HxoQNQX0VE+RTGuT3Q2qF0C/aNv2NXSmJg9SWRvTbqJv8Toba7axo7P2
LkuGfDzCW0sy9rqx2d1dv5LLOQZrLGM9n147gwEcVafPk6YRkUS6GQMMRwVTfhJc4Y4BFipdi3s3
y4kltoWnQ9cyqIxEQug10OJv8EvR6wSiCCssqe7cri7uk1gAOdRWfbx+luv7fPYIonVYJ5DrsqLO
xxd1P8HzKIYpsKndGfHACurLCtUeiuCPOAWm97ocxB3hMX1g6rS98Z6/eXhag8J06d9J5+ydo0+W
TqjsZkBRup82OiVOajO7gxs+Fm5leNuuZbSNfJcUl02pJoSuKGtD48bn+8+w9fw2oOhn701lZMnz
27DYXk6zD2ULX6Hae+rKJY0fEzkAcUZoiw0pYjr2PqSZ+0pSfWw8k7OmSeJOCv/eL/uSdJDYskAy
VOMwQyP0gELkcgHA0kCkhwkv2dWSkkX45XZixGreWSECBNyHsdXg+06MbyWc4h4AS0PxPZWEUOMH
rGhsA5zGdF1k0PRzHfMrTAMC5pnksodozAl0z8gEZCsSNdHRXMhd3oO/Bwvj+lF61+ZlSnM2FqG/
qbJ46e41KdnfvH6q/2nhxn6MnDjLvoyhyu4aCqtm48zsADwzV/Vh9nz16Gqn9MmQE+KGFvGyEEVf
gx9JULQhkjivmPTc08HSBKwMzpw8loqtW151PORmVe6vP+R/Ks2zn5ein0HJKurho7J+Xf8qeQDn
+kKLVbDlmw2xjEKyFd3VSLaGTZgqsw1iuhsFRLCoYQMewdnB9Ai18ockToYsImfo4s88iowsrp/a
Gx8dZoYYsygbaV2ft5FRfA5N15l9MCyJ8Up8YbnDcNF8H3X3FVDMsrt+uDfqVJehmlolbjStAbCc
3gnSBsXQl2uPKbLwJG/wT/LAhqNwybKMdE68bi4q6z7sQTLuiBKbCQopqlzup7HTReDjftFQMTUi
X0KMsKYTOY5VLGs7/V6HU/heI2ZXN0778llxccvxrWQUSL9dnbXhCNceHfyaGWOGkHlR2g96P7Tj
+FB3xFj994NxKBYlE1WGRwFyeos6vi3RbC5ggiQ0a3+Z28BzC5JjGKvdONQb8xM+chTB6wJI2885
K+uAGdIHIO09qOxYPy5S1l+JfCPJNXeiGi5qUcF7RADCRzPC8ZrEXxBLejeewctuA816xFLryJ1N
obf++V9vByhoYpXBRAU21fUPRCTu58mvwHi04D0DAho8ja7drtwb354/r/jJa2nR6URqgwoOOzdm
kNMDx9COdNhAxWhhFPf3QyTEM3j1LHuyi0nUAPUILTzEtGNe01hbrwTHpJ9tmeFAAjPp/WLAG7+v
M0q5vZ0xGOYbjx4TWGzdTJu8Tbpho915RokfspAb2LsxJjddROIZfGjSNBdY09uhUgjvnXCwfyij
916qdo4GaKNhs9wnhZg+tlNCZK3nDDX6HM7sl0PnXm+mkKznDc3JKLvrOjf+cv1VvfhVuDncF6bf
+LBdkPinNwfhY6zMKFmCtRsHGbYq6ru272QVkJQmXRCnRrT3tAFO5PqB12fu/FdBwGxiAEb1weN3
dmAAv/QGlAgmskTL+yk0W74meHGwCQx29qUmT4ZodBpXxPzG0/xy/fAX7zrXjbIMQSRjU5td9enh
swg3eJxBLWcnx3eOZEi8gKncLx5b9+uHeuNKabHxivEMIqO+cMaCfzRR6i5BBKdZb+KWEfQmciZS
atrRIUGLzcDs44shOTI6XD/2H1vB2W1G7Qq9DhQS3ajz0UKSCPZREehWgEX4ObGbVPTE/bx5JBe8
9HYTU9tyZwDqP+bwM42tGkt6pnBn0vjI+m7Tvy2EmIgDjjDjkec871YmdBrEkwr1BsSb+mRw+sSZ
Q17rgc6kcG5dWYldLypiDr1qNOvt0lc1Qe2z/W9SxvjjM9lEv+tQZ/624b4gu2iL7saz/Wd2d37x
CnGHWKWvJi3O0x/ZHmVtDaEtA98bxvpeGFL+nCw3bp+HOFqjVIuqivah7S7fdekvEJXwq49bX7hT
HbTN7B6KrlXRalJbjhNlYbhtS7KK/uvKyKuHtEKg4/ZdD5H46WniTy/D2Vp79F2MRx/T/7KiaTxv
eqKb5IyHCFNevPGIo0puvIWXNQvHdmzANNwfVznCPD32OLkliyP53qRcGkCq58T7onU//x6IY2Y2
ktB69hQ9c5Q57jPtYrIdbO1krwpf1RaXbXLjbbn8WHFG6CPpsAEm5Ik9Wxg8K6pST/DEWszwPlal
nu8WFmhz55apf2S/Vt33fKh3CwjiD75ezN3SUVzd+E0uVUHoTfHpIENc25j2ubhX4rvlZswiILGj
M+5rAe1wi3JJ1zsG2OGPGup5vgYEL0ddtnZ2jHuEnxuBlbEChBr3cNBNQAxWg2V72zKWVTdO8aKo
s9hSAbu0LDwF7kUn0hycxCsqVwUSROYzYcTRltdWfhyapfyS53X+/fpa8sbxIBu6FBIUR9R1Z28T
vvcBMaW2Aq9RYbmNVBc+pIaRvbqRjmeQ0DSVblzi5dKJWpY+0fo7WAgdzLOnsyIWM5oyFbSDDLdd
5yfZRhQZVDlrxiORphClwxQGuoeVYLnRqXnjSeTLBAaGrjlOG+d8FI/VesI77hEpGdO6biPfXLGM
NcnIXRonYWAVc3kUHk4YOar6HsysiB8UWtUb36o3bjybZm7BOn1m67jepb8qJ2IKattLbBXUAy7Q
HhP8t449NHkhSy7IEU+IFLnxFl5+HjHC01RgOOTiNboo4Bd/tFQT2cHE0OueVt5Q7qq8NR5aJ1HZ
/j8/WLQ47ZUMucoe/hh5/7q+rDIZzE8FB/MG+tJdZQAVzKOnOSl+Igipb8j2z2+ny81c+298jdeY
J+/sdpL0NskhaaJ9StjRRzjC4T2OkLnbyTG072NUbbce4/Mi688RQdfhSVhrDai0Jz9gWUUs4zZh
73w7nEeM/z0kgqb6ICC+4Lg3iZf2hluSUTrt/LV/f/7WwzoM+JmJgHJEcH56WG2WoTulEVl7yWQ+
U8X69T6fmulFDisdvPZ766cSoQG7qq5ozkD4k/c+Y2DCB8LQX80wUryH94EFSxOzIhhqV9ldaabx
B4C8E9t4UrLr7dzN0ccmtspPDvoAsJwiG36OMBDHfVhFqzu2jLtvfSKGr8XUQ84V9uK4GxZxsnhB
bIgcCWOCIaSiC/m8eFXzaylyt9xEQ+zuRzQm4r5Lp+HeLBsXSIVOyBVOEBQwPK01oYdd5RIQCwH9
R1oZLTUMsQ4pWRk1aTrNQkIY/93pbxGC/nYdmEd6t5Y9/FXI3n/xlMCHLhaKa/IJGb3PFT4+AN59
9SuLW1Qr4Ov7ZtOG85QGWZxy4W1rhGqHTsl47zP4jUl+dtPH2dbRsh3Bst75gt86SDNy6reOYaU/
2CDAyih50MLN5DvtF9J0u4qgThNYqbRnSSYffPV0M5Kz9GSIBGsHluYYf3Ju4jNOugI1YSfbyITo
Y3TLM/SflJAos9HsEpRltJuIVuVjy599CIsIkqxvaiPaTmW5lp1F0sxssBrrwzIiTtjrqta/nM6j
KpxS1b1UTLJ+9QQUpvjjRw89Wx9VL2bRziBQRxjeGFXDfIdWZYTiksr4NyunLHfp5BDIPgyTPyMp
D4HJzYVaasgkITSkFCHBV3cQMjqmpUiPoemOsDElKrYN5Q4pkUUrVvScgu26tauqL7eUG9O8YRQd
3zMZiSyOxnR0A9bFsP+ZmYgj9tDMZrAxTyWo4shnjJqaQ09izSCdCPKWQfSOX+rJ3cLanX8uIsRy
P2LVV5uSYLGnAak2CLFh+Z2Gof3TQySSb7FQ0HKDFTDtWBl1/EgXN/s3tTPeXFmQv70d2Bw7YPVr
50c1gw8NZlO7j03lp9+5cViqbSNhXb6+PJ6vxbzGUHPXmcw6xmJ6e/oaqw77iwlzbC+sqj54HR1M
bzZmRMdier1+qLXpcLZirGhRBjLrhALa5umhiEUg7TUWyEWb1qAxrGz9aNRO83z9MG+sh4w/oHli
6lmbAmeVhEdTenHyPtpbDIZlYERZ+I4hsttsnRw5gp6b5F0rnVtT+TfWQ9zXFE1U2ciKz+tsECDE
p4gk3vc6IlsmWuQRmo31zM6zezbDmHjLG9e57p7P7icIb9ezkfIx7zj3srhWM5eRskJkdKbbfR+W
qX9ll1+3AYmgqf/gNVF8LKwS7heJANUL2BHsp0ICPdj2DZGU/7idg3CqoEn8TByv2R9tkBHNFuSO
b+/MiGDObddL+UX6hUmoHHOLHwmD3Wpf1hOD6ZlRJ5CcBM/1JkygjG7mMrMejLAQegMnd35HG0q1
Gz8kDXbvzbZ4jLNar2SJXBHMjifEQF9VlHtqjCXdFEVIgG3uopThNReEHVhpbn0ZDJMtAhbW4auT
zRNE5MZwjR0zi5rBhNB9z7ghIlohB+PcbNO5rj8N9rwMBxJN/WWPY1qCHZlr+b2uXHKop9xkNU6J
g0DKRDxzt4O8R4hMmpYuS04E9qLN0Mxssi6GSVxXZvlM4NOkd6JkiLUS+JY0oMU6zgdeTP8nicSQ
FBabbut2ifzsxyzy8imvfTEcr//oFwYmmJt/HP6sfmw+qc1PXyK3sSdCn3W2X6zYtLdzOQIk9xwD
/rcN2YE0YnPbgt3eD3El77plIIZuyMJxSwzRmlXXjmLhBib9LzIBZzyM9Qj0mo1W0SfzJytU7oNP
yil7b3IOd9O8eMSVRNYWYE+5bR01PYOaK+cdkGtcAdVwo1q7mDhxfQxxPFYi7FkU5+si8le5Nqzz
1HT0iz1YFMJ55Ox0yOpjTRcn0WbtMxQLaW7Qiqt/Q46cSHqnTv+B/yxyd6obi/dJk8BXmOvKO9b1
qpSPPYJZNrMuTePWK3jxBiKhpTW3NpnWleZs8bSzrkgsUob36BHktmqwDCQo1L8NOUnZsXrhIsXn
6w/AH5Pp6VtPVQl+DvYMLXAaP6c3qPIAwwx1W++FM4CosqqwOk5ZI6qgTjt6hmQeOuXWnEt0jMoo
NbJYo5jmXWn25JJ0s9m0mzhy889I34guc8aetBSn0c5hDCeqNV7vFHmym3tfEiwLxc6ZZFPTf3EQ
NHgoY98nGFb6J2v2F8aqU9XuOjBTy8ehiq3knRlbM4ZD5SJejxMcf4UxAYQUYQZoSkW/oiGyv9oo
BRPcwf4032dEWn1bmI5DgY56Boau1zNnEjpmnOylUfmcGFP/vVgIOdnT52TuKFLZf8aXovJDyS3+
6ORr+9SXWdHdhV3pfmXvMer7NZ4H+g9qkNdh1DT03XRMnghbcbknXVH+buNYMNfi+wiQO5rLXdfw
fjO1DY1DgY7RQK66xAwV3JxAtbxBa7jmg+gXMhincRdb2dDeydYhIishL3HL5MXPv/QLLKLDiKaV
VDDJWri7/gT8EWdcPAG099G4MH1iy3b6BLTFYnm99tM9Wefw/bLItCj2heo2odOgY9RT48LjIRnU
nnmdNnJy7C/g/JfyYMbOZG0b9Pf/9jl5C4/aas3ieVpvB1oxKm42R7qyn7BnZu2WtZmywyKx2NyY
WYGLkSVNU9mKsKze+Trqn0gqmElZq6103hYTeHQ+fYb7q2/JMCr81vlpOQWYyOu34PJbC+AThg91
BC0U77yvNOGwdEs1Z3t7qsr7eYGylkZ0lUvh+Ad6fdGNDev6Tp3dcRpGyDgwD+BXOG/16TFvta6b
bG8WcSxhJ0kCwP08X240VC+LMSIM2Bbj92awSNfu9Je1ZTSCi7fTvYbR9JSSnwjks+3eza0533iK
3jgUg2JrFW8wtMG3eXooVKa07Owp33co0Q5wDhGfd473nt6MccPtcdEmZk3HAbE2d5gDMJs+q8hI
HsQf6iXJPiTysX4oBye+jxjE+8+jnhiBOJQd1Pg90ncvHRw2VHlSw1IS9oxVcnHSo0+ZmD+Hqbfg
SbR7iwBtAp22ekCVtuNJaeP7vm9agABrtLpytP1bm/6Al04OkIbo7ZA9aqvVY1oQ5IgWWtX9Vthd
+2WuOsvBb0Uz9DHsnJsBFZfPqsOL82c+ikaUWdzpjW6MCtFg3Rd7QPdTudWjP/ifQtcwHoy8ZTNs
eHq0b/y4F/RpGnbr6O8Pjwfhxrn2KClyKbpxLPepkfn+putt89Clnf1QDIa4x6VsH4ukKgmncoZf
yohISGq9pN36VmkffWhxGxvA5lNbLgQt0ZFl3+UXOSJlKYZyY3ZWdKOuuSzaHaRSgsEf6BuIDmd3
iYWKSgY13KrGEvtFgmOsOmSHdr9GvsGvPOSTam+81m8dFP4F5hxQ5syvz163mPAPZ9FevueBIT2y
t6BhEVtWN4TW125bPPRu3O+vL12X750PHGINj5Drv+clQ1h7WcE3pd3jw2hJ18xs+0vp5ijCavp9
14+11oKnyxaGSkxHKME8vhTn3EWFZxASU1ftl6X2A3Z6hN7me0z7Nrugwn+uIjFvsWKI1+vHvbhG
5sBcGZEKtmTPc450mB2Wynoam307e1/oL6SMF1Sm9rO2mo/XD3XxdnEopr2260ArZ3U/W1oMb8Im
Nsl6DyQu+2UVnTrQTCq+M/unO+NGyy2927nADFkXxDwGXia0Cp9K7PR1VnwHvLar6n0P/ZMEyaJb
VdcYAuuuGQ+FLVfaTtzz53yl7pl9lnu4cN6NJfWie8xp2BScf6Ll0V2ci46KXNeQCeJ2H6eJ8SOV
5J6juXCC2cbgRY9sVA+KiG4LB6GXbwaBHGr2yvrGOnN59xk58t4g/fMYZ5zLw2amTmKxl2EvSCd+
GtagOm6edyfzaBScBXDmzfXf++KR5nFms76SG/gM83Cf3n6pccWESdLtQ2KbjrlJYxOzTHooyGd9
sv2CfJUBtjWzwvwGXOPyoYZaxEQXqQ9FN+rj0yPrwVLtAnxsnzhDJnHImcN9ZVPNUnWl4Y3LvFiZ
uMyVD8+7wy9NW/f0YLyzxox/uNt7nWV9Q14gj10nql2jzHHn48i8m7BG3zjom1eIkBOKHwIbysvT
g7baYlZPNtbeY8e0EyZu/Kb2zWP+P87OqzdupAvTv4gAc7htsrslWZZsy/mGcPjMHIqZ/PX7lHeB
dbOJJjQYeOZiMFPNYvHUCW+os24n8m4txZXoMbShvQhO93KpMkPWMtK99mSosX3o++EHqoLDF7N1
one3D8zGEeVoor6FgiYZ41oTBQB/XtSjTuYaK87DPE7de3jvP+M0djtQelQat9e7PqBgk+TNS8Q1
kDRbBST4wQoczo75jTLmv5wwi30MD1374FrMoA/6VBgNzLQGHfnZcl9uL379sBB5Ib6pZFpSCnCV
1MVp63UgDsmLtdw9x3z2n9GjLx4UIsU7KJH/YTm+eg0qrQR+rbEvNCiw2dKK/LS0i/nWXNr5MAmG
aFbkZN9GtAWOtx/v+qugTcdrBAT3N09enRqZRg5xbfN4LZQiu7enB7XE2130fX3QWk15U07GHpRK
vrCLSxStQVRtJYoFRAKkjMujWpDyTMAOuTf72T5FxVQc5lGBNNuI2qf8teivMKttzSp/tOsh2nnm
6y+F5TlMjCmlitzaT612Zs+tzTYHHaRnz0rtognCAQs8hig70XxrexEtobK06Z0Brbt80qhx9JFC
OT+NkzY8lhlFX5gXSMXGhfsTtaQRIOWuNvQVRgAAH6gE0i8Gvwzm18gt0EDOoixWfrKjsXofSc3s
81IwBQEMpd9bi4GfAnqsDDBQFHub5Gl/qAvP+ulic+QvaJX/uH3Irj9gsGx0V6R4HBwCaQ35bwMK
OFdU9iibnrxCrd6VM+TT3qAO0cwCMSq3jY9OayiBVzXuq1+1bO6hhghngSPurY53rJSlO2MFclLr
LPs8tLRQLL3q75PE3XMMuqKQIUjGSwadBKjg77m6fEqrw6OPKtbBcsrx7iwEfJ6YHS3vpCDjXT5Y
RnNIq949jakBScQKYXRlWv45L9U9HM1VzOKXcAY8KZFCUrO+0ZH/cerCGhzQ4oCCKn36yLg9eT+3
Ef5VhWntXONXr9eDqycZXWBhyBfXAJA8LY0xMuwJj7hJfAAq8jgPmvk1G7PiDlWC8J1Z9c3P3tGV
u9vn6vo5wRejj61TBDKlteQP+6exyWbjk5Qu6kn0lcWMn+rLRKn62cmiH1mp76Fkt5bTgFKQshC+
+MQul0tQstWrtNZOHSpyhwrW8Rl7DsZSI13Voa+VX7cf7zojZcoAgZibAKV3wGCrOJl4pTrbOBSf
VLo+70xvTJ/7yE7OVUw+fJjzQRxCz6Y4T7Pi6xwXk9+qJmp9t3/GFfdC2kCZYBkAksgCZB2uo1qx
CnwZ1VOL12D5qUXc2n5S61T7Ci0ELJw3WvEYUHF1JhrTpXvCmWmuHxkEduTJubF81h0++qMIDQ3H
ZaGOlo9rjABwPUO4wf9a2J1fojtcIGkdYjVVRlC1cFpIkbW//TDXZ5XBjWQysalUGmu9TDRgutxq
R+1UgS+fgU85zqcZrNlzptjhnaHk6TFBWCvI7WkPniIzhX9vPZxFYJ2TYzOmAySzplh2IAZ63KoW
PxsN3Y8q135I66HaAUusbxy5ihSP440Bh7p6WRg/6WYT4zhdavryK3WS7+Vk509d4ilvGQIxrI2b
Pe2fqwvn/y7KeAEuFDyxtTT/6JpQEAZz8SPyeMF8EFRuFboimMxI/6g1KKblNQxIH3Ra8lJ1YJUX
by6fzLJqzk0yiJ3AsLkJJE9k3ty5qERdfqnmZGcxHiIqOImSOOv89cNlv2ZwEi6yEsVgnAUglp0v
5Yq9yD7QFkfBnmyVWvavlMM/AckqwqYqw27xFXwlD6FReGelybyPpVlFv1MBZCOtETdoB3U6Q2ou
6biL6D7XqS8RHZqfwJ6JkxeCHDadsrhDNxGIWNHlX6cIA40od+Od+/HKd0r+4r9Gb4Rlrue1W1ha
tRMC9gAHG7NzHm2DYXiEOh9aaUoEycRuHPgXuaciyxCPp8bM7AA7V+fo6KnyERQnCU2X7nU3r+gI
8ldJcCNQPsIOAfDy/WlKRdMo0iVesRu/63k74MEyD97ncanchyoJFTVAelWLgljp6V+aKLsoh6JW
+/uJZiujTgp17JZURX1WEBj8XNuJ8Y5+ZDIcSgu4x+l2VFlnlPL38mlT5VE+k7uvAvUA1KfshmwG
z5e07xAzTx563FGC3rb3kterS+HvWjCy4FBLMsLaKWzMbbK0HGgIunvdR11xyo+KAvgqyof+p4hU
8wA0K+V418lxVpz2tPT2niDu+iaUv4FCU8KUZIqxJs7YUUvg6lDfrYzlt6IlDOIbvJH9BhDyN6vM
1L1jKnsQq9gpsypaX/IOghNweSAaKmcoz8ROY+mZp7Vz7Cu0Fe7AI+DUhU0RvhBV5tzzyennAuTv
IZumWRxqIxzf337XG88udc4kKQ6w3VUWMHhITVaRWPyCaQ9P3C1BlJrlg6q2M6KWi7FTQvwlma2f
HQF4UgENLgQ0zMtnVxARC1lv8TtEju71EXD3k1VNLQM2iKD9wW1DUIa50pLg92Wf2n4Ehv5Hb0Ej
PJi4GiF3ZaQNQiOhMv8cUgU9lLKPERd1jEU5T4Qb5YwgSPMdA2zzfZRPBYcmqrt7y+6scSc0b20f
uEEOL41MYvMqiYrm1rNQApoZZZbKoR3t7Gl2nfYwAsb3lyw0Xwld4ajSBQe5ApeRDGqdI4oeyXVE
32dfONmP3hvVE66WFpNHUSC+lxMkcrHc3z4iV+GA/gvpqA2agOwbraDLNyaWCFwYMj14CZrum2Ep
YAC6WYSijL7nxHp108mlZFPYYhREvbdKgUW0jEuouCylt8ojliQjcuTlDHHNshFZq+zjUrXdzp5u
Ph/FlFRflN5l8t//c82FmEebRuaVAZNj8QPISBy0jYo8rpQ6v72VV0kTz4dQnkSbArbnNV4u1aQc
/wl1rMCp7Opris6sbyeA4vZu7s11TA6K7PJI1c7LdWpMixDPhbtZhOHyQDOEvovHxgbZkoQfjTAr
ffQj6u/2UAzPsTaDXMMezS/tAmWJsHOsX50YzFOGpsXODlx9MJiww4cCUk3/gKt6lcs0uhj1EF15
uoeG90LRNx3h3MxQPWek1lA62mnHb7xcgMSujdeRyTBzTTAa8JWyk4rJvagcB0UgDeAH9kJ+tHh7
L3fr0Ti0fx+PT3Qd1bMknUEp8J3gxw0qPgWz2UZx7XdVm5/rWVN2tnLr0ajPpc4JVHZQ9pcvWQ/V
LLcgUAQ9s9CXuMC1rnRq8aZ33L3G77rFxdVgoSfDMwH2Z/C8aqq7oAJUE7WYAD4UYqgjwvGojk/G
Tz4W47HFYOYJFatBOQnFSo9q1nXB7Q9nXejIH8BjEvIgEYKmWQWGqlNDJyyxRbcdMb0Fb6U8l00h
7qRp59MyT8nDiKxbzAxyKk63l75O3+TapMCyDcXntJZcoZatOs2GszqmXVUdbbNPhzPEEcyyybzD
O6FSez3QiWCaHKPz5JxDsxixWQZ+a/7JllKcHA3V/bdiyc1PYqY1e2gXJf4eIbmIjincn51baSOM
Xvzi1euKilKJGmr7AL+c9sWx5+EeklsK69UEoYPE9Mtgkprf3qetRRk08aFRMnAo5efxTxi1Hay8
qIWrYPDC5M/cNGhvaRnSQkU7PoOz608RMInj7UWveDLyYHAsmWUTVOHrrOIJag60ApWiCmKhefG3
xEOQ1VfbLkzfWCWaoIC/AFkGdTOY93ncZt/bxeqSIyT3aXo3opePsGQnxtQ35hKcuQtL7eX2T9w6
uuwHqY6spmAZXO5LlaegTWPym2EsnBPOfdPRRSHuXmPm/mfogcarwixObp3v2fBuBSTQGFLFUaou
WatbQEsT1cznvMb0zOjQL1RRmeFFWJ9dOuF4wYofr35SaaDO+3dRVrkCpwg8yvIYMHTQZkIPWtdM
8YmpQh/7TfVYTPHvSjXSr6gx7jkEbDwoEw1UfmhDSJ2RVSREYydJLZqxQRFhH6iZXXHf51kf6Ipi
niPN3BNO37hebW5ymS5ADOKvy1c6OqYIqzBiY0n49FPvWmV8j97KrnaKfEMXyTLMTdJzCnBGVIAe
VgvVyMOE7shUNjQktGyZU/s89GH7ODbtiG7NpJyFUmd+GDNQPYxl3721px7ufxkV9oFORXwYNT19
f/s9b3zpACJkicg/ONKr8iWdPST1eg1ZQ8D/T73eZb4CbOOubML2A8A647FJq0+319zacrIBqGRy
zMJ1t9ryJcv1Ei8UPG3bMsij3H7rKLHY6addHSRQk1SiCBXIgEIFfLlKWpvaWCBV6vdRmj5pWpCi
FZVKDKA+aP1OYNhYDPkZtP3AKfOK/3bg/wmYSUpbUGGyw2stEx8cJvayYQUndurVhx5M1M4durUe
EUjK/ePJQFft8uGcWm91dXBcv8KoHXz34J2Zi9pvVbcUvkjGXSTy1ekFzSUpghxgwK+ArC4XXBhQ
OPqks6CuQOdR8tj5BdBkio4tZrJYEY9NFQfWUqPerEfIg8WwMHRfA9jrHelH01+q9MY4KhjTAs0n
lp2spI/LE66u8Z8JqLWHzVokjsJA1PpQJ3X2OCZJPZxxR229gxI59Z7KxtXZ55kohBAFgQuhmevp
gIEIf1nWheu7lgL5TQcji1wPlMdjOdf6WUPW8mRYuzKCV7key5L80KFg5ESAXEW43OhtV+nBcGiz
0QK7nGzMqLrSAE6hj95OwXf1rcnFUA+0yD/A8a/DWzGrCIhbLGZKM7g7N3XwsGjLKdpT1t5aCDkQ
Goy4tHGPry7vWqF4F0rh+UMJ/tzs7PFDVVnF59uhY+vcM8mR5tDEUbbx8hiOdmWo+TwD8Ned7oM2
Ym1X9XnlLwiq3XcC7avb6228K8iSMPzoHhOr1vVyE/cD7LMCTleZ0W/sy7Z67JA+1g6VXjU/by+2
cR6JH+zd3zPprXU8RhhASYpNF9KZWvtWM+Y/izGmB7PO+nuvzIvHnCO7k15ubKhUQsfyFFgPhdwq
Fs8IpFHcWJ5fuQOEuQnD+AyEra9gQvpzGfRdyL+8UC6uQeadIBaY/zLukKzQyzc4WRmGHAA4/AUF
KVDoRYHtBcW56AsSvAwJ/CjHsaVrGAhMjSOgCC/e2R6b4Q7Vxz1R9M3HJ5mTP4fAvUbBIGAUVr0e
hxK20Z+LoYI0Jxu7Rex8JZdPTrff8FX+yMPLHI7GD8UHjabLh3dw/MiXmCiqlKGlP5BnO0+ZNw6P
KZzhn4u5qHeiNVxcSrTe2Fl763RBsDTxzZXpzjp3NRFM6QYHbkwa4v5sob/8KBJYeGXRtC99kY4f
8Eie9pjlf0dw6/cNY5QTBnKbSfsq2rVMEHBGy0O/bCJrfoMkTdZ/A6uPwHZfKVNb+XBnZwQLXC9/
77Zg3f1x0LpfytJiKtyaijNBKoSieXYdhLd8fQrdD2Goj42fUP2U5yRmvH3wuqgTPiYsXhGwt3D8
RDjF+s+lUOOP6dCVtNeBkAy+OdjI7ZqoAh1ru0IJGECHV77JlKnJD+kCsfDU6W6bvEf0bLgrE7Ua
D01bFJ/s0EL9ezbcMN8ZjF0PqSQGQA5mgH7gx/iXA/BP9jCrYdJW6YRqVTPbiHeg1vjHDqviQYAf
Dlp9Kb6jb4OmV+/V99qStoe09saXXGE0c8ijud4zC9n4LMAMwNcmvUDa5Arr07tz2reT7idh2X9Z
xGjLKzEd3qQIG0uJ5Sja6e1cdSXobv0/5DSpKMzmyy9DlLWoRi/V/W5qTb9f7MkHpa6d5wKo5WFQ
OrrMaS3gaJKENPT3Eni1tz/OjYem5CALJjvH1XptiJkhLd0MkdD9gl25q41oZsk2V70jktT9U1/M
0N1uL3l9vYDHx4yFz47pJNCIy6eu8F9huFwbfpVWy+NoiuKA/0UOZ7Tf6/xePx1ofFrNLILX25Ub
gh7rPZUNg848Hamr1HI+OX36M3XT5Khr6WsFsAio0O+JdfiomuSoqzBvK6NqJPzxgY0i8zAN8bl2
8+rzrNHwfv0mytyU80rPAm/Cy02cB72JqtrWfUx0vOwwVUn/s+9L2zkxpoI1dHu164NKkYjCCgNA
rgsm2qvVnDmhrogNksaMDnqV5j/t3sPCIUs19bwksdcGXabAEdayuvqp56Oyd2ldp1oSO49iOgME
Dyna1Z3tNabTR+YI3Ldu1DdLvhgvHJp+50G3Dow0AwR2DGvE0uW//ycojRZupnUOGTCdKnSp7Dk0
gsyAv1zSdfq0eATd2zt7BVOSZ0YKKhhyTgnxZrWi2gj0spICylLtudVJm/T+2PUtllSIv78DvgBH
K7ezwhfFIL6EDDooO8rwW5QL/d3t37L1YUJJRK2FWR3l3Or4tnM3iGmE5dXZMVaMVRHfJZ2tnqXl
ws4+byylIR5FQwByNhu+KuWm2TAUBx6MH6Za/mym7guVePjYRtPH2890pWHE/vIk9D6pG6F/r8U/
cHPDXCltTN+ZmvIDrbb6Y0j+U5MRzAk6SkCh3wFOMOdjJqJ2OkxJ4+C83sKVOsR2i0VT7JT9MepF
ZR8sG86trwlY+q//nqWxKlkiDXGd4eLlwXN1RW3zATQ7g1WB1ToQhRPaE8WIcoReBTubIj+Wy/xE
HjfKBfAY2AJdNUAsNFG6tjf8AkcSAx2IWusXDJ60Jf7gZrMJZyKNmm9T7jEDQExo/F/hMpBcTP47
XzXHKtr7DOQLX/8iDoKUm4bPyHu6fH7mV41aNKmKY16cHxFQMH73mGycsEZSfnVwolsIFgW2EKAh
ErwuSvU0L127szHy6ln9CgD9hG7SdSAPa9mWuFykBmWEL8c4QBCeKCPv0UlKxSHylCQm7Rjyb0xl
i50J3tYplZkQqD0AolDKV5lAgrKnEjqF6odlPj6oZpe+yVO1+WR10fxAFxQvrWKq/FgspIC5Eunf
B1Wt7vIpGc5l0+YvIH2q72Ol5g9WZaX/u31eNmIvFgCcTtodlIVrAKNrIoBaVJnq2zUmUgYy5GiQ
NHa8o+96jaWQqp+gVKh1YX3y5V0egtkNKzFHOIvVQrdR8RtBSjQdrI5DNNUCwqo5fayp3HSpL6E+
pws8QiRgo53UdOMSYCCFC5jUIpX94MufMdrm4DhJo5KMFfFHPUvEF1NPks+wo+03E3jVncO/deq4
b1Cg4trhml3drpr0U65drEcsRAyeS9eJjv2YFw+6N9b3ndGA22LOeX/7nW4eOWhzfHRgNVEOkr/q
36uOp6kXKibf5sr7IedgD/WYzx+BYpfn0l3yBG5wGP6x7bn5WjAXMAH1S/MW6nP1yYwmez50kVqA
EnC792NRYbB0+yduvQcQbHBEmN2DUZDH8p9fWC2Mm7g7MDlS1OjUz7X3Dloe4n8wusV7x1yanXO+
tSCHj8kXCHFi4yrHSDKvH3Ey1fxBryL8ZMWcvM+gCRpIVtqJ8PVhQIPm9kNufVsgECVVxKbu+Du8
++chldZRa1PMmq/O5vKC1dxnPDPHb7cX2bhuSYH//yKr8JKVsVtPzL38uZEO8RDaFkT9vKgsUMbs
pv+yjQBksXpj0kq38fK9hUvDrV9iToXyrFEcKQL78cj5nxFHFIzX2nhPd/+6xSD7ONDWYA/A1VqT
iZTF1JSyTsiGE724r3s8FaestU49Xjz3mBv9puVRP5Tgu+9ev7HwNaAv0eAAEyE3/p+353Xpkjkt
yggggmGdGjihdlkzPEGga3cOyuYz8h1wLUkzybXgZwpIQrGJ/H7rRVPzTSu0cHycUgylGSyXBjpY
yEidIgNDKl/Xpui1btIkUuQLsBeAmAHzXnch0yrJx9ilWNVRuzpFM4ILjbqU7wRyK8fbu3o9FGUt
GClYuCHrhQ/6KiLWzMoqLJp0f7HtaXpjD+k4PaPYNkY+sgtsMh7lgJlLNWuUt9lkon3etCVFbD7r
Cgh/Q/kZmrPWnZ0u7j/HamPuCT9uhQoEgZnYMk+ncl+FCkBMCebJIR5PEXSyWkvwClni9hHDot/Q
3ZadBGHripDULmR/VJkfrT6prgdyYk20sBC9hudYGJ8HXNzuwj7Pz+4onADeebdztrdKE3qEjD14
EdSZ3uoZS8dKjEEjNJVL05df3GyKH8zGE9MRYGoN7jNFOX0eFqU/9EmpGA9jm43lQYmBKR6olOPq
P5wLClFAllT0VL9r9hfAA63i9Kl+rEyVclYjS+tOwJtF9hVAs+OdGuG0+bGrjWU8x1ECAY6sPmV7
htz8mmqFPlCbg48+qBN2RsDetWjv8G4EdOIAtwj+LNB91rzVTlcKquVWpY0ncItIQh1jbHc+3f5E
ZGBZZar839E6RUoBd/e1sy1j1X7Axh0jT4qJ+6larM9F379XU6GcX7sSgZUTIKf/uF2tb2HPC5um
i2obsYKxOCeRi+YHjfIfqRjKl9tLXZ9ylmImxWuUK67vwhgAg9Eare0XDhe+myjqicOEFYMC/WBW
tPE0WfO0s5Obi4IMlHM+AHRr6QaxmA4kSVzmuJY6Ghg2jXh6AO7JQ8H6MSnM6d4T6p4+6nX8IHGh
jwGSjFuSEHd5ceTY0xi6cPC2S+CfcgejvjKp1hlpn+LsVDji3d7ajdwaIiqTfgkQ1ORk53JBtKrG
PqO/4zfzvHyKi5ohO2Cv/AW+cXsEQRy+1VD2O6aNbrwNJ2f+2Fbz3nV5xV2R2EH64dKSRzYB13VO
jHfkiBadTYZVa06GspbUqYrSaUCUAGa3OGh6ZzxEvTN976pYf84XqeVlhfCIDnpqiz9qZbvfrTKt
u7dWMYovyDUgqBlb01wd2kGZfgvhCu/k5ab7kJhWYzxAMVE+3d5NuVmXXx+PQceU7QQ0ezWJ1uLZ
7AyUtnxHE6N6tgstcfH/0yt68jF+eyC9p+nUE8KyY9YbSeVX9CjM+9u/4jrS0C6g/UdrA4VmlGIu
X2mj260aGnAE9bSBOGmlyfsWjZGdvOM60sh6GE67BM/RnlitsmAxWSuLa/rqNGrVBzHUuRKY0ry5
Xiijdy6dzdXoglF1SSkaa3VMcS/ts8j2TN/Dq7R5YHI0pm8XHeEj37Fb9Ahvb+HWcjShEDtArlXK
zF1uIQqAktSFc8jSJe53203LYx/GyddK3/WQ2HhbSIhLF2ao2sTRVcurwzRPGlo4FNFN/EtDuO9z
HSU7ecJGWJE65STdHAzm7KuwAvjYBVXJIotaKwbuC1V2oqkXQ/CZmsW+L1CT+H57C7ciy8WaMnH9
NwfWAYK4Q+ngyAGHClRDfEQRaTp1kO0/0NmMXpZZc1McJ8fpnE6x+mZop/HL7V+x8SIvfsTq3Fhh
s5jDzBc5I0p5zHCZxVq9btDJivY04beWQnmf+SlwBirT1VJgB9uCnqLrw19pdORulvBBWQQBSpmW
vd6A/J+tIg34Z+B3ZDyyRlxtbs3QsPbyGtyEMuTGuY5z451ptYtx9rRCZIGX6CjI2l22jHe6PUKo
BVYbFq8e2dCZ04AhUxeDpzBXx0oNI7NhLs3ZzVr7N0TP4gdF+zQcUkMf9yrirTPMB0L5DWaXvshq
sYGxfQmVgsVyRHGGxSiftJGsN87U1tfdud/hy269Txz2WIuylGtptcVmlCTpoKUO0BRH0QJUDdzx
oCVqEgIBHKoftw/q3ybW+o06TBlpcFGvgh65/FwQMQSc3/OJUq7zd3Mc+84XXdKD0cpz/SVZktk8
EK+w2oFNU56HxqD1UgLAzLshfq+E4xDc/k1bO4C5JXkkxAV4XvKN/PMFL6gjRjE6v5B4zP5TETWD
XzNMh5ZtaefbS21FQeSI2GpOs+mt6VIuLgFJTg/UT9Kx+Z7SVX+okW2Ld+K63MTVJtP2l+NVqkhw
tatNDp0Zi84SZExsWXhuY5ms/kbRF6GlTjGMQ6MU6vcUv++du3LjawWAB2yBEk321FbXiVkZc0Ea
4PpjbbolohGxOMXkleYJN7wlOsyzjYuMrtbRx66Zcky8x87Rdn7EVpJFuPBg7MHFlkTsy9cplqnq
0fry/DpMHcS5B0VbgsYBNnyo+0X5ECtFkfiT7UTYNoNMidDbt5YxsJIu+aiOy/K/Oc+rb2Bs2cDe
1vCCNnvHiQ448hqt76otBDNnTut7RcQjsBWjxo43bYB4vv7TtEhYpQSPtMJcT0WUJDHaQUjln8nw
Asb/mE7k6vLbToW203y+/gYwMWElIBuMOMmnLjetHY2pGsIuDpgMdI9OggoNWok5V0lc7hzO6wDH
Ui6RDbK8A0FxdTi1zsnqOWpADg69OGe2FGt2jfKczbgXg9TYA8Fcf3N0UWWyTbcUWOgagKNQU+GP
lCp+6aGiGmFWf3D7dA/kdL2B0mtTevVSJiLjIX/FP0FELEmZtx0kEQW1ZVrFGTc+Laono+68Vx8L
lqILAA9fllBrgJo3DS42aBOD0QpES1P3PSAWqVDiGtXpdrzafCq5ENsHVmMNzw8HAwNxb4bmFNrh
KS8q4aPQpx71Gmmz20tdHwtk9P7WvbCemIMYlxuY9tAq0zhTfF3PkfFLPWs+Jko4g1hyngvV/HN7
uSsdWspOFaAwySL9dahFqzChInCMehkwvyUjnBwYqyBN2oX4seIhgComGu9qJ8eCMfRfyGuN1x+6
zlK/uSivYrPiGHN38NrGEpCf0n58GnEL1s/ooGHLc1gqgffNzk++nhIyBaDwYjAvZ4XrBn1IItkz
EFH8KazsF7uZppesSqaD6DEk5KcNQeQ51Z2dGg86IslvowSF0tu/4TrES4oAGkTcX5Sxa0RZPFuj
SXcJNeLRxpiykgj1WOintCkq2mC1fu8Qdo/Ib6ePeQuZ6vbyG2Mb1qe1xPOTH4FMvjwlToyZPTBQ
RPozV0LAYOf4KbL4v3VDwfIBkdb2UERp9S2eteZDbC7Jibbu8BtPgQaUu9GfrVjzTlU+DOEx9TDS
u/0Dr29efh9gGxTkqBuvJpl/W3Kp6ijM8Dz3aGZhRl2gxbgUxf0ZsYk50Nqi2VlUpmiX1z2zMw2p
cF4Ln9B6YpcnbYMvOprIVFnWl7CuKu6nZgj02umCWbWX+z5JZj9VhngHcL8VH6R2BeqKDKpIWS9f
h4AMDF4zR6NW01A2SHUn8IrQfTCscq95srGUHEyTqKK7JU/f5VJKrCflbLKzkJzJ1ZwxA6o1VeMU
jFVT7J2zjU+NxcjQYGFiruOtzhkOzQl/uDQi3Zndb0lddQFjyj5Q+1lNj7meR39QzfHC02iiTQUj
3PIO8VTuSTZtPbUUIoTNwNMT7S+f2tOWDIs1eKbY0CWR72mThhtkHDpvWtcqzrcP79ZiHF5GSYjY
UKWvFqtaRwv7vogCL+8drPxUDHsOA/6qoPEQnN9DPWwtJ0MZ37LEp65HKkOlq6JqYGsIbwQKo+TV
10IFkotIRffl9U9GzCC5p+1GjrMqcmjh9pEH8MVXTGrW3HSKu7RNsOCYUCT9D0sx/pNaVxJhrF++
sbAdaxSujNCPptTDamIxIr9Nh+J/Smrv3ZlbO8j8xYbHi6QV0l6Xa0Fq7wpMYUPfNKOhD0oI5c0Z
LWdsEQu36F5fKNGpBcmMQBsgNM7J5XKZIXhhoxL6Og5ub2N7zPwqR2SczNiIdrZx637WAaJKvB4t
KlhDl4slOqI8fZuEfmrSyXjDfdh9Di1beTFqrfyzhJloUewR5hOlqkOnHGFbnOQ0t0bRZpl+9fgY
hETAaEIxnWQCkxjbyJ57lOZ/337hm79UcpNdhLaI+ubqs8HXbY5RIJGfTVGjY5C7cLGVsO6OqXDM
D2RwvXaIlrh+roUaz8GMCuNR6bXhkIRt/2QlKFsmmD4TofFPPOL9uNw5tDH2AAUbdzefNX8Bm0P2
Z01YilpUzsrZIpmLHOXYepnzCP/BQyxjNI60P80ALUH8ncXQWoe8hTRye6M2Mjz4twiv8cGzU2sa
QJQUo2emAPrKtuhPTa8MIN+5FsNpeoI28lo9LhI80KhcS3D94Bau64zGmunbeoROLIofdLSifEzB
SZHafDxr0+tFQeRyciH8Olh3fQkXi6q3o4oFYtp1yamhf3aE8xDfexMOBcLI6hKvA6v/uAx5/SVy
vPI+bgf7vhkWZ6c+kJ/hKh0AVAkqlvY4iL8rXDXaAT2i14pvDPryIP1uUag127vbb3PjNFHkE7dJ
nflQ1xoF5D6KF4V6HPT4N95lSxy9U9LRQ4qyqP0CoOCp40cf5g7FsETrX+vMwNtFhpOMR95VjMhX
4aE0lN41ZkA3OB9qpwJTDiylNRTlmtgMLGGpBxfJkZ20YCPewt1i3v0XpsZjX8akTpukqg+lq9BC
5wg6NAswynOO4bgf/zYyEMQI6HyCUeRrWbeKGoK4x5cYB9rSLIkP9sP+bIpxemhMNT7qXjY9mlOy
HJAppi0wZtAauijZ03vYeGIqfpvS2SWxpAV6+cRJ6wkU++woSJZRO3cVCSWNk/xnT6K2F/Flhbc6
t6ZU1QDCwqxfXatZJ1hAOUz0YzhxeXVfM0f+2NhKdy6TLL8bilZ8zbPOkxdriTU5BN57s6lhiuRW
+KMXUKKnDrrJTsGzEbTg7Emcg/xJNNMuN6AB5GAaKQAKxUv+GC3oEiOK3aNdDOm58tppJ0Zu7Tf1
DZUpLVlYIauEehEmCMhax5hlKhn9jniPEJ8FJJiY0eh/eDZaniCv6PsynFktRk+1RbG+Z7GqValc
J+/Ry1P3virh1/qN0S07C26Vb3RHQJhbzLiITavjBKxGKSwUPYLRiLXz0BnO2YHVGoRWeMZ86BkM
rC1dPPL7iATkUOM4+tw2gxa0yLI9pAZalUNUI943mt9uh7OtjaeOgbTETJOUdHWJpziozm5mJEGl
Vu4pXewvDZpsQduH0c4rls+4PuboFZOtYS0DgF1+Bv90iugqqotjEUToST/bcVf87HD4paFQdY9e
qdnvLQe2v+co+btXPyIDDDpg0Hx46+tvOVRsMwzDMgqUElm8aVqwB2gTWPfG8B8yRVD0gFQYzkpy
9Go3gR15fVeLKKiGcjlbmLO/sWOIS1lb7okHbNx29KcMPs2/Y791934OUeMv5FO5kRa+NeLIeFtV
S/z60gi9bimZSPsFYOzqgWAHxbmw5igokyHClKrpPXFMR+zn20TdmxJsxBw+S14/O8iUYJ36GkMH
Sichc6FzbT16xcCNNpdTckiENzRBqJjdzunfWpGcQTrVSub8mjKclVOhlwZhfhZVeHbqRQTQGf/E
thG9ATe0R/vYWo6iD1UNaW+DbfHlJ9BE6jIIx4qCVggl6IRmHolD3SFeYvdT1rrJf3h7sopA9QA6
FKSHy/UWxHzCtjKjwB7JcrOQDow941iP5dd/KGpBYWJ6qpIIUrKvDkop8DAcTGnXJeolSMKq8Z0i
sd6HXE6vz0Y4I389dQlZUHovn8pZOihXpZEjX6wvhyjslTs1wv8hxi/o9X0e2kssJq1rwFqslhJJ
4jnlYubBPIr22dAL+wFX2/ExXZRx547YCMSMBWyKWugA3E2rK6IQbgG2PskCPa7RDcg6JJhM0ZTi
kA3DtLOF8nevYrFkXEh7XPgHV0hLY+jdxWEwFmSWKj6DahFv2mhX30Teo1eroF9FVxthlSseHqAm
BlJJkwUtBM/znLrYZQjkrMbFxQELVvnBaTSUWLOpeIkb57XGhaTKkP8khU2efW3tlyh4nbWXjlkw
2/F4BrX6vg+T4iMCoN19NaXhzlm5VvFEfYCuuumwHAXfGgA9MYvIDU2kQVY0JBd2F5r0hu1wDKbQ
K9529BPvlK50jr2ZiGcwhOVLCwDvMSpNM/GrQhg/TGtMft2+/TZeNd08zKQAStDQW99+Wql7jVFU
abAkgwomUYFeEmd7VJaNy51jxHQbGD0iE+uRXTiTRPVYlvCqZ+ChQPexw9QpStC3WDL7PI2O/cYe
yWjcyRF7jeCNb4c+GsGA0ohu8Dq1gBEyA5HI8iDP5/R/paNEj9Eo7IfELXcaalvPycgc1BWNBCRJ
VmFO752h5EWDwCgb+4G6JLsnF1CP9OyN44he/2NodemZJMC8u/0eN+4O7l/mNhrtFgBocg/+SZ/6
NlZrK+UZmWMmfzrLao/jbPwfzs6rR24jXcO/iABzuCU7zWhmpJEsK9wQa8tmzsX4689Tc27UbKKJ
MXYXXkCwqqtY4QtvGPAYtpru0hfjHgJsa6pUnCnvMAPI9PLPfxtQxIsN7wiEc9arw4m+7+B3aQI9
Ls5xOk0b9zUcltrX0bp+/Q9ThaOmEZUCZ1pj3kl2EpR4WGQTkQgfGevxa+fOP2d1ms5u6TkP94fb
2j2UDegCk1tLLsFqojOQHzOdkAcYrPL71FpRQLkZP65Y6P/eH2rrI0q3bkINGeGsVUTrErnAclHz
gz6WNhyzUvtfKfLi06DRQTXs3NtBad0efqpslGcgVlHQ5wG7nlrSLm03ZApeh8mSBTjrVC/dsOyp
e94u4PUoqzAD+7ysrHLUCFo9174OZUltTSvFp2mkZfDeBeSKAeXGi8KHIl2+npCmtHMX54uEjcbO
F5RafypLZV88UOsf8nLYw+vevmCyW0/jhewNkPC6dGiOltZkalQeXGmUUZGkdn4GSe1FnZYW5Rd8
i31rlLnbhP8jz1mWtDtxwe2W4Sd41Abo4wOsfMPh/XYM6xDLHxVBoAMIN7c76KVZ/2FNXf8YGp5y
zlGoebdAIxY5UjRD9l6gfKyj1KE06bO4jKjSTTtmdaKdFzf2aECZe1IIWzuHwTBNpvENBENO/rfJ
dWbdUt9pygPiM4I+M/2KZ5h3be/noeXtYD22DgNqBzKZwU+LxOl6MJBgwo28EUFEE8Ir/aDSx2c1
2QsD5BNwHfXIGck4jtuLtt3qNGRIKaLdg9pX0nQmtSl78HN7sGlPL/ohNSbvNM96fqx1MZ/dOKTb
H+rhP/ePye3dzStAHw8AA4XKG90l1clit3L14jBUg+cbI5lUCRTkAVP6NAjNaX5g088HdS6GnSLs
1naVitgEVyQdQHiuFxnf+MUJa+4Ckbnzi5XO/+aWPhQ+MqN2gPHJeLw/U5kyrVcbHQQpscPjD7ju
erw0B6McqYynOsuvUVvM3q/KsXyaYuEECDHXfh+LeIcqurW8EoPyZnYHbXk1aIU4SZOLpDx4Jl2h
LiScQhIBwZXCyp77XsvOWeIlf2pKH72//usgGiB1hlGFkuXY6/mWSS1oESEMq9R9HBhK2b3MMd5A
AqWoQ15aVWDb6byTJm9wgniM6bTTDWFLUQ+9HlUp3doePEQyKc6imFR6Sm4GSW4bP7kiInGMAJCU
DwrKocJvnRArIZyyW/DIgxRb7UZ9D9wkt9HqswMHwShNMpQB/K2XgSCwT1W0/Bar1fwmc5ZHZPXR
rtJF+O/9HbY5ec+k94dQA8ybNYTbqqPOMvE1OeSZPR7qtMhqP0a4oPaJZHlQrWR4qsZ4+QbinCiM
hHF4na2oPzdm6gU7P2bjdpG9HV4+j+4DRqfXX2LOREEZDS3rwokRUBRL8WOQv2LSwuTi4iBN1O0W
DxYKJIfK07NTa5t7rJKNi1RmOMCTKXLJuOn6N2giRLJc4TeAFhgxRBhwSe+qy/tnin8SA70ZxyJd
dz0Kt2WhhBlpfkTwpz43sTU+m+7soVvQZqwzcXJc+RaBaPuk2En8Z5in7Yj0ikmeef+3bIQBtJql
nwcLDxditehTqswYuEfZYdG6+rEfdfeSacX4WFZAxBQjNB4rMeQBSg/91wmu8s51c7vZQSbSEKYh
QghAOed6JebExKh6QM5qmQuw0FgCBpOhxP7QK+3h/kxvr9M3UgmdFxyiUJ6Tf/77g5z39ZRgqxuA
5PNg8mr1n0OdzYewmYoHBdeWb+Zkq/n7dzX1HBQwIEKTsvN/r4cVVatNmDZ4+KUI/dLB7TlkENKf
IW+NBwxdudoWW/8Cv+Iyj271QZu6Yuc33HxjFtaWbTVeTsAgb+Jev81cybsuF4Y2BrOWACvLEkCh
6AFUOXypQXF8zV2sz3E1J4JCfTuVR8qv+cM7V5/fQJua1iVpCAnt6kOPCvAKHWwPEgRW9JjNojo7
ZpMe41RxXsc+93xv3jVTvXmx3walL4v4gZQZXKU/ndaJaKhrhAyVqkbrJO4vYW32x24uvilROJzv
z/G2TCLHk0o70ApBVaxDeBjag4G084iwZuH9WeV2/dh6cfdYL8t8MFCDugjPHh8JGJxPbZ+Gr/ig
WpdeeP1TNanGzyYSs7Xz8W8edFlPBFhHi17GLWtQJNdJhtpiOwItVdxTWdU6VvKlCMw2n3zLy8Yg
cxAl0wdsWO8vx83ZliMj//BWnyFYX+18C9dPrwchEIjci45N27QH6PNpMDvtHoZxc5KyQCs9eeSY
14esoENsYq43BI7dKi/IL6o+ZF7t0hZpfRo9Tzm1etP6Kt3enZh4c2SGlPk8Uf5aeMazl1Lxaibp
WgO0vXZqtOcS1Nhfs75U50pz21dMLNsQc3fV2In6txZYflswCvRzeUuuZ613tWjtirGJX4Y2qBLD
+LufU7rXlelle52+m/uTpJQHAqcwSDuAE1cnGGmFqewmmBRuURfnZYgBYiYY634Zx248V0bRvDpz
j0nm/V20OSyxCZkHbfobOU005A2vnbIBCm2xnENjtC96OWHmmi7J0XszaimSdmfrbnxVhB3RAQaN
AAxrfWOCvyaRtBEx7LI2xW657Q9Y1xt+Ay0LVsEQ/jKcMXoQSzqc7k9345tCI0HP9k2pBV749Tel
Ra4NMAjQsS3V8gHGf/bRNcb8H63W9J2tu3E7UsvlPYS9IjtEq0OTzY0hiHaHgBAQbZoB2yVsNuru
Ke8N87msovbr/bltfUrkcin8Et9KYOv13HQ9Qg+nawbcMGPzGKVz/pAbHnoaatkekzZEMXBKyvcy
vdi2b2gHSmDcEOs7mfvY1YDxDyCx4ukUIjP3ONZd9AHGd/wfvh2dWFg6aMzSvFlVcFSW0+YgDkGL
DOo5SVv12R3bIkjcPvxxfynf1uoqS5DTgk5mU6mlVbquSovOwtzBiYZASbX+Y69kKahZ3hQrgNTq
xT7Cikl7mk2tt/1G8cIfXjRkn3PTC0c/jdIeBlqTQUMJDX0+ILKZfzIUXbGCclRj51HkneMdlDw0
v3uE5M9pmUc/GzT/cQAUdBn8mTLwu8Fk1GMJQjlx8D15qFbXmZZ1tRoPHldpn5pPvSG6c+cN2bHT
vO4DsPC9rv2bRcVqDaWkstwU8qSvsZa2NkeL0RBytqApXKxB8I7/h6JZbvlpHo7R4yLG7IfDSi6X
oSyK4jVt5nw8UDxFVLN3wuSTO4SF51t6ibQHJVgxf5vyaULHwkLK2F/6ZfiSD9q4EzVvnFxwJJJD
yfnlJl6tFG3Y3I5DZQpI2OCc40QX/Wp7q8GZMvHiyEfLI3F2EoWbzIivw76mRk+uSMwuf9NvQaSG
31g7dhqWafVcv0ae95fQK31nW28NgpUrFXmpIECt5XqQolsSTXQ6IUOc935cmjZkmDI73j88G/cQ
VU/wbSAZADWtgWZLXbuJKhRiUW1YLnzS4cFchFQPiObLUqBhnsWet/OkbFzsBg0cyoHSrZd04Hpq
qTkLr1iIw7K2Lf8d5iVeTqHiGPQbUIDbCfq2ZgiIDm0b9gnR76qKow5LZ6QREX9dJ9imFbNZvwqE
5761SD+ie5G2J7eN7Nf767rxalJPBtNOQxnF0DXaK+1GbaygkwRTpQoRRKWdvKYz8o8D5rxInOVW
9qSaWfKci1HZ+aZbywuKD/gihF4qfKvtCVov0UqPy0N2BY99O6vRmZ5Ht0hCoDLuPCpb+5QNKln2
4Phv6Bml6k1gluIpcMrS/sE313VfTe29iuPWpKTzLMwY4L2ws6/3zOJ5TWvRjw9ww5sxW667D8NU
G4+IbSDpeP/jbY0lZd8derzUNtdN+onXWZ17YM49Na6DFU+EO52mtk9p1nb/4SxIdXkeLmIdZy3d
USIZCa4RA4JWQz08ZHsEM53ex1nV0p2TsPGlSMe4tOneSuzl6tj14zKiQ8pJMFQEyLvaDD9kZVvv
7IeNC5kCIo4g8Okk7E7+it8uR8MshVHMI7uvielkjLXm0D20ROFbQ1w1j3Nu2zvB/23tDqc+8MBE
qCgYUgtfPQKUThqeJHdAZ61OlCOnW/0HypT5jI7T/C9efuArtLSrQVl4U6EesiQqzmqjdDpsuAqx
qXfvH5n9QjSRNyuB5fUSxEUE0KpMubopo/jpNDtgA/rqPKKHsjP1ja0KcouXj6SLwvialJyOk55S
5xiw9K3ss9UJ+2vfpAZUuSzfGWrjSrOo0pl0NjnsQC6uZ2VTduvbHksiIPzmyeuLX0KzxhfF0aeP
1pKpF7fBtwCNXePTu5eTDrUUDMFSUMp5XA+cCJYxNJijZc3xS5TXBuFEMta5rxbGvCOysbWg5DNS
UZ5HA2XC68F6B1pyPyO1UDpd9jVLIT+rimE9AdNNH+7Pa+OkSF07glbKMuDTVkOZjWXXKoYEcDSV
8WXuNP30hh7t2OEHox33cGkbLyHjObJhhTAsaNDrqWWe3nm1ZqFxW/bDKaJC5itD89XWYuPi5N70
UKq7vlvy5K3iSq41vh3hEqaJa+CpragImCZDH8yWmRV+RI+w883Zs18iND1qvzKG4lvOv2v7Ud1U
f+huVu35Nm58UqptQEc4KZA6Hbmxf7uRei/UoO6xzpGVFX/HppJ9nlVvfrZdkewF7ltrTNGLHie9
VeSfVmtst5abRGZMXoeB+UNvTNYRitTwnOLKfZBicwC68z298K1F/n3Q1UYSWqotkU0CVNsljmGL
Mz/kSwTLOM4cXMvT5INil78Kkl+p9vYfXjAaofRb6VwjTHOTymaq1cVydMR9zEM1avUJur2CU2zZ
ne6fmK0vCeuDrgRZM0/L6ku2ZhRRS2J1p3iYL1pJ3pXDQjmI1NZ2hnoj0Kx3rlTTomcNR+Am4MDz
p2wF6oOBM9jdcWnr9MOi6OmHVouzn5WDdoHvpU3zuen1wEr7S18XduMXZpvAYcitswzeiaAX+xdO
CEtKzt1b/4t7NFXvr4n8uOvfCRVPMo4kn9NevX3utOg2MG607+ZS+eVM8aT7uAI3n7sa+jfaI9qX
+wNufATYElxZfAiWZh1GgBkvRZZynGCmYVXp5t1zQU355LTR8u0/DAW3SUKTaMmsDQyMkXpfO6g9
itWt8tkoM3BQ2VxwbzWDsZNIbjxvPC4g91lFAqR1yk27oClKa+6DxkV/WjFoOHac8z/6MlVQxCzr
Sw2Y0m8nDPruz3IjLmNkojKpwkP9chWX6XNHwdua+iA3bOWC/akdeBAIdvbJrZQToAhqChLu4UnW
r7y6frsGm5pMYzHZ0EqhF492m31ynGY8jm6kHM1ICT+Pg5f6kwrfKapNpB6dcs+7aXPrSI8qqa4p
K6jXP8GbDbNjIXgNVE6tGbnmQXFJccENzof7i7o5lKzxI6kBgXtthdVFKjSp1GWXerN7wU0gQ8Mz
007cKu8GJ8iFpU0Pi0gKaK+RNK4a5fFCUzDwaic8JgPlIhHr0TmKRR8I8mekxas9Ks0tL/NtVIDR
iBtKh8nVrlliWy3i0uiDAS3101I42RHZweXFRY3uQvPYmU91ZTanzE0N7BWrvAKMGw5PoZqPJ0NP
x/OgjCjzOVEfH3NwHIcSdMGesOzGeygDc9lx4h8crOsv3rRulEa5xqnqouFjn8wpz0TlPcILTL8g
xOgdbDqNl/vffuM9pMtHQkUEx3lao0VMdBKAUrHN2n4aHuCbtD+ydJmf1WVJz0NfZJavh334lLbI
CChxr+/5iG/NmlMmUesGdc71OzWlgrJOTNRjKJN7zjt3+tBG5HiRmfSHRsFrY9GVfAeTs3WNyH2A
UgE1Kfbi9VInQu/0ivJ8MFiV+xzhV+L30bjnFrJ1rui5Uy2SNwn1yetRJlOvEQ7nsjKbpjtqdVn+
3RTdP2HaiJ1E8lZMS6K4yDboeEiFljUAoQ/ZMxDz+qDuQtdHXFL5WJfiu22L8kVXopLepakf1EiZ
0XotweyrVYcrfGM+lVkR/7i/pzbnLTGCslBG/2UVelTDGA+ZLp8HKxQnQyh/oTo7/EEDpNrpRWxs
Hp4gC6UNKq2AkFdHpuwyndg8FEHmVWrkd2WvPJR62pk+GubLx6StjFdMLvbAZBsTlCh6aoB43CCG
s5rgknr9UC1NH0yU535qYeP6kyXsj1Mx7bLft6aIpjyIVerNiBasYpYYWf+Qe5jMp1fNU13H01fE
TChM6KPdS5Krc3Casgv9UXQC4yuUD09Z4jQP4M/Ls2dW8+S7ZZqax8HsvQcvoQN1iJRKOY5WM/2H
LQ+8DtqcxNaTucvZ/PZw1rnW1snoYYYcU4TNvTg55GmYPtlDu8eN2voIJvcFVa63Jr3889+GmpS5
6pWmZmEaSHPJVId/xX2dfLCdytnZZhvXhcxxZUTApr6R32qTRCkihqNrwop5nV0ctVDof9w/NhvR
KVAHqTAMmB34nvzz3ybUzCPOmD1G0kLVZ8R+x8J7yoHN/6gn4b6kStb+e3/ArRUk+ZIMM4ImmMXX
A5qz1Y5zZXB60IW7mKb4Q1MUvG6Sbk+KbXNqVAjh82DvTJFlNVKc100zMhL6agSHkNeCJArRK8rV
6aFPy3jnVduqcsnoUMbBVAxwdrgecI7NSHca1pIOSwjgUY2/TShYPhrmgHNDC7TmiLOD+l3tLeMp
60PlReH1vQxZ06vvr3AR+xOsSnoR6djqs3bN2A54OqJtOLbNxzwsjEODk33s232652e89UVdsNnE
5nAyEOS/njageYOUlnWuiyguArQHrMeuQjjRN5Rs+nx/+2zdTNQIqNkDWgHvvipyTUqbKwvNq6BC
COpHkvXZ9wZQymsFZ0scRnuZS1+nC7fzumwdRk9DAV6WDWBgrj6t6XT8zZYpgmIK8ZEVWXhS+ko9
3Z/cRlwkTdmAvjA9ugOrs2EkvWMnLaOknhgP4ZiqPnQ+iMhzYQUQTLOnUOTJ01jhTh1aw14dZnt4
GhNk77QZ19G/Ek1KiLQXd0EBM7qcrBrS22wcjUWIh8URy6OwDHH2Jk+hT2uGO+fn9tMC6uTUEKgD
srsRMmnHqUmFCZwg05blxzTk7jFErS89VJNHZbgInVHxh8pRd67A2/1LtsN/KQcTlYHnvd6/pWtX
VRnHY4DJDiWauVA/dXb7sbU4qve/71tEdF0LoGHIqSTBAklIpe96qFnJJyPtqI9gWdtaxxEVi09a
gt2qH89t9kNtbf0c6o7yc1rS8iNtTP3RS9L4g6yBf6+1QXlC+tb9UqrhntTe1uLTekB+lHRM1seu
fxkYktLInLCnVBLC9ulUDJda7J4rHKi6GINI1/KTbtlDfN1uOQ4zpVUJteMGWRvQCsytHRPPr8Dz
sqLxq8WdAal3dvcDzKFmB8gspGdjqIef8YJW5ikzFsyo7n+V23eC34DcFAUybsubBtlSdLUDG24I
4mpozp2aDy9JJOo/dRrXf9CnebeMhyxy8u9BzwN3BwX/eqkXJ650N6HMOxaUnTA4yg5xi7MZyBZ7
50htbG1mBL4D1Be7bY3Q6VFLdtqcvzvnOQ6aeIjAs7g2Uk3lHkFmcyjE0eDdk9tRob+elZKK0m5M
SkGqF79UrnRUKjyt/GDr/a4d4eZYXFPggdAjJnS5HksfnDwqa1JrKiVa+2Gyxtq7VBmm9qpXzn++
e3vAzJWMUkDQ9GtXJyOOvUQdPAarGzwQwth8SY0lTA7x6BQHbR6zPQry7VuDmh7lLIJMfDp5DK5n
xyuQGJgRU9gEwPECyxGEd81NcH9aGwdebnipJ0BXE3DG9ShmmymWmEgnZkSBp0Psonvh13GTXebJ
8f5I7FY/pnVY7bX7N2dng2kgPiFmvyn2R7o9Y2TNRRMq7hh4SZWcwXCoezDLrT3CFUvJjksNvKP8
Hb8FtmoPHYfKMQUeowVF2wHiLZD9CBJKb4f7S7k5lPzb0PSU8d9qqKzOw3SkKxUYtRoFREnaYzEM
f5t96e7UQDdqhGjV0SUh4eakEbBfz0pBH0IWEbks3K4JWrOrflXl4h7yxsweqkWxn0xhfo6GUfsr
TZLlG85Ie2S8rQ9IkMKZQPWC+3k1W1SxLeGh1BfEsKiCyF6WE0rd6c6abjwMtPjoIDhor9GYWh1x
HNGKqs0LEJxzvPAMjOHDYM3F0ajc/lk0XodZn6AOi2r3uTG8PYehrU8KcpTWMBh0ytureM+oWyO2
Bpo1/ZKkp0nJmgO6ALRW7Ukc3797AG4CmpexB0/Q9Sft4klxi7LChLpMraBr5vQwWNj9TWbzbkoh
fzvRB30gaOjcZ6tPFwk6z40K6A/V9e4vdejqr16cFg8x0LCdnbqxgOwOSG8mti7QlVbXSzELs1SW
mj4bWcjBLOLmqEzO6Bdj573//UZlzSY4R32UO221VUY1HJBHoZqoLrwAiS4G9LWl/q1LvS0K6gwT
mfufbKPyJWk/qJUguAawcY1naAsrH1T5rpYptmZ+kS+V9alXxlE7Vt3U/G0LMxGAx/vSgvaXOq9N
4WjQK7vQ+Thl2IYcI7vU+v/t/KyNowlYFQaeJ3nxNCuut1I6WZFiu9wOeTk1J2W0s+bUixFXNi6N
+h/bAk4SQECM9T+7eLSfMyyZ+iDN4/LFTHE4eJqs2KE5mBfqF2FMWb0Tjmwcalk3QRSeHgfxyOpU
IZQzWWqSUj0BDH2wKRAF6MKbR6/JPiYNLos8U9plmJueArhh7jRYtrakrptYNlH5NYDYXq9O5Vhk
5DYTrmO8Z8GhKx+SSPtL7W1tp9K7NZIhkS7AraAUeKtzlnp5pDQkaew97OKrirInqJs4sJZp3Lkn
N55xmSyyrJK7CyDielIG0VaM0BPBZNzMH+o2mgljWxfoRWJE50afcd5uqKLf32nyb13lMbjvmDyu
PHjkDKuYyKGo2kFwG1AjS8Zg1Kf8h21V5Q6gZWO7MIojMYFcjBA0rueGPZGWDiaAFg2D3EOxCP1D
3GXG/7w0dU6KMOMTolX2IfEi3a/Uzvx8f5JvGMD1LDWPmwU0hqzDrTZMMnhmDql+CMSAA/ZFDyHk
BMYchjNEOy0Og7CBGHN0+loxj2FcicnHdaL7J4XZC9+2V382ZdycKzyITkMYxg8jyq9fOyVL7GOU
jWZ3MsZYV/wkjzvqQyPX6DGpOrs+zVTD4BFa+Zg/OpZSHnMj8qqd+d1mo4QQEuMuyw2UU9blhgy3
L2ETGWFj5v2Z1MPZC23ZwJXpqKd4dKYKTKLmGTpSARJLk1cdevnfi8R+LQX6d5Z4vb/kN7tZ7ihU
1d54/gRTq1cjtYYsoWVIKSmarQ8CNajMVxtX/RBRdzo5woVKTcC3p7EhP+TVh34blhYY0QzF9bU0
aO3gQ5bzcATR7Hnk5l53MjuArks4OwBCs27n/bi5H94ODmASxgImsT60BWWrGi1zCtaN453rZhgv
edgXgXD1aSfM3xoKupoUEHGJudfgD5LbFGA6zQpp3XwQltmSTPQz3tPaHupa3t7rVQQKQF+PBFCC
QK+Pa1/qVpcUA3Qttw0rqFrC/F+RaeE3SJndAa9MVBXTdHrp58XciTY2h0b9VEJcgCKsW+eGNVap
ao58wMWO0b3VTd+t0+HsTmP0NEnp6qJpc7+b6nf7EfEpIdjzP6q+zHt1R2VKh8lJB4I4hTjni1xf
0Aa3x2OYt3vSzlu7VAcZCj8TBSG459frmxmtlVreLHC97HKfQuJ8mDwkOAvLyg/LYOs7/b3N8Sjp
2oxGEL7uqFGJ5CPTBghUVVGPRQq2vTFNjHBcrDZp8u3R+TfHIyNkLeGIcB9dz4+IK53GJZEW79n4
WfSNd4AVWT20dgTApJ33nEBuO/R8O8MBlQMyh3xmvaC6UjWUwwsiIIG6xklVMKU5xQqcpsDoHetj
kdqFezA8p+fd8ZToY6WaYvykxv3C+qfxOPplZ5Su72a9iwVCCVWTP9S/wL+33p2RyB+L2P2bqS/5
8Gp1yD0nDZ0K+iY890dvctOXMCFrJrHNv9+/hW+zTMYCOESCjro3iebqJEdjUhZLrdA5UVTlO2e2
/p6Zi3lx+ln7S7QlDFitaOl6cQl8NhV3+UdT297dide29gNJNbuB8guiOatcN5zhIaTIpgdqHi6H
LE7mZ1Po9jc1TJLvtavmf96f9tZ4+LOATpYeQqhoXe8/pBtzyGwt5e/e6D9OYSbQul+GDtebMM0O
Iqn3YAg3YRTrzIUFWdCg4kqp83rEJspqzWkbbsyuUv6ABqm9xnG4E0VtTQtlUzCefFHZtL4eBL+W
ZRmdWgSjN9uPXVN8STsgaFamkABMg365v4pbD87vw8mf81vdRdPAk6puJQKU+4tDnOheECPreui6
1D7eH2pzZhQ8JFrJoHu5ihbcvhicggZ0oLjt/ERNUn2tCMe/18Rzla/MXMH++0ekGiAVKLgQgctc
T04NPTskjxeB6zbjxXNF51OjsP0ysuyjDqxw5wjcUufYIYgrEvmBGSHDXU0RPptlTQZvajxMRny0
RGe86tR07BNd7vaLMtYixTqtmZIjpsxzciTCiRzfakvxFdO62fHRndDyIKYBbz1wfcCYL3V9iP0q
r23DT9Rc+5TGHUAoK9ezhxSvN9MfjCL9NZp4CPsD0pX6znfb2iLUybjD0POXYuzXq9jxYezKYhU9
Z8E2mnLuSRiZevZoN+8kKltbhJotpRwVlUWqEddDOW5ZO6VFS6ucsvnYDoX1FwWyLBhtS0EFWN/L
cLemJok9dLa5R8gAr8eL1cVItHBhPJ3iZqn0RiCQCTmbZri3F7eGQngF8BwKeHCcV0NpUW5SdKTF
6+Rhgj7z2Dyl8wwRpiuTnXx2I7yiqEAuCakZUOm6kz5Yij2Yc9wHPQbn/4So2Vd+bc5DYKtK8wj2
sjiOtVodRqtvop0jtzFNcnYA8QbdEs7e6o5sOzdLqrqkZqAXtW83lrhkwCR9Rxuz0/3TvTmURAmC
C6cZtfZ4cbS5NZqSYCNJon8HURknve4H2lFjujOS/DarUBkWM641dL6QxVyXF+ssho6t8sBGpVId
U8n8N616zxRgaz4W9wZlVF6zmzSD+9eDmc18hIV2qR837fi9Efo4kGvW+V/vXzyeMfq2oM4AR62+
0+x1qoVlXB+gcZcESj92jzn+CC+Ie2tf7w8l/6qb1ZPsRO4Q+AhrmvSEZaKd5pRXNA+bSF2vvLOx
DP0py0YrQH9aozQ9vrvKKKWJKTESj1CRIJW6PtlI+LZL3TMo2JbwqecZQPh21E9zCM90AHi2k7ht
TZKUjVyGvS/zmuvx9BiSi4PMVNDbojmOZj9+xg3cvLCdnBIeVVs9JOjv7iRSG/elVOfmTuGBk83J
61GXyewsCnG8N03rHPNydB88hGeweEZRDyDqcLz/Kbe2KJ0TmlA835QFV7smS5OoQla6C6p+KY+Z
06uXShn/Bsi911DYWE8Y2zRccTGiBrgmvMsug+gcpeOdA9Uch7X+LTNzxN8rVYUq4KitguWn0M2f
92e4cXdK7VvJH2J0Wm3XK8plGjatjPGm1pgObqpYvjbl1XNVmIs0DzD8tLJiGjhFs5O/3Uq8oHZK
WiqfIUo8N44GLeY4XttjcGq3ovqcQYFuqDgM40cxUIHGBcUInFQtTmkvqoO+tOK180bE7tGP/rue
1fYYKWn1H2otXEn8LDQB5HOyWo/amIzeqkiYgb+MR8Vq9IfIMEK/9MT8YEeWer6//reoLLkKHv8h
iIKksI4SjdaNqTlTG9AUyvRBp1QESJleJO5FGfrlszaXnXnqUy96pD5baYdRyYY0MOu5/XdwB2KH
+z9oY8vzezjVqNfKEEH++e8BcpO4ka7ye+KpJ3ysSwvnV/0HpYr/EB9LzQBa5NJcFszB9UgGaG5q
LSkFA0Qr4vPSkF36s2MIIJ1WEb+knpHvwd43LhC6khQNIMYTH6+b145WWDUkuS6AKNuchh7voVlq
Lxc8VJ+XHGG0+6u5OR5vqGzE8GyvSY8Ib9rR7Opd4EyV/VOIqQ6Ekus0PCJ6ClPxbiV+dpMUOaQc
jTjIDQrXFXHT58LqkHgxQ98cOzUwqPWcdaH8l6G4zD18WCRzYf3MKYuTx1ajdTCTDFqgaZM8T7P3
y/TG6PP7F5HwGMF4Hjnq3HKRf9uSerjkY4s9OiIDdnyxOoQbcaP+rtgdrlKCXOD+cFsngItQctIB
ZoLjuB4uQbdx7sgrgimyeh92jReYVSJ8e9wtz20EWnwqiXAgAEIOaHUE+taz4DPHFJRds8PuOdEu
qLu3Ozft1iaUYEsQXaCneGGuJ1QvCZ54Gh0/vdSNj42CfYkOoMx36kr16eqWO/H45p1G/AgWHIy/
5KZeD+glVpfmLqcMMkvJHUJRMKmEd1RaLTks2difZuEqByhvpdRYsf1eL7pz1Drmzi/ZmrmkZCHZ
RlMZ3N71DxFuC1tC5/3W3DILmgVvcr12Wn+iK3VoGtSx72+dre+J/QVHj4XG9Wz1PRMavSJJ+J5N
HmmnLHKsoPU8+9P9UbY2qISjYQqIJgVB3/WsEnILzRWZCFr8z4+Uw37VbtR8rkF57KzfVnQgm6FY
iUrLwzWulLJiOxoG8ZaN/nSQYG7/Ixzb6olyR0HxKVk+eBliMsQO0Zf7c9xcSQ49V6dEba17sfaU
IS4sqNPEQ6F9K6ukBssBD+b+KPJ7rEJ1UmFJ8SH/QGpjFU+KAZSTXVOigU2gXOj9Jz8So6yRhxyn
ozF2KAIg+HRRi0ENtKlPdoKvzQ8psXb/P/xaJ76tx8QuPCZZGLVN53uyPiHe0AbQ3JLL/Zlufkmb
VguhOkJVbwI+v92hmh4ruqawM1tyh0OlReqZPYpWpZsS3ISLEdBta0/CXfZ4OJtnkDkSR0s74XXa
qqRJvzB/vMGVKAWgNqsHM1atICbCC+YGGv5/mKkcDTyhvL9XmUlqNZKXxXhVEecvXlyE53mQ1E+3
yKfsGHam8jldevF50dxq5+l4gzCsNxSBHIBNCvbAoOQX/22ZbSEALbgR5UVaLfPD2BiDhl7dkv0J
8kHVH8hAHQTXdCX+NKZ9bPNO59kxH+IQKQk8gexApI3qQXQADOmHmddV/jRN6uh3jaMrx9ns1G9u
OowtvuyDYe6s3daGtKlBStwiIuJrEo8y60aXYjAaoN7fH4nItdif1AVhsxpd/HezVQhWfh9tdVvO
VaqVqS73JPJbpynPVNrMSZE8Jotj7tWjtrYh6T/KE1gsYi21egRHcG/d6FFt0EWzBGRhxUVFHzVw
87k6eV0d71zSW1cLXxRmDI87j+FqJ0RLkRazQtMWgLTywUAjUvVNe55V2JzzUAcNKnjjodf6+M80
t9y/p9mE03r/KGxdolDsZPUZyDws++vdmCVxrNhZS2Esj9UPS91aX2y72OOv3gIR+I6kcRLACxkL
zvv1MDpfLw07F9JDFS/ZOcH/9FfUjqjgK+x8ZH/t8I+ixCcJ7eW8OCRaHv/jhG6T0CzC6JIKYUQb
ZZym4lkpjVAc0M8dZn9UjKX33bZYftZ9LYrANYra8dNOCVEVs60p9nVFK+qXpNM1mOR5U+aH0RXN
u5E57A16qNQ6KB2hk74KCJ2mztpCMiOnvrA/Dm5YQ9VVs5MQ6s57u3H+eNYlT4ymLZQn+UF/uz6a
pcFvp6aqkjWW6SNoYV0IsUJfT0FF398btwIFEumJ+yffjJrYDZkaNVECGZfM3wvTtAycuoa9uyCP
8jNJdeWV5mrq+P/H2XU12Ylz21+kKjLiFTipo7vdji8qe2yTUUBIQr/+LuZpOpS7vjvzapuDQGLv
tVdoetivXqAXWtOPWvAM73Da2Kns0gyhBn7rw1sKEEyVfSDW7kYtyj4sG5byKBokQr/Tm74BkuwV
AUjO+9gNOoXny+PBCt6WHkBvAs7AsdtScaAkmqvMR8uvjbeiK8XEs/SdU/GtehbOCEDz9hn+Tv94
fl2Rj5nsWrTaKh6TO7LYtMZ8o51KDlgEMmGYQkPZb81Q0QGSeLORoswU5Qds8ffCQd54RdBMRoBq
ALzt8dDPfwv47drnvpAVbCHin11rokMoKfiui9mG976lbyw41OEg7OHbDeHiS4oRJYAcQmrwLWVy
vqGDjiuzmOaIlg82l2M0fUeW+frOU37jDnFRYNw4T1ABvhysIuIJ3i7Kg0JrJezJ1zW6JGsQIN5b
/z9GPXuCMpAAfK4B3u8fjf/uN7i7RQtVS7UkZjpQgRGqGV10gDfqe7jKW0u572pQkkFAeUVu9ZS6
dBrR5ZkIhhDgvYzVAtHSKROgCAt4DV7nSfte7fXWUu5LiG4B/TMkjc/vz1uaNRFCyeADKcMq6Xt9
THQOLkC36HcKzDcvhQIP/+Fr8EoPOtqgS003L1U7Re2pKeb4pAth63md36P3vUUAwFQV+hTIYSBE
eEkz77qAY/IP6GHusNMGyIQrzH/ag4s2hNiM8JVMV46A6U64uigwIQ/ssLzTOvxrafmi1APqAfrd
v2Zl4Is+X9skF4EwMGGtdr91eeR4rE8AKppPXokcBv8DxTkpBjI2Z7oYaBtdIIQoJ61HihMrb67z
0GHWB6gvu9hZoSxX8Pr69Pdj/o2yB4nkKET/neUDZX3+K00rOWxBIlVROCljntP6Q7zGnxYVjles
SJt3APo33gKo5BBoAmQPNcFLaikPNpBWMuBPYOeMSPRmHCpL1twI4YP3PmD7Ar94ALssDkYguwwc
kfLPbw3FnmGxA8ogpGPZId7ytcaQO4bRl5Hz2c2IYy9DxhBoHW/k1CMPeSozkpLj/7zEkM3tNQJU
DwjdePEiCOA3eecArwRmQyAxEu7rNuq2Q1qs6prPsvn89+u9ucbgy+0SnABjiReHlgjQIDiPpjwu
1gyUMkQAAubQVwaQwP9cj6CXKWKcW3BswPnxomjmbgsjncUIMWrG4oxQEeR8hW1wnKR+L+D49V3t
l8JFdn9BYDUvXtQF4fCIbs5UtQazO6ZQB5eBYetxZO9qwV7vCUDtIIFg6ogvKahqz1+cTeZDwniz
44keTuaJaS8YgrcHn0WyxFhAXv7+wP6FQp+/qVjA3UQURdM+5Nnv/T+fGZiv5hwTMtwbwPy4mg1N
+dEQtOKlwR657+cE9GvE2w4oYFKdXPMhKZAdkNBmgcW8ResQWyRolCyfp+EAp6j4qp+Y+dXTKToy
1umhVs6FN1g7JBkK+DF/aODg0R7+fiNvHLxAKfHxAq8ao330189vhHGyZcFAVDUkif0NAH+6cPjc
XeYJmrMyJ1ofBkeKk0SM76WgLPgCuF017+z8t57fniqya53xqrxUj3fwdBpkO+CQIVl0IE1OjsGy
pifDogh59u8GLrxR/8FmArgeSI0Q/KDoen7bhWrjmOynGnLE09vZWaAJse7JWYwIqxz7Y5sl9mbA
yVfpxuW1xnsbpu/aH70uIfAzYLwXgW6Oe3+pn0g2pKeuGp/YuEkswmXy9eTG1sCsekHlDuTxPCT9
ezD/G4uNahNUbACAmJu8tIURaIzcuKSqKhSF6ifn2w2Lu+XOFsOwQvpt4C7897fsNVQFs0bwKyGh
xZZ5VbTYPJg525PT5EjABZDBVo02gq25xNyrIyRFTp0N6txE8unvV95r5xf7dPemQagJZichysLn
zxlwoBNWAIDbWpdUYub9LfXvGzG8eRloqvA/2gqYwjy/jFyXwTNXqCpIJGwlWLbxC122rdQsGpZS
wxitPRBYGx6aDbBr35H+yU5dWAfF0D5oakZ+VKxtj76N6Ttn1VuPG3rcHS4H6RTjnee/jSzwqYw6
7C3f8+gpTiB/UTYfjnkDlksdMmB89d8X/a23end4gjgEjkvIVnx+RcmyACgZrkgCPR+mNkmqVtP8
XhcD/OcIPt8p0LF3LvrWbf73oi9a+lRyP2VBi3H7OmQYTvSyLggqhyRj0b1h7n92h8OK7mUYRp17
+OjLxj4IbG+bAckS2VZsF5DLVCmZIgeEFPlyzZ09ALRMToh+fi8B/NWdYg4B+Q1QIGChqM1f3Kno
8i3DgB9aGNLlyzlJVAMTjD0CA+Z+YzCcZu+a9+Jb9jf42UZCX4qCCE0cVJKgf73A1Zlv+3HD9Kxa
oa6eTtEaLzepYuH1nIXsPVe4V9tpvxgkMLu7B7DXfwv1/3xdt2XQIuIcHXDjo/tpddGxkHP+9PfX
9NWphKtADA8Dnx1Bfz3aCaBgQkEHgo017UMnMCAA1VIAwc59iToCAkkgmPXCt/ckya+JErg0zkEg
eGhRU5jRPd8hu5Ek5wQQ2aZo+GONePsbVW22wQgV1ACUYvEeOB13vxDd7T/D86gpysaJ4o71Kt0O
YkRYJqjgTD3+fUle7dz9d+GLAHARtCWs/fPfldMpdETD00r1uogrKVh4zK3p6sagZlOLSAGFhEhJ
+Ptl33je8EbGLBMaArSBL6upfGc+FzvVPJvY8GWeaRsCK0zepT+/cXvAPfahM5BTkNT2nfWf9wrV
p1R4GXAdF/SnMWnpUIbUdXFl5UY/ATdGU0fIan7+/f7eeNP2iXAE/Q3yzCApfH7dAYaDkKngur7B
kHZelD7Sjiclb0N/KHxYIOuKJiUwyfco5q9XFqa9aNuAUuwV+MtBsXSgQOHbA6fbPl9vQ0a2j7LT
yzv4zusTCcUjKn3wa1BQvKqG17bfcOPo3pe+Kap+MckZ6Xg/vNfm3DrgvH9fztePEWwxvCwgccHn
Gmz958uJhNBijROM8zvomMcKwTrLcYh0c+7jlD2y1EZXivTif22Ed44a0JB/owDxnr74jk7CoDNN
wefy8GM7NnxyNZ/iruoGJ97ZD68PW1wKJ9LOWUIf/JLaqBOT9h0Fj2aFzffPljv2y/VjeN8D/v3y
/1jLXX3xLwSJWun5WpKwtVhqDCxTmGjnn6aoadpD1nRoVuZgsDmIf2N3Qh7P/F6k4Zs3iQJ0n6XA
ff7lVG8jsVSAf7EZA8lOIkuGazpN+SkGOPvOC/N6/6ExBN8Pex4MQxT8z28SrmkpIRGAHaj66Ukk
EP2dCuXNKY4l/Z03AafltqX5bTK32TsT4dcdFt4biNT2FzXACOAlKQqVCDLuCfZco1Q0lBMN9IC5
0Srh8N8I/6VLMjsdG2/UU0pn/6cAWQUGwuPqwo9/f9ZvHAYARXfYELXDftQ+XwbC2sE6hjnqMC0T
YnEgLK3CcabxO8v91nXgJwL5395lvIplb0IwScHLxjuVTOq6iYg8blH3nvXzW4fOf6+y/4r/HOZA
8Hsj4JsDItY6QLGLhFu6MNDBuRb6CI9v8/vvy/dahL8z38Fc+BdYxlQnfn5FDgCQzDDVrDCCjp6Q
gZm0NRuj/G7GkP2bwRl8BcAmhGUutfEFtiP6Zizi7nFi83SVtzFEdH//RW8uAdwOkNyA1gYn4osf
BCOHbtjJHHwYl88Z4ePVNuThN0mnvKaIjH4P8n5rz6IG2qEq8JvgPPL8gumqJ6U9gDE2kO5sMc2u
mdiGw26r9E7b8ualdtARJBWcTq8mQzr3NqOgiEnowo4+n8cLiAa67kObnv++jG8dDxh2QnYIXAwY
9It9kU1k7XVDFwBV+ZjXKe3X37plq4ardLLbxSItOVBdcITYoj/9/dpv3Oa/Sk6cEWjSwNl9vqJ+
V1DM8PioDNwqb9dNBg+NzaEchXDm+PdLwVv3jZ0J3AqlAIpPtGcvgc1kQSaGVODM54hsUtfEDRRB
yRIzWyTBxPxRtQS32WRt5E8qXNcnSOAdUGyqiC6TNh+6Ywgq7UcyZOTHtjn2kSvGshLeBFNYbwGT
tl6oDIsSaZrbdtrCtDF1N+ZdcBJrKn5JFSfiqNSq/8nm2blSeZW15WK65WELIE6rukwkv6h0w69Q
u56fkQWUjKVchPuAWJmVl0DS9iK9j8d/UNOHn2eqVIYZgaBf7ZKb5bR53n/dc3Q52MbJkkG5yobH
LolRt6oIuVSImV/avoRcOLhdelOIMyBXiKpQcoKF0Qde/TJGZePdmAGIApsU3TmqViR7FQi5ZrUb
O5WdkMsJ95QYSbXHtvC0O7OCFejt6ZybGt6Wc1ttfFvGA+Yos68JDzt3hEHIeC7EaAGrCULjcpo2
2Two0/CvoMs2P2Y1r1+RxZlykDUmsUD2Cfe9OjE+vUUULeIzofY1d8CGQlITtq6uIkXkwmvWTyIp
cUj0/8ypbsktzdvwEXwyifCtLmcfQyVQaK6wWIIjZTuCfL4Ec94/GoTA9AdqQOcrx3TevkAG0HZl
FOl1wx+R/WfvvInREcGZNYXvCJAy0y63sydI9/DhjN+0piFzu7qq+13MeYPoNGj3mypxg1vuhYYc
EA5gcNA6NjDOAtZIuuiOIPulu4LD23zX5TnDnbbFcNWkZEqPE8XrX+EDlXzlpm9/WAhhv4KAWCDF
HM7+AeYB/Xaa8EGND12YYjYwuh4ucixp0AWPc485wYw4wtskSDZ7aHguYQ7ZhW4um1YhYxWk2m06
aREjrWtu2Bcz+TAF1QDmOLWyYZ8c85UXI4Q5sxhuYUsQgvQwmfZKhgGIa7iL8NjotE2uSOIAcYMg
lAzlEk+tKKmBDcs5NXlAar0uEXJVgQVdkZbR37BIQsqVaIEWYUF1YS+QlfQIxWmC/EdiC5keMwb5
TzkiNYmWUQhr7MfVzcN26orR0cu8pWFfw62Sp6eYMfxjhLjtyiZdSmAY0fMHGkl+j0xkocsxUMtN
z9r40dougL/6OtnvWYZRfxVZMIFPSOMaBxDydJZehZSxGNQktJiIpgeN/+gX6kOE9KQLWGwdxW2O
uXHjJchgp3qNWnuOyxwJIo8paQj8IoNG8+O4KQmzk1Wyf9Ys34ZzIpn+h7No/uJSRDWA7W4TAGPI
G+bHrdnCP22f9Tdb4DocRVkrTZm4XEFPnzdJXs5SFR+XhuB15ZsEloY1Hs4O7yIEl9k6PrBGwNLa
oSW4cnAMzk9IDEYnOfNo/rP0mG+ADm40/AcQODuUZJXLJc/HOC0VCu/5OAKOAl7TjtN6tmPO6gL0
/OQwtJRFF3AT+LBvCvMPYOJ4LS3wuscC0Rq0Nmqylyal9pMyBKzbLRnYt8zhValnJLmqi2lc+xvt
9vYtTWQmazPFFl/KLXWw9MeTDmpBCzJVI12LR50ZOx+iph2aC2m9dbDEJPAximYhm0NMbRDWcboG
vgQfIwnOQ4wh90GrgcmSc8iiK7vBevugwpkgidMHHunBTDS0XgI+B6Wa2x7s+ICv/V3brvB6X7p1
M/U2zJM5d6x37LqYuVVXXQC1f9nmyEWsGu2MuXBKRqRD6QWI3ubgWHEmmxOyzNuAuO9t17jxCR1u
8iuktkXIiGgVvwWDIQKUPniu/MOCn2MPNN4AiMF33k03oYxzd0KKeUOvsfgwqM82MM9JVcix1/cb
dXF3zTwx7CBhFMd/ZbHJpq9NO844E7dNkgY52BmF58MpS1WR/8y6ZqE/m3DTUQfY1agNbp6wx82/
REMKa83Spn4lH2WS9sXvDeWiqOmwzYqcgpa5kJTpxjAALV0YLVBZEUEHsUFnq+wWVDwYsuEEC/2l
/QGL5GAsdeyp/0VCY2SKYJNMyDNrUvh0XzNa4Myqwq7QwZN2a+g+g5bIYB0W8tDewTex07+GNWqj
LyTpl/Ga4KsSV/BibNgfFSNRfj0KujN4TuiPtv4BzNnI3jrXbolEX1CAaF0uU0h4Xysgjvx3V/ho
nuGHrvn6EU7nHb8enJU5RnvUI79bTbr5Cte2NBB4fYK1ueutFAnC/RrHbxog9iDYrFO6xE80gt8t
gPhkNSCR2lj0j2TMlqE58GiIe3yvpGZUwJcB9NOPWLcgrkFHipZ7ivllQ0q/wN0SdjU+aZKtQnuZ
cvNljCF8OvTBTDdROQDSriu3hlp21tmg2zs9FUb8njq/u0TaGK/+XSLtlh5D7A0QcQL438LxJgBi
0//GyGRpVG1iRHJfWnTQTR2xbLozkdP6rBCvxzGqT4y4phwOs01ZTPDriatMCs7uYQUoYDEY5n5L
aDkLW8DKp2+TFXO6hI/6NvGbKG7bMc+bcpvWhYH4E28wjCqRVlpkT9PS4aGAm0bsMJTaFas4uaHo
3XmY1iQ6c5ouyWXgLoVCPOBFfxQZ6HFlMu7FLCfxOFd+WtegQdBA0bS/aO5NcyfAcYxKn05woGuk
2ZIyWFe4Ri2kxXwxirftftltOGrPRhSmYow5wqEiK5BiAYfa6bg6HieVtHC8kggx1V1RI05wwnx8
6MIACusZ+R4zkp32r6RnbY3oMZjJp+E63oMBDpNmv4b951aD+V1xo1NyisFovC/mrInLiJNirY2J
9JfAh9qUI7SAyOoIGnvBjA520rPKHWZWHZJn6m7I4vttdMtXTPOtr9aEhKpEL8Tc1SyKbKshaVnB
8+hk1B3geQFroyzXI/hnLMKfD+zY/JxSWKxUojDNfN5SP94ganTq69gJfq1JGLS3DBqA7eANa+8N
zj0sHCi1n9KdWteWPhoyig8W5n+VnuWIaUSOv1tN/YriIO9zsMxMC0y16hUM+WAAhBiKcg6WJfgu
hmXCOE4XSpQoFaksC5aL+IgkPVOcKAww0tIus6B1rjlOZiUkfKhluC4IHgjWTT+JSVt56rrJ258o
HaOkxIRv7H+3xPZgjCAqwZ7YAjmYu2tsGw9H33jrSWmL2cqvdB51kB894rMjeL2xVB3kktnxIMOm
ID9Do4JvQkG/H8H0Xm6XwCpLywz8a+yrru/yQ4CkelJukPNMmPvQSF/PS9qfA5Z285VBbhstQ7ij
rQ9hYIMA9Xe6iboJ2OwPGTo6db1pt7mTczLSKGzzdcKr3uukRk4eAnTDqQA4m03OQ0QTGguz5JT6
C/KdWl8XfE7Dg+kU6rIS3bRq7nAYh8NdZLN2eOj0HM73G4c/0KGPueLQT1H3EYZ9bDyDqZdfOjm2
ohKsE/6UdADZbgo8x1My+hTvRoKq9wAzUTc88GyL40MrJL1aeuJ/5wI0Ryf3unQeu/luSCf1ZUQ0
11LmMkCJIh0GDiDq2ikradyBjJr7ePyJXaN/ptBgBGUkvchuhNdiPfBgyv5kdG2WQ5xZOV3FA8//
GJMsbd3g8LzhChZvdZMNoG1PKHCnKkz52NVOFtNHi2PiMVmkhsAR1EF8p6duZnfIK4hVuawDnF7g
ARy1NdxNokcnup6XKI/5Bz/h63ZZ2ghfWjH3nl3hO6zgZNjOqGK1anb3sXzDj6BpK91tgYCx20Hs
JlJKETOUOFIlr1oiZ4RfdNPynYppeMBZTj2G3PP02Q0DQD3shPYjEyn+0TWDJLNyYPSiMjNkUwfb
d7AIMw1iBg+Z3nD5BY7JZ0gObF5itAyt3TAU81yrhaAdgzdbUS0yHSGFdix4aLs+7VFWhcis03Th
140zwfQF8NzygzHJwTo0oVBX2JP5iaygHn3L2rFpMe+e+r5Edgj7bExvZAmSnV/qohlVUKLA677r
TOojkcUsysiA8f7kMzr5myURpKuAAmt9NbpV/DRx4fGDIRoE6TVuqT3rBKfA1PNiPcpcmfEq63J/
GRSe1iNntL0JDU7Gw6YiH15ha7L5ArSDT2UikSlyY1cvlxNNMEI4DnJG1AMpukyicNAmPugcSfdf
l8gO89fQBtlcwopt7j/biWRFRTxP+nLoZwmLkjkuGChOUv9oyAh+Bzqfvkuqya4ir1yB+g74dYQC
F2YSkT+afrT0qlXxMFSTaAP1FaaaGy2bvGNfI5yt8NwYG/Mp6XX7LRi8/UJ9Ij/LLZ/vtkn4Hxhv
9eOF4uhwZWfwJtfRlJrpxHg7f8pbzQCBdli8GX4/+gdZ89iWsQLF22aSfpZtVphzo5fiJ2XaL6e0
YSZ5LFSfpAe5Rck/jIQuq4t+TukFxziO1LRDpar8MIY3ac75TZuhqCrxoaBguUoRPJoJDfsZ9jdh
fNdapZezRfw5Dpmc8fl2XPw6nG0i+vDT5FehPgwh6t0bYTp36ifXCxAGDLnCk3T/JF4acUoIt/OH
CYVpfJOsyfqnBTVT1WqEJLhM6O5FNlC+8GrlPTLwdAriy23bjRCdh7BLDO9ZRMkAh7mU/goCVzyN
yJXTF4AZXVTafpyD2xXBURfbDZTVKUmoOZklZijFdDqepni2zbnjQfeBmMm662yOtD0vNGTHFpCM
vpltn14yE/K0amzkg+sJq4O48d1tD9b34XzB8DXrL80cx09xI0cUF7EewKhXNP4SBh6BapoDuC2J
BpK4q35GYARLHA24OoioJVTZaCo4Ak2/rpbJHsE0eEd7EbDoIKNQPII3Gs8VvpnkWiqp+trmMUIT
EokLl7DzUL+jiTBUbUx3CfjQY7eitNXJt9S5YbpESsCriGUqvoLEo88rg943/uCWlR5VlFN2Sv0U
jaVSvtcHg5BFW5oJL1ONExSHG+o/90+YtN1cc2lIUNKGdr95r7bmsGaZu+osfNxcOYZNDOwYka3u
ZuSMqzJZNaCiuOtSfFB4P/NjsIFScUKTp+E8SYlvLS/DGYlDiN+h/C5KyeDOyE0BkhbA7h2HCWRZ
as9WHq8j36fXWz/lQRkAqw4fer5IfwToFaVHg9H6l9gV0VbJHradxwBIQXMV9bP2Nbi3MCJhUdf/
nhks8UsYBpLwhG0dhSeDGmU6uwROsJek8Vt33W9uT6yBHispRw2zZPSApKUVxTOSZxm3+WndYggo
ceqEkFbAOSk9NmxtZQUWf+hvYa5p9GEueLR+1gR14sHj5xxQs0K/3oBDwSsj4qEF/oZGB3u0aFKY
mQXAThZcWpYdyfOPTcjmvOzaZmrLhq9AWmjbSMiNhpmRKoIN/n1HkGFfDpBrq/uk3fLzEIy9qoFb
hR9wiI9fQXJokzJyyfyzJcl0RdcIJFwydcFwERZ1IswaU5vV/eCTxx6aqe/4tXuaxIB8+lMPjOIb
LEDipwm7z5zGSMrxAF+c9MtcbJ0s49iqW53g4/TH6iD5BIPrcDmAid/frY2hHh1JBuwHENr2HUKf
BImhxkVtZfso6G6IwmKVreH2Ini8cFhjRuHD2g8BObcKEWw3KaYBaw2H5+x6hvpkqPncFeIIPlv8
SCeiCvCOo16VWUaYQtP377P1tiC/gNIJ8dHTUCz3eYJky4Nck8YekmShY72qcPmY4pD47Q0q1Qqm
YlN6icfFfAoUXM4PAsz34kDxuQlx+lNz46BNxJuPfXIaXDGST3we1p8+yi2v9djG8hgmdtzlWom/
11Is48VA6ahLfD/jz1OY+qam09qyc7wl7MFH3GE7BQQ1siWBrLlpYaIEl1CodNqlhaog1q5x5eq1
jPFYGzy2lfn8HoxmYId4fXRUjhJElnoDvfJsDcxqykiALn9wcxCoOhkgWkE1ts5wbxj49sOAcCuq
no12KLucd4ANJ90+wpieDTDhQgF9hgMxcJwhXYYHLSBqOwKtVU8qHUAtAxlRqwo6Jsw3u1bRX+ht
3CUn6B9LYAniNHURsIdCj3z9qYtILke+BLG4ntNGkR8emYF/CtVpVi1jm9wwNYpfFMDwcOg3m3xa
V9ZdfMSa8YCSIe3K1LbImaWAEP/EA8CzQ7sqmF8ruVi4U8wM0/gST39YHxWPnD9qCJhM7XFSXBIU
0+MBysLkqWDcYWDXkuVzEc/u0WX49IwbcKJKNip84ltrkqvJifHBbZYFjxmKgvVIAovh5gatgDph
4rncj1AnjCWO1vmeeDSPh0Sq+UIxBIwq51FD3qZu8icLE0D0CT4cp0PU9vpLBO7zcoE963gnxoXN
Zd6k2pxCsoxn6njUXU07gQRNTjpxgF0jR+mEbwSU0cxOvzaA6RsgZzVFldExynnLLORWU+Y1q7eI
ui8UYa1jOdA8/kCyrkU/6GhwKxFDqQ95VLgfqE3Hvgo0Wrc6R40/VrA0cl9FwdIPcDbsp1Mz5Mkn
RROAdSbLeo/sh60ADMxp/2M13f6oI58eMuLmb/vYo62En/sEasHVP8zJhBYOHhaw3vUBa025+EZ+
gMQVqaWTzVdsBDHlR2oTZu9MJosGVAqvD75fs+VupQQVU0PlcIuyZuvqpesiU7s8s2FZADp/4g3C
zD4PcpiwTIhFWj4GaMC+wfiV+krESF++E1u33iQwhEmxGyAu73HkiSQuB+Rl/Bk5xmynbVPiDoqx
zGMagFiN+7jL8MIBbBZlH/V7Md1YyU/NvCwHlHKg20XxhODbCM7dHzUYZfN12nTsvOCL8pH7Obrh
0R5fFtGVgyE8Fcw/kKKNIMlBrFPpgGfCeCggIrptVpL+BDiYigv6+PTWS541Z+slZJZQf8XfQZMf
fjKcWECxoXG72cKx4yUKruXzGHcjwQyH2NvMcoKtj2AOOA1vMomrZKLdUlPWBD2UFRP2J7ZqYQ85
wb0AeHX5zUabPDmEMBsHuRm5yfdhmgKf2Ip1lOApLDQogTglpIxa6p+ESlFZyG0Dj4CRGPOYhVgG
c/vEh1UTCtGUQD2wedBpAQNFzQnT3zxGHAvKBwwyLmm/iQAYqo/6M0Bq8xHfaBLWwwa66iFrvelu
snDBd8ehbpN3QCi3/sbwAu0PfIcjcZnCpo3rtI+2e9b76Xsvc0hlTIoY1ZgiCvEuWXosG7zpOlIN
Qo/+1k3x9MWkqMA+j1Omf4ymS9PHMY4XhArqdA1vKBJhrzaXdOZgkRSDHcXiLgGWOme/xqFowhJD
M97etiKwt3pZMEdZVLF+jZou74FAwkwPKfA+LxUEJtciA1xbT1Pr7jjrzfpRGd3RAwwk1FwmcSMw
uUEczVXjhnb8VGxFtO6PNYNfv7X8W5zLqb0YdMLkEMPB/0k6Z/DGIt6n+BkrgHHIVwqaz9aO9AvE
qPjR3QTfwBKego7VK3crrzMXM3GWk8vd9UiH+WHDC7pdxUKwTxQ5d8nTzKdcVi1G0O5bJnp1BddB
EGB8EE+kmlTkgM8ZVSBbEme+Rr2EW8GJMsKKH8oRUpwZYGJynhcSk9uxAwfhdocSf2R9nDlYRGQo
S4xYIl9vc6BsbU1qtgMhffw9XvVCypAU81IyZ2R3lBbTtNonsfoMSKcgZz1s6mc4Y5xxJ+JJ/cp0
0N/r0cRQ7oHaGlU62iDsHEJnRZV3hXzAIB5Krbxpi8sG57DoaUg7DJPCGJZaNewt8uKLwxRtOANR
duaGdtnycZwwNfu5JOvaVyLUHAd9Nm31iC5gQ/+HBrw03mXpdVRgP50bg8jvm86LVAB2hLDwssGh
e3xa2lZ1JYoY2WLA4wGnLmjwimpoTdxhFfMNYHY23NnUJvNDYTX/g/TwBKlYIHjhNJ0aos4ac0Jx
Rlopbgjf/QVLAxpZegb9JN8qrtLuvBGW8LqAu9U+QmLsGiOfFP1ANxe3sNDJOvDNih5WCIWUf+IE
HUcdzwtSXzO/Zn5XofAHCHHcvexH5SoBw0OGL6hA6kWGERXQbxyqa91QHp135hf8/0W+dh8wcoVf
GYbm7J8AHTtMOqac/B9H57Udp5KF4SdiLXK4pemsnCz5hnVk2UAVFEUqwtPP13M7x2OrW1C19x9h
d8ew33Zx6PQPFVWdfVo61fYf9C8UIcWhQZ6SRsqkgp6UmfUWQHltQ9N6p0FL8SuME06ORmzFn6Fp
82bPzs0fnhH2EoSLN29L9QR6fhBNnP9sYdP/9auOYXuWTsWcroJnn7TH7qEjNGU6DNqz9oyTVnno
qk6Nz4GZ9clhvttAH+ugTcuSjekA9h7oI58lcoG+mvXVMyilXzr27+5oltn6SOpxJWzIdIlzJMu7
02dJRvyQSrtcnmJYF7Ef3a1FaV3l60xWycbKApo02hScOZyD2zA466e3Lh1kYqIWltO4xgywUC2+
7LZosV+mcon+m7rSEbvt/8+HwgRSZwvCajjwbXYk+eRu8mn3W+nAZAz1H+XkxEG3Vou1s2zs8Gji
QVQZf6V4LTqrc14TRdFIOrtDPRySvvMGwoSiFYRn8qARJD1s4QG6zBfA/DbGiBmZ1pYGba7VBfqJ
VES6xJb+EOvKtzNZtMV6nxO7+bh5K1IcDif7nxqi+q5G7D0da1vQHifDJdwLjpQbFNl0NZoVXvMy
wWy10/3sCrLJPCAsPY3xnQxibZ097bRiTyWQ0vesnsWUsu+zyHtNKDPYvEVfEhlDP7uspnDVsWva
veESAEAuLIA5cuX+6z1PwvrGatT7Urkdm8rk6iZVRi9fpC4M3HuLVx+RfRYbx2vjV6ekKsRw8eE3
+R6c2wNb66XIwoLR6xygvq12XjSDjw1tTmIROAopBGSKKZ9sNTdsycQokyWVbZnQp8YFhZLE23jp
LYXzZ193k37oZAUfibakjFMWE/3F/CzWlEW9DlMnYiTLFHrUF1XRdXsVc8QWZA0BfQ5EcHsHTDhN
n20qmsVdEHS62SdFHgOgBEtxTRJLrncWJZB37TDjiOpHFwrPX0oc/EPRTe2Ja8p+b93G/hu4KxUV
5U2hCpLTNjSB147kebPyRe7+n6+1HwpvOORGKvW1qJoh3sjAfhjGokH/vijstr7bO+Cr1jr0aYxv
e00j6mTOJIXALPhzUPspms3yVVZ+7RzGKYfLYryZrlDZc3kcHB/abnMK/nQxoMM5L4h4LcT1/qjT
jQToHoZzNS8FZNSwq5ti4n/IDVy8txGFuDaRqA7MzDPZuDZddyl71nxOVhlEO2g22d0yO7YXIxH1
ZwWOoPhUlzgwzhWZUB8d/ORl3sa13bVw9QUj0zTXh1Ury0prlolbqYWj3xtwlQ+1rRsRavNNomDi
sB6zvBqIIMJFLrqLBUH92jE2+e9sg4N+8r2li/6Cu5fIBKIK8qYBEFqyei4dMB60iEy9xdx+y6kf
ND7bAc8afpb8nDeC5LhhlX519pxlWDN0nJzVsOb5+i+0Nv6gYQl6RalRM697w+aliH9sVqMuSQ5V
XAYR52mzuqe61vJVFF31u5jgkclqaQsEC05iNpydSvyF03AgGDa4uIrjfImHw7rp0c3AChBCMI8j
W4SrCsn1TMbkqtaeYryIEhAUUk2Apsi0Wn+zKTAKbHFU/2nhzUy6VKBQe6dxzHZdpfT2K/3uBqOL
22UBond9ZteYhn1d4CzI6CIML65/Ux+YkrN8h/xi5YYLygWmXAfK3tWtv/WP7Uo4BNgYPXNpqzna
uhrNwclMLed13IfqCTVP5z/bLr+n36He6u00cZbH6WCbMnwVsXYjnGYCCnshraV8gPfgrINZBoRz
B99NsPoStJYWwFy8rWGtgFkaZwZ5q70PmCOu/mYURf8Rzhz7v2q/qllBb3c+97u37qZkHN6Q+udy
f4vEKjO+Zv2rm6douq+U7YozKAusf/P/j7LZce3zC2bWeS4qD7HBojfxa9Vr2aWyWfDcJboQZO5W
lfAwYW/6vCyMPDeptYx3bpcT7TIQvPLpA2XwZCEOaXYLtR/q4DQ+V1XEf/yvm4NgBlWP7bewXaof
ey1FkSI6sb/bIQrLa9539MxB3oXjwVm1fpv7tfkb67rf9qQ6iflOT82U0GsWd+SEeiWxvNtEMvDF
cYbiX2MNcbkjO5ogR8yM9gs7EPrzEby74LtnyTJujBJLBM7I/T1wpO8URSfznki44s+ENOptREk/
8wGEE2ax3wFD9r5vuVmfqGL+raOhfaWqPkGktA1FfaCf2kVXUFZh1rTE05Mi0nWEEtlOj35g65KR
8jx/K6u7oY7cJRWSrK3MKwbA+w5o8m5DCICyaF2Cf11kiPkler17p8etJ5ykj9fXJtSOk3L3eDDX
kjjFu01zJGbRNoaUlAIP5/ddPwDxD91iRXtNouX8ezLK9ndG9JN9D/3udHtfEd22d628fowH5S4g
VTW3WD5Mm3kOZysMs75f5+4iFouRoZe9fx/m3rTuiboay2xbRGLvOd60nZZxQBdNB12zb2Pdb9lY
InG74bPrnYoHJzyY1Tg+VqhOr3tliTCE51vrD8sgDwQimPjO5YwC8DmvooQDe9LhNWdOeM09H8GX
lyBbNeA0GE7yLpwPSdJHj4wh7ReEl9c/xIMUp9F2l/nUdvzVhGPU8sHxW0OGWaf1o6Vk9C/caqYE
CNdYHeDh/cee0fcLsqANUvwxCGwIAicotNNLFKdBiQDinPsgTFZBpPVf6ZXbmgrUIbCjs15kxpSJ
9GXYoEB0M/jVvuuUsUmMJc0rsAsRQ3jYrEwpuhtmUFsj/d5TdMt9TZPOyCRaQ9bsVdAUKMCg8186
zEbBbpy94SdfOcauYkSekeVO7ZhM3zZJVlkxMVjnRfU4DUvTv1USvd+dRQPf201UuqWxv26nEFR5
+GKdHb6hahvvYazzpclQzeTB3mJyvdtaeNSdM1vbXTUsi5+ih0iCtATfn+4IhupfyyCgS4wnmSNo
HQOOPyp59UO7hVSVor9Y69TMa/M7bKZAXrjPgu85n6qHlQCdt2ToQtLG1wC1O3IJ+U6+v8l3vg3i
ipLJjp/A+P3xvgy5eFLdlwlZfVNofrbKB5InoafYTrVbyvvVFhUqKbh8gI1+QA4Rd3V8YUj3yqx0
YECyNSyat9lQiH1AEd3bj6I0nDzskv2PWhfx2PS5xSOpOO13Y17LgzPSyAKBCBL7a1XNOKTGossZ
PXy+PrTzNvd/gnZbHifXM/GR4T539mM+mgQNo5X83rQMWAjJ+wdVQlXk/Ik8tIJ7abz2eOvKwJ/W
eCWj35wk5Y6jaB6uwiuWEfaAmLudCSvvUVvB9B/X7rzSGeO1y94dnfZXITaJ/mgg3/OkEnspLlpO
A4xn1yQPjp5Cf7fmMdQyQWC1eyqSUb2zezdQ0ktVPHIIdFFWovH91mskvjxTAMbfwLFfftOVbyJv
vWhXgBnxmcnu4WGUMj7kMT0T+2izi/faLlvSIkckR6iH6rxAJNdyoBbL0L1AfSRpPlMcjJJ08ACf
BlStjA9x+VlPVT3sZZzot7zKORRQDARPiGMRcjl8vudmCJKAo6IQTTr1nT/cT41VfAGwUrprV1VL
sGiiOWbDQg4Xz9+Wdbe0FamOBOYtf0H1MG4S2b/Vu0lAcO+JRCM81unCpL/tIpH9Iqe6dZGrLU5J
cLrVPGyJ9D4n/BXuxcTOfGFpc7nTuFXM0fU3b3uWgF//iXhdrJ2eIrYK1swiPFSTiT42EqPFw1Jt
bsEGW6uvYLWiab+EfCWcsdXGVlINrb2P1mgE+ClrMZ3ElLRYaAuvOINFC3VQTiiuoYfyGE685kqt
1xWUf9tq9z9r8RPrWNR1wcdJOvdeADJbPKVzr7OtjD3+ndV1P9fBq8Mjuv755LIE3Nb9vnuKZ8st
90MQ8GTGiLC+SIkDFp0LTyEdr8uXqo+KYtdNU/CnCSMURw3VfO9Oo5zXSlrGQiUXEu4zJ1TL7rqI
0eNgNWPwFZmx/lNVjvkgIwP3edjy9TKnWRsIlkhMOgXR9s8gNZmObthZbG1q8u5qNIOfFSq+7jBD
40SoO260M6TchJeR7myNwJuprVK+XneIswrGYqXr65hHs9r1gyve/dxz1t1Mmox13Job5U/3j3lu
0EbBneRR/YGCx29RIzh8UW4VBlDG7BFPVTAWVLlWyfyfsQWnDQlO8V1uo7A8zOsczylYbfGVy8lG
RWsFDmlTXt2sqSVg3hkeiZXSRaXFHoy0+WwQMiLNGp2aviG/JXFmuOXqnABIB055Z3BBDUXxnPNY
Iy6vLICKoVcxkhY/VGRcT557KifHVqfOCZbHEEpD7EbEPlFKdsoiUoJm+v4WJxKZtAhWSBfbB3h9
imRuvSCXQpRRDKN4NwaOTqWGrfVCUoJU6KvmCtEzhm5WJkZFiCNL+0eirP01G/so6fgLC+R06B/a
LW0REY9p2ef6APjfQxgma+mzS5jC/E7IoPoj/Dz6ix4ounp9AJDszMz16HSqMMniZCrHfeEtrnuM
+A7eoqRy/T0iuOk8kZYzPtC0Jf/MnVXaD4gxAnMZ2qWeHktHx8/wna3aadO7T2Img+xiWqf5rRB9
I7nybbrjGmueHigwDOdUTl51h8hk7CiAb6wPGMIS3TFC9Z2rQ24Kd27q51Zb0fdMcm7yB7GhNx4E
qnMfPnMW9wjmAR/15Cc/rYmBlTyUZfseSynVH65sq11sRt86ydWIDf3quqlLMObLcmwGp2myHnWh
fwcZkj9NMfz/YemVBob3itw+LIOA3Le6TlJb4FXAQWytrzb61/rAYhEe+rW0l8OtiwSHyKZjg2Jt
gliUkG5qv8RIQV5MNy1fxdCaxymMC32Y8qmDIAj7LsdJaMOmy8D3QQKM5fUECLrBtZiR/qX2kLSE
/decPh+z8mX/Taw799zadMLKNmRt8t6LV9W9BE01L6mtGRYQ7hvppJNcpizsWHJvBTiVk4YjjDbp
3+guDthrI5gYHdQPRXxr90QUZx9oS3HxQUzjei2U4agnEQJpWN82xU+FMTpk6AaeufJceHs1K85C
CFjtojvuuMIJf69XUreD7nt2YzxHeTv3/i7EsA7oE5up5NboZPfujC6wDosq7OJ88xogJe/G5khl
XStPOY3XLwXdu/Ku96tJMVOL+YrGRX+shKhf17rwHACrimPN7rBEQkmt8+JkvjfHzt7SSeTfx9Ns
q+PoTLM66bay10yNTMIgTQDBqUMrEhc27rlTFyDjxmDsSYRZrSO/WYp8zEW9Mw97p0L7ghS/pGcV
pWV5DWoLTqiMSsGTEHvLfaPIcdsjRFN7uwrblnU31vwo9dJ/+cOK3kebpj0nroZV5omAD5/5bQzP
gy4QYva1r+8TzW2RFtZahinC0T5/jI1TIRjKVz95KhNqbvZyopfgPjLsQjvKOxLvPNZFoxg3wtpk
5RKyjUrES3fQzW17ZIOdnoPJR59W+BiuUyeP3f7MsTWMrGpt+zeOALYQ3Y8jB/mWxGoXoGbKDwGF
RuhOart1zhPoBK0PMSeJoQnsra9q+RNF8GR7ytJ4eaNumD4tYHaP05CFL0WFWayHFqkZjXRakGUl
HVO/u1U5l4dGerZDziKX694qdQAx3ZmZm0YVtMOHQscfG8oJBvIkLEE/xIK0f0Y3wD7RIsytkOcC
meUT/H8Z2zJbTd4EuzlYzSMpD3rZ406v+t22TSsEgRlVfa8gj3RaJa5oM7lRC5tufO8L77Vclwzy
FS3GaIXW0XCqmcNAUU55KDf/pjFY5vzBX4wGnbZ0maedPZtfRFz3z3Pbj6yNFJ1WO430PoCyxCiT
Bo2slp0np2Y7zzzNgLnNmn8G/JNPnheNr81AV9Re8UXAGEYGoXFfR72+eCAl9yBZE5mi/i1hweXq
eOznTYpDXOqIGP+1WrDgoH7sd8Vi2yK7+fihTTk1vyNMA94+1OMsCXJ2Bev4tNCXE7eUzqaV3yKe
TXwOBUSGXc6KbRBFdWhwJuJmGvFqmSrqz1Me2HfKnWKgNQcn44DuEewgaL3wakeYsPA2zOKFzvYB
hi1Sw3WRJuKlBqX6lrndhgcAaP5bLrlUd4AT4+vI3JGn3phUjwAKQbyvlsCTj1Ggp9dZefbyS3hl
4Z5HqieTb2XC5VwPXm9B1uel/bPClPUPqicSK0P97hN578h6PObuIo8uYn3x16GfKvxna3tpU4QB
BKQKd3BoDI87+4lKBIA6vQ3B69Z7TfMRsib3wLFVf3vUt9sjo9cG6N3q4yM/pbeecEJMl9privAU
erWLyDbamr0DIrbscek2NdwT+YznApvTwufpYdtzQLvPolCcLRbK+n+q8O0fMgcRH5HPGz7meJiA
2tcCB6MAakqO0wysvZvIoBmhaesJGbkt/F+gZ06/18SpL9CwJvhJRo2dBNkk6mkHQfTXqLX9O+/7
JLzva7NNv2Yuuk+ukS3J/JDYuh1qjkJD6jThN84YYNp+DvrqwbCxFnvhdPW6o/Lbivm1yPnka+gi
FFGlDDPVdeAeatD2a1/CcR75YVBCsrDoXzWS4CEDzXWHvUsbk9izCNR/B+yK4p8V5upHKhQcRzFE
3pi1FAa/BBVsm+g39n8P2CQYoZrL9cPmsaYwuKLCeZck2/YokPmuF97uTn9US4SIK51Na34Dk3Tj
0YcgX1hQ/ZEqQow943s9Fa54GXVApv4UhGjr/S1p/ssb37nz+hmISEYMrlkTkwyfFzNosrPaznpF
glhvO7HV08sYKYwe3J3zRflGEc5vNUgkYQx5V/vE50T2ppqzp5/G8KkM6wUpu1XE94PXjvHtgRlh
euxwE3JXeH1SfjZiLUTKCEkbA+yNQ75QxW+DLKjiWiEp7M+jiTq07EPIQpDHijmUsqyeMVk365xZ
Pg6VNJ6cfmVi8Zgt+CHcpwV2aTyayl7eeLl6cxJiFPax4OI7wZQhpBq70b0n5tRZvw30Qb7nS0Yo
6pNOjdZpmvRdIgk2yZyIfei8YDX0UfxQa5su7eKiFhPOtv03+pQQPrpUXOVHA0vn3+mliQ+1MK5z
cIlK/Zlxq98DNSHGXkCA9oG4MT18vTakcTT//ygWpgRrbqd/ox1v77JHypo6/VS9+uRdzZldD/2j
tfpre1RhDfynrLkhjTcowOi8jRedFm/0Ahld9O2yk44fqG8VDR0YpNPl/wBZJOYStzPy0A04Rnay
4iFjwpHFZ1nbkGjMrHOya9QG3iIicOdd0SJYucwrONHUDKC0iyNsaAYNLs9eKJr6JOCyvKfemrdH
TBa4y+YxXK81OzpXsj2W3NqDXY7phsuaac1vMFNWoInhw2IweeC240CIO9d+QRix1JnD7RzdG92r
7rzSYIm1zOeR3LNfLY/MpEKmogI3ZrHGjQj2S84xGq7EmzL0t7afkdwWuZkcC/MWC0bmiyNLFiVv
tvKr5r482144/dJDDifn0TqCj180CNDGmJPikFuu/WvuGdHSRnTTa4Ar7wknPPiJMnn9ZY0mf7OB
kMHh1lG2u67rix+wPbYpORJD8m4zE/yxPdBVoDsmeSjXen3qttXw0EvMMcfYVnaYSe6mZ2CXAHh7
wr57jOM8eF89oaz3RHg543ATxb/aVm+fLXMjKoutYuoywUJoh60IWLaMjbSwd5rhoeZBrfdRgQWS
vWwOq7uiGFY4I34mQAkKSy+gJIF98KfYnt7roImKs12Pxe3305RYRsrFY4BlsoMUCTxKnLuoegWM
zKsTqRLlF/YYewGHUz38YYBl6cAZodSjauzgge6cCv0oUYVvjVTWJ78ate6QyTXv7Y3T3bVeEf01
1CT/a3ub8X7ytBdk4xb39c+kRhHcTlB3biGNtf3eu5TwXdA2b+oV/j0oOHnGGOxGEE/10/NmwtTl
Ycf4K0qHQU3a7o44MoMga7VojDexlNc8Mt7ygvTWu0w9aY0Ex6EsOCmlre7kDgDxTK/x5B9AESoU
4zOKIahUkcBI9/73aHs19wxpWUS6lfP4RAASLk+BLf1tqGz7jzcU62UoHAmoWcOdIxHcliesv/oZ
uVrRAmuQL/Psl373XrWu9TE1de/tJuaOR2ewrfykB8u6R+OZj++uwneXEVRqTvTeA2JbjREvTIle
x6+vMG6Kwdu+xl0bIctNeIJSF/SJyIBgsU9RM0Xt0auKtTv6a2eWfSEm5KGxHgPxlNBTWn15bdIn
jwADi7nve4bLTC/hMbFI8xgn97e/CfcVWscemLmHNTiWue1WpwFjQ3sju9x/lGrkYKhajM/AY7I8
IWqsHuW6mfIJ8CEu02oL57/k+3M8lbjVFyslpq+aDn7lRC04naq23ZBH3NBK4Q7bab/yo+O6ADSd
giaI9L5ePf/YjJSlH8qCPo0vl+jIkpAs0cM5C7Rj4FtAAdm0xri8UTiwImbr3JbyXOup+8vRXbxt
3miZvVMLqCrtDfhkBO3M/yym8Cuy+XW+thFb786vZkLeJmfz9rOrA5l1TSziw0YEJG6KBcS+lnyv
NKZwAwfB2hho3sbB6OrkjnfGqV79QkMSS0yWMVwhA1DevVmrpb7xbED/aIBRggHWSXsYRXp8nlXb
tte66BxSmkYKDY/zgFf7g7TueYQKA8OGu2+rkCE+8BmU6xV5UOPTnoLgbvxTgJ4vrOxKoi/HtAw8
7lqIE/EYIMntHJcfpV/i6kAxgQ5QXpukACuz8Wkxjk6fEIv1b49LwOEBY6FGhCyKQ9ARi3tTCERv
0BDlw4Ipp0xV3fntMQ404lsTbh7Ud6z9O4fJ/J+rotU5bDH8QtoRFPNnYL0vz5Bz8q9bBagSC2PM
N4eIXtDYM4YesMm1/1VOFcX4XDh0Ujxubp+uG4bYrGYvxMkTqBxi2U+i39hkG3JBqiZ2YJKa9juK
8Ez34K3RTjDwXfNijKlE6/3+D6MAGrJ29oOElAvVqrOHUuJFUVLPS1kvSwBOKdt/ZrLjL3/C8kAw
EqSuWyy894nlczPqYdDxsV9tJK1FqJZvaG3RnRDPhQ/4z6v1cRuRnpxY5iEYCZ3fJlyUo/2D7wxw
DJ9CcWlsvCQIIZ263i2ltzh7DKyYMqMxjK8O6Ft9qLcEqyEJBGj8fCd2/+rNiX5NvZ4e4GmByFWs
zPvIe9zwlofNFTMMYjc14ZISjQdnYa+yepwHz7cP61D4HCVFj9K+RNx9sQJunIy2sP6RhHD9HVeO
/2/VnbxuK34A6DK/hdHD9PiPYjfvzWMvhS2l9sg6VNFI+ZY0oIyup7YmMxP53+gVC8Q3/IDstkgm
tife6v4Pikfi/wcFE3WSjg5PDAAEKajWwo1kDQodImmRIis7zw2+EtaoKRNFoNydr5JyPXnj5prz
XEt1UYFdlbvCUpF/gvtum11B1CDxEa29DZ8BbRjOGTk5vDvpBg3iJQRzA1IQHvx0jtRyx5ZXJReH
FWm4N0iQn9vFb0KSCJqK+zxmtt3HNpF8qRBmvffmGwTjiDmJsnnwff4SK1Lyd7XhYzkCjPOYx9Kx
+hcyifx25+ciuZaWdQPc8lA8BvQp/rURkdj836voapdx8ZtNINnSaM7r8ExUm6qvugbNfnGqzqrO
auurLctR9CNwVcoBIsLmEgmh5VMvZ+GkwDTt7yZJoJ18pWARZ4cGwv1YOKbMJG7zB0yg2BVZK33M
2uG83OGxhHuPGDzcVLvNhCR1igimHGTjL5nrLDLg0qSsdKeHydy5+VD9uPHot19RuTj/LfBCSmR2
0+Vqj/eofIiBt+rj3K4Jqj4KEJLdyEH9iBjDc//wPjX5tSlb94FzsuRwboN5vGs5EDA01nw+564G
WvMukiAqcQ7gBB/ncjT/RaiRfmx2yZeRbEV/v2xi+IyHqjD70h/V/KIQfGcltltc+x2tiyqeouRC
WWZxsttmhvUs+nJfuWQFZxGK6uLg5X7cnMFcVUfrdsLpy8/fL4xbs3yfksEeH2tZiWvEs7PCW3Vg
Dbmh9uI4AQITGFXLeuegqMeTRyD8hzPfhI8o0ZN3FePjTcM56n4XpvRvHLSgdKwNqcHbJbDIVeoH
svivVVAyqCfAPunTgK7IuFSW11aEvF+VwI6ZWpxr/TkXufkMmFefCqdumR58d/4JnH5+WwTlGwyZ
k3dIsGj9Fn01NBniMetkq0H+F/cjC7n01JjCZrlkqCNd9rISEtsccr8q24zyZvsTxVP7nxWI4coT
0XEjliJ6aXRl51eX4oMrsSaLdy5i0rgPKGexRBITNL2Qhqy3DOMehhRNnkh+ZXtCchM1EP7pCvEw
pL0bTh57UBt8Qcol5cnhsecKlFHzAYw0mLsCeV59CCkaNcQ92uofg3vgUVSQuDa3lEvqPG6H2D/1
bEDY6IauxRLiLoW7E+KmVmsr4TR3pM+Z+SCT0YPBVXX73MBCAg05IkbWv+TBdq8EIzTzzBR6Z9W5
ScvU4sr8sAYAFfs5ctwDmV0xezEcBOK4vOl2ErsvrZ1yXHF5rq51nmcGlP08Qk+lNvgIigIKKwia
MHPLtkVSUn8dzU0Q7rrcNiRJDxFyqhwbGPpM8UipLFyWJ5aeKJrZ0JTW0NB5IJd7466tyX1JiZzr
f8/zUL/lg1qbS72q9XGQ+fTAHAxZ6fnuimxy8Lu7HN0oFmsrHxjCPWt6dHH6u/iqAnMdVJtsH7j/
t4fIHnXJ6u+inGaY7QHcthgjOa/EyxIRhHSwwo0sYL6VOCLihVPoImJu+2MwNvV8sKAauWwR0ok9
OQbNI52/vLRcff4Lu7KvTrkm1YQMrk599nUeXTeH4z5lsG0+Ok8094bY5TYr6nw8sIXFGNkAec4M
uiiYZNuSpE97WXwIGMNDFtw2hLaOom770a2PakJvQZeNVZ4/EGgyFndAhUEpdn1jJ3ysznxYsggu
GpM33yoU2nGpV9/sB0SEU9oClwLMV5Hb/LgzBQPXSWB4M6lV+Uv7qyZi5U/TeajHrNFZXDztRN7P
xg+WVLVeGx0Y6Rh+BCECMiWbsIMukyu6RAh6p9g3JrevrRPerEIY/QSCestDhnBTPe7kguwcD5zr
g9KOJA2mvV7WIItuMAzAjJ/jn8OnvqUdSqTxwVrRijxqGYXfetQeGn0GhH6/+Uti/+KG0/FloXhv
gzrn8E3Lpe2xhy2hhR4iENsllPAxKrVmM1oH3TERZqPdcYIrNJ07G29/sUuQL2If5m7cLVVsHsDL
E16sjrnu0Et8qrcE88W7IqeiXBxwoENyWIn+Jw+nsXhHOVoOh4DnKN+NbUe6UAy7hblfTj3OWwyE
5dOUu/oFGZHBD8suGO/I6kj++PMUy3PUluanWdbyfopNSKiPboJHywsC9z9JDhLq6BKlSqphN6bs
NrSzFJQS42Fv1nAmMWC+ucjWInwObaoAuNQtDRDqTsPw3Ejc8/xjCttYHC7VsI+rzn/Jb1ZYJm7b
b/bssD7u5AFpBg6msrWfEVcgjTN20T7cfEfnpUHqAbTSgHA0fYm9qUuqbmD1VlF1ZGzC1+CF62uo
yUf9vRY4wIxJ4uZpbf1Sncu87NXf2QL1T7FQQO638NTDCX1udI+efYQZ61y8DQmwGjBQnvDmN0gH
n2H/GWx6dyL3JySQ51cf4R5JvTVY38DC/ed+6pfvChb0K8w37T14UmyE2bABA85o1TAFRPU/pyjW
vzYcTp6O2zS8Sn6gGyoC+5vJEnciu1hlfw5tlLteSkVLzKsp+LQGykw3CUTp2AaI9pmToG+JO94J
IjNgJEAy9k5BeVCJaHc84ByyL8UWOlV75MzoywtHya0RDhFzuHfREXJr2t72jabIbBkFzHF8kRII
cuf7/XLtGu6vvXRl0RFO5bbea1h3ZX+JVf4/zs5kOXIky7K/klLrgLQCCiigJdW9sNlIc5LudPq0
gfiIeZ7x9XUQvQkaTWjCSKlVZgnV1QDo8N6953bfCzofeKEAqnxaHK0RKIVovGNF5LzlRmzOuzrM
KDvXDbd1aBvoLLaorcLsW2iUrLmdiGt9jJvBfB9OYBcPJt9NsAqmpL8zOj11aw16gUuG03Dyb6q6
69fc67GO0hMYsG6awIfR+hf5bzMEObjKdOK0W5mTVQXKO8AXxkx8yl+WCk4toq+vLg0NmgJRCHnc
bt1QbwJYKdE6TuLxoSAx4LORTXPzsZW8IbylfPGoQsuse+ICH3efXYU0HQvs3D4ZYHo+U+pZvPtV
WDz4QcJsaJN2J8gcFSE6RJWVK523ziNcQhgEQxTP7Apc7tFDYjzw1joW3r022xoD+Ijat6dvEBXN
yXalh1LDDNoH6buq3pkwKj4TRqm+83NL52D7s+DC3uBb3Yk6GdUBiW18Y5I+Wqxl45gUzSgOAIZq
UfuuZ2LmaYBz7fXe6XTkOtwXHn92UmrybqtiGk5FEFTNzRD5Lh00D0zMmiKSR2mEygMWWP4bSkT0
6IsdPgBcQj3ZU9EaC0iHiysR87DhBAu6I5wsvrapD3x7kzQhAt2uDpAAUErlyFqCTUYrAC/N3I74
gfaoLSq1NbDycSigyic2GCytbDXnNmZyWVjifdX4OLFZIost3tfQWHcdGoV11MyzhY/Ii+vDMCjW
lzgtgvhnxt2qhblD5Oyqn4byazjNujig7bPVSrRV8DFSffDUY4Knd+no1tkGUV5/p1TF7+WFSfO1
SYWgO4SpxF3hI6pPtOXpCrT1BIjLkmPo7fEWVj+TDkw1MA9v8lddlOP78HGKTruu6If3Mxmz/krk
KHZhnmTJI1SZ2dyDZ8eQ5isew03q99aQsq6JBW8MfS5Fl2Q4Nx7u4PImSl0QBDmn+WbPrT1+nBqW
93WAhq3lD1BK3rpY+YddmgNdWXkRMLiNDLX/2GUiNu/NIlNH1ABdtIazE+wgMCfpYcrDNrpFdMeG
1qBkFTcaqG2xonPW4s/Q8AMRJak93ci6PpkA1sy1V/fFx2aw9UcTE7W9q/lwFtN7Yey7MqqCPa/n
ssp3Rs0q3ZXJjq5uh3potNzPjcqQGTajgYCpt/kmdWfZ+6Hq0GukkZV5+75oOrUZsJTulnYtPhfs
p0uF0qYUisFRlLuxHbwPRl0g+ojsvE03Gq3+1wlyl7tJ0Qp/QIlOt8nHcYwUnejGetWVlpMBRAnR
MI91jafHoFOiEZliy+L4FXFRGx0UhNiLRrhsi5gwrMwqXrXg2H717KlPYzHDGkCAZFX3A2PdmTP+
iS3wDCNg3LQ5TFimjFtKtFKtR1zoA9LcxDn6GFS7TZqHFExZOQa9wr329xpcedFDFlsUPiu6UyuT
XqN/O0xdLnZdasFEgI8j7d+Na3t3XtXWA+146Dlo5uKmNFe4l12xjnzdvefh9SnNjLz4ockB/lIi
6HFvXOnH4mBqMWmOzZaVn+TYzYqvzbG+Ye9yP7HDJ+a2Q/HJbTcy9Q+zNsxH4ADcfptioM6Roeyt
MS7+0lUzW+sMnEx3M/uBGewpYuvfpSrL8GhKEQA+pwhvrAfZlfO2IoBoPAGdkNGGAxXn4Kzo689z
7dvhqja8AgOzEZoIWDyHM3uCBqM/mipr+Xx0mo07WWAi2JQB1f2tcqB6wNsjeJfuv2+4j5AaMF+o
APXtbqa0SFHPGe2jSQm4pBFjA15zYCnedCR+O2t4Y3AOxrEZCfUTtscSgmDxfVyNsU0/uqPOHSIT
vpUexnZ4sHyim5iOEeA+yxi/Q1jxn6Qy8uiAm8z6QbMIMCfHswEMZ2dZ24nam7lWXtMU9LkczMNJ
n8CbC/HJsJeLnsApp18Y1AiHOfC56L3zFQjg/I+Nvau4cR3OZus4Y+vfkvblLhS/EJ8m35Xm0g9/
pHvisMVTKghsnDf25JrxV1GpZkS0VgJECcI5e5CaSMj9yCmYN5y6QPYBRmdBrXK2qSUkLAtfjBTN
+QF5bANPMnMpKJI+kqPDzi3l4zV2BQ99MPmp79Oa1sSRgwnJ6dymxuQG0Y5YEqP7BPSok4Yevl4P
cAKmbNp/c1axk7NYzPOtm3Y5XpFsTr07rLNtfkcBWn11K1pyHw0oMN52om7HgAayLsAWc4k1Sqbx
vFc4VKmVdVFQ/dDIHm8yzFvTCZmbmPdywDe877267u/pp/r3XaGSHyJvm+gDInB0i7yDEyVKnMbc
IipJjInoesf9Jin5xzc45qJ402QBJ4qEB1hg8LSQglVN0Ro3oeWLT8lEfOch6cb4oyhaEAd9UQzY
CJIAn5DnRektP0z/oJuiiLZsP0X2I24482wbI5qrfedE0zv05KDHJ7NWX8IEeeHI981nG9RNiATW
Dcb7fFFXUoHyPgjwVNh9LRnvKqr9Ay0XGggf8kAhvsBHkHSnRMvR3Qkjy/ez4AaER1dUICl4Grem
WfbVGh6aVts+tntv18NSRa/vQOvHdhF3+XGQXv0V+mdJi0LSvzrkI2TI7dBwsTnEQCG2U6zb4l47
bf7FiebkswcykDuQ6U8fpzmOi5M1IqfbcqzxrG1goV/eBOMc+JvWm1BhhgCZ+DYCtFpUlk06RVwE
6e+PnoWMMCOsOgQfNN+OAIS6faGDxF7z+yU93t5g5GUt6vxDasSD8YS8mPRdHZPVdnLJxPS3qI9D
Tc9McEkyhyFPD9zhkvpdY1TNgxhl2W/7dugjVApx6GxN8JdfEpRZ0c5tdNvtaa6EhNtqLlxjaaHy
oEmSsRHORtxvO12VJymL0oYj487pvvFHi6/YQcXLvcPIuu+tHlFflQ4MQCzo2tvPyBnDFfcJi/vk
bGYS+GPSFp9H9iTkHqbRZisMQjndM2ryIy4rO87AXrhduULSKscHzoNWuYYJSSHXSwrnxooReB/7
uhiiY8mzoEyA9LU8oQQdhu2Miuld4vWBcz+0iU7eDWM00oxOmnGPfDT6NRiGKwjtinlopjVbR6pn
wJ4slS8feGM4f/Kwr8Y7er9uvWvSrNE3o4ETkObBgAmc1lobbE1wn4CwGlt8MgqnoxIyq5bt350o
9sDNibGNqsjDreBki0fNIJrIa3MBL3CmG0nlzQrM+6bUwQCnTLnOtoTzzZLQcuramSU1I4hFgPlm
aQy/UGs4f5Kixn/tZTG2Y1kU0zt8b+EvTiFlttje240eRvR/y1q+4eoz0pUNx+BDUcfUdxFvUBEU
tZAxTba8/g2vLPrBJYsGks95b+9SAwhPuMUawrdRn3WkcrRp9xgNBfe6NpT++6Qyi19Di/8YkgPG
wm1iNkS/htlMUcP0TJjwLtVODcvBArPlsWiwEWFv+BRmVeHd+EHRfZrzeX4EogF/gdP4b8xSBYuP
S74xEIZGH2SDegtYzzx9FEnlLGKGCUWg4u1638gwPhCpFTxwbaIBpVqM8zep03BPWqhjxRo8GBgF
uzaNeOW1vekeyzapf3XVgEXSqrHVw6Ot8C55VB+mg8CNUH4qUyC0uyUg7LuTjG13k/Pt7nEr++3t
2ObJHyqKjUBcRu6Zg0yjBT+KB+WP7nFLUclD6cv3G3Dw7r1MVlugdIVe1dLP9jrWATFRGYWQmzGO
U5Om32xRt3VwKqCaKZM7WGVBegekhqW46BNOuUpS8t1UKVfG5RLb+zeeoLG4FdbsFltRa5i1To6P
bmWDk0Wfibu9vSv40r7ZtW5/VW7hnwD/CFTNQ4sepCkrc+HIc7PhbK+SeTt7ofkeDjTSp1qn5XvU
EbS4Gx7zoQEFRgOfO+I3gf492SDjBewMORb8+uyXZrI1Eqn+8LBqc53D4A6PdjRaVGtKMIhr30kT
55atrgv28IjscI+LkkfA/2d/8OI8ZWdypNucfCTRDW35yecVbHLvc8gZpT4EAoy1mefGb0f4yXyY
8y6ydmPczcXipsneo3ilFmsPRvtdQAiSyDTa+U+Wgdl7B76llruwF+1PQPbhb+4z412EtPG9PRTY
/vLULD8lnimfWPT0XdRl7ReNT7LbBob2sMhnNm6twfoccJD85MzzMKwCOAgt17Q5Jt0cDvYxQdWE
Ii4SNtu5mNpmk3DPwNXueaj+27IDy+zbvnOfIrM3WELj7if3ZbqX6RCZ3yM0mt/6TrpfRdmTF2HG
wI64bAfOY2p1CKMKMnzZphI13MLHUnKdUpgoxFdaYpl/LIrAG7YZZS97HWNerndUuYzH2Y/mb5ao
63pDQLXzlTI5rzmhRNyUAM/WDxMcAxAGAFtofSNHurcDCuErDjEWR6XcjO6MCj3mSrdBMWy1oVIq
Z/SCNk0deR0NdToQyFWt4bc9xekD4b4+Kme2MEhVvt0gnPNJXF477jDGJ1ic4qntORcYfeoTJNuP
lC6FR59tcNzcWPtaanXnzdqEutk44qvC5/Ae9U4YrhPkqASQ5qTIw8LyuwMdEWz8eWV4n0lSdc2N
wRlwRzETFlGX9sBGCHkaw13OjoduAC3eGndUHW/xhFHHdDJQbB+Q2wu8ctBEcJ+VHZ3rcWlF5DR5
sVqk+IuG2TLbfYisYCECNCl3roge8Kpx6A1CDkM8dgO+0NpLAlyr+8aNAT4gzzGsfWqO5Cv5FCAl
6vBSZZ86BToLTTNjv69Vs6BzM/5FU1W3v4IIgA6Nu8EsbzhLFad4aE0AG+NQ/p6UIU4WNRpK+TTI
38nEKrudN2mU1QkfrDxRJpzjjSNLzaor2bHvzAnJxHbOIiPblWnnfeZuQCybqMEtrmgssZdG0wzC
r4rrFlgMJ8Bhl3kzx25fekW99JaDaOMMOBo2dmwtbV7D8Z8mNaV/2pxT+h/H5Ly3g0RqdrdZBeBm
BeQPRn5f0UVc2fFcqG1ObORAj4HSySqMbOdpCMuCfoNnUduPqwgLOf2g8tek5myEzpg0wybC7Nqv
oJFVDjn0lvqdofG7radG/FmERcHK7LkTsPpQfVh10AUXzxGSfZCwk340s6BPHgbD68LbqCkVRj5M
/HyONabXqihibFF10O4zYl8Bito65f5pzPOPiJIO8LuiNndFoFqbko5now9sASm/8ys4OivS25v0
MLgOFS38aKJe+a3hPEbggn+1CiYyCBc93Ce69oO1IxtWWD/i+905IVKFXVo7k7OaZFncQdulf2/A
Z4EfO4rPqpHNjxYMOYoai2Po3lO9+B2TZpTesdsWd5iZiO5ufGF2W6P2BULpFIMiEwhi6p9Qum+8
oY0/gj+hHwUyr34q7YqATuxA/U8IXVWx6glo/F3bhfA3YCdoZEA88x7aVIWcDlhtYdlVdvxH8wlC
/7X6mK6TPajTwAEYj1LYuT8zELY9vCnYOauUq6C7gsLEIpCnYhhw3Nf46TRt15u54rjB1WvkZACb
R/1SDRLvJq5rf22lPrtHIWv3HepzDC4okfRnNOXhwaojaDx1NmBFjh2A3FueB5IQgOUtgp3Rc5c2
W4jawpRVkt+LrLR+FmgCyqMGGJnBKG/EL5I9DLmeglxiGc1VG+8FavU72xuzdq8tf+7XaU1vczuR
pCP2qO6mO+WNHbaVMTDHTZY45fc0CKKvPkLGJ1vpEdDbWPMx/SLNUGR72E9ds1KZCARim657H5EX
4R/iOkmiI1oHztSI7NqjZxcmECnk45/HPPI+e6D1Ob/0/YjsJeuhTJtz/z3KJKf1uW1Q76U2V04E
kc7H2bNdiplgubAhOkSt0INpk/DeMEznydApXmAjsdMlzZMadwfBQKGVyGqFnpiS03IMIN+5eHTa
mUWxLHHa0e1s+man+tz52gWlwl5uzfKjmhEUkpgQiG1MnxqlBmwNi96zze2Ubyh04I1itNggR3Yx
XZb4A1eChmi0NSeXMpPdg7xdBRlL6yakBrYd4DN1rDZ06te9i+j7Dh1IC6+MJhBka4EJworWjKWr
reiGJP0YQBrxwVyPNB/RTup+C28X34GvkpF2nO9N2YENOQo2lEPs9CAlarptafXyB+zfOjqUIkSM
HbqtPEGz75NNh4Kf1d0mD4KXzZBfzDpQH33utt5WZuacIlHC3raRLlqODaodjqk4GIvTSFzKpww9
xI+uqI2c1p9nP2XN1EPJwHtNeSIozS+w59MPXl9PTB+V1zsNiqImR/k2SaebSqglRIci/J+ctXVC
8VaEHjDFvqTmDgKbXA3XG5+yvhu/VDNid8OLEyTIzdzf1tFIjVnaIoKFi777KUWHZ92OZBDgC+OM
tWAFsFntyWSqH8ze4gUZkNR9nEpZEFdY8CuhGcK+DKRxQE8FWxwLhkLJaewQGMGVaglBfAQ/F1jf
HNVQMx+I/roLWcV/2mZgTTsVA6d+Z+AuoVY8aS9meYXwTjEwk96DnYbYDzoMHNV2tkJslXE4yWkT
IME8sqN0KUDSAuV0Y9jOhy5zOnaylM2pxEParSKrMhLOk6q+UX2k9SbOQ5dDCoQYuXXHtv82u5P8
ZIZTbm0aurJkdPWVx2sdEGi34ZeeqB7nmGoksqPsdnKEFBRZtN9+DQfs2yfOK9MN/mWr3dWSmn7A
koDFnvY9PHDsvMUD2k+uqLRuw6eerFAU310g4w3tII/CvE/NY8OVKvliwPuo1iArJ3dX0uP9koeN
GoHPGOPNXxUXE25DdJnc1GGXEQWgjr6ugJj/VYV6GKo8JYnGk5k41eSI/JBmGFMFzgS9k97HmwCa
u5I/gxbTKTY05GtwCobgQ+nQ0SHVJabcl2cwGijDiBahSwcX8Bul8c57qOow797RyrY4wxd14H80
u1HMGyua7SNeoyjDaVOF+eovPUg55ZztNmhr4lv6ChpuOK96svvLLKlYlBQIN6Hrq1/06tqnXMbR
coBChiVwJn/+a54xM4pe4v5VjeVzrBWIFQ3UrdRCykzt/sI82Wrh+um2UFYo14LN80YkhPAcYjTM
05VYqAt5RtaSq8ZfcQWgiiVz6B/JWKYIgLvIsl2jSZogTTmIXHbj0I7yMHZBeprR2H2b/GQ6ehQO
Nv/1n//z//7n5/jfwe/i4f9Hgv4n77KHIqLy9X//61LEkE3vm8O8bQttnmUdDpxpXNY6rj64O5Au
gaSlnKdvXx/lUmwSqDwbUSMKE+2dRQAG8VQTGcTtybBorkJh/GN0bX3HPWO8eX2kJUPrWfAp6wSq
c1tI7j4OP+jzH3OIw6CAqUWkbG1Et8PcWXs202FtG+RCOJn8XqsBwDkBG7eN0/18ffBlGmeDL8/Q
dG2iXhVd6eeDV2EfJPjwyY7I6/hYioi8SlAduyZocQjafQiDJ0m3rw/64rel60fnj+EEgjpLnz3B
eSqHNnRQvc1NV34SEjB2XlbGPTj86K2ZikxMO7b0JHwf8svOHiPNsrEl3wCDWVk2u9zV+QararsZ
fVKV3jor26SmYjquDZlQibOQL9u3+hIGPrBJVz3WOk7fjbL6Y2d9dvf2gbhL2qTQm/yM4iyULTWV
g7AJWgCc3GY1UhG4t1hVd/TAcWe+PtaLADgmY3uEQGpy9jysus/fDxy2BK5k2l670EZhSU/WKpEF
DQtUwisCMfq3ftzLeHp5XKwrFl655+PFZRsAOmO8GjX+HuajsbW7OXv/5lmR62lpmhSC0oZ99qiy
KpjZzT0OnMSRrf0i1jsMo5BxWwH8RA7qSi7iyxcetLaLt1dbLh2h80/cNPDBZgINXiq6Zm05imZu
BZ7IHrz505unhrvScnjfXX5D++yB9UtpIIuIm5jzVD3FZUfDwS3tPy2Awj161fCt66Rrk3yOlo/y
AB+YtUz9H1uBQR4AGyQqOgMY72EOCk7kSKjW7N7X8hgv/Iq8FkTYgWiyccecPTUYB+1iXAA4Awf0
QKALXwDVmTXete5KwOTloSDRLv+nefOfz8rycabgIVq+ZbtaGVYkjj4CwtqI7SsL1IUPTLJmsBYi
tWX1P3tepYXIcAyZSo2OAYcuF+whGON96AwQ1+YqfvsqxXha2Eo5mp/ybO0l62NIe82rmJOCvB8H
GWxsMsP2bRP/ef1NvPgbWlqCGvGEy4b9/DfE5E92josxPKlpy89d4G/rgoD6eAzqfzMpiZ1S8BMq
R54NFXCkt81oZJUaLDh5kAKOjo/tAvCDeyU18uVuTb4zWE/6aggUybR9Piuk5IhufJDCsHByxMwD
1JxdwHmchjxxoX+Gukau11oGXZAZXfLNpCUX3n/x03rC07bpedI7D2gvuLzn9QjnwfKNigwk3OYU
K+uD8Ib4yoL89996fkLAvywIsVCC7q9lnh1PRJC1BQ0xuc7nPPxi1HRwVu1ItFGJyuxehGnyENW1
fUtzrDkRhifu2XLnLa1274gUx/09JWX/G1l27nG/R5tFdz85xJFJcdfA/nJlw1q+zNf+uWfPxzCQ
qSbKk+uEfkWQh3Rg/ZHoA4IutuDaxTqb2gjWMKCQ15/J3+fO10a2nr8ZkFGwuAyM3ABvRPAAWS7z
7hWFs3Vlqv5WL5IAigR//FrWJxFl4aHq/Cv/iksfHYs/z0stC5e3/O//WI4xD9mxRN2D0w+2pB/B
GG+Q+x+BhFdXhlo+qhfzBaDAF44MWKmzj46SS9xh3bPXfvvNQaO5pymT09aFI1sCEXr91700mFyC
RVF6YH+wzs48ukxae+Hf0nbMA3NdmHZ5Mty43jvDmFKLt3GdXZmfeem39KgUcCKxlGudpxlrPNac
IsjgBODSwPYliwAFtl8eXY7rx4m0L8QoltqBCxweSnYKOlxkAmwpjcRPhqXV7YTqu9rgnxG7imL5
/vXfZNkazh4ApmITfIpHrY8t5PmzzpefvwChhSoOY6VXobe3ab1tXx/lwq/AtqQ50LJBWUKcvdb+
PNJ9BXuwbiYBUtcGkOI61grv/bR7faQLSyvLt8nGbvGLS3X27qaD7FHbcfajO1Qf5zD3jyXdnTVl
lKUFofJ935ghLEhtnEgOqd++qHKgZq1T1LxZVc9esWzE+RkNobPWRmG8b5XAWyGmsjhhuU6/vD7V
C6+zQ8SxzU2BF8s8v0CjkMQDXDEWQuElBUCSU0udDjX1XGEsI/rsym974SkqdkYeIQHdDt285+8K
ITrAPB1K+ojWmptqSGD/la13qi1PXxlq+VNnryVDadPiWMPN+TzCmZSehmAgn804dWkBpU3UgSiN
QiDghKptB1tY70jGMq6sEBdn6FmectDcOI65fC3/WPkQcdYxdCaIaJgudtQ5UZGUMNFxdRSHNz89
OhPwyPmGPRfc6POhlAFLHnsph9zZF492Vcb0DdAdH3BVJhodXl9ZVxaji7PTilsle77pemezc2Rr
sgbywoggaKutAVTsHWQTJ95EWMvffl3hV+QRKk9ZkhPw8/m1XJygwfFTQlZRKI0457jkdW/rEnnn
6z/lpXmxcnnasomDdeXZvBIw2gX6Y2eN4cwhYAj6sJGSUdshPrzyglzaoJcvgMsDJR28nmfTwqsv
VNcxLUKe3GBdekXvIBNwiwNgfQOGcQhyOB10PnBPm4bfdV31R7J86pu5Mzmcv33mir2M5jmLquOc
LTdNSiqUO8DJJHTXPXQ4oHajbp66AVPsvxhJa3hY6HvYLZbF6B9fBrc3Akr5F3BatAgUwB4G6shC
90oi3pXf+NK37y73M1LV6Pt6Z5tFM9ZItBrkFCVy3yM8RrpspFdtano4N4CjjSPWRO9ffI7cL/Df
snJTo5DP5xe4cB4nwNkoitMApy0yjCxU5tfJzg7lrP0rN96Lc6R95NocseBZnj24Ao+DZ01wm/yo
6N67kR2vyeCZDxA1khMuQSInYBW+/ZrI2i0XaZXJsU6dzXEGQYe+DnR7ilbV3C6mUXSCrWvdacb+
4URh9PX1t+bSND3X493kDVWsds9/VUhotj/C8ViryWmexhnQeF0gZ41JJP00hF566gZj+vX6oJeW
A+rKEEU11znbOVsORJ27lT1ASsAKM26KyZjWKjUwCNAt3r95KOqe1GSoCi5FoLNflJTtxWlG7wD7
r7kJqVaeKCsnu7Ty+ys74oVZUSbH5iRc7oyccZ7/lB32JUxZDaRYLcQuQVlJLyRV4K+9P69PavlL
Z3svNj9eSs5PVGPE2UMbhe83SWk2a4ms5K4mtHrE65mT0fn6OMs7/mIcySUYq5xgSmdLqedWeRKD
tkXvUusD30qxV2OjyB2XAKdm5T7JHs1CyXZICIKb/Hh9+GXFOh/eFQphCY0yRVHo+Q/q1XnnBK7k
ixfO8Oj6Yv6Aqhtkqdfnu2rKjSsV1wvfgkvWKRVyalzSO19BO7SJbpjQUvTmAOdRVri/C9EE64j2
PgCTJZ4SCeSHN0+SNRv8i5RSCC4SzycJ+hhoP1rtda+B0xVQIu4V3ekdPEiYJtworzzTv3+1s1+V
TZH305MO36B7tnjrdJhokzaA1bok+eGEmftzWeJ/CBdLJ96pGj67GY4hFqYZ0wdqruBjRgVSbV6f
+Mtf23GV5kQhOWWRLH72uWDmAN8UUSgVyrDeE5qY/qElQQIqBoRbUAmOu5ow2Nir14d9+VI5Lp8p
88cWArRh+Yr/sU0q+MKRR6gS+YUkjiX5gjIhZvKIn+U3L2F0ZZYXhzO9pcekTc2m+Xw4kIUm1iVE
TgsD8CM6HvtYp/jiR2PElB0WYObePL/lFyXnCxO8yRyfD+iphUpcDA32H4O2ZCyz9nHubHWMHX8g
QLNor8zwwnMk0I0xXfYRjq1nG6Ws+igjZQnrp86aQyRL6PVEO2wM308OYWj4x9kwrPvXZ7msPM9f
Ymr6rOdccbjFcb16PksKtAVtJD5VMj1QN9UjIYMJJx7XLMtfKqyqX3HbkB+AyejK9/NylV9GVpwM
uI8r5FfPR7YhC0115bBhwi/d0np2j7X0rBOcn+JKy/DCu0MF15RU5Sjlsgg+H8rwrbgMbRuJQwmz
sR6neYu3GrHzXD4WPkner/+mF2fGE6SuhLrOds52lSRzQ2OOkJ5gcc53BSdIZP6+sQOdk175ES89
PpMCj1aatpNwz17S2BrxeGQLP2bGANjXRrC14e5A+JafaPxae4BGS0zCaFw51S2LyvP3hvMVQ3qa
YyS/6NnLmgwTyURZ3WIBob5kkFK0iyh8XPkkXj447h+Uj3kvWWpefIO9CZME43e7bpoYpA6mgA0Q
mnIHqRPiEMkwV35Oc3kTzqflLpczOk8Wp+Ozz6EWJZDkVrY0nSr7Lk65QYZxTqiZLauI1Ba/3ouy
wSygRHaoqgxUaaTbbdsHEqzHUL0TQNWeXn+dXj5jBb/PopRH55kd5Ox1QnkdYMHjGTdZCh2iZ5H9
EiTtuIcTpD63LU7MQzziLtyg40Zk+froFx6B5p7JqY//4Ns4W+a1q0Z8uRWN/Wb+FoA/pvFCyPSE
pYklcPf6YC/PSaxCJm1avhtHWuft5yUUFyAi6RQCafeBQC4gO+48HPyMyFwKa+6xCDJgkl3bxlsH
KcLb68EuHxHj869QANnPvqeUEqkA8NStvST+xYWoeUdCuw9INrHfvz7Vlx8QI3Egw0LK3s18n69J
XUU0X+Kgt7HGHMdxFbb7iHbnlRf6wiicwLhgLkcDehJnT68yNBht4fODzhrbL+E/N4YFKvX1ubxc
8NylBLnMBnsLr8vzuRQwayFJj+BZF5zXFMr+qMz4ixzmef8vRlKc8CQ3O6pmZyfZHmgZ7pWBYFfE
yOSZBu5NBnwY3odMj68PdeFdpHbOJcSEUk1n/fwBhR6xNGphx5D72OCS6JydPVrDO9OiXr/KZJN8
zCZ8e43bV5+bQb29kgx9DsmQhUBB0ek8++4B9FLfyZBREV6Yn2iHz9tigEuZiNHevj7XSw/wb9GC
/vvxnTcEYcD0ndtZAzieCptUgpkM73v8AO3wWmdi+dmer7Ck4zKjRcgiAEqfvZGeT0iVOeG2rOQs
H+HdlZ9LQ1mfLQN976pvPb3Jirx483bFqCjXuFCa1M7OHya4nnFMA7tfj0gpbwlWKjfmoJ1/8R0Q
cEcdcNET0Mh9/h0ME8HQwgbRjuMQLugsYbXKuV6T5ff2IhVT4T7J+kFjlYrg86FMC8cyImtkTy6R
JS6Q1i1JeM4qkOBY3v5yLLWURURAB9w5++asuiEUqJf9uvKbaT9ryNghjeJd2o8/Xh/p0mpFI45t
ZpFX0Zx+PinVykzPKWkbVV12x7bmhpx7KP1fH+XSy86GKh28tVAxnbPVqpQ+pb8Y72XlERsClR8U
dO1Uh7kt+iub54uhmASnam7ChHyhMDk7Jc1wlhrVke0qnN7dE48yHaqho8aAC2n7+qxefFfLUPxy
iiIpJ137bOcyCPLGVwTuKMmz4ID8OQBB1IYPZLI1X3VvY0mNSeworszwwrCKUy7xQnQR2GbOV0la
2bwHJVmYbAGcqtsvxCaa+zRLrN8gV70CCJRTvfU748Lwz0HPXn4HFE4WhOMMy67AnGYRsAOVo91N
0dAfXv9ZLzxBOnmaGUokNOKFFCniCmTBTFiXgDdvUCxD5nTJc0MAbl/5zl6c85ZZIZ2kXctviWDi
+dvvIy6J5JgswZzpSDQbaFdbAuBBvmDsy95S3ziHJY+j21z57F7sdGcDn706MF2Q1dvhvG5bc9hx
D4ReFDlYNc05Lm+grYcbSF448AkfPtFYzq58kBffITYDPnw6KFSmn08cyN7c1pqoExESQrWKBFjL
TRCm+ckHERBj0aggg0wgLq5s8ZcHlg7cKbponDifD1y7JghWkrbo8iX9J6gf1XeLGKI9Vhh3Uwl3
3ieEQL79Q1165FQD2f4Qgp392kNpaDP3i2W2iPjXlKya7NS1eT78nPvceOjDJjao4Bb1z9df5Rer
K7IibsFUbymgSOR1z2eritmuJgg4a/ALxoybpEMVT2Kx+/Ht43DolBw3NWLS894b24VVeTX+aUUZ
aknUmWr/NgzxrVx5fJcmxNJK5YJPjgDGswlF7ezaqZ+IhYlMeGtB/sLc9Nf6sxdWAPefo5x9lmEC
ox3wh1iDA2n3rvKhuId6oRC5by6J8IQ4rNMjwZxJg+Zsu4AjVWV9aCG6UYX1NTQm873VuXS70BNt
Xn9IF159l0MtqfVq6T2f6+gIyvF0nvpiDfEN2h7MSqjgw3Sse+EdApJ1Vz1w9isP7MIKx3lFKdoH
JvBNdXaSEG7oGoRsmSDmsvonlZfvEBHnu4E14RYLfr5x5iVbTrtA5V+f7qWHqJYKF9UE6v3nrwph
d0GbJbwlXaamPbZ0ghhjXH4WrJ0rm9Olt5JTO7I3KiPqhVhW0+upAwdECAXwYl+Iotq4FBWurJnL
KvHsGM2rQrEQCZ+Le9E77xy6NsjPaibFDXn1BD3SrY5L3u2uWuIuh2qyrjTULv2AS0VkEXe63I7P
1mg9EhlHzJe1rp082xZhN+1I/pr2+Bqv1UEvDuWygAiO6w7XyefrlKhwQtFsstYVpsQtqyVgQgLK
4E661ySyF39Fdj/qipQGaVU8HyqJUOtnbmqtGzIxj5gY7GNJesrNiHPxfnBksH/9Nbz01fHIWBkt
Tmq0t56PR3JC3LaKqUlZ/06wKx6iFtdcQkLupiUwgvDqubgy5qU5cuX5u2xOTeVcMlAieA/ykWV/
0q1Yz2aVxJupGrIcDz05jECo89Prs3zZGeHl1GxtqGdYXPDLPp+mUygCASbNwhzrLlql0d/I61Gb
uwR8MuA6qGGsc94uCh1odP/L2XktyY1j6/pVJvqes+lNxJl9wWSaclKVVLI3DEmtpvcgQfLpz0fN
nBOdTEbm1r7rlkMBBBYW1voNfEPtEFYqNLPrP8hWvGHePOGBfdGkWcXTzNHwiYoT8G+pqz8rGLKo
YDRseaScJn+UlbCgLiFLP3StcQsOdzk2558Ai5Ef5XxqSedrUCuRPQ5TiF1XlTZBb5pjhk6er3sH
uEld0Jix3IuiU/bXp3wZfRjW0tjL5oLJWj90IexT11oudrzVzb0zpeFThvbd6fool0d0GQC0Ny9p
bgp1PbnMnSeM5EawtKFF4Ikw00Lu5TDWzaffHskxiQLLm5ocbZ1M4ItOkW50dNiJhr73sjk+Stdr
jtos7RuTujycNNIX4K5rA8a4AJlFdmIpZZcAzfeQVTfKCvVwVUGWqnTDA4BYBamB7hZQ6fJ00ncG
FMp7l8cobZDzbdI7kLl7CxAf3M3kZDZ427bYzJ1GAfO2S8AR/+56LuUknvO8E+k1rdezHLKsw38K
max47uH6ji2RoeLh8ViAr7mxGS/PwPlgyzb6W4uw7sNYygVB5LQCIWq3Qysi6o1AnS2JVS+8faci
xBe4et+o92yEIB3YF2IKYM+XRGcVaSvVElZE75OOe+o8YWM47JTY/FwqFm5FNbKnCJNiHzsiYdq0
OB5bhT7cCIOXn9bmwoRQtbBLCADLfvvb7KvEc2OhalMwtYp3r8gpOk65E56yoplRGJpupXSXh5Lx
6ENDY2FAKjDn4+VIOCIB5E046ejeExXnETO02Agis79VbLj8sI5KkNE13eZZDBHjfCjUZMYZrQwZ
WHU7oGo4dOJD4qHZrvUi66EMj9ZXjFfahwg39hub6nJZGZuPCrLZpLKypljlk4ae6ljJwMUq/EnC
oDmVFGTRvdK7Y6xq/Y1M+XJZl7yRRjDpjwuG0TifK445o2InjsQQsSF4e+noI6eB0anafr5+Nn+1
PM+TOmcBuHJ10lpbel7nQ+Vx61Gxj6YA61hkGmUBnshvTaxSgfoZ/ccBzaxnG6Wdt6ByJ7T+U5oj
/iIQjUcBBru+zAv7Ru/08kJxdAKwStK8XGVrFCDiUb0KjBgVlVDFdBA5n3hnyHL66/rcl6t4NXV4
XNaSqFACuIiD8MRx3dJM1BWiDgUhqO7qDtBPkxw1fEfBphkAHGBKuQFyncLwiwndvOs/wsaHpuiy
jE6xDjGIZdP/7byaXoh2bOayqS01eyRFECe1tdR7APPGjYfQ5lD006DgEPNB/p4P1aUGWUinyUCf
FYEXWhlr5i7uOhSfHUP2Nx4/G8GQYjEPLgMk3PLeW80sHvgSKpIlKCFJpdz1ugZfGk2dewPK6m4Q
Grx1Y0qOsITdN93cRs/RrN3ie259YWisdIhcYNwwgtZzRkNQ16oRfyFNe5x0A5+YhMpdWczoFeIG
i9KlrgR5Dr+fLKZ/vf51N4fnXBE8LPbz+sFr5l0YZwSOQNMyCw1KjYZyNkCLdlNrRC8RfDwg6x6V
hxqbWMX5bby1yzegsbyQgpbX4eobCBtoRz+2YxANRf29xrHwaIS95cu+6W8c2Y0IycXDXoYTSlVk
TWqJtN4V+ixHZFIypDRwUD7JEZA3UjcJqje6OF5f2q3dDPCIzi2dTI3k6fzLpphiZqbD9moGb3y1
GSCA4Sge0jq5heTYikZLcWRJl8B6rXey6FWMIxOwjplR69VdXLrILWGEhvHA9TktoXYVj6hRcG/D
eYVhu6a8Ovk01FHFDVc1hvuAOaq1DytkiKpezO+Fheg1clve/vqgGwvJxb3UYxZkhf4LnfC3CITO
qSOjDEE9O6olJmJ4BQW1sZgEtR3iXzfCwi9E3HqO9NiBG8EiWfgH599tAnhclOqEZTPoY6mhd156
GP7Npeoc5mbQ5r0ME1Ghu1xM3xFlsNCWR24Vwd9mkaORVEilL9QUOdAMV4s34LPFdKQnqkUH2SMl
P6O18bVXHQxmkW7jG2EbY88vihYpoW+10eDuUWofxX2qJ9UTE49ylJn13+aMslcM8h3SIw+mg74q
O5Vx1eaO1SPKhyrme7WS95FEbhEPLec+N7FS+O2vCB2O1yYgWYuCyfKV//YVEfYbujzPTZ64vffZ
FU70WCFQ8MXQh/lGmruxYWDQuzBGARNAH1kN1ckGnaW4N4PGKNz3yMQUD0K1ypM9InR4fVYbB2Jp
ZFGVsUlOLrLZvovhk/UMRSN8fCC5dgNNzPF9mtOgg3epP+qYH92Y30YkI7mkz8lK0kIzV1/OmPXW
CZEkC4rSLl8SJ7nDxoIkrJUg44W4hTHcmuPfh1sdiDJfntTUNYIZvyvvJNwIwTV1xizR9zquqoEO
KU40Zq3ury/u1ndEIhPNAF6flEhXOWaCdCpygxR55TSqXzKqNZ8bNWo+5FkxP18farlnVoeeDgsv
BBNYFaie1Rw7DdWTiBZd0EyzuqeIiJl3b/yFyQ4mXqOi7yoMYP5qOhoU1wfeWFwGdoBu8jE1SDnn
x8JK0dEawk4LMuGgwyN15RXU1F9Vrw5vRgGu0p608sa6buwfj8IPFV/67sS41WSlWyOd7DDmELYu
FwUCJU8FIMDU73RcmsrJdQ7XZ7nxJaGJqwtghG4LBdrzWXbIgnn9jICpRAvpi6aK7s1kplj40sq7
8b7cWtCFxM3XJIhT5jofSsmhhxVIPiA7KlTUQUUrXfHiiNKhDyJ0fae3rvssa9hCvz9HqI2GgQYT
mZS1rPrfAlzSUPoxSCKDNgyxEBKopL42udIir+YV7Y1kZmtB2awUFJdsmUhwPljr6CJLaK4HZRm6
n4xqqjCWSDCNsN1kupEjbp0Na7kOQegDFlkjbjLs+wQWMFrgeGHb4QOnDQ9D7lqodfEQpRyzRAKa
XvoeVYD+Bmh+I0H1APyQa1AdZvRVgkhsndOmNbE2sGpluJucPDo5IVrzu2aKwImJXDffFaFhvxaD
1f9VdtSnrn/XrelTqVxQ9HQm+UHOlxpfUMeSXWMEdlYg0553VjoezSq3vuVZq95ZmI7vY5B/QTfx
SLsx+Nb0qdeAdloYpRf4BUMf+7GypYFYWFzm+8kxogaxS715n3lAac0qzB4wDLADnqvDHir8LbzX
1kbjeYsCw6IqxGV6PvuMrnuroDoEotMoEcIVqp/UnnlSkOf4XwQJGMILep784CJBj7UsjR30yoNC
xug5xm5/LPB4vStqnE6uf9OtCMgQgJ54wJNZro6PHpUaMmepEeBXb0Q7SfnkZymBJPt4u8iHAbvm
3x8SqQXODzVGcMlo05wvZGRVNVph7UxcksNzD2dyj28n5jX86vitDtEtuz7Hy0DoomuFusSik7RI
/JwPiMB4ayMUOAe5pqefwWugchUqmp+p2DkV+CX6yDCPN6Lvr7vj/CKFbGzQxVnEHiiNrE7LqKt4
QGfDhAJopFbBOIzagzSt8JuEVf4+D6f4UUQdithTXdonUaTyKcPx+DgNnvrn9QW43LpkgaQN9PSh
u130VQdUThGJUKj8YQbwqkIj/l6CF3yqy6b8dH2oy2NKFriAmbhSeRWt0wfdoDectukc9Kht78dC
9/YxfrX7uuisVy/si70qk9bndnVOXTGG++vDX27nJQklQtBhJVdaw84jmNI25TBUMRBRLFFtyJDI
S0E1kJzpbfM4DF5740Nv7C7NWJATlMFAobur286FJT1gWDgF2kLLGHK73Ru94u2xaZm/44HUHDPd
ebk+zctIjIIzVXqXW5ZMc106xqRMG/sGicK2S5IPeaE/d6FbvSMSKidNxmiO8vgPXJLhG+FiaycR
/MAKg8LmDbqabFRg2unFmYr1KvpHYtSjByUH25+JLLpxsV9i7V2XzAVoBX4/7KR1YbUTfZtLC4ML
A1AogFqZojCfYSTotmH1hs0j/RyL2SDV5XjnaNH0LiHvekVuFS9UkWdPeuNEp+sLv/WxaVpSrQeG
RQawOtS4i6WYGRBKkhmyAaagLmB0jJuiXYi9BeZKCA3flZ6F7tv1gbe+OKkU1Rr4ciCo9fMYllaY
eaWjnIOuruUjhkH6R9xa8zu3M4o/p7FVDxWCBwctM+WN/b11pAhfIMR13seUuM9H1ir0scIG3WTq
/eLN2GkVc9WUT+hiifs2jsIbEWRri3GIOVMWWFw6X+fjFQB1pZNgTwl9tD+MqFLvSP0wihjd6sbF
sHytVYgmVrGadNyJV+uKblVgxLs4ZCKRO4oXGhQmgvNCfvjtT0e9ZnlTUZciH16dmQYRwMnt0gn3
zmJsdvgVOndNiWCOpmT1AclNqkhdInAXheWh3Ng3GxuWTA32LzkyT6s1DphybjN0VKuCOZpr3LOa
5s6qpf6mx5rsgXJ574/aWP1+FCad4G5fwErsndUntGj5W0lSLgqqHZ6uponlBr7QB3WwPrhZoh+v
L/AvvMD6O4LWJX9B9sDi1j3fMgZqtnqGuWNAozTbIf6c7bGqnA6ztOyX2uirrxrKz8GEZ8p+VHFF
3Letah/x0Mxek75Gtx5FSXPnNTyKbvxoG7uZdjvRlio+buzrgiSpHH3MTkyBXTn6c+Yp850z9M17
oG/l9whXuL06IaeayTb+XPNq/JFi+aMiGmlWBxwvk/2Mf8CjIBad1CyVN3bHRuWf4gl9q+UVbFL9
X8UzCOH17BjDGEir6pDWqaXMgwSZnS+daijOwVHwSb23Ucn4IcH+R7sqKtVHtJlRIrixUhtxhhOo
qTTuaMoCIjr/iEVKcTiuqP9bAy6VuOtl0aFH4flh6bTPe9RcjPsJu7WTjUcygude+aOfpjrZV2iV
BY2jlE/gYs1j4tTFY9ZKTPj6TLFubO2N/IYoSCKFJuXSLFh+/+9v26Fx4HupY5CG1UiJfjaTB32q
igfuSu8r0u7I61aovbOU5VT7qpjCj9cXauNEL+QBmgWg7Q0i8vlPYCHWh2OkyuFKLKz9Iuyy7/E1
GD7YuUvzZhAIb+9x63N//x6AccWQC20R4MrqHkhFow907PHqU/oau9EWm+ifcWsoUKh14A8YvTuF
fvfbk6U/rpnQrUCxGetHrxVqmGMlUg1wHGrrr5EyxaeUrmdzdPEKSPyowy3qHqeb6bcri1QTCdtU
TghiHLfzVQaEaGKLVFIZarO6wQfHw6nFyJocFnOozCcc643qVrBY4uIqjoEyW5Rc6dGT9qwueeif
OpTpDP36ykb1TgtlhsVgXz94w/TdAIN0SNX+efSy4Tiis7KjAdy/v77gl/GK8gQEO+55UCfI4Z3P
2zTSWcZUagOQZvonikUWbDoLAaeuRMv7+lgb0Qdci0oau6AwaO6ujnzs8d5RZw7LrMuueigIUGVg
5LHzxezbrn0q5mlyD57ZTia+8JAcd12IBjeeNUV1i859mQsABnF+EbrIb9HFPJ+4TAykTSBjYM1O
WPG7RouPM5Y5N07vZZQ7H2b5/b/FDyFruCWu0QfA29wIZ1K3f+hqnA3w9Oi+eelgHq4v8taAHFgq
R+AGaIit9pRI7d4ai2zAiw7KpFvhGISVKSQqHBD9ELjNjQx5ax1BzC+fk4ICanbnE8RkUwOQ0A2B
MbTRUzV35atujbeu/MswTKkCtQwD6SayRG21jGDmPFkW/YCVQNMdIGNmtu9hQfNMp6p9ni0vfG4y
xXiq6qgI7EE1n6+v6sYxYWyyGxJUa8GbnM+S0kZsypTx46IrA7y3cBoXXfc0zVOzvz7UZeZP1csA
8kEgInNasx8Qs+71GRJNgK1ThkVKnSqf0kJ37iNNw9qbdjxOIKUe/uRlkN2qul2K9i01N0pD6A/R
r7poBzQKVgORLphogrnFDkeQ8MGRXfZQqsJuED5CsfaXpeLnGK/kXWjW/UfR9D+KWBivXTLn+6yO
RwQGB+eRHpF4d31xtvYBZFwgswu/FLb5+Xeo4tHEUqgYaGX3NRVtRIbeKXYVHyelNgx8o10HvbtB
ImGUGup7RN2tG8nn1n4nD0AllSDGM2n1E4RuaYatx08gLRxY/TgsAOymbnej+rt1jOF4Av2Hbwqf
fhWeMqz1Bh2XuUBR1OFDU6kZTpOYsE5Hb56bw0Db+O760m5OjMKZ/Yujcdm1TzoTJ4GSg8zF/Ekd
9fCNYfNIuT7K1kFCIAQNJoIGDJ9VuIDOXVZVTDwsc6HuhRI6QVIMmINVyu/jdyhagIqnYoLWHM/3
870SJjHRNnYQzBjc9FhJ6QV2rMb7MPLqG7nS1qwQDqJGQimKQVeboq+0Kk8Mrw9AlKL02vdir8c6
xuZxfKsis7UxHOL6IrKoU4BaL6AQrVtbxPcJg7MHXRVpgPF3idlzai8uF/K3gf5kBWC9FpwK4Pv1
PUljo6x7/IiCEBIRWt9Fe2zHJgo0bNwO1/fGRuTTVZJsMBY8UEgCzz8YACgjpZ42BMJxkZwNZ28X
lUoKeGToTnrk8UhQTOCaMgtvHOqNFyXKRIQ8sEhL/WktWB3r4JtoA/WBqcTdhzKbnCTAlNPxtQRg
3qmpPe0LMtM4YKt4qE27WFJO5RVqlovBOqZU7OYetzJusFNUQ0YMri/NxgZb8KtUOKnqLrol50tT
TW7d0UyTgYnTwXFu8i819kDohds3AuxGFDgbaBV3upAnvIxBU87gBsYAFREsSwxhdTeqfZevGp6g
cBtJG8BB0ZE4n1CPAbfsFbaxPs/q0RuGlpevpuxbEyVBVy3VNwp6gjcG3brd4FLadAZ4T0G5W+0w
nbZAb3QYlfapHVe7WZkwAjbQDN25stS/K3WhomOhCiNIeWlKrF4M86U06vpd3UwoUhM5+owsKowe
Up6dR07M+On6l95aGFD0S9eNiGKuBXgy7Ahts0Y5JdUU+zXHlHVvJL2yjzKP0ko6OgFm2vaNqLw1
6IIDpKtK/eZCkRNVffxXnXAIXDbzKY2rrzkwp73AnvQO8zD8XkPon9cnusTE88cPnQluAYvwohGi
VzstTLsZto1CpuFF5Re7Gj5nCGQek1qUj4oYwrtEc5DKmtrqIQuzn9cH3+jWkB1zHME/Lj4oa3Jt
7cpQaPZyv0Ip6IKia6s3yeREnj9Vk3VMKpHvilCVhzHRanlqc+BCsisBu9JEv8Vw2ojpyxuMfg2Q
1wWTeX4Y8LnMoyHX+OZFl98RYsc3MtK/Caed7u2x6Y7XJ78VZ9HmwPplyfCAQK2Gy3BOVBq8J+bZ
En/h9AN/WRS1tbdkgy87DqbJQ4RE3JvZqr0b18nWVF3qPrS0aRiRpZyPPRtqWmGpLQKtmbyjF6s4
RVvonPie1xb7tpE3OifLXNa7DC1gLpPlaoH5cz5eVtSx5vWMR2o67vMCz2PFbqtDZjn9jTfC1rJC
pqXsCwye/1jlG2k5T1mBmWqQOLpM9p1r4UNHMRT7rq478VARP1F9xsMUmLb+6fon3TjAC49xAfUC
Urz0adGjKisixu5LxT70ilgcyLAPfnL51WZnlqm4H+3G3V8fduMMA96h6UnwWCoIq68ZW03O0W5h
wEaJXZ4yVZVYlinUEJJQGd+NjiGb46ArxvsJLDu6Cp1568WyseqgQSgC20tTDhnv8w9sY+bnzkrY
BYorsoM35e+desDeetb7g1p79R3i+3HQcXnfOEUbOwtcxAJxJcqjEbQqeoeJ03pS5CJQ0sT9ijet
ecwnvaZJVd6SMtQ3JwlNlhQARWFoT+eTLNXZDWcV3x05Otb3FgPjezpT+rEd8uFuFn0cxJEd7xwt
KT/2WCLakCGAacyqiQdS5oZD5ENPkHfDOBpBGQFHJLCWqDuDPO8+N7UR45lU2m9lOCcGguvz8LWA
zS1Zz1ne93nS7AgTlutTlMJ1L7WbUzwlt7w1NmeJbuJS/IPFusZlum6MpW0nBX5USvWqjPI+R5Vt
gmKqtz699UnBt3Kcn6i5NjcePxthCfQSTx9CE9Dl9UbWcTeMW6cTgcCu6guR831jVFEH+BV0ghXr
H66fm40siwrYwu1Y4v2F5EjfpG5MHikCu6t5RcNX7HW/KG/pp2xtUQBEzAseG2ppqy3qNF04lLEi
ArXpMdgosyLBQK7upvvaxd3z+py2YgGQ2uUWQ+GTLvX5HsX1NbXyYeZlp5jTh9Y12/JlFiGU8l52
xpOkHjVheSQGvC15Xe9lhkXf9R9hgzAD7gIhBTqXCIxT1Dz/GRS8FobB0OBXalYzIuyPcix6EXUX
PtpzCd6ljYz2IyohZvHkxJO+WIIPEYohQvuR1VP2U0sK+eP6D7URmslxaQeRuIN1XAeouPPyJjdw
MQZqKR+LFPvqQVjiUETltE/aTo991HRuCZdtjAqfeEEveeRW9KPOVyLWMw/vSaUJhrqzP3lwzPAc
bELzvVrr5uTTNPEesrivfn+y9I2BrFLAMrhzV9dt67YDuFV0sYfUVbtdBlvoMato4Ow8nFD2aEsD
1eCmunF8t2a7yAECe6Y8yJV0PltDTbTYDmf8ykvL+2Q1+shDwgxTaAFtVB9UUfYHe4zGG8P+Kjuu
sgtQJ+RQS68Vm8bVK0YttTZzdQVUfsbZejK0Dk/6wfDy7xM19Hep1xqZn0PzPvWTWdq+ltFRCEKZ
NjpI9xijWRdp3EBD9RtVRmgLaJgJrMn8uVKin9f34UYw+PV2XJrffJp1JqRZWSxrTyJ01ZY6DsRm
7iXTs22gzFFg29i3twLC1oCEcdqMPKwJraubGQRbTVEdZS3VqcH6k0bnD21eJ/eFQBBhd312GzuA
w0WdYtkCbPnVDuhHt3NjrvsgDFPrU9faH6p6Lp5cHIWDsRnqQ9JEtzKAjUsDnTsyvV/Vbzb8+a6b
aFSaWe00wVQp2MOkeefgJ67m6M/ajfzUePJ/UQaHkgyNfHkoLKWA8xFxRzZnIYqWQlYsM/gT6SxO
sTvSxM0SD720WVPiJycyZXEv58ZUUr9sdf3b9bXe+LCwvBHIps+95NSrtU7oPoRF2zSBVgAwnpzW
8JXIIY7FGNodro+1tcbI8dAER/+EFG+1ibycggDHuQnitB3eRVo+fcjUofAZ2j2Wcx3fqORt7COo
k/hEoLhEGrBWoXVMSh1gUHgR5lrzgtwfTqGjmsYj8pYifdvUIRmeOwy3yDcbGcGiWAPRkEQaHbLV
7WnkWmrpHa2xBPTNPkYTItBcHsfXV3PjyyEtSfma3oKBnOkqPCeqlzheVndBnvUVFHNzuk9xfd/F
Xtb8/kLS+aKJQE61jLma0FxNohiMXgReaTWNH2UAu7Iqct+xAj/hFDkHGA7R/rfn52HtCE2L/iKq
Z6v5AZhWK91FiTks2/l5mHC5RSpUAQuopTdi/8bGRCJkUcr699W+GsrNMuT8m5oUrhfxX7Io2r2W
quojFCDnXVnpt8jAW+PRbeB5t2QRVM7Pj36fl22L5LUImtF0xJ6LNZ1PrLH3QEqlvx+73roV3y4J
YTQfIJ9BPIYtRYt0NUeIkUk+TANFOj1H7kA6iDwcJHXwIvWTQavSoOlU44OWOHN2pw0UdQ/R1Ihj
NKgkmmajhgZiXZWlf2+t0WmPkWqlP93QaqdDgYYl+YBs0+Jl5jwughFG+Bx1ZfRnLGqBHZziVeA3
Z/dTXrlFsfPCUo+Obk4j8EbaeHHmOQnc4CCJwJlTfV5FVZ5uY28lLdME9/KSckUFo9Gqfl6b8ym1
hh+sw4frG/VySAj5lCUWdTe4KGtFlHgGAZmVlRU0aecOD4CSeL6ZOd71PjWCdj4oGWnOfQ+U51Zm
eBFp6J7Se+Hpyg1CI20VvbsUl7tpiqygS9GY2EeL030SsgF+9ywu4xBIeQ/QaMcD43zDdm6Ih0KD
DQ3KJnLyJ6TEd1LJjcdpdIvv15fz4nAwFowXEIkLmddbi6ug01E6PfrsQWqE4dE1audz2xrPvRKH
+6rouQZ/e7wl0wQDzHtRpVR7PjfdKVpMLVlDCkqF0vuNHXp/xXEyYL6ds4Xfe0aJ7sH1QS+exwsG
l9Y+3WcQsheVDoyqWw1zKAZVI7TR1bQL5jotgrZN+mACrrOz8Bp6q0fGLYeYZUucpbmMDBNl4aOx
4VAOPp9uhcNw3yWpHXRxo3wYIoBqpxTpjJ0e1TfNKH+lauvR+JbImZJasT9Xi9vpfa7iBw/txEOX
1e9EbD42GJRLn6wjfVFdSI5+qEc6z/NGR+bailPlrVZZ7jvMZIq/9KZA+oARCyOAIzMvIM+yj++y
tCXt9bAOe1KzWEOmIozH+z6FNOXrQgUu6YSiSn1VQYhvx/dLv9pVNn25/hUvK880PFQbuA91swVa
tnqjmrFFwoZHWlBHifoIVUCXvjdaRcWP2aatL0e3t/Y87eqH3mrRynQmq019ZUwcgS+J4RSn6z/R
ZXVp+YkWKjzVLJ6q66a62plxS3myQjbMTOSej5p1h8SIZmWPCqNOw2OeeZOUHcgEH3/4/KfJewd5
yAj7vN2cqna3a/Fqb30VDHzp24hyV8E8qqZ6SKAhZLukS9PnslFzNNMNe/pCvduqfYFafbavMDl5
nXQHFaw8M3HHwKBZ3CWz9BJsBiwNcg9E/R/X53y5oxHuQEId/iqSLFSiz3f0lDcwrqayDmD/2bup
0vNTWwjwDrO81em6jE0wkGjn8BSilX/BWW1aeCERiiSB7rb9l3gwbQhctoYxD9p+vspj8Eac2Nxh
dLl4IyypAoIs55PDky4qFhRsoItU7rnhwcjmbbYnMYLTOZRtoDSu6sfpbO1nAByncgrDXexUyb8B
X/915jXf/fKe/1HVU5ug97763/9+W/8s34v250/x9K3+P8tf/f9/9Pwv/vdT8qOtuuovsf5TZ3+J
f/8/4wffxLez/9mXIhHTS/+znd79xHBa/Bog+lktf/J/+pv/+PnrX3md6p//+uNH1Zdi+deipCr/
+M9v3f35rz/4kH/bcMu//5/ffPOt4O/diW/5dPHnf37rBH/V/SfVAtJUnjNkGyhf/PEP+XP5Hfuf
Ng0RGLFIwPOGogz6xz/KqhXxv/4wnX8SCWlRU0aiZUbN4Y9/dGgL8FuG9U9IAlzkiy4tpQ96w/9v
3s//Dqv//iSsw3/+/x9lXzxXkPi7f/1xnpgAGCc3WCI9vk4kthci45WFGJEAVYbiq5A0OdVvlIG1
XS504zTrKc5SlhbfyL80NBfPbhgO4C9/b9qdy6lcCEXnW1Y3i6w1NSh2dSi6+UMt3bS8KxT4upD0
EY0LhgF8wyMSkXX9JkVG2Hk7y1Cz/Mw0y+ZhuYzae4p9eXsAh+Ya+7BztHEH2jCZQRLIdl+ztn9q
ka6FwLeiNuf1E3vVIc2dSf2C5qVqnGqvbep7tUuIXpaR1uXeaYBKZ1kWGg91VnTgK2q9/hRF/fSn
MqRGs5s7NQmiTPUaHzXC4fMAk284gOOeASd5sWyf00mt39tpmoXBgJSIfU+tRBQI2uShcZfPnvnZ
Uvo5OiouQj78aKNE9o9L2DHI8Q3mUOL1q/tNZg/pjg4BXCDfmzKZ7sZsSmAhzW3iPMTDYLd5IBzO
ua8jwizvRFiMxbvOS0Kd9szgHQut71/SWNNIESLYz1xS6peiUN/SC4zpn8yRfKqTrjzErT3Yvm1I
53NRguj3wYqb1XMo8T8/5DkWO+87w5hg+kL7zR9VXBx1nscpttsaAPgvUivtT6OqhPtSb21zZ9VF
/cWt3fatWrrye9+hF+Vb9G3CIEyAoyNjn3j1TnMmvfiuVl0h92aDbgOVszjGFFYBar8TSqFrYOIV
fr1F+jfoFVqWPnz1zPHnCa2IXagb74cwc6yDUeZGvQvtSOyj2hT7uZe5gRF55jX9M65Tw/C+K1zG
DO2i+aJaVbyDToBXqoFPUuZHowPIGKmLN1kH/vTerYrk1TErLTmkUSfL/dSF6Q+1EI3rj0ljJftM
yXX7OBqiRn96nk219qeizNrjPOg59quzOxvh2zZVBvmna7SjZtx7XkPL0MedVa3vJ7UvqoMwu77Y
9U2Sds+FWtVf1CHlPzPF5NsjBmt2B5GAGY78wYGb/JahJxzOoV3DgFAWkvJzBogme254eGfImhZj
XS6GEnF6FMJgf2kWYoMvY4MxDNolE4Y0tLWxBJTPtAiw3S1qPc4fLbY9u9DOlj/tY9XVQ1H4zy+6
s5YMp9FDQi2IVY9/GYtbx8kCKqF2Z+xy/Lzm2ddkaGFWnXhl1N9ZGVJkX81IQcpqigq7O9SOHSuf
cLlg1eZ4YDdjaVp/GZLBNvYKapStP8meWZdGx29Gde2+lHW5WH0MXdN9mazRLIPQTqqAk8I7SrqO
GPf9FHnlrhwWdz+lb4V6rJxRyz4MectRUesRvzGzr/L0oyPwGn2WQC2KV5FURbdvi4S4ITrEQ/ap
5yVJkNpp95qYjZLcNVMKoaeZkED8QfOXmq1NkUg94rdX/hSdkvwFQc57J3S8L76gQjP76JsgVIrw
wT3Y8vagRLP70UAsxTtIqzNfYY47b6peU5+aKT/FUeHDG6LSBCMlbto00IfJ9FPNOSadc5fSNvna
O1N71Oz+MEfWBwMPlpMV8alEOfgGljA7gWXDs4dGzXNj0WTuCzdRfaTAxgcj08KPPKT7FhcyJXFe
bL18LQ1UHapQCr9KRuuo5kK76xGcpk2EN7A/JcabmGCc7xrPlO9LjUCYJ3r1p16EMGlH1X7Jq+KU
jUl7cCLr05CSrpVlbAb9rH3EG/RnwXd+chpB6c7UTnTzuiOez+GdU/bfS1G85aXj7nUh40ANlfdK
igiD7By0a5cP403g7hW3uW+BLjfK+EEm4lgLNT50cRLvMAFwnoYuFGyH4di3oa9Mibb3OnR47L56
45QlgZXCNB5WfZS88dL4o1sY+8Sc510e6WLvVDysszSpP2uRhtt59rE0p4elNEg3LrrvZ/doq3Fz
L+w2aO3MvJu85pC34eMMjts3Te4Co58foqrLD4U1p34feslBbVD1bJA6MkROEOvTd9xgKMVVHNnI
LO5xCnkO09k9EKqsT7MzvRq57foC2Z1T3CFqjvJ6ewfp/C4SSL0l1fwYhsPXGpfXXVtakd80pvCR
Ga5oJUh3B2gCUFJvHPvE9mcPpFbVB5Fu/Ank6k7R8lMJgsmvu2JCZJVEY7fAeMpYqqo/qOWh1pRH
PY1eDS89cPPPfuuhLTSPrZj80C0aE5BhCpUWxXea6YPhvjSqp1i+IZonM7LvI8ihb/rQelHrAVuS
gs0Uev2nYXBeKJkqPo/GR+FZp8HFMMXLojd6EhK48TPbRWZ6jOop3RuZPt1NU/5sKXERaB2NEfRQ
onsPN5yGa5KLSsnK5E6pve/p0EECNUWS4mo92Orsq8RHis+zfPHcUfM1Yg8olvyFEgrAwUioUGNF
J/D5cKfymxQzoUmpnUIJ6nHI98lshbmfNkOzr+1cHgettE6ytNMPE4l5wY8auSx1K5PEN+3oM+3w
iKMxd72vIJdeg+rvs/sWGaHXUjjaNw8HqK+eUvOmsB0AD3ttQlcoxVGs7eoyQDrB/Qy2Ubs356z8
FocdOtBFPMGeLtJM7CeKbGiCIXbvWNn/pe68eiNH0jX9hzZm6c3lkulTtuRKuiFUpRY9gwy6IH/9
ebLqLM60etGNuVxgUBhUl5SGZMQXrz1gukpqmi7tttiOnRU89ggxieIv5oyz6+qIbT+HcpuwX1xn
aVmxNqZrujE0BQ86G8yDMjL/rfWsbiuRp96XTI9sE+U0wYUt3u1ohu8GCo5tkArHjrpcVuXeNFPp
/XDLcDCvwoEfo5M9TY2oZlgwIj+Y2n3rTWM0D6MXc0LMbjsz1Z8hUdCbUMoSN9Qi8hc3oAKitJKC
w47Cy3ohZHsD/2xn5VuH0Ipp03sJYZu45iEHuYzBi1FUww0M9TzGjZUZwa4xSuM+rQdNqbHR8KGt
ORGbtOjFTb1mHiNXq/z9ODV21E8qu62F2e8Ta/Z/hMZUHlZjNk7gtH4c+qm9Vf1ADlma0bnm6Xph
Wyx0SxYxDp/OQBoTc6fe+62L9ZheJNCHXpQd5T5hHlfZ5HeRLPt2R9dE99CRlXOw+Fsdg3KZRyPX
1qY1qQ6NljSdfgLeLHsEuaT2tKZdsSRWNEY0jsap3VRjduDg7HzvR2/alvU4gJpO4qJu7XLj2Z/D
fRe6AKx1NxwSR9VHozaoYFCCNUf2iRu79H9dm0WHJcCq5UOg/Ze8UsaGvECzigzEsuXYNjc5ANYl
3njfsy7uST8tLTIrhfmoetqz2GLxyydNG6+dnvdga/Z9XjlkzrKAHkCTimNOC+ouARxmOczdqGU7
PPudUPtmtEOGHbQngyID0qYh8H5i1r4f1ThHTdp5BEK5n9rQ1bGtLotwR9TPGFWjktui9mUYhTI1
r4tyNE5eP643mUWZ7EaERW5s06Suf3ZB39fbop+aYxBOzc2qw90oVbL3S9WUMWG1PY82GZH+t0Eo
JqzUK5K9KdBUBLIQP5aqz74bmIo4sIRthV+ccrCDP5nhRrdVEIWiruJVefLc+zWp9+2c/cGe2ptR
MAzz3p+1Oi0Zhwq0DmFsz7NDxKQ737P0kGDNJuSSLdouzL2ZGg+rOVX7SawjObJ9rjaDjbam7HPo
h6oUu8Jah6fBtsWEdkYsB5oDivOQFogArNl+DTnoyD9INPGM2Bq8cDxP3jrcQp7Pzy3YsbMD+/NU
RENYO0ULKNVDMHXBta18k3Gmmr5xojQg/4Q/7w3CV2MQplRGfTWyWC/OSj1VZfT6cTbMaeKBDrJP
rza4pREjWG8p4ScxjGlaxsaCxrtzVDujIavMPJ5mI9y3TYpv2NNBsJm6uow7G3sapuK22IVlRlCj
8ix9S5RkYJ/KNMjVwaO0eo50kUr/3K/ufUUymBvpMpSoxyflnzLTrh8vOuc4o+/iNJa2PjV1hSBJ
BsWW2rWfbTeg41iJ3LlyZSgEgc9Zdy/0Mp8Kt0moprSrrZUPDbEeZSoiSvHM3er0SRnbE4u6FJ1J
kma+FEs8IoBythPjTnqbcfnTaG69IF4KjumRa4E52TQt5Htr9K1Nwp15gIF97ydJxIBHssBungtw
V0axIXaGtrqek0YcB1bqqzGjSGec8ufEy/Izq7p5DurVvZlyZUaKVXMfBp21m0Y3uXZYxW/dufG3
VpALZoA0f0Jy2cQ+yf1buVjZ9cQRG2Dedn4GpEa9kDbSX2lVTfciMcp9I4Onwq66o7HY5ZVLWt+T
Qh66W1udbwcj7ffCaeQhsSyV7liD2k3ZUCwX1YbXRrSHkTgyUOqVEcV+6eHJGfRX7ubRn1mcOv1t
nbS3dxuDQSOX4HmbrEr68Yz8Sm0z+m42MG7gpjlb/l5btLsbzWQPV0ZGmeUF7TgFjTeU9NV44tDV
s9zZqoE4hdVtedGcCRGGXuYx2JT77PWBQy8l5+4i5akd3cFiE1/7y6nSBHOs+MDlYKZ3ifa8XQ0U
f111jf+cJsv6WYTCV9FgGOttbahbDpB9GHe8221YTU5sXNS0UYlyOdaDGMNzUjArCm+QxjkImoIN
J3C4Wm0eq1yt3wZVuJuhYbLfV7Mo7zxfTmEkHDIYYmNoWcBSN0ztCJdJhhxuljpWvl63VlcMaNKq
/KOT67KtR6fdLVnuqB20QDbsms6jJwsC7HJDcsw8z/7si6jlaInGufGPS18nsAfVFLeSR97BQfDD
W0b3AaZtPVW0RZUR6uyE9o3RWbbGUlhWlHLAyKNMBVO6LXAGoQi30xc7LbtXt0oHKH/H/mbaY7d1
lzQ5ItfJT00LqUhsZFU/IscyQyo+tLOgkJLhp8tS9EjX0R91qtl1SWHz4szqEWpx5UOXnKvEelnS
QOWRVbT2T2UMPp4ANjjGgIrzp84059OhbM/ZapXHXuXTDvl+h3utCtJtR3ZdLPICQX3aD9iHtZPF
ZW7WAJQJPKEiApxu3f6Fza0+9rOyb8ZVDwclOrlEFxGnFeu5qR7CIi2vK7vKH5EFljfOolHbtMPK
tx+cfS7LKSlUuevsRZtb5E9jzwEIZDpSeOk/qr7qd1M15vbPZbTL96oWNRd28X+AKupT67btvmga
eTRUmIPAh6owo74sc+RSdTrfDyqhTRO3aq2P42S6D6s/W9OhtYbmZZi46LFkHbuaS0PkEafpnEMg
w9S5XAC+d2uFGW0zlnm5t7qsyzHRlfl9YXEm2iYlZU6VeUn1ArOpM0wRbZ/S/lAM1cG3ytXcVUPv
/5iRrXdXpTuvfhwsq7aPWZ8171WzdO+GqNcnbYxrGWkpQsVjxFzKt5cJdT07zZLGZL3Xzrmkw2hX
I0B8ybyW4Yc91FgPionzk+GMgh7pZ5aMRC7ya6s30pGEZR4xTZokSYSzkVLrPKdnP7eTl672H9m/
DXYODL0f8+gbWdw2IXnya7n07yV5L6c5aziOJ7/wLRSC/P/aaJuf7AtTdpyF8O8hSad2w2qpnnJo
FxCszC6wyAK5HNasozFvIETzJIK122amMT/mg/C3tCMTLIRTMHsZ26AiedKsqZJJ3PSdKhKABVck
JielZBJgDRonbnUc7aB5mTyrdndwsKBrYvBBBsol0+nW9Pt+iMIBR/JG5wF/dizqwBQZ2UMo5M38
DfshG4waJUgEOUdgUUGN6oVoPddsT0kfDm0s50z95KcZ+l3S4jipVe3rQF/zuenbZOboUJRtueXs
xi9pXbYoSmw7Y9pVre8w2S99tXX62nkKzH6N2Zn4ZzyTNjdvOJHvndqICC87Fn9f/MKd3At2YuW1
fcRjfErTJqU0p/Cs6gixa9RVVM6K3RqVVz0abVyDO6yHqrd0mRPwMLXytk4LvgxUEquxRNnqrfW5
CqfZtyJE5MBOtt+KdefXshSR1HXa33lrCDyzhLp9bRyinAmmDfkVc5Dwp4lhtT6DWRvyybaa3go4
/trVkzIXLr8a2mA4DNnILiQKeLoq0nNnl9c9eeDdj7rBHrNFtnGBf35BOeBXfEkXNqMA11B5dQXj
l7ubpiMNdBvW9lwcjFkYOvbcsdD3OunaV+Ha/ALLLfiafmM7dsu8fBYiI7h27g2uAWmzfDjP1vyb
UM5due3d1PT2i7t2QF4zLWTrYSzJPoqH3ub3D1wnkNe2beQtcYtcf4A2UlY71dX9awXDxvLcJqt8
MqAx9T3LZVrseyR55bVwFDdlxnG9vK4X7RSULgTFWN6YLD311TSW4wuDfz88N55O1JPZw0nuZiox
Lxtamgz7kQC5DgNKy2+r+5U3qmbpVjdwqLwrwqZH7wgMKDpCtIclZkvvm5tC9awoE+9BnwMSN0Jw
LRvYjuS/xIkJvm3Gbe5JPqKucDZEljXOmgFJpfucJAD2DKe+Et5CUbbSznNONimn1KA41C6J2YRL
1o9OMs1e9L8MK2uA2xw3kkPi+hFZwgnNBqCZ7a0zN6ZEi9+7/8Cn/pleuxCXaGIwhfOgQ1Fj5vkz
c1BglAmN3OautezuttF2boKnTJ6OIP5UvrNNcovifyNz/h8kyRdhDC/Kz4YW4m1M4bAyX+2CDNNw
MwxPJPiI9hX0bjJiKoKsPxTHu401ru7JWVCpRwF+15RzTyPEbgFqiYa57O6ruS7aOJwMd1tYzRg1
2qh3i925bx2RnQTOZ/Olh2Jt2eyXwW4aDi5D8OR4Ynrw0VTuQrMzT4MUptqEXqH+s+DHXx/vYs1D
uUmAEaq0L9/pKqzWZPtYIs7AOfe2VMc0K0nFoDj8Ts3OfG37cxMXMu0e//6b/cvVxOaPsZrMK0Cu
CxX156vZ8agR/LKs0VRYDJZl5R1BjbM/MrflABHCQP1TsPeX2LHLh2VoJffjkoeIGOdrSatq8n6c
amAkVVfJzepMSHhdCjo09GgbdUkYXNVl598Kd2pPDUV2mCB0n8bGGPRiR1w/SdlZZlvjP9xkf6ao
L+8LJTMh8dxplxiHrzFSTaessmNDj6rE0ncooPRdkSnGRZQfzAZ//71fruj/aC5+v5hz0YvTfEWu
8lc7ZrgknpS9OUZTWHO4QrVrj3Qqp87x71/n64cysX0Ro4C4gzsLYzE05r/HYRAyUhQ8U5KHswdt
p1s7r7ZKZhO91zXGt3/4WBfa8N8/Fi93CReybBhSeICvFSjNgiGG9UhG7a+NJ9c53APip8vyl5Qs
+lW/XEAoNgaQ5ZUZa/P3nxfZ1te3wD0FqYvtFErV+/3f/y0AJKehWZfwQhHzfTe+ZHSHim3hOIN3
qfhJb5k5yC8VfdrCFmR9+ZqQKyfAeLoRQM9XBuCgkYKYDJCKN32aySRKGj9otwMZWGlkB0VexMlg
O5L2nmQCZBtYP+IunXPOGKu1HrRdzD4H4mwhyo0luooWVCfGoU1bkW3ccWDt/03LuNPARguRcJlB
HRuKyQKbVlACjiriWuj+LUgXIpAaBlnrBibCazcEAi4LDsnBGO6q+dLDHfbkjT9xtmBDhbmBHewK
zaY7TAa/OGgMvvl+TJp6R8zPZeslVz6L5CRkuS1l4p47rBT3aUiOY9SRkudGarb9MXJY8cz9jESK
nbjImAasqebNw6Hn+8EeuJSsa+l72uo22eWFGZxq1QMEO4M/XhVBGX4adsZWyXecMwMk0AyncfCS
5KUJk4rJJMuy51UN672PNZjN1HJ4C26VwEpZ4O/VFalEbOgV2XvV1RAITTKQuyzjH27lMEXLMBvF
g0aFNhwXObHdI8sMASdauzA3ckWOvkNNxe+xc5CkrbV2zRI5ISNVvKiMKaqkRK3fgdPke6FpzIkS
2Jz1kPSpGI5Drdmga4QY8Hm/5hG3K8P8pCVt6yh2BqDUvtHaOFDcatRn7c+1Fw15B3w9hkvbbadf
v2HMHV6E6sO+2Mh+7vxIp3keHuD2fn0JPh/ahwZX3DSSN7sy4xekD1FFejfosH3t12KAvGl1AtI8
h7scWdGLZSvumsKA51jE3N0kw4DEM2lLysMTEbwnpb7uicpiW2mK5YYMJg6QVV8s4vR7StNzMUku
7OREopvqjQOy+WnK0rpfCElyopSkZneT0MBTnTg2Nf+07X3RPqD3ZqlghApZdrE0ftV+h15ZtrbZ
WNgUc2b6FE7xns/IOhU4iTBis8tuimDkEvz9IvF18b1oF9lmSZ2yLzVGX6cJa+Z8mAQzfDcW/yRK
BdDyRnK6/QeD6tfN9aLuQpDJnwikffJx/7z4QkVl+N8AQhonKM62yZjPw3thfREXv04pkt5/WP4u
y/mf1l+iSi/b66XzDp3r11cEyXWmAZlp5BAu95yFZv1HYdgK92ARujU9N+TNRdVqGME5WU35feAx
/Pz7L/cvOw7mHJQM4S9XCEKBLxrmmaeIOCQIWconwltNA1+7SbX9By20PNR//1p/uYF4LcJNyK9A
54XD+otyMRux+yrHXyO9yvKH6yZ5FzkZmjgcXhJ5IVLbj9+Kh//8dVG8Y2XHz/3XnpA1XCzR1B50
2BzoO7lwOALA8+9J3URqYrvLR50u3Fl//6o8kF8uL0a730ltJNPxBdtfbij2osbrE3NmJBmqW8Po
+9PiGEpG5UJqyNYi1uwj90v96ebS/HBx9VexRVbOe5/Z+bAVwdJ9EO2krC0SEvdcQuwtmzYJq3sf
78BT2/j1VagBHSN6iYrnEI74vc7JPNnIBLcoaScIPyLQaPDFPG+pT0qn6b3Cy4mSJg/1iZwRFxnc
HC7vOAOJ6hMY34srFk2Yn86TP2bC3bo96ar6iGSiCe606bOLLLlK8+8yDOphiDNa+EI78oRf23v/
17F3ZL8WcQu/VcO31H5CD4VkFwgxEpILnwRre5rpV/ZhuZpJHNDBsJhmTjGMkRpFjtbz1/E9VC1/
3/zCfITNuH9dcwQP7pxp4TekKNGbG2OQybfST03Y1XUejPo0ekkRbPtgaBH1jHXNUdTqf+lHM2mx
n4UrOnp7Re0ROGhI1pblvIL2u+4mVVOySbpUtqFcRtz20PYP+hc+k6VqjSqo1I9iaC7AVx4at71L
5ussUc8ABS/s3WER6L1bVk4X2w1yG7OZPquK4DzEIlPKfrwE2P56aq5IjXQLgGS3dIZNq9rROUgi
EgEehZu85BmK7d1Sj+FBr6n9vSdt49kN2PA3gfDc9iSk7Z4blTopzYRFkG+bMOj3qrjc2gMiuQMs
cuDFuaQlFSDfGZwYG9Skzn25ohlrZ/f8e6l2Ae0QpsIclle/sZrCyZv+tc3my6VCXz8cUeIyJv3+
9xA0QXo2cnoBrnKydpwrHyTxu3alvcGdrdvDsKwhZTxVL14FtMkjaR5ovYmKT9Y31CpEZZmCLP6p
FR1gNtPn3l1Cdzcv2MXpi9NJHRvrOCbXBSleBCvWQ99tEWfU9XU+98sUV5oktI2L7kbEqAG5mX+r
Ula18JabZsDJ5tUBQHK1sKOBSreZQQmCM9UQY5eLW5BZT5U4QQfhWS5a7//+yf/rc+8y1WJ+QR9I
duHXU1qDTC4c6EsmDwXwIwJHLMW9HNq1+fHrhf4jAemjrPnfV03on3Sk/18pR/ky//f/FWj+RTj6
f8aeoPL3P0lH+YH/Vo76/zIx9XJq+hUFdJkTfgtHw3+hJb8oQFFsUuGC1/J/hKPhvwxseqZhEF13
EZuyP/63cNTx/kWcnsFB+xJthwra/k+EoxZDy5+3gwtUgA8DDSuZLhx1vibgF2k+ZMEKFWCEdCb3
SNnCatlqZIRJmvlgiN0pVP3esPd2axxyjTDP0W9+XowxKjkvrswmewzdZWQkFln5NBfgg13H2QQ8
KkMjDlGXZe7+ksQJ6JfGZu568IItM4TF/Js/9ovtbExnOE7IxmFBkKJnaWQOqBjS6TiGAS0H34fe
lVd2+EOp8bSATDZZUkaOVuUGVQ9SyZIAj1OZ3VpjeNQeTj+LdblprHgo9TdAU7iyF5QG0RAucSXI
dq5XnJgwUY5XVrFd5C8WNRXxrKt48cX2Ar+LMEKQQux0cULv8KovazlMxb4z210nCrQ9dQR1+R3H
2sEqhwzqFFDOTTYqfZNoZ7L5ZLZvA66oNg++e+UWAX402q9j89G2JhvIyyRGa7OUqHT9sAbtQ7Xf
e/1JjcZTV9X7pp+fxtL5SZ96G5Vh+STXE2s1+jwEaUE5XFWoM+yikbGw9TksBYgTGhsT0t0h6X22
1Bojojo48zdbJxdIXz/7nR33waMf3vroCbeCEtURAF5LjdAxIwbNrMd92cBLF3523xXeTmXGQdj+
vrPqK0O/cRIL7ysMts+yDbpHU+TjtZHI52GwIqGGNwQw294wvpucniuje7Wc9jSUMpLqocj6GD1u
GiFahd/MhpSONKeKEiUPlbQgb36sgbgu+/U8VCTdcCDc9kRZuGCJoP32cUoA1YMuf1aXHknse5A1
htoagbxTRPjOTtH9WLtx/iNoX2gxiFy9vCuastMkuBuL6k7Bo1YdE5YbiQSxYZVsQlunm7puZVy3
Po4Nv16vrJWkDeUgHg37Zz02T0tV9pFGVkt87lLsuiJpLjRmFSEXRFJhxoh0Nn4zxW7zxBa0nc1r
kmvuLa89eyDicb1yQoI4ZYC+SUwDS0y66cf8UBfufRsmz1LylSKeK8sTSYnQV5URhd5+lvUxwbXn
pdetd0w89Ja1ERmZc9A4UVIsTMqqnwJubtf/KNI6lqQu+fUt0LGM7HYTuLDA4w7h7NmCUgnD/tHK
woe8+rmm53QpnnCr8E+vPbsct9bkkMH5ttY/wv7ec4qTnY0bLfcj9uyMqsm0PBP/FulR8v7N5TyL
4YeZ+JGhO5oXs/vE4u/tGl2WSmLVKy4ymhzRx02XP3WLcafW4sJH3hirs1utKjK92F5CYDji1gM6
3IKmugqh37qwfey89L71jzZSFAKurA2o9aHuJeIlHXTwmR2yoikdo9bWB9GLT2w2+dkNijuzVNd2
N36i/Xqr1Zht16X4LtPV32eZse0m+wYNLAJEkXfkcrnLT3Pt0u/rRak6V7LZVwluXoN1Y9vY5mPm
TNNpxaV+W6/huFNdgy3JRmk4w57GzBxT1ITqzurdB2XT7BDA1YdqX1RF81mui/tc+TNA45g6UWcl
jy65Ag3AAhcMyfa3Ms13bp+dUoNGikxcj6WxUZx5iDR5WyckdEONAgAfJuf7Q5UMZ7WIh2QIitgv
Xp16jnGoDFvSedNdU/VjzGRubtMxIG9OwNV26Tbt3hM9Rqls/Bhg47axP+eu3syFp7+PzlledJXt
OL0E9pBuJy/NPuYEGuEiWLciBpdwOaBX3xpJ0Me2r5o2qlfjbR5L/8pUGe6TJpDbvB9QZqKm3/cN
t2kXgPmUvSs2fXdbFj1DferAPyaX7Hy7+16jictMZexRA/TsFKvxE1mMHYeycuJ+7Zat5/qwzy+W
330v/MrF8fVd1SehwuBbl38QqcfzXGHa7+BaeciKw8TDAdvfeBvh3+bGyRlSkBOwpZ8SEjLl0WhZ
IbvzUsljnU5vXsFQnATJoUrRvvTGruQ2bDnwrvZ7Tqp5ll7i25YYmyQkHNEP5PFI7VxXM2LfBDGh
T+ywsXwnAT22fMGwXmx8RIQR/F+5d1cquCtf+tESzN/MJNgWs7qygvWqrYtvmes9MKaleWxUsjq3
dXDjt/kb9vU5ykZ9FfDxJlVFk3rILabxDecGlEsnC0hxDe4DJ32tUTmnIPlJHmzG/spxHjrW184y
4sxI3xy0KFY5RWIo9ymSBxqFb6EbokBC8RMK/z0ZujfR81B3p8n2wcm6CHoumkwfUo4jg682pUhv
umnY+1Jcu7p6zWmh9joQB/U9aMldZhU8E/hbRXNqL1uaJkn/SzDhIcfcZeHg30DR4YxV5CziPIvQ
A81RP09XYi7vLV776Kx0ttZpuh5avca1f9OkyLeyMMasdFM5AbAiV3kJP5xF7dLO2gSBCqICzQPS
owr1YH5mkj2OxBdgZrzcsX7symk6hk2PDKa6nEid8hUg7DGZmx9O1Z61IphurpMNEUxxzR0sVm8n
Bzk9jI25y8rgA2bV4zDqfKDmehlMTptzOiD6pE4z7S2wiFp58EGmOCfCSSJCt9HHNkFsABWI6lV7
ggVPr7CgQGTOXCFSXvQRqQ/PohUgqREojms+jDE9dro4SsqJcUjQB+KH28JX313kVcJM7s0O7UA3
tLsMIgMRSbfELdjn3mGpyoZ1B3SzQwISDysOF0/vEr0f7QIhQxsTJP08eNPRry8hl2034sZbERRY
TCar3JaBeZayuR2LI6whrsnZMvadz7fTXQC+8tT406HCm5E48zlv9kwHcrTzI5uYRS5McnHeELhN
JqvOb6WCSDXEH5OtkAhxflvye7PuHlq7vl/EeGt5+pvI5BaLeP16cWhUo/dQdsOrYXzWnMpH+Wku
9mnuzyborzvGmU0BuDHGWswHv6sQEilWhKvWQC7dXGft9RS8JdbJmJ5pD0eF5MR5vZ3bk7uABDfb
zlgOZXEIEVM0ZsMJlJzA8BnRPTmR7zhHtq7SO6u8yfnBSacxl5Nr55Ba7z4SvBU3Uh9mM2O7qN+K
y4A3GI31oip3Y6HfBAGmnjuI3EAvB2smFpxh+2yuVQysjP10fCjmwCMbCEw8KT6NgEdpLM8pVS+5
RI/sq+mmyI4EDp01TR8NWr4bTUQGEqGfauzgbQxnGxTyYA7osuyUVbc94KjFCoK1vXMbRI7y3ist
xjf9o2m7w7wi41STiOm0OFm5d6zSi2Bp1TvXk09BwTk26L6Z/bWluA0y637MP32ERyvWwlAapz6z
Tvba3OHqzSnLBJpR6MCA7J+71GT+GLZJjm3AVliC3HnX5uGzM6ljzuh0I6q8rQl6N+O+vCCFrjC4
95NySzGyxoa0dLGhJZBaScyyDHYErUZIBm33eqw1tpTK/iT650nOfAQiIeI0G/1vIRD8wVtmDhWF
dSc7HURTfU8L2Q+PeM9NqLkmnpbnvBDfqiZ80wsmIVPcWsq8HZbyOMsPV3abxOXoUGeOPFUkFFjs
toAaD+P61DgpCkS+UNkf7TLcoHtCHSaDa7oKTqZSzwPRAXm4vEDFPJc+0rXcPLNPxDMifzRbZ+QF
mxzBnyXlwRIW/dvreNY9Ju7WmWbWbI1cza93VC3sMEFZLMRWu22L7Nx5tGs5yPZWb4k6ZV7kHI+E
aR5QzG846jwufOUC8XqPrzks1uZqaqxg0w+EvnnT8BTU+uJOIQh5LtZ94bRIrHCyt8Xw3uecAubR
+Mnoql5B6ftNqU3jBsuOw+IxNbhR7D6eRloa0KxY3sYzMbfEwreWSIju7CdtfkitZX/RPR8C0rCO
mF83+ZA80BqV3lX60lhBofuTWtUlMEbWM8zqostbvRY68szW2MHA1psQ7pVkWIdZep+g5fNoZt54
dL36Iw2ILH3tNmtQ9QQyuRMWh73JBj9fB71b8NWtym4P/ug+aiFugqALueGJB0Rkh8BNCQyNruFN
4M9QNgEHPzmN28BHJZQFHAeKxk/ehBfeFYZAYeQysZtWeYtcdKWjpeyPFfHcUVtKlgPH37ZSnkjb
+kYOjhFJ2d5kuWzjpmnuiEimh6z5yAt3W6nB2mA3srcdnui4qJt3E1vgXY6j7MN01/4QVAHwqGHG
c87o1tkgOLNfiH0gRX81+E4Tez3S1T7P4y4fwysPdCpSqYgCvHYnd3IeLQH2Q9eKRLFuHNym2fja
ep+s3t7h9OoOuUOh+tzNYbT2Xh35k7KPzD/71lQsfi1AGsIsMLE14CLt2gYJq7feDl15zH113xvh
LdqcOMsTNE3Th7920eysKINxLPir9QeZB1fN6t36Iwz65WFBTwuty/Q4kGW7wwXjxevcZLfM8WKT
c9i9uNIsvAyNF7duDTWrbCs23YXyUqN/a5X1fVbmN4DRw9L7tCZ3W9QQt5o7+1zmn50TvCpjPMyh
/9nkhH015R9qwhPYJ++BHx6s+mcQPqMLfiaY60FVziPNCNmJJr6fwvfeXdW/Yfx69cX4LcdkEQvH
uq0zBSG9eu8tpoeZVusFP9Kh0sOxt1rsNV2U5x81h/hz5sl8g9oJM95kezhVXA/jQIlNAAtNzyBR
jOuLQku7kyJnal+qTRG0N0KIlRD/e4il7GBXb6054g0yJhnl7nAr/c7burRFb7yxvxaucG8sNJtx
HchdyEFhlca3nu3DqcqTpdtTnY8/Mt3MEZ3aLYuMR+l6FbLogVrQoy3T9KVqsgfZVDeJ29+0Vrlx
K4apdv1AURrZbLxxpkw0qCVqN9T0kcbwhEJwC5C7wbmOpD7/VrXTbiipWlr85X0W02Fce3HlB+ln
zphjpsW56qa7xpg+QkoCoK4KDv0+upe1+R6sPtrgDLmLbzO0/xdzZ7YcqZJt2y/iGL3Da0QQnRTq
MtWkXrBs6cHpcb7+DrT3vScVqStZ1sOxU1ZmVVZZuQnA8WatOccsg7LxnqC+8IB0j1bUEr5rkqeG
8hoN2nOSdjdJHO6d2V1Zy0JiunWQQ7MMAGNxWCUe00QYa/u7pnUY+caxNKwLfexhD/T3jlloq7gQ
u3AS28EjW9gYNwnhbKgV1/SqmbSZqTKXdnU3reBkWVRRzMc5jWA925Q3jJZjtqTd3B3i3mUrJb7a
SbUvPDTqCSthJ5EQUtKYQi0HJZHVK+XnlxFbVDWExk3TxFdOMq47S3vAUY70VyNMpnZSD7s929Z9
hIfnUlQqZis6HYZcYTiI0657ZEfUX/q1+d1mreu0eWOMbP2IQ6KaNkToydU40eqQk3GILZVcjWLZ
nGAGdsfVLL3plqT4PCKUwB1vcU3QG9GbT1aN6I+Gm3rqJDpMiZNrgsm76gaw9H3afqtdJ/CnH+lk
b0DXfo6TCeG69bMqcZl56OGuIktqcu3YjbqPQnfE5UlIm7mpWXlt3Ja66lmAEZuLtK72qdbqd1hK
LvjZ3TrV208EKjMS+EhQo2rTarKm66HqgqFs11Xn5ahryuucN6/hCBur+hTryTYr3Gqnd165QTjg
0rpfnvmcb5C+rqOkDeiSP4RORU+Wskw/Os6lQzHnauDTWBscka1UPeHwODRS2dvSJuUKdIiNzaS6
a1AtXPZqUoFIyu3oGeYOd9FxtliUs0lMK6dMs891I5tNoVBSEK2YbTSZQcihFIQKePpeVG2A1LO7
SXu1FUuVohQ2J5H9iCY6xFplFHq01UPE2EECdBZbZuReMclnj55JYS/lLMB8/aUH3bSKRvYvnVvs
GocWDUADddWDH7tXRaK+amBefmUl5c7+qi60PQC775aJ0CGS0CJ76JlrvCcr5ErJMZeAAzX3OOQP
jsE5ugqxzA4ZVg/nUy+wenfTPhOuuxusQzvZv6yE2gc81aBwktupKrfEAG2HMOJA5tfzKe7lo2bp
h0Jr7kY+4tVQx3etPtCbDp1fOGd3yx7Fcscg1JFiXqCE3FRIZFEV7Iwm/+xZ3y08d3irgi637vyS
VFQAlCfRjz/odrOK1tWBoKWLRBT53pzDu9SuT7Vp7PSJ0pQa+F+HjqGfL88lzpO7ptBPhfCnrR69
qAOs5DEPv7TpdGl2d35xV0MfjkZnW8jZuKYw5Tr4m7N8J9GdrASauee5VTSmsI4Eg55uZJ1f2e10
SsJv0vqECb1dZTM1ucZ6UjJonCeTuhw1vWku1t6QXiWTtp5ZljR0vBuNFDe7bgf2IvMTRY8jMaF7
w6AEgj/gKCqWv9zgMGDU2NFx7NmJ80XTC3R+GXJ+lx06hfqVl8GrwcGedu6zmhwSxFw/cBszWdO0
FVRWwBo4n9tIbBwmM5CJG9rLQRklF3llYEui2pNQAcJKtI90tdYWik0xUkYwbTRz4175IAjGQa06
5T1OCONXTuitRs2mYcNqQ6Y0ZrTuS0sXkKo0fVRP4r1k5cFbvWMDvlrUIbaYmY/m0MdXGE3jUxzd
Ftpz1eEfK0EGiOjX8oG5g1zrZb3TGv0J42vPCT2jXK+gmH+ahHdshXMgemOlOck6HXaD/5gxfqZQ
v8X1/pyBd14PMJtNfFqor/mou08V00WoPqduiGzGWY88+3TqTsNg72rM9Q0uuXL6Phn5c+vHxBQ8
uRQmetALyvuZcsrRKIBmfbHBKLh2lb5zRX8k9HEbFwF618z8FE8/zeJr7j2pfFiF8Y/OQ7DcDIHR
m2s3+9Im91Q1dExBkio02EWwyeNVmzvbluSqxDCubF/bZgOAIqdsL4rol8SrQDfstKjuSQDeeT0J
x0rR9sVHq9s5vm5/begersXU22rxo3AXXjXVGw4TRzN+RsB6KPPioA03uUEVOXN7oDT2PtHwFDvu
jVN+8qyveQ/IVcXBUJl3CBZpLNjarjeHDh9Fdt0m2UXIuW2VllZguPkCMtuUM1XqWutv3Xn8VtjR
j8pgJZxaeZN7JsUb+waf/+XMrFdjtAVCRnOiiMtjo5uP0ohXbv1YD1clnZBwfDCsZCujXxP9hBol
vPlYjtdjhzazeKDTyMMlmxv5+M2s4e3Dd3CAA54NtCOm1t25UxfkmXe0k+ESnQBF4WgzWE/JDPBH
jp9z8zkHFZYO4m5o7V2qaCtP8cYILyLni514+1IOKX0XcY8weYQQkF+WbbpL6vyi6q6xHlefDTrI
mYb9aMnuqCZOiv5GhJ+SNLxYvN3lpO0sU23pTAdzNmJRRe1je9gkb+pYEAgRshDejfbnsp9XnmkW
JzcJIsz35lFR8O0OGqo80XTrBcAx6Ef6PEaDASqwjYtCngiJxfPBcDpm3oE0pIMWHUt2yHEaZGwW
6WKXD/l8nbvF1tGfNZbx9FJWxykSmKDidTx9RudwAh6f64pFBCEmLTNprRIctB7AzZwhsxwNba3a
J/OP0JroyE+LE39VT48ehp4IKtaQtydqzNW4lJ7nK8PhGDlaW72MbsgMC3LD2qXWPraTq6Y+ORld
rCqb1qnNVonqWuKRruSYB1E71zUbpvCRJQC6SRno9YVTXjj5ydUfWm1fdZSLtoveupI/p/LBaml8
BYnJGijFXV3wfzWqU5hQEgGvlA/uVpuzmAyXBzhmQZfQ7BgKnDK2GXjzTklrX41y7eU9DZ6rxmTc
Rjhhxy9WejuTT1dqK0osKzuVl2W585Ke/vahs5hYEqYpc2v788aejG/G7H2KBarrprgh8cKkWUEL
xHNWoNwvNBMkclQUNAJBQA956mPjEI9KjVBI5n6fcQRjC4UKcT6gF1vRLYDbjOmal6jHVwjesItj
nQwwrGafhxhQDmUmwXmdjVB8CMPcwE3sFQfk3xzQ8ktpULTN+8t27qp9qcnrLiYR3K2eLY0Dbtc/
ws+tH4m9KY8+wJhtZGTypPwGq83TrM/kzbTtd2zYl02BF6TPqPb0a3CBgRdvOjzShXadoehaiuS+
UrtGaMzC7kqqaxQ1K0M9EwjLSdiGKlIl90hUKXHsbbvX9lOLh08laF3YllDy/Zxxvqjn1gmKNMHK
RltNXqqaDX8ZFP6DMh7q9MoywxVb9NWsYSpnfCoLh7B5WVjDjdF+Hy3tkCAWN72vfpfcpVRhzeQm
1Du6Mk0gZsVept42VJLJFYnzg+qDOHwyx4vS+USV+6opLPbf3YxrgxhvR6cI1dbdpznHDKR1GGWd
cZP7XzChX0rXQuVBl60Ok5WoPaaS4pDmwOGV9aOMvtkUj/Fd4w4BHktKl0i2tSivqBfABkrktM7s
4RJM5R1e3GRdjg52hja7LsMm++LOobvNlHnDt9UFOAe9YI53HhUJX/vCOZvPSdAFavsv2Vyu42ze
WrmFUR2Huu4mP0OcyW1unvwhmo/JVAZkZe/r1moozLFL8TS5SVNGco1YeEU5dKMpsR+E5tNYzujw
Nto3DFxX5UwfV9PtqzzzvQsv6YbPw2x/dXW+8NKf7gyqQ5Pf/Oq7+qDSUFupLOpoe1Hx9ylPrpuO
nsg03fp+qn/tHM3dt/iTjy5HFDF369r5qmi1w+c0JkpFlFiiwS0OwlcncC81ZqjI3ZRhhJnHW4y3
Tng395w+eie+983IWlOJxNUZSn1J/Y32aYGBvDC2oW/FbK+vSSVnbGnjuCoS66sfzzjeYnxJFu2P
65r5CKO1GveVadNGj/QECW7j+Qwhf75IjajbeaOvHYsacEDgov/cCkrvG8Aueymmx2jibdQjaVB2
8ziO3h5Tz1fo71vCc2hk2+ZDpM8cwcxtixE5M+drd6gPdIi3xGFsmzY+SFOHTaFfiXhY5anmripz
mo74n1ay9+PLKcNQj1SbbCJG0o1w1YWBVcoj3SGKDmXm5KRLCBJfhzTPH81e2iluZBinyLlNkCZm
SphUXVgmUm43+oytTSLUaWOKl1m8OAFTle5GNw9aaXVHzXLcgC6OddHb3FNL12Exomdg2UKPIOUw
JBmn1cs7BzfVXWXQIEWyL67Rrdc74qe6IIMYfC9aecpGOCccNUk3EmOzMiRnm0ESYFtUlCrmWO8+
1VRdAir6xs2Y63G0BgbR7a05p1fdT8WMagJP2m091PTIyS81ttLkbIz+z1sVlvEpC+X3HhlsdlWC
MaHYEFXWl7EQ9a9hKfKC2BrXuMM1IMN182tO9Iyoxrn/yTc4sJBY/fVcNSKwsobqCtyLCx+l1Kng
76FkUAPHqlnjH0E3xh5WNChguXuUK6RqMV/m5k3jiocBp/DKliFZRWG2jfvS+kLLncZ0Jftr8hO1
wNZhIbTlaID9wX7pzIn/FGUx+9y8G589z/wZl7Xd7Ut3dC7rdrS+NhFN7wi9w09ZpmOxwvB8BJiG
5mTU9n6IEB4DSk2lzY37S5tPfz/qdnnpahSdqhA1vdkxN07OEevGz24w5LXjx5wcaUey3k5iLVma
qPVog82+btQPsca+TG/H/srIlfMEe6eu1kbbolIn2w2NoK4NuwVpRtljdIIkrZZM8XTaLZ5OAyl/
3QpE0R7+nz5X+U+kp9mnvgvl3VBOLQ2Uudok4/zcLUp7nbz6n35aQSdoKRbRih0kKLEiKdPbto/E
CnpBuybizucl+5zuBi9jY1CYxGSP5hej7M1rgL7ml45zzUGChjqZ41zvcD6aVwXnB3Y4kh1VpRA7
b5C7G+hlauz18RjS/8xJs+S7NipwKMDSnDH2drLGtm57JYJRODY0nzLp7kr9lHlKo5M42d4P6QxF
QEdbB3mOuuVar0r/W95oxi6dsYAOsnFOIdaerc7+4EiFmk0UaynCRm16FMME5qMx3ZvWUNj88gGv
lSsd96JpLP/KyyyxWezDR4RNcmUBGcCIWI9QB0J3+JaPkdPsEk3jzIIZfd1gZtePDa71S2VGxp3R
AW1icyZAsPi0czmAqU2VaJWH6gKdZ2R17QlJCIk3VaWim54CcNDbxnCTuRP313kaXWlDELIC5+/k
GHSDIytLKE+BR6Pc3+0yK3JwTkv90QvDudnCKJj2dpF7z0PWRcNaz4qZqAU90e7MDNmPENoPHewb
ZQYV/igaewkVoemEms8IEuRUILOG0L/yI6omTQ5Wr0uFx2tJnIPROjf4JgtWzdJIFtl+RGnDhaEg
K2E84nu1bijw+A26IpkbV4jle22VhiBqXKr9axgMfaBpHtJRwzCrS2ob1L+hJ28W0b5nVtrGUql3
K2SkdhPUywu9SQfQb0iGIuGKvYeL4y7Mp+RWcr6oYexepWwkEX2M4a9ENgr+ax15JwACRCJLtYuz
cm2Ujb7thUUjN5ypEkv4Wckgo6cxE/YxHZ3HsSrra7srpxvT7F58ZVbAbWHTBBW8p4jUXdRZaDwt
U+HW8TlDmchU70d94CUwJu6izHR2qpH83QnTiGs3+sG2K/XZ7WFyZFNhBB6h2JuE+sSt3pj9LZUq
qdF6VwmoeH1ALIpVpRGYdW1HbvKuuI/pJKD4hykCQPgizFR39Ma25ouItM1EiulPO0np0jhet60k
XV++IZoqtc3wQNSrfsAAUicKct8qLEKr1pPEgg50kruMckw+zeUVkBWOT2nL9r7D9n2Im0zfu5PJ
EB6tnfJRziB+PQgBHKT1sJVWen2sOWffytLuTzQt7a1RT+pkqVYFWpfzjaVNuSGZ0r2bwtI9md7Y
X6vBmfYFRp8HsCtUnCRuzR6ZwtRfWXRJYPQkOsRF/uhm6qZkS6xsturM+A4jsHWteLc9fnIN6Ftk
in0eTw9J6uW3kND7y8EW4WOlKZ2KW/ZkUF3AgtQakGWnat/AIvQHe9waAwjgkF3jve/0T76pe4Ec
l+JopfL+wRutGO9THWEIrd2OctIsOrlv6gmOzpSZpzS16fxHlb5l+0MfKacrQXZNGMw0SK9hWyPL
KqgC0Um+mLLRumprt1k32fxMoYf6TDVO38LQ0kGsTmgvRrenhG4awSSbeVh1dNI5MSiAO3LC51xr
ZK0VTVEhyyhFEgjiNTdsGDoWDTYi5YIYUv1wKKjm5avO4Pgyh8/mYn9hwnYRDfmcQTb4wbKvRsmr
AyLSHa0CDP8qSxb9BTAficwLzUlXF+HPMjK8S0XZr0Zbs5ktgN91mm90vxJrXV8ASQsqyTeBJhWZ
jziTpuQ1Ig7A7bIRO9iF4BNQSmtXuHu57yrbh13fUIGJJvegjwNNoMmKODqrLrxmtHEuT9o6R+sU
JnA1CG3m8DWA/ZFmsgcDg+oMl8JjnjftvkZZp1ZeMvBaIs8QQKGIw3FXlAWnazPr4YFqqNiuhJ5T
Wx/L6ZC+IKX8vp/XtmjTR8kZAc3XQp+SC4dqhKF0becz5joXShWZJ1NL1QIrAPpXOjox/7yE/fE8
GJeeJ+ubzFbht3YSPLrK7fVrlWv1D9VV868M0uXRxw+fBeIFkGURyMtbjJ5RYDjXGjP51qQAdTSH
ISGb3XfiW02VZTBHRncx9pTJx4XCNS88rm4hc0W+w27ayuWdvzC7qGFVQQFGZx3H05ec8wNfYqVR
MOwQeXzuibr6lWdpcfJhwG0rWKE4Zkz0760jCFXSUf7N1dQEiti5O990FnTywhJr5hodazHC25wi
fz+lWQGVKOsO7kIew6TjI0WaylO9IMlwXKjrqULO0yTijjhnazsJK/0Se1ntrh2OrRe9BkpYm9yg
AYz9XC+ws7bzkWelFS1XMXUPesuggoSpNxToOnFBci0CxfGW/OAnKvCIEXTVXOV1au2ArPTX0wtc
LcmEf9+4vdxXL+y1wqgDrerbW0tbFoaFzxa+oNqGF2xb42FMbWflXc3lYk+MO+0ytgz7WwNL8YQB
N2L9jGra7CVlPG/BwYULGA7HactuZqHFRSCsyvUkmCIyJzUemUy+9XQVD7SFfSwZqQzGUVPbMpnS
U6hSvpEwSvkWRmceAeEq/9aLTnlI6yO+8J2bsIiLoxtFzY8CBllYhzhL5h317JVwu8XqEcJMMJbV
fNYuoJZvZrsvabhcYCVemU23Au6EpLa4sMuE6DFYKxwnwWny0WNjhG9DPPKeDYrznZ6E/YWVI9yh
VcwTmiXC+e7XWvjQF2W8zylk0D2nRT+tIIFpbOyhtQsJO2qT52W10u26WZteDAS22UdZ8qBT/uvX
GP6iG6hNwm72TUh5XQIUYNfXzIdcULxPomYjdZghc5use9wcWgaR0OsfsAU2G4tUlNykku+on/+z
uv9X7oDdz2qhMrfnFoLFhfD/WNT/O7DSsI/fcwd8Gn/++PmKQ/3yF/5xB5g27gB3MQfAGods7mH/
+8ceYOj/9eIKW1x4Nip9G+H+v1xpF3uAg2NA6MtB7pU9wHH+Cx++MCmNeRbAYfIs/69t4V9Ewntc
6dc26CUd0jTYVrkG/zBBDOfy57/ZoHtQvqU/wvvSgLAGnezFLeKwlnAItm0FHehfZlq5yL2d9COf
2msH4D+X9hAUexjb+Q32mQPQLKLaB83nrPHfGasCFfkpGZghPWmUHwQMv30ph7fg8TB5oK/vErtc
bJhz6SATs2vk/igSk5oOsDZo4wfuu9dmi3/uCssH/p4FKsJO9PWlgAVljdVyV1S87ePYO2pj17b6
IIb+rdeG4tzGJG9i9zk30PcIK1NqDw6qQdffd5YKtwMikWPfl/UhNFnYqes3FmX/lPn2t7H97xD6
/6PI/71DYbtLjNwSerU8gd+HTG26eZqCEqq1Dihjjwj0gPKi2g6FpUHZSZidR+/vsAv/XpW3h1OU
6/rO2Wjx81GOjctVky5fClNqWtd9Uu5lg/Dn/Rt87Y59uRShtJYrLM4bC/fi9Q16nZEoA2kVmk4V
Q/rsLWvrujF83iab2BUmZCN7eRj4XjOdQtl+ZFd9YwgxcJb5wOR28Q69vj40ZRzyOS93mJr0wqwQ
b6x5mZ0TvH+fr33H/9yniW6WYrsJBc45u86g49WLUnA3S43pIDtkUtDO20tZgpgD/vDXcSU0ZjCm
6nyENqHWzvlz1aYMV6Cw15mOCs2NRqCJylX3Todq9v1be+ODh5cBIUUQ2+xa3pnjNwfYZkmvcNbT
WH/PGyl2kZd3t7GTfWQSf2uwLCgWEkN0yt/n4zLEK9MiE+AhkgUfsEWDzugWkXHyQGl8Ro8xeesR
SsqDzmn2soa0sHn/Vpe39N9e7n/eInUCC5s64jgUqa9Hi9BKI9XM2FnH0tQ++2GfrAUZmocaKsF9
P7QeYig/379/0TfmH0YobnXfwfdm/ZF7Pyk23NC61lVCN6aOALUXZIpv6UVrx0xqPfBnvJWyT5q/
8o3/e7vEpBGPIVhTzxNCiiGZ+i7HaWOWCLZzo3d2c06aEWJC7YMn++ZNknVDIwryCuELr5+s0VbM
oQYwJtTi1QbJdnqYXDpZsh3cU9Gr5GbINZ/0ZGnbHy0jbwxgZh/L1R1h2br3Eszw2ySbkJgT6dKx
1zC28n1rIqODDpgFiVHFH7xLY5k6z0YQTB9ciBA7dPBSZ/fZwmfJgKUg0W3oXvk1nT6N7uiWpRTr
usov8zAxd9RB8DUUlR4Yqfih6XH1wbT7ksz8x+/gOS8hsZ5j2ct89ds9Q0ggVizmd8QWVYA4jO8H
UfpBEnOCmGVNbT52irXtp8+Ugestjeyf74/qNyZEtmiMMdCLOnP/8lJ++wFdX84R3itMKiV49Elz
MhjtfUxtaSq3GRiNv0IJvYxlOFW2TVodWxPrPL9JlpjWbWdkgFVTvdUTaW3QJdLY1jXvg7H8xjSF
J5jvFZDFsuE7u7V5oErjgH1Y5yFM+koMdEhtQ42f3LFvsKA57r4Wg/wpSAO9bobC+fsJ2TbY5rKc
LtAHcbZ8q8HU21LD/4MLgCgFm7aXYpZaa7qqd++/xTduFUAW+2IMt/hsnOXPf3uLUnZDqWuxvRYs
QdfKthKUBhzsqM212zyykd/Qwgzwvy9i4bgO3r/8G6v375c/D3emvKRFsLbxYDbLkI10wJetqj54
n6+H6stOHVexwV7IQsUEyej1Tepo6GWsLBmU4IBXCOXcRyEia1P5egi30s3+iQziqPV2/syb1wP8
ywpDQhM24tfXk3nZAc7zZeCWTbvxmxZ6PgVJYCwJTUQv+uD2Xr/Dl9sDP4tvHxoK6X/e2aKmm1Go
06nrAl0ifU/NLNrOs/k1k3a4bQfduLAB1m7cvo825A7YH8yIr5fUf6/O6mZA7OegtRz+fh9BWm8Q
NpNjgw4dA84EkSq0KnHt9rrTBEk+GijRWuvm/XHz1kWXQyIj17Q5PJzdMnJjDedR2mAtTYtDXo55
oLd0L319zn4JL81uxdyPH7zW10vcy50SaaSzxtGbdAkgfn2nIT5GSOyywaXnzFQqK2efSIVppp4F
QAeBUsePMJhGMzKQ9+/3jRHl83VSSmHjpHMIfH3pPoTuWkxDExQdEptO06JLwBk+slphBCamwcP7
13vrVonAXPaD3LD3Ak35bVoQcZempknikKHjopqSSBwFlOe1nFz3EqNejRvIQlgpYTF/MM+/eaug
sTivsR81lgrA7+MpjzVQJATlBkrQXxFl7azirpseen5EkKrpo0f7QkT675X0n9eKbIYJzveX5Kqz
KVCHcFWWdLigfFn+FgSNExBkOdMEdmZ5XwkXrL6EWYBZxfah+JUepoqQFd0KcfsZAEY/2jCebTL+
+UlURagyIN91SD9//QwybcqTeW6RmxTjPd+Xt/Uj6gxR6uCQ8xcdGg3ByxSeKlVJpFTpiDTKs3Eo
vz8MluucPxp0BkAZWB+W3evr3yGgsdpDbrfBREeZK4NzzsbI20CkTT74uF6vBP/cMqmyVHYQN7Cp
OHvtml/q8TggAigi4Z/s0ax2Qyi7p/dv6K3B5cA0spYy0XIMeX1DBEvbsXJRb/vNQm5O/HyLSs24
13sXd7dOy/yvlvJ/b8vxHKhYpCVSBXh9wY7+tkj0Gl9yk5fbftanI3S38TDCBt79/b0Rn8a/aPyb
DObXl6qtqFRpz8vKczwmUhflfl5AZXbU+5hHu3r7/vXeGhwuBTedaGRoHd7ZnNQ2Cjq65bZB3Qyg
9oXT7aW7xFGZGIbev9Rb0xG7PtfmRMz4MM9mXhtvUNfGcRd0lWtuWmcuP1etl13ndmSuMvbr69Qg
FWPVYbn74AW+FPXOvwGX3RHnfv7tnQeF40tAN0M3O/AKFz0k8ZLBlADKVGLotqam9Z8TkrS+Q/1p
9zH9Dbh1UZItTE2B7DvMQ9Ry4IQK9JHehZtDiFzAICGGU+ycLslt3gdf0hvbAQ5hC8KL0cAXtXxp
v83dodkSUOL3LermzDgRKXM5Wbpx4xNsRC9l6q9ptWPsbhWK+XLy9++/qjemU1/XKXgRuGCxfz0f
FrmTKgqZIXNXnAH3ifvQDYYareoGWQGRkfHcoovTwEx/RSVGHGvfd+3Ks1Nv54Nwu0+d2Xp4/zf9
+URYPDl3Lzt6tgsv0+1vT8SWEve2yGCUA0rairj3ELOK7jg7o/mMTda6z8zcuwWzqG6VTNwv71/+
z9G7rN0k/ghqt2wezo6MA/0oumQtBQ+HFvVCO1zzhKyd2fbasa4qbz/n2LQN1ZQffKJnp8Rl+oFF
y+wNV5isOXZor8fCTB1FoJPk0oB19pJW2I4FS7fwNkbyl8DzfWhdQOiTH8o4oMFkXhuJPt6//wD+
nClA6sCvg2LqOBYl2Ne/IhahMVelqgL0omJDMxS68WSk10JV6vCfXIop1Cfl17TORx9fcQW3mUtl
s919a7TGIUURqdwChHc/+NDeeq8ulSSwgA6N3ReU0G/Daswyx0qtQQYOckaEDljrQed0LqQD4Gnf
52IWq7rGksMODU3GBxPTW4Oa5ZIZGIgz3b6zlQWuZqsyP8bokcXmRejG3jqhO7zGzlMuqUXanlOs
hhhYi2nNGZfvP+dl4LyeFQHfctig3vKymJ7tDNLQqUVn5jJIe6+8wqeDeIg2u3kxOzqe7Rxf9l9f
kE03zRyeNL2J84MqCe6d5dkacTo4NfERgZHJ28lBoEWGxUUSGVg83r/iMirPbpGdjw5Gk5nUdM9x
wiEB3CNRX0i3KC5tehbskyL3hzpdG16kkgLw4GfZf/DF0r1mmbO5Lme65Vv6bVANFcYKc8iqQHRd
uLNyJztNVhttJ2Q9CFh7caz9ITc2YzS0m7Tqsiu3i8cf79/6Gx8sK50HCZLikkGh9vWPaD2z9Nuo
q8BPDcY3ZQzFzhJTsTWdprl//1JvDCTWZzpA9NYoHZ6HyM/6IonRGqiuWR/9bE2/PKLIxFjZIZdz
2nSuP3itb82Jyx6Tc81S48GQdHZzdHsj5ZWkMEhzcIgRJmSUsm/2OSRrAR95bg/PNXOpDBJqQLvW
cUN8TVFIL/n9W3/jKVtLlQkbL4VLxz/7hviTQcMcVgfM3f60zv2GHtgENc8Ka2qL71/sjdHMrZKP
7QhKaCxFr++aXjzRQT0Zcei0FupAYd3MqEb3me/fMvnDu9ES/YO9wJ97erq4wP0WGC11NHE27zsO
EthEcYMYCdHpDrDAmLmL7+/f2RvTMGUdrrEcy6lxn91ZCnI5cZQjg95vLBJJrOwIFrtFOsx2jNQr
/gzbVZ/L3ezF6X8wfNn+MkPQfYI7fnaLpeU2MdY29ttW2F4WMhnWQzyEC19tMnZuXGEBfv9233iR
7CKWTia1dkbw+e12g6gaK8Q8IZAlya5EOhSL8Usuwx96OyQISAbN/Puhyqfp0/ul3uzo9tlik5OL
pheK8p8UyYSwy/euunEu76TteE/v398bEwKj0zBZWhinPNvXA9WSrSG1bLFaYMVfyzpDUB0W2oWR
eJhN3ar8YMfwxjoKLRnen4GamlL62VfIuxKp5+VtYKY4XVObD4PDqBLrBF/ypnOr8bIxmoqFpgsn
+FlKfFDLevsHeJxqKBkyjs5u2BlEzELGD+jnsHxuQow2Zs05xiMB+1L6dgK3Dcl1X4rqKW3Mx79/
3B5SBnjKtDfZT7x+3GmfpxjP2xZqHC2iLvRqsOaStvQwmBNM66bYvX/BPw8IS1/T4julwMN/Ocfn
k1Snkw6e+xtvzsQ+yYAWRNOExF2bPpdY/g4D4Ke1mjVtNWlF+qCgk61T1LJkqHrD9fu/5o8pih9D
TxdP68JW9s4L0Ho21r1vd/4mqcfu1ExEaCkvtLd/fxWOiUyDloHaXj8bY6GflaRdA/+wRD5v0w5Z
bD00H/Wm/lhPTJNdLwkpdIRpxJ+vJxX3aM6RaW7ISoa2oEhdNBpnXFWxFe3fv6E/LwXYgAoKCwma
G6LgX48aidg5rnDxbBo/Kr8AIJ7uPdWK9ViDx/jrS7Hbs+nVstPWkYm8vpQ/FR0lN4VfHyWcwvKb
9B3+eFhvUBptwlffv9wy3l/t+ijY0/ZZeqZEyNOnfn05p/G8MRlta9Mo95tWhEPgjEpum0HQACkw
Ubx/uT8+fq5E92w5rVNCYQZ6fTkjU5E1Azih6xLHm6R0a5Lhy+5aH53hRIx4e0T4s+DZ2njeD02j
2R99jssVzm4YaQr6dTDSDrvc5Qv5bcMpJGnPiY3Qc2CCbdeREbpqLcLJfowHDy5xYTfWo53OQIyr
oh4yxECpYlM8GUW8wv8y/WXeBUc0Hj5HKkMXSMAoP77+QaOs58zIC2tDNIn9jKGb2NAuqm/MKL8D
oDh/QkXS/Ywnw/lgpL3x6tmKYg6BQct/nKuRClijWlfTh8qrRB0JW3c3tR51F0QNEX8JbeaDuefP
Mi9TPtY0nT4q2jJaCq/v1CehtZ96APaU0SiYNICnFjhmw9eb5z3ojNaRHC8xGpjDRtHjaVe0kXKN
5L+w+TXoJtW994fjG981vwglCBB/k7SPs+9aYRyHjlPoG1MpiGy1kGtJnmbAV959cKk/9+GLnIZl
ntdM+Z317/Xdm2ZpNJHuqY1Fdy4gy20IxiobLtRgl9vCp5w3aANK5HlUcHY6Ai9U2/79K2d3itzf
X9RZf7wBrIkQ3kpLbXqBIagKjRy4mZ0Esv4/nJ3XrtzG0raviABzOB1yZgVFS/J2OCFseZs5s9kk
r/5/WgffL3KIIdYGbMOAYdV0s0N11Rt4WEtRJieny8F2p5JIy96CEqty8e2YcaaTGY70emTZ6Xjx
nBRzXg061uDX2n+NwYKzaGtB9wtAkVkilDNp9sm0HyxyQAsq3aEiTXnO2v6CPM6opq4scmpiyO/o
yNTO8YAY2Gyu/5VNgLPl4yWl8tHd+YLKMhVpzKawbNjvKlmZxQL4GxkbTZdwyhMrBeuvFU6IRjqA
XhpBMCzqpoIWIuwYiZLH8Q+mnKcHN4hOjsOQ1e/76XxLcweUgJ/qEc57+U1HXmu9LH3pookgWtQ0
Ha//WqKCj6DvhP4n/M6TI/5gT5Fg2Ey4bwIr2E+AXeY9yMR+jaQU5iWHc3iBxThDuEnlySPvILey
dUq+CjPG2QLhcjvYOZkg2rY+uh0C3fmoaJFflKz996isIHySF94fQ42agp9q/nNRBqVNjmU4H5fe
69HdgcL1ePLvPz5XmkXd0aSKwL/ubtOFMp+BuAvsLTtpPyRIOz2T0faIXGB/UmMlGIq0n56oTZ9N
xX1iR2WKci93CV00bKG2M1FY5NRzMDvRPOAHjW4q1otsyROs7P1uIgVSsGO1uhzd2Z1h2UJru8WI
JmJbmV99pDmf8i61o9xCLwNyGVJnjyf0fjERjpTVULgbB7O47bC0FJoTRqluNK1FBbUZ/1bLwlOb
L93e/odQNMoo9HmuspTZhpKl8DW/REWWy9gIfQFZdRnQl8DQ5uxYPJxGsg8OpAAjXXM3qjXpM81I
YydqCuv9LPIEH6DSuk5+jKcsnqsnp/DRqiS3AwpMs0xVDbYj001Nrq7B604Zl34DEFze2LrIHJlD
/qVdNRilhhU/NYgHnhyGhwP1qHWxNbEO2+MPMWYrawufwcjIjD6cWgtvX5nqH+pxKJ/pl5x1Yw7j
0Y/RLXSY75vpBsqCS0IdLApobT57rqy+wZvkXYew84sLIfGfx2vm/rClsKY2O6gekzbQ7rDNqyQr
UVN0I4kx45OZWFj8Lk7/Xq6VfcNowb1oonVDDOiKlxHx/ZMlezRcGp+UuTjvqZHstuM4t5VVlEyv
2S7Bcxw7kARtNPatMbAhc2ED+3i4agts7zZseXSYQK6jAFv7DgC2ooWdTD1GGkgTfUCcVP+qDS4a
ruUYR9YwerfETc7y48OgPOWwQTBoye/rXdYaUBX2GzcCcWm/4ujcwFMieWr9JX5eUER6ku1onszs
0YfFXl6BMnj5mf7+nYIdWNDJ2okGlI37UBhZfxvApNgXI53cfwsd+8hQN7ICcExW6+j4eOm3x5N9
9HEBAFIq5RblLlc/8aeLfEwXuY6p6UR6PDqvzWxNSu00jjB1he8rxrOX0VE86lC8yrhGKIbvTolg
9suyUg6tmmkt3/UqR4S4FM0fBsh6C3o07kiPB3hwtlP2AiegagQu6LHtAFG5b5tKIJ0vB8PiYlzQ
QyflvSae+P440sHQKBVY1Nsp+3CR7M7bHDJtaTR4zLTArPOh/gt5quyKm1sV5p171r0/iAbmWhl4
2OBIQF9vx9UUJRZzme5FurCoY1mUJDxhGVFXzPD4x3Q6STru43ECQZEBp6/qBsEuXo/kQ+VqWXKd
F6O8eVzQIT5BWljluQxxF5xOkoAfeNDtMeCC1qHDS27PUwYPks3KbMvJXy2dx0JfL+b3GZGn7/46
VL9UctLR97fsPyvUJz8jgZsgEYXk1FPsIZODMJd8TytCp9GAmGDpx/5vJLC8dx9/bfU19z+P1w26
OCaJOF9i+/MCC01QXEniCDNl95md2YbmUsqXx1GOZp2dYnP2c5GT72+jDA3M8hSSMGxM2Ty1Q5O9
eDhrQygfXkZtPFnB94cgLTkuGDjBGHHSRtlGs+j9kTkOKF3NwxSaQMvDIG4sVIDr+ZY6XnWFq3WG
I73foJSEyBv4ylxw7J5tUNvKhzxFAhhdDrQUjLXC9KBI7BtpxpvbNcoHmKyLtgYtKlLnbahmClbD
hzSP7lI6v46J511st2uua4lpSiFRsVobZAwef8KD8Tm8DTl+IEcoQPA2aD6nM103xMLyxQHbgtof
kFVPfK3GcTzpHx+ForfomT8Ye/7+GdpVfpIWsakMKQzr3zZ2O2TS4AqwFey5eHo8rqMN6nBDA0bh
Jci/7HYALz9XSllDVa/n5r+tO/WfpFxFGU70qJ70ymq5qO0lDWff7L/rom6uQ41NRCQbNGxQmpmu
gbTFr0siUyjH8RkM+kfGuduiDsUQQLTsUp1S53bmG+zHUCnS0us84cpw6RGoe83MVvuUZ46eh4NE
oi+bK/PzKs32Y9zL7MMA3xY1hcH80FnN8glfuQR8BZjUWe/jAe28Hsl5La3/MFEmgIwbWPQyOxQJ
T+ZWLYrdT1fNL8gQlNLvLX5bZNzcKh7Tq9Drrw0yNS8GOryKJpWGtQcEKK0GVEAE0kHSK8YnjUsV
coLwP5a1iay7RaP18U+6O4k46+AS0gukk84/d0mowojVEg+xMJde+pKgRzBdpE0FEW0A64uDuMjt
7QHZLlwANK5UYWf79eKxbjQxazai+HChzXSwXlthzpEHa/mlndKz9Xy3eeC6EQZ8LsUzl/N2G8/r
VmHjy+iEdiblrYOuAjwBPMKKc2L0eGh3TyXV8FNRoCNYIOB2c0nSC4/dUQ4BsnMQ6aBK9K9hwCyk
MCro2aPHEVSajOomGE5CH4wyQPOO05bfwDW+OwKxA8yHqu1sVCuEf4WmVUYWfesQ4Tfx5fEo77Jb
IrD/KAN6qj++7+JaY95TioJw4SI1dNVizGQFjcGorfCykKiaRGW1NF9SE6EzP0Ht5HH4+0Iw8TE9
YwvBGKBPtFtAKRHBDeXEh9ITDbGOMn6AryEyYW6OmBf98yxiH8XDDXVD41swyOVD4WF6kBSxDB//
GhVss6HVjwHUA6WSwgZt7e3qakFBoJsG+yUxUTTuWsOL6qEe3r5JSRZYVr7FDUdlcBtFRynEjL3G
DsHyTzcRYKajAVpEwHUKoqKxzp6Gh6PirQarko4L7+FtvEXZzs3AmEOLjsKLrJP6veiw8nw8d3dp
iZo7Hg0K5MaJuE89DQxVvFIOdsiZG/9jNSRdVubWfxc0TbQQsLz9eQFxdEJwPjjwgN/ywqeyAEfd
3r2MMOKmw7N4VpgZo/v7YNYVKtAuLgSr3SmVSqs/qw0dR2SzUNujmL2H2fVmN7mGB2+nm1bE8Ww8
r/WkQ23RQpVvRG3wZF7vv57FtchbjCIytI99a7MyvWI1a+KZwtSekCLHmhpB3pNz/P7rEYUeI0iV
gLxrT6SxAyz+KE9DhloTJJR6P79afYACcCsQaHEWDZn3Rh+ck+1/P5kkXZhI2ewEDiB3txV4BbGn
BVvBhk74LOI+f7aRl7lmfqzj4lXOJ8O8P9OJZ1Oh8XBqphOwuz7ouldBOwSApke7vtreXOMqaGJ3
ZCBlRuePMpzjD5emss+IbQcHHaEhlfjqU4LX250tS2JrEhw1OvZmgQLQKL1wHh3z2g9eFS1gki+J
MfW3Sswycir8EDVXs77oDtjdxxv1/nKxdDYFqS7ED7Ls3XEwTmCe8L1CysGYimvcdeiLG6P36jqI
HT8OdfR5WVeU5cnuEHDYhcLgT2pmjGpEIkYHPRMLWUtDeSQ6HtKAwyhPst3DeA5zqxjH6mG6PemG
0sI3nU5IiB0kBmhaxQQKt3wv+KowZIfl5Pl7NJUAR9iZDpgkUqBtPOFKl+cCIg6FjzCkoaPMtKT+
dBU4Kp18taNjQPG2KX3DBAXrsA2VDVrhWjWhei8R14DELrJq/wxhdTSBYBcoIJLSUh1WA/6p0JTI
JUnjrkewG44vOsili+vxgotfnP/tTZ5xcrYdnToAkMBX0SBiEtXP+SlcTNPTbD0DYuswILo658ZT
WdQabM9+eB1gdoeDUbsni+Q+46GMx9jYBVBF6EptgxrtQvPXw3A4TgzQ0VoeiM/zMotnHTWvhnbc
3H9G26/6j11o7etc6PPvj3eF+lTbLIMfADmBLehD3d4z+FBzWYICDFi4ZEsalbqAFI+gFFYdQfCN
927LY6YOIs1t5S+PIx99Xmq1JDhclx7D3w7dmoe6cSXz7ZdtdxvsUdmhNNlTkIw4IQ7WFD2O94Nl
vx8qLV9kHHAbplq8S2QRL9QLV0/YkEMgMQNJauUlhTPhP9Ln4RuZVWnWCITEbhW5qCViHYWi5Ud9
nprfjbjGUsiu2ta+WHNtJGhKtR6PqmwcUJ8XmLxdgrSUMvRB5v02ZK7xb0nReURy0KyGZxD/xQBD
EdHxkDZd/l/LG+e/EG+se6wB0KC6OLnyzWrXqT2BNxwsMcUNAtPGuUDatVvXY5PSv14hiHcz/KC0
cDFDCcrxiqcdPNFOYEkWuF1oUq1DzhT3nJNpV9O6m3YgfVRs0Ophc+23cWANQYtbgIXsi579sVg2
EtGV2+vfZWkMCdYhvfg6GoBSL7ZTMB1I/JrfOmNxBzStM/v3BnNB2uRp3zlYr4n4s5OJLr6YlLfn
SyYFiTdoLvxIE1ovcI/SCu+Gx2M4OFppDYN5+iFuwNNgu1TzZa2ctCex8zR7joxgKb9KdFQvPMiX
k6P1KJRDxxhUAj0/cDfbUFYp2tZgQ7JugF3y6WjVGLjNiaYcT+qzBwee4gb9X6jdhVjb6rTLGJXj
COPdhGMCKuE8jS68AlMEA+tufsaqfD2ZzMOwjgeBjLezSX63HaFtJ8ipZIzQ79ypRiltsBVzUjTY
1bWi/T0IMu0a271/EvdgZumeUuii+kS2se9Ep/5Qzym/J9R7q3oumqwDtet372NT//7m5cJtRT2A
vE6hGncHTYmvyzgvBS9mtOMBBGO5EaCZhoCq53Z/Po51cBVvYu2yjLlupjoR5MrpUOpfJ7Rw/mxV
X/pxlMO5Qx+KmgpJo7OnXNt648vSbFH2MJIOFHcXfBGNWb9iDnPGlToKZfCRTB6kin2xW5VZE7hF
DKIwtFobglYP3QGoTvFsiip9eTyqg5VIXkEjhBYez8Q96HSqvFmaacxrZkHlT6JlcdN8SV23nZKn
Iu+ML8tcOX88Dnr0wcC2qYVBU4s38Hb5Z1h5eM3EByuXirWYTdB4TVDzj6MczSLPaxIKqF58tN0x
QvlUYHbI0Ia+N/9I+hodatP74nbF/7DWGQpJCuJTVLh2n8vyJgCq04yEezplHxqn4xZBPbGN1jXW
Tr7X0aBIp6HScRbzftnFapViRBlIK0xNOUaODuxuFBQ1m2U5I/EefSWSaWRdLHjf9Gu2XyldDOl0
krPRwBfotjZJ+uSN8ZuRjtTyFGcXpjWzxKLfRmlrx5cuihihN/Z/k/V11wp5+ZvJgMLJneLnx4vi
cFCqNkrerp6du0G5WrDYrS+oT1AqfY+7Cq8tLPtiPXoc52hfweD/vzjqO/6USasbx7Q04lgoud8M
A3l90+4E6J9gRRIjKPGYsoOT2qFKY3ZpBg8fntG0FkwUGnZBYbUkblmvBB0gmuLOPGS/Tdky3vBi
8T6UIw4DJw/Ko+nkfUK1xwkcUnj1i34aZm4UQy50ln7vtPXLuLZ/1YlunrzqjoOwSBS7BfL/7rZc
/AlVV3egwlNN42uAFc1zZuKw8vYvpghmOmUz6lZ3bS4jr6tsNK0QIFP2HuWZMhxL1N3rJUWMPPbf
ySD+93HI+4FRaTEp7oB/dJETUmnrZvZGszUka7/kfaAsOt0vxmT53x5HuX/eqHqOAQpfdYZhvW6j
DNVkpilEW1gkXvkksTZ9Z+aZ/7Hu4jasJDkABuRY+TS5uD6OfL8JiIxIJgVlDiuYY9vIqEW0Elg5
H86vq8+WhssYoGaBuVDXv1h2XF+dGVDz46D3m4BCkqo8KgwtRCw16T9NKtXNoUzZfNCvcOLuNMeH
R+dpke2Mv9fcorf/JRxwThhCP+pm23BGlrio9qhwDTrWVpAFWExg7Dfn4/dFi8/wYkej47QMoOq5
FB/30lOjk9MVXdnixYTvmYLlRW6KC5AB0f9XDLq0k3ru0RJVp4niRZKI7JHRmeHByUl4ufC2wlTS
ceSzniLZ/3gSjxYKeAwKUz8KN/sSWN4jhgcFEaRJMGQfefjKJ03mWDWucgyzDDsaqHN19DjowdDo
IiEoogiPICV2qxMYZTBCyObLYQfxrjTL9BpMnDKPo9xf2GC/eHqCcnaIsU+E7c5zq7EkCtLcAG09
zC4z2x0+IfhVvPkxQ56jSij8v1RT9704SSEKzXU2upmjEa9ZszK89NcoWHE/w2IY+24nOaMmHyxI
V7lYqOSHRGsftO7WzG5rLrrUFn8YReK/0tSqf9M0iZFuXBUn+Y/6KNsrTvFlQVrQo6LHuUfxek5F
03Zd0ALzF/nZzuV8hXTshSjDJGHZtRLjPq16nZO0+uKn5plo4/3XhBxB7qDTo4HC6uyylRIzDD1Y
PKD5VYLriRvrXVRDjruuWFKIk8v1MJgqWvBBXejXu3dNJddZF4hzo5FY9E9dttjv+3Vxn3ilGk+P
V+k9AwIFGtv/QaGnfIpMw/YYq7GcLhuxVFgrlBPkn2nGP8csrwG+nO+ScS7eOzMaSHPqQAzW5vf2
5PefH/+G+/1IXLpV6pZCO2YPPABFo7nWihYOWrzzi54Z7TXJ1vTkvD6Mou5aEk7SP1tN+k/XA69x
1mjpV5E0xfickeWCrKD293gs97tCJSpQaVRxj1GZ2yjW2M9agZE8yEvK3Va2Ti8mzqWvmaucF41m
HE4+4NGwOMMsOv8O3Mk9+juxB4SSgRNEa2f1X0ajcD9MrT+cZM9Hw/LAhIBfMZW+5W7yKtxNymZN
a/Byhf2czkgAlGjmo3U2YzFtJGfx7u8FZvCneOr3/PSxloaeMswUfLcX7UMJHuo3hFmX58xpciib
/p8jZlInm+5uiFCK6X0pAB3lujuKhB7Xoq0S1F5ns8ekPRdBKG0PjzeFPDey5gy2f7fJiQclgCqU
j2ronZyal9brMOYTK0VLsfPoWxo/FvAGfuUYPV6UP9o7m8NTxbJUG4FFAnd6lwnOHI8NQr5Y2ffT
EoQ2Fsi/s5bmT96KR0ZZZ1VN020pw6USwbVrA+svPcsxvMLrJH+P2YT562pa6IouOZK4BT7aKH5N
9JXtuvoL1Q9+f1U1v/GoH54Nt19+oYI9IdlmdfNFa/qTRO9w5jizaMBww9It3S6OukXmeWY74RQz
u++l7omrM/HY8YdBO1kUd+tQTRxhAGQoldE9DkFg4TBLnt4YRi5/OtKv/5JxtTxhFJaCmu+GfMKu
JDtTvjuKqhBiUCH5+44EWAcpOaU1V1GjGcs1WOcW/oOjYYzQJrdq1HRg+jijPF4kR7NKsQQCMuqN
gP12J9da5AJrKa2MSgcdsj43l2hAgJM6YX0G5D4MRcMHrBlagrzvth9QrsPiJSAEohFEGMZWThcW
mYxxUDWWt57HfEAU9RB4ByOgCk/bUAhdSlv6dhmNsvKfPLpq0eSM01Ur0vRmBVX8n8ezeH+fqoDA
Fm0oCEhC7NEX2kypDRt2LrMZx4uLYTfBDaBz+Sp6rXkvk3V4p835gCZv0fyTBb159fS8OblRDxYQ
UYB+wFuj8bAXcAkq0INN7RcRWgxe1GdWg9ePjcMuUhgfgxjfMLey65OgB1+Vo5OckLI6F98e3TJU
I2RF3y4iNAzxvUKK6NtqeAOtF5ASj2f5MBT1KUSH4XeQl22/alfzuFwkoZJeT3AKLJPb5Jvi4+D0
5dsPGxA7SlVU0Z3umvSoD062VWuEmrrg0sQrlsMIKoVN3Z+VO+5SXLIfpWUHrBdxZ55w21ElVa5g
SnGBEEwVYBNdOE8tWuWhMwXBd9fp5utkIJ3aK8QColJnz6KjSQWYraS6eEpQmNiG78iIXPzWy6hP
cfybhIZya6ubodHG4qSwc3DXAjMF+KA6BBwCuxN89fK0qxxR4qM06TDI+vZrGaNU1cR9/WxUuJA9
Xi9H+4HCKdmfC7SF0st2aJagSOIWcxkVidm+Vp6D6Wpr1jd0f9YQr2k8sdO8Ozl61CB2ly6C4P8/
6O7SzZZqnXpUNKM5tiYklKty+Qqp231q6sJ7KSwrvQWFhy/cbJvFH48HfBibchbYC3DUwCa3A/aN
eRknc+W5Mo/Wu7XWxwuZIYjJwUrDvhZ/FQEWRmJ2z4B7R4uIyrGSw0WxFbzJNjBWabWvZRnGWOOa
PC+8fX/NdQoIHFdnsNDDUGRrP65JJdu0DUVlq6xbvS6hFBi/rHgJf20mD8Ky0OOTKsVRJCsAN8vb
RMn27wbFpM02bL0iAluXheuAKya+T+U1n73+9vYPB2kU2jvJHojE3c6oqQvmrs5xg0Ro/YKrZ99d
grL60nU9htu4RdK1NjSaAP386+PIRzcXtUj6LYT3YM6p4+mnnBvYKQKF0uGkwzY0MoPcunW9Prz4
i5uGop8XDLsz/7epS5seW0Va6RM1tpNU9Win0iyHYcWxwK29G/8SY2ZF3aSIRjsPXoSZotVnY0bZ
lfVfho9eNq2cM1m3uycU565CmihhQN6h+65Um5nVlLQLMTPon7M9iF/Q/fFPCmpHWxJSCtJFqo4B
53M7vWOVLHM6BAXHq5g/1Tbf01/m+MZt+acXO+0adqPXflxc5CxOJvXoYlG2D/DmAEt6exSzrCdk
jPqqjOzJ7NvQHjN5nQfMlB2n6H/Lx9b/yw8S3C57v1rCYfX1M2eGowNfMfDBYSDvQVayG7wouhTx
0SJyueRCns9gQ1KRRxLHszCv7TPC/9GOVTco2TuAair723hZ6eJ8rBHPyZ0y9BcszY3OzW9p0Jcn
O/ZoaNB/ePRTHWLb7kLl/ewNWWOR9gQZHumN70Llj4fn0q2XqxxW+2Qd3Q+N81WJeNI1o7q4b+W7
dm+scZIU0TTLL0k/iNcRP0mANG735oQOCAYlGXUW0RvZ5yOlEvkK7KGIqrwVT1JnswOVn25VP9kn
K/ReNEDBPfiLbrS6MffnXjDUNsXgioxVy+Y/zKGYuostMoSnUK5fvy409f6RczmHQyAymuKO+GVq
avdiotZxq6RsTk7D+3OIH6N0UjkSYV/uAYWlrnn2uBacw1pWfmtqR2Li6wz2s4sjJy+xqh1+TURb
JydJw2FcKiwoDftgDfZtXmEmVT9OeRGhg/p9xjP3CvTAey8cSuG8tpeoEo719fHJf7SiYHNgSqBE
AO/A9gG9L7vqmiKypVHCFZR4hOdS/7BY+Gn8D6G41dDK4xTgnbTdl6sUCX8on7kH3Xhz/Gxlx+CP
mPT9mf/U/b40wWqwgLmxFbh/d+QMQzo6wiaUtM3mMhVw3Udy3KhLEv0ZvJn58vahqVsLhA2wUKCb
26H1mSvMuuzYLbXzKfX7JuQur2/+mK4nkY5GxkOB1aHAmnf31VJnlq9JRla6mdImgrawdlWCb2Q2
fB1LWZ+A6O7vRwURIWuGkMGrcv/RbHNJNK/x8sg1uu42edrwqfN78wQSebQKgb0ouX/FZd836LE6
psZftXmEtOl0ofLhXp2CVpfgzLk+/lRHA/o5lPopP2U6dYaNcToSym8K41MxxjkO0e70P2xl3lE0
IsHzw1jf5eAzV6GRYH6DaFgxvwvq0f8Q90iLOtMc/+3RkQzb8bQvf7A2lM2IUl/h3GI7b4eWDHWl
c91nEV20f+KY0g0+9B4eGPDPFjg9b5/JHxrbQEp59CMvsw0Xo0rlN4iboAPQDbchdefPcKTe5nuG
gjRgsh+FMLJ9mhX7BdgHZmWnHVFE1U49QOG4Cbu+zf+cU23+CLz0rCNxsBbhJVBXIBNlp+1rYSjw
+US01Fqc+xAKmBO6aYqmcn4qO3IUiguPwgL1TG6/3TElhN7OtD+ySLey9pLEOLNMiTFyFlM4erzs
jy5ZVceEUUWuQra7ezFZaQHbm0M3KmWsX7AuMb4bsWZjfpwpdZUSPzQfc4IonQP9KUE1KUQBpXyq
RV2HsnLFX49/z9HQFSxBZ5nytNq3nmy45tLR+gxRdi37ZKxl/IFDD40iPTnDPx5cqx4tUrqVtCqh
iO62xYD5lVutbRbhlVJeLK/rb0UrwFqnWT8hUWTE16YI1ue3DpDbB3AAcCOUB1A02+6O1KSN5+sF
pKs+C67mLJTNOQeCk2f5yRP1ft9bUIuBh8F9pxO893gA0u+1epFhVzzLUhlHT1cAa3i1NLD6AwNt
3cdDuz9CQe+pyirFPga5f6fBFAYlNiKovyIV9xu13uoKb1B7ehzlfoUoGT7eSmwOWsx7SIcoZreE
155G8yitqOpybNDRY74GmL9cHoc6GhBcVh5maFbdi7bLGrG52tCSiIxdA/QGU1lS5o8eR1G7eVsT
IgJVYfw/WIWs5u2KQHOUtuCUzlGNJNUveh/kN9dBd6rnbfhU8L9dsMiufxm6xX/7AuESp7pINqRa
TrtnCsxzbw5wjo24gbFyGQNxG6xh+W+95rhF1MVysvYPFiTZkGI3qA4KpIPtSDFdigdnJF7cVwsQ
qqYMK10kL4HZLU9uCaf35APeb3EeD2R69F9RbuQbbgOW7Yi+UEWGPORd/NRC2kXkdDXDOOudV5pV
9quVifwkaTkKCkeVM4yXPSJjagH/lElMhUVmPs9zBHO+vuK07l29AY8rwxXae9dMml8yvM1OEouD
XQE4+P8HVVP/U1Dd7MFIAICgE+rGYdOt/juaUDLsxzL58ni9Ho6PNB2Rf3bGHSl5LMpeTi3rFXPc
5W/DkNhm+JlW3zJz0aKhYinVjfdm9hjvQIiIbHlq0Ui87j6ljahQM6flHBUOLBW6bks0o0n+Sg4a
UN9z/LcfM8QjRcNMQD3kd1+xFWuAaVY9R7m3dCGpzni1UaAMpZd7J3fwwQHA0+6HECB9L+6i7beL
Y22YGtHO0UDv5t2K3sK1jy1IRnmeG8YzWjjaU2zo9YfGkvFJ7IMjjvae6oZRhqEosls3hTnnogtW
yX0nvw44KX2aOzv/9njFHCxOfJRhHqPPRK6xL4eQNRk1Hq4yEqml5BVF9sT13kZFtnQn75KDxQnZ
j56lOtiQIdilM0FWFEsTcHr6Nd35vphWKpJ6/Vo59PvKNh/+o1VTeRL0YHyIHlDCU+eowYW7/YCL
rq2UZjIZucEcXNK61CO01ofn3JPD5fFUqu+xvSxgckMTh6BO+QWlhW0o1xliI5DQ/VmR2Z8aQLjQ
hiL1hSpeFeUU/k8qS4fxQG2CxAF8RPVjG28BcdHKnnzIXhz/tSrn7ENaJi184zmp/u4CUZ0EvF+Q
DJDerNJp49G87zgNftrJ2VinyOjxSEm6aXyXDfN4chMdREF5TgGMlCQQEhnbYaXpWlhmp4mIBQu1
GRjEK/5E9cmhfDB5FG2gMgLFYVXuC0brZA3C4FaNptSSFhm1nJ5imRS/ab3I3q1GH59UAQ6GpWhS
SimC+hT37HZYjSObjKauiILG1p9ab9Ku6TnJ/n6PkbbSiECWXMXZI5VX3yy6wF1FNDpD9jnpx/hV
65eMk1kalJOF9xlpk/7kix3NJQoUpCmIOamn5XZoWaYJ8hVHgGmq/L/R/S3DJJ/n53RBdjuf5jPp
m/s9zQuMuqMS6YQesIdqDkEH56utJnygKoxy0qx77W0WDNXbMxjvwVejvwKyiXobVMw9e3gRebAO
Y82Sr6futcst46lIeZI8PjkOBsQuBg6mtJ0Z027Jr06u9b7BgOa4LD+beT9ec7vBXTA9E1e9jwRe
BLw1hHpgMvb+zKBZlXpj3pCL+Hr/yR5051tQVasJObEL0pNh/aCNb09Eov34SgglcwTvbk/ktqYM
07w5ElnaTGiB1wqiv2a+d0HXgufVSpflWSTVMj055DSo/yyZg4JUnes8YVvdKS8xzsTfx1VzhrAI
xuZXKZflu+YP2bcltafv5K0BQL0OJbTnhRKzdSmlaa3R4w90v63gAFJgQCpDaWbsUSITxIbCSrIx
yhLqNZd0rppfC9pGCTQ537ogsg4JK5An++pe+oCUnOoQpAIEWlnyu8sr4MQdqrQdowmC129zvGqo
Hk/OalxbIZbxKRPSvdnKY/fWS8jn7hJb/2pe37qXtUjt4OQIu9/nyG7zdlQQDjTW937dc5qUg6TD
gPb4kL0beClfl6TEv2oqxndF5iUn981RPHrSoEZojbNm1eb8KXG2sXovjHwk+aocM6zQxr0GHdzb
FOzkReCfdXIn3G92ytz4kfMq4YC5u1CHibZK2ZBXZl7WgXXo2YF1cZYtH0VRRyUdW3ruHNXbUWEA
CkwbMGY01Xnw1GCBe6Ml1Z+s2PuNrmSJlKghFzb5yC45mNbeaBLsZaPE9LMrdbf+FzvuiovOHnwz
OkSFIkeFDE4jeI8hyBfA7GXQkf5jL3Zx1kr+WXmYsZKSz89u3CT/ebwZj4aGTAXyS+hdKmX07QS2
aK/BZCIvbu3ZD3tEyfOLWTfol1lu+f3tsVQiwvKjeE/JZhtr0FrBgkGsahns9B23X3yl+FR8mLSl
PnOZOjhkWBDkqsq7iURhN65+nmtOgoTHmy70Z20OvAtqd82lBYT00i3OHJo806+PB6gGsD2iETMh
N0aOmnsBYPl2gLHRzcGoqyN67gRgxSz9WhVSKDMB/+uCYthLG0/ebVgm4/fHkdWfvI+McjO4IoB+
NH13K3QOkmBdSz6j6CiqoraG9Ajnv/T/fhznaLmQHaPVpShpiOVtR+iXnieQ6OLZsVIhrugjXsrW
b/GLbeeTyTw6sBAaIg53K2/TXSgaCIvUlhhpMzbfJUdV7tbmyBfkfv/OLeT0x+ORHXw7Ukl0YlS2
Z4Ef3I5snYsMr1j1OK0dA59QEJoiC9ruMq2r8byM+BGnqQguk7WeCa0drFWVePHsYNsz4l3KBzrD
MKu+II9I1gKepFViTZCBFbDMUfudFmF9mb12fno84INPuYm6m1+rTJZ1lRQaLMR/sCksl3dGksxh
G4gzQZfjAarys5IMZdls55ZBa52+cKjNepLdZttdgLI01DQEdzCe6fKdXxhn/hbqD91tCdVUQKxY
CW87e5ykFzczQhwGKoCFjkB00icfY7m+HY/NlUonUmVUvBD2kqTlLHUEZDOuuSD5fSxz70u5evGt
t4R5Rjv9wRzcj4j6HsVuEigMEdU0/3SFI1wQr2MDQsYd/OqTk5biZUpiG+hw1nw05ln7Z1z6MTIH
b3hFD7r5YsliXEMOh+LL6jic7GPpOhhsuP8kqR2HZBrDv/Raqb6WzoI1XCLOuo1HuwomHU80Gt+Y
fO0qoXEi16ZsuTnNdFUCU0iDlz3gygaQUYSOc3NNRL1e6etrJxfp/ZqjxMyRqHMc0/nYrznpjs5Y
eB4yVnqbLZfOL9pf9Frv5IWCffbZWBffeBHQfZKTwPf7inKMzuuNkihOEHsUwzRZQEYWir/j4rq3
deyCd7zuy8s6xfGbj0hCKR4fos50kfaC1e6ox+48c2bli1bD4fWmNtJ66X5ytKYbLsVgnckWHQ5O
vRMBhwCO2cuQ61rXI9kiuFZHR0ZZFri3ChuNS2b2xvPj8+l+6TA4+qoo9wApZ/HsVnsszNxGBymq
Rs++jeZa/LfQav8Thr3DtZ0g+zkjRFBdL84g+vc3D5E5qWjOUTyhdrKNbCVW17kBe3pp1zkMijl+
31TcdGksETmoi7b/+niohwExW6J1TcULyOo2IKlrtwSZypV9r3vnQeG7lE3ehFU/m7c0Axz8OJ66
y7YHiY+WKB0smhTqBbub2sQ2MHppOY8rbNBfs96Sr4GBAs+C81OEPlP5tQHM8dRM7Xqx1/6vN0e3
PVVPt/gBdEh2D9nELDtBT5D3n2vTV04yirYXq/I5w4J+DAv4HTcoZvWHPBPj1TC7M9TawSLe/ID9
fSs7zaikN0ZjRxOP9ggYkrGa3g/OfEZ0ur+ESCpoXfF7AbTSfd5+2dkovKAKahHhdz1EyEHaoe4j
3Pp4Ro8GxGnHhqSSiFbsfsFK6bjt1Imoc2nZxwsHzRILnODz4M0GGhQhqKLTmiBdUWLr2wFl/MfW
sIWI9ALL1Niwi0st0Slsl0oPU+1URepoaFAJSRwYGTnfLi2b6n5unVYXkVMk9bOvcZCmY7N+aEFq
ho9n0TjYhqrmhjYHfUBMqfbrwlJd0N4UYP6gLJN90cO+FIvm/U1LK1gveAE7N1yXl/ppMaH5X1O0
dz75InUqOm0ChSHQEoa4UmFuvhZL7L73mixPkSBwljPZ58N5UQ6OiPBZ1MjVf/8pF6DvRjWoHEVk
ZmP/LCbkqeY+/ZYlZXByOB0UTsgTsQpDYABM4P8j7bx65DbWMP2LCDCHW5LdPUmjNJJGuiHsY7uY
czH9+n2oi101h2hCWuDYMGAfVRcrfeENlKqvh5oGV3iNxmdRq7o7t12FSZ1CSbdu0/rUtPHnFL7U
BducibOruoHrLf0DlK32YH12loffQRBBvY2EYPv2NDM0XIlQXVjJ3MNlNVksH+E2OyC1NeArCue3
kx3eOZsPTDZA6Lrtqsa4wdVFKsZwihN577gD9cphoOhmRcrB3HZuZIgD4M+5Lsgbt+0OtagA5c3j
EJa2gRMBHLH7JS3SEKuRPoRaCESmV4e7ZomX0CiSI+Tlzm6izk01jrHXrG6z86UNlTapXLotiVAf
3Nz4u8B85+vQHh6ynQuRdA4QJKeMSvAWjt0g0VKqSYSMc1kbJ9ln9csSNcmBKMDufACaU2TGP4mO
8PWWtZrcjMlNhxAVqeUhXcbxFOeJRtFUqQ9WbidMoVaDFAZ8F0De2xiscbyyoAMzhJYdF1/k0pUP
eeQZnzQ90/2hxpqqTLTJL3rz96tSgLwppVCX0oDaeZsrwFHYUSDOh7DIGy2EckOs21TpaY574yBg
2L0D4ICsMjHAebj5rz8o4sboLVl0/trea86qVohLUabVacriz31lZR8GS++fuIuKcLCXzJeeW10k
udHB1967AwirIZjDVQYrubmLNOm6jVvlY1jNqOP5+dLRb1K1fPoWlyaA6XhGKv32s7CTSICGhj8M
i5LerrE5G+as2/mS0tT1mj6h4z8YGFPZzqM7Y7Mz4UAWKBF6UbcH3Tsm68LSCEdulcT5+nvPUAml
bkm+N/mTn9uT8smYq/TD7VH2jgmR9bqBCMVgkl+P4qRGYpktLnhGL6xTFA2Vv8xZ8zzp1RHDfPcr
sm94RigcAWy4HsoTcypx9hpCHI4RUNQiKLaJHKoTWpD/9lMxfMlV86gEsDc/3iuQFOwYl7frelCz
0CxpV9UYIswxsSllV4WqtPVnmVtHD/LeBCl0q+zOtcuw7dvl7RLpYzxz5WhD7N7bVp8knxoUpK0v
xrS+UqJCLdfSx/yoM7R3JkCfUhbgSuP12MSY4zKbZo/QQlir6NMLgviwHjp5lok2nsAUHil0HI23
id8jLZqMOmW8pO7TUG2G+JQ3bXVWZ889i8E4UhXbW0ULZ/m1Uw6ydyteseoJDXKuhlABw/YNyz0c
smVkyhOu4MlBl+RorM02NSbo/5kODAAIin4aZ8t7KGfqYdUcH2H0d4eiWExrGZEqWojXm1P0RoNC
JAAAoy6sL73skyAeCvUEIvb3OXx0eEFs0HZbc+ptSSIbPGWsdPZmpbTeBXU796K3oAA8jsf59pWy
d3Ghh4NB4op9o7FwPSseILe09GEIIVKZ2qnkew4rC+HoVt7bhGQD7HbkmQBfb66uOEsotZsuQalp
Jx9NJbfpKljpQ+2YokNFeDk633vLtRq3woUkd4XwdD0xF5N4BGsEgFkitLNqS/PclPixRZPUDyof
u0Ot+AYMW3eIInR2RakvEYGuOpenDNPQFzaGpCZgpQdD7S0X6FxaJBRJyRw3n7GNXB0P4GQIvWjo
7ktyu8+KcuhWsDshsOQ2zyhd3y1YCYWuxY2REQorWBSX1C4wwLIHWflJVWcHb9rePQzK7P+OtVmn
3qgMN3UAMKA2kF+gMrmPjjK5f/U5xE5FjZ0whVr2B7uefh0qC8DLqXeuQeIv2Vie1n0jU64oShvV
v4XWwuASvRsdRAW73/EnDXclNgO3uR7GyvNUliObHoZzmt5ruTAfYtF17UXNwJjePsm7g8HDWrEa
KwZ586y0QLwqMdfkBENnRr5RW/HD3LcKqZ7GLe//wWgAAtCnRKMIS+7rqWkIWKlDlv6EoVTPdjTi
DjIZDyI/1O7amxffDlsdME8rJeB6pEhLHU2BYwd2KBehukTtPZYgX+KhUg5gx3upAbkHKSRZOiY+
m/DDXprWLhO+YI3V1TdlQlnAqfRsVb5OTkPfq345KXmwTPm32x9zr5KBTSMq1Oi3rM6jm0MgbE/J
ipEsCx3t5dEeMfmurLm6pHJA4V0q1iUvzOlDUw/JK/pJ0WOLOOISoNadnaq46i52KowfaiQL+ym3
4/JfaQzzf7d/5O46rL0B7nCkQrabGf3xOtU83j9PHa3PaTyCrs0V8Y83pEfuJXuPBT0aUBYAJtde
xPWSWyXE1MbhUSojD4Fa7oez3c0o/OtgH3D1OiJV701thbYQ6YJMAHJ6PV5faglPycTTns2oiZV2
+s1cNdCr3v2TJBBGIS20NfdE8vJ6KI5uTKuSqdlNiiUDNlDtNyS1BztIauxE/uBOWJ8KFzkg6F3b
9KtaDQZhYRD6aWl0hwhBf1fqiRFgbBifbm+PvTUDBbfmXaBWwJteT2wYnFiYI1XiYW3gCx0P66k0
qaMVIsNY2xvyH7cH3Fs0KptUDYBrkTBs7rvBbHrXSFKJepmp3ItcRxC6HOKFQ9pHB4/U3rOL9Bwq
BxQO1tTkenIk8041m4xVDebwKcvsXglJBwfnYL12xlk7rlDHoDDSk9q8S47ezWWBWG1ojUZ8bxVz
c8qjpvh++8vtjgImABgOedabTiuMnmLAeJhaZNF11XmoYv1eJProXf7/xtnsdSo4IBN5AkOgWZM/
u1MNdCtODvp3b+0iQAAgg/Zzj9PQ3eYbluklg4YRbFjrRjw/2Hk1aX5V51xLQ5Nnr2qfVH+Nc9XK
O6PKNZIRGcO2N0GV/IWvlW6c1Nnq7jVVKHFY0HOWfpnkDteb7vQ/2lLTFF814uRzn5S5HkZ1SXGh
1RA0fR7arFyvwdkY/CEqjSWQ8Ggzygypee92pBKntsqWl3bO2yOR6J0Dt9L9UIkhIaFqtinxjPYI
dMzEyle4LrIBRTJ/NuxquDOrtESmfz7iN+3tGsJB9s1POPm2k5BFpenV6EGEiOOmhT+Oaus7fV0f
pcc7ASGlOZi1hNIUxLaVB71rinSoVbo9bQsRTQf1T7SmhlVdaJelLdHwIy062Ko7l8nKqqABTQGS
/G7zAix0Fhej52OqaHrcjemUfeoYz4cfYP5+CE853FsbPygiEIVe3yUyp6qCC3bPds0sCmBF9s2g
L3wQy+yt1toCWHU5Vzbfunt+iXBrRR90RZQ07RpVeQVZOqb+SHU8vH3E9wqNa9hC637V8+YRvR7H
8vrM7HS3R4E6kWpou5P4MOS4mgdlmdj/a7oRLkzTdmJ8N7Zl/xnz9vnv1LYV7WRqGT4nt3/P3joS
vlHWwe0IHsLmUIBYrFNgo1w5BrWrRWj6HYjY/0qtPwJH742EHhzgrZVbAUfueuLNqE5qtOCQ7lIR
+z5odLuQmM0mP8Jo9CDY3jsS61qSQ1Aag118PVY2iSzvDKULtU5xtHe6cBzAjEOqVIGJtG32yUsV
N/cR/5v+vv099y4ZSqjcMnRUeCw2genc5W2n4XIbxpaK1cjc51ju4M/zXvOEHcBMn/9gAWmIQrJ1
aI5Cl7+eamwprqkoA2FErme+4igO0soo+9e2Xh/s3d25EWCuBH6qcVvRhRzPazMbrT6serO/x8bJ
DiIrHi6DXct7a9VAvv0td3cMQF6U4EAO0Oq4nlpLVZjIljvG7IboMa4UAwsdT3swYu2oybE3NRrM
qzk6RSTgNNdDDWgV9QPKAVCIO+sihzkN4tpJzk4X9V8Vxj+IW36eqw1CAUYvtYK1ZEBEuf6gX64b
or8RlVNYEAVNnqAYpOv5/TQ91lO5CH8suulLuZjz/wyl4WGlcRt/so2sPDooe5/415+xOZTU5zpT
UIcPBz4LyvgQN9ELtlBDicUfvBhcdyBdfsombDEgcWwM2OLAoUGwTQaJWWqgONPu3LSTebq9cfbu
cqSA1/O3Gn9tX3pNHVM00siA41nJgkzXxydKr+rr7VF+3ljbNcQEmKoIBZUVEbVZQ9dsu0mZJCzY
yrFP6ajNZyNxmxDUP1Rj2x2fLCOtnuISfF5VTOa9kYn+AtG0LXzKX1N/bjPpwGmg6HIB+129lJFl
3ffkzwfx+E/0+5vfaq3y8qh/stE377WOimKJ3JiEWtb2/2bCGS7dUmoq/Z7ehFDb4ZlcZE43XHQ9
a1/A53uvsWlkZ7x507+S2tAK/Cndrg7beiwP1mtvF9LEJJ3UWC6SyusPWdboBmnUwIGmtk4SNGPk
3oHZtH500G0PLpWdmgUDAEKio4D8w1bZvKKm2Ylo5uA5BgnyVIhThldJsCRAcxBM+qeHn31XT8nR
7bkzSehOwIoRKIAY9+bEt9WyEMBR0B1aUZ36ZuKgWylBXagZk5sd3DA780Q5Gro3Nwxt2y0X1UTv
dRxcuEhp5Jq+LRFXL83R8cemLt8B+9XPSaZ+16exO0gvdue5SrxRh+e132J1nK6CP5pDT6JMOYI0
sYpTg7TlRR3cIwmGvVuUKvyKoSY5Q+B8/S2/3KIlzKXZ0BoOemkkd80sdb90aul7KVbHSu86gRZ1
40ehcMUoY4L1gDH/tq0TI9PChPWL+BsJxPYmj0BAxT2tL8zo6sfF7Zsnnc61X8rDdt/+fEnZQGys
thRbH17HTRtQ+ZRhh0VT3lulsD7BAXMfvBH3FDVuM39ZZicskJL3HWN2Tm4aHT0ZO7EVUdX//Q1b
xKsLgYN0BDn5Wu/a10mlKW3jOfIZvYPyYZwS72OXFtnv5wDEpjSnOTfkOdtT20VerBQF8JGhG0Yf
xQ39MSJsPRhlJwpYqQ20rCgmrB4u19tJINIKgJhRNFwdXkScVmnQmL3zvIyzeopiKjUHt9HOSwX3
d22rUtta+/3XI6pq0smoU/mYZjwvfuG1auXrsWf+e/ut2juUv46ziW+gDMYYKlOLpANSn8epiE5N
DfJmLMbmQAVsd0o6KB/MTEgOtwFprolFqJbkPKCKGKZYKARwro8qkHu7EP1V1GXYipiMbApMtoF6
ZZ2yVNIkzBd6tMa+5nSSc9uEMXftXTHbR2Ss3a+Iks+qccbft20e165Q65Q/K7pV+aDOCFr3FlZk
mCjEB9f37lZcCwfgnhGv3ObX2gJsou/pW9kVWuglbsqav7jcbxDu8lCUXff5D3bIKlFkwEcB8L/Z
iaOLjrSYiJmMxihQlh3MIC2m/pOBfeb9nwxFfEbCAgR5S8nS5sVV5rUnp3XY38XzXIWNm7onpzKO
iNt7K4aBFUrr/EWpen0lf3kgzBYleU1ZL6umar7KZhE/sPSwnsZSi15uz2pv36+R/MoRR6Bk++CS
x/eOHNd2kpq6L1Co868K2gUH+2J3QpTByGoRhyNvv55QrypQTXpePKp4yhl3j8Yfs7a+G0s1Orib
9rYg7BJQzGg9oN+42RECl5JJc3nI61yKM1rryl3eptnLYsj2jExXdHBx7B1pYAJMatWw4TNeT62F
ii5wKyBBMKcmrKXqvY/FNPkuVY9TEhsxXr1L9PftVdv7nqwX1VBQSEQsm7jYTpW6nvBICUWRuS/Q
/EcMwmX9GI0oqt8eai8i+2WobVZC7pw1WU2pRXXjYjoncaI855Wj1L49xl7g9FbxbnJK4JFcd154
e/C9xeTdRMqU2IGS+WbfLHWamLUCTnv1DnpHtvk+t1o1VPV5eZfo8ZEP+95hANQFy2Ct9IBvv15L
HbdEVGFHYOGmClnItKaz0qm/L+uEyRrp3cot46bchn99NBC6j0ofShFr95pbY2qTHco67e1L9uMq
TUcZAijZ9VziCA0nvL/Yl4ucwejM8ynNKRn3raWfjczA1SNGmvr2eu1+QIBrdEqAPQGavR400ws9
FR1lQqB72aXusaGAEnLUXNsbhSuYbU9JEtTHZldECIAYdpLT2JiKGhgB/jJzHxWn23PZO2OEq2iW
gD4nVV735i+X8LTAwbUGNn6KRue3JC0nH1LPLHwns/8koFppajBFeVm0N8BYxPdzaVPQcGrXOqdW
VcCscY9YX3uniViUm9GAxkwAcj2j1dU9jaUKQUjpe5TWzTUQsIpLXWTFveNU4uD07lWNiQJAzKxg
BcbcvGO081SAFzAosU0Go5ks3iVXEvvJVJb4NEbA+I2lts7Nkip+n9klbnVmdFn0+chLfm/mdJpX
ew8k4mghXc+8H4dRz51xDGkryX8MM0+DAqgL7mfYUGgiNb///t5Bz2x1EsHhGD7A9XiTg8WG7Bmv
1PvqzjHj6mSbdfttMObxAFO9dxjojK7QCRQU3rqoJ9HseiO8tnhqvbPwuuzLiInq5fcnhAgVURbC
gQSSmwlpeR4b2gQVqo50xS+1VISz4hK9Kt4fcNmg5sBlY+es4iebO6RqxxjkHfpeqd1HfmpFld9o
0fCSz+N80D3ZuSNpIdA3B7aDjOe24N5lHeUxb5USiy37bKRd6c95PZ5RSWuhMzhuQFv2SKZw50Fd
rT1Jn1DtX20JrvfGEMkkd7V+RHxBSX/oqWvcVe0gA6Nrs/9mo11giiYfvUgaBztl50KjrQfSkO42
qf+2k14Df6CbBz9wUBL9TOf+n25orTs1FQfRyZstSbFoJT+ubB1zpepdz9AeME1PkpiiW5x3wdwB
FKhoun66vSXfnOl1FF43Fg5oEs2g61HirCmp3ueMMsjxwQZZ81xiFXImOPwUD8pva5yvwyHIAAed
/UL6dj2cyI2xHWrqa1XsuhdFlW2oDGaKOatm/O5ho3FIaIAIFRcIb8I2DJnpYEZVX4eNN8kH0yuW
sJvT4hG1raPAfP2jrgqsDEXsT6MSYd7VS+Z6VmovCqcQdQPMYVy9JGrLd1o7O8+l4t1FIHx91Fua
+5ritz96029r+a3DkxMiggqZjALj9fAF8l5V0gH+KRA8OlEpaz7VxcotJRQL27Kh8dXOR0HKm3Ow
DkqzdMXv8xRs51yrLbZihWjC1e8o6GCknysFb08jicT59h7dHYqcG0AbhXC2z/X87IUnt7OMOnQW
Z7l0qc7dYhOs160zHzy2b+4yZkXwgNYkpfLVlOd6qNW/ygbcUYeqJ9aWvRF13/W4lJMvalP5WBm9
9RFaRvzl9gx3zjqgoxUvsGaRIGOvh234Ke0otDqctAq5gnkguhBV/wffcZ0WyQ7PN3Dp61FGrHlJ
fdkn5dCXF8NS9NBNXM3vR+Gd/mBCK0aAK4wS6dbUVsyO4pkRE9JVp/5kFBxSqmk2ckO3x9nbGtSb
wHDy2KGbvp1ST6k7zs0aga+kOLlN+t8kPYApg3fUV9obaSXnIdrHhKjlX388dIY9hTJJFdra4t65
gFb8JvXUpyG16t99YtiE9K9YI3APK2j0eijBJlFGh8qIVScjVs6jenGXibe0M/P7299v5/qnIQLh
nU0BR2bLtGQLJAMi5mUoKls2fjfnavpOJ8a7z2hhJkHtuPX33x+S5gCIr1UC+E1/HoM4I2GCeKB2
Y3KCPmr6aTctvqb1+qV03aMm+d6R/nW8TaQw5RGLOWAPaknNDKq6V4J00ud7V0YGeg1xfKmb7Ejp
aF2i7YtAKYPNr/HivbEpKXmurU5tylBXyvJETVwNcioqj22+tAid6vWTQJEiMCZbPzh5b6cLj3S1
DyF9hAXvbKbrJFZr1y03WInU2H0uFiMcezgfg8j7z2o2NveOzlG5vaZvD8dKXqXEQIoMj24rfufp
AFeaAYEG/m7QhyiVh4k8wtdRiPjtS4zdyv8oZyCyxHDXh0NWRGbsZRqt+WR97YZp9icrKj4XrVMf
HI6fIvfXq4gQKNwS+naALKAiX4+VWnauLMwMRObSJ1hNdG7ql0qVfc+nsoIRiFFw0HSF6AM5ad07
4OY8thnUM523SiTf7ShDVME1gcYeXHxvXwySasJCLgqoL+724DZD1RSZafMZFCP9nFKcC1SsVr7c
Xte31wOdJrARCFtTIkBT6voD4BfZ57FLYJOqOmzxRLF8usfei8zqV33s3YP24d6kGJA8nUoBsOl1
m/1SLFhmuzUbKpyha/fmuYUC3rzHm9w+0jbcm9ZKoIXriYjJm+om9e1yYeM0kI8bhMf6OM98cKbC
L71OPHdSOarov9U3hMVDEo9GN9ggtu5m1yLrpFJyY9e6aSzuJzFVz2Y1V3c22+s0m5aS+fqkK+9g
j5gvzhzBIkRMq3sXSU9+z2yvC6PMq76lpWs/dr1wH/sutf8zi8r6UjexiZtuKj7ltZbQvmoOwThv
bzN+PQa6a3EWmYctA8SJSJkNM2nh4fal4ytepn5sFj1/MDDffPacXn0qrdl4nTXFO0gu95YK4MKK
TiP4Q+b1ekvM6G9N7mAQWvfmf3IS3rO3NOUpcc2vLfjfo6ri3nBAjqDf0nFcAczXwxll4kVqm3Th
jFPRP6ViTXcSFwy0IAzXl4V5VNzZuTh/ipo53JoEMduSflLaZtkPSotQhz48x32r+VRPzfvaHY9E
h3ceBoZaszwyAHKvzeFSzbhXM8xyws5qh+XsNrI+lSo5woMAHP6QG50bdiJJDir7O3sHeA1VTG5R
aprbLow2UnGgW9uFaS6iL50JU+8CUa+bHi1jdmvqp132PWnT/qLVIATPty+wdb02NzgRJjXitQHE
u7ApcpZdlLtdpbehOkr5mkoTMXW3mJ5abYxRXJPGVzQJSjwi9DH5NJfZ0fh7s4e3ADSPMiu9tXW/
/XKjed0SQbzuurAVc/Za47fhO3ES3zeOIgI3SZeXuZbjXV05Rx2HnZ21uq6TjvLpeZk3KQUEQkvr
J9mFtas4YWOP4oOuivgRyEL+8fZH3h2KagxN7LVCuYXw9DCj6ZtUSMCUOBgXizB9CXwvKBIw3reH
2jmf1HpWvRl3LYluW6OV1ODoo74RShU7msuitGPPi2wB8dT6uTh1enyU6N4eEgDV9RK6qYEbExKf
OCc7dEdtN0rIBi1bCZJFmZ+Gzpp+l6eLUt7/myRohOsRG8eeU0WJWsDqyxIKu6Ur1M/Lk5UZR5fC
7uTWs0nX96fy1fVQo9JpSWRmCLVmg/Et8WT+tAy1gjX1nICQyj37w+0F3DsQGItQzCYJ5SbazK2O
7VpdEkRMY10mflSV1b03JP8metJ+gAI9Pzid5T2jgnDE7tmJLShVgCRd/TnoTm3iYjQOus5I2jaM
ZGZDKSzaAHGt388SYaVRgVnRQGsrfXPJzk0hDZs0OxRq/VdV5ss7Q9Mi6Jpzf7r9IXcOHe59tEqp
cCHPsS2Adl1dLWIgjbIjHCbR5mvCccQrAtnbI9TPziVK9MO06OVBSd727M1Z0ztQlUXYGobsgklL
m8dWQv9DGEjpHlyUtL7Gw1g+lGaZPaUSgN3tub7FPq0tKsanwEVGzOG/3qaL6wxOuWIT+MMnLH3H
f4aBKl6jVOalNSjUaLHtngTxj1/2tnchWj8yMtw5KdApSVkJQvgNb2TFUnWe+gTrdrMY87OdmuP7
sfGAJ0+npPDyu9sz3tmtP6uWkM05KmAjryeMHHo3RRkTRrwifswrO/4yyC45GGXnMDLKz6KTapFo
b96IXGqxQ8jBnLAQ/j6ome17RtG885y6fswwPvhEzFIT9S1H987eliKkg2/OZYD01Tasm9w5HluV
IoDQrLu4rd2wTGkliSQd77qkU+ipaXo4LUZ1dtwp/3r78+4tJlRjmllrP40C5vXn1dMsj2qTmkCq
GQtXjvPaEFacUbL9T1Vi/SBX2zuqtHu47wArEsZuFhMkjxmXCZfCwraZ/Koruwe9zJLnhar/wVF5
u6R03RmFjotO3LUlx1au16ZDgxybN0bzx9i2oqDASsMHtWddkG6vQ5FEMKAifsjtb6q9neaaUZHW
m4gFgTvdrGkTiU7Gou5CxxIY/WWxlZx0qbRctPiA57466+ads4zWyVEGtzmpzpxduqGMsnNWxaav
9k2b+opdGCgEKnB+BnPs/zr4keu3vg4Iwf1SoMAInYoh4dH1yru2SKtkREi0ncT8qC/rSySzypf9
VCKA5fZPi/2Jln7oCXOMfXWyrbvEaH8bwkaCAY4HiaOVg04r5PpnIC1h10JI5K8qw77vleG76LDy
mgczP2vIoJ7SaDmqlb7d9FC1V7bIqk8FEWf997/EomLRq0REHSwnHGnSk7JMg+bn6GiqF9DrKEJ6
fTunl9sf/O2mIPY1adMB66Frts3fAJU5Ri5JtSUOJAHNRxFMgx2979LcOqge/EQsXK+tQ3Jqcl3y
ANMJ2aytnDkSXoEUVaT0Jk5GTVQsfhcZnu5rdTw+9Amq5Bf8IZvKN0awMMFQ2tPfS6sMxskzUsRd
1MVy37mybYtAceTwfdRbnCkUd3a/ooZbz2fMh0Xvd6Xava+GHE+/25/r7RqxNhYfDCGJtbO5iVJA
9lZRnrIpZZqrgTnaTgAqSvlPVHEOXXIoXm6Pt7M8ZCeEEBS5qLtsszOck/njnawNndQUNnqYtfdx
QfLwpbVGPtvBYG8vJ0Br5IL0cLh4+YfrHVhnaWrNrYPLea5WzbtMNyLr+5iN+NcjoVG4z6BerNFX
8OPtQyVXcJ60CplGZ4e+eXrOx1Woem7z+ptO/7Dzq8rWY99Vq/idKBIq5HKII8olyvJsyGLAfsGr
vS9NDYvbp46GCUM0us6HdCnjl0Uute6rDgL05yi14vdO5Mqn0VVUEVYV8ZDf5DFt5Cw3kEsEQdhV
J1BGFu7FEdi+YFSkZeFeju3f3QDzaw6mepyT8xKXKXaPEGjFQ5Hl0vCzCvHywMsnFU4YenDeI/4u
IsUsO0mHc680rnwciPDi1xa8J84Fei90tAc9tG8NoUYfjCnT6jtUyvDEKLW8dSiK2e6PpUYE6bfz
K0AQlFpAW1Otov9wvUIATPVYt6lbCyfxfIEve2ANokA+2fNO+Rw7p4MtwZ93fWRhIKEk/BMQsVIW
rsfDMMXWOuDdAIbz+LUzm/rUI7z0oRxRlr891NujRW5KjoqOEgkAGfH1UPgAiAaSZxPqY1NcIleL
H50ZP05yx/kR2slRAv6zx3U9Nxp57CouvvWl2dZ2jH42wD6B4J0jCzfTWW+Xb3oqE3nJ+D88lYYR
/d2hxCtCIthIfMjnyiyCisLMEjh25EVfKncav/BUJ5Wf0f2NHs221f6p6qZtfB6X5pvszfRDMlXU
UeJELO4zks8k+s0gxvtCSZGPI9vSp6DN7Eb1ez3xYlTtPOur0xni1cJn+6XR2jLyLbuw6lMh8kn4
i0ytr21cyCoAFFP/rzTG4rOalsr3fgAhh6bE6H6NqT8WfpuI7p7Obb6ESSnbjyJV1H/BmiPjXXtR
uvjOXBKwr6vxTZem/Irwm/2Qd5n+7zxgWRLa5pL8TXzX1idtwuPFr3Ose98vsVvQHUkb52M85N1X
LIoW6uhK1BVB3UEtfywyzf2yQLATz2UXq5ZfsE/rz4uMx/iDExlmj8BBly55qAu1tD5EBTrigUfY
xcFDL+Ahd73pq9HHVh8oRjO8Km2RdDCz2mQ+VxwBNDiRD0KXAavKLJSAyQqqGlH2Mc9W22lTi+Tz
iE6T6ssS9TpfG6iRnitqEy9SSUlfS3xD+sCOzDn1JbSfx0V61fhBTotyEoIu2MH+3l7lq3A6kSxd
cs4uJI3N/h45ZqCBAX1Ndls/aL2XP8EMSZ2gnfkXB4Ot98Cve3sdzOGpJXiB+gI08vow9T18iVla
Ggaoah5MuXTObiSPQD5voG9rZ2P17eNlWgt4lnE9DO13s4HNpwZaWsbKqXTF9EilKTpZgnvXb3Vv
+hwJSz7aQ9Mhnpu75ujnrqqkgVZqzRGyFW/XdcTriRO24ZTC11w1wrfYTBQE9WSaHfwnSsK6F0fm
ygBezPJadMrtxPo2Cjxuzc5cqYBag4yCGK1yuUNJJUXitGymHiiBruD3Xvdt/XXC+t0ALzXGgChE
Ocah7rWZ43e1bNO7CNsGKlt1r+oBgJI++lhbaWacqk4vYj+akkg7ZYWN60YH4eKkxZH80A6d4L/O
4/XK8fLOd0e3EmeAissQYCc5l760Bue/UU2a8uIZQ5KfUsXTPnJTOOUp7yfvfat3048iEubiN0lk
JZemEv2rldT1B1c23l+DqXDE46jjo4/C7qYgtivzr6YeAHUmTSefoxxGvS86Q5Mv7ZAtL5FeK9+z
StjPDqJiKqy0VoyBZglES5uizp4Uz0OGLstL/MHNRq8e0ziehidTle5r1TbmjCNNW9x38dKJIFvi
Rj2rrTt9p/HX38/tlAIIySLtRZpub/mKrJB6zET1niZSlYaTWLCHa1w3i3wp3coIhO6k76CCs7to
ps0vkOGdB6wDCO/Ql6aHUlSRdH1Mk3B06CG0yAupFQqcWT4vjyIvSiDjGKIEDpo7PzgP/EIdMMCD
VKUl4NMW2A7VuVKN50aYM8Q0d0o/2/BjtHDIrIacLMa20W+dNqvDaCjiD6Ikavkk3ab9EacqatAC
R8IvdPhK158iffxeIjWpAIecyn9UtVvsuwrp4iXIlMJ9nRLRKkQ8ncgC4A/WK8Xa+fOQ9+5z7OID
G8xK7/1v4cd/ntoaAwc0OOzvfaWlRaAqpvdFnZYoPnV2HNXhXC6aA2wo0pHpTYwaP4NRRH0wO5F4
L7Uy1oOph0Xk41wsUjA5xpT4hT173deqcLt/BiVX5xOI+PoZfBlNByPRrKdiafQs9GRTGH7bQP4F
mKioSuh1VXpuCwW9qBYtCONMb9H5p+zz+V+SeIc/utGl0d/nrgU5e8k1+R9JRdmeYndavliwVuYv
jiGwMMWMXemCpGxH5WmcW6sJnNhN03BIHPsj+i3JZwkb0nq0Mr6eT/680ubaLkGGtLST4sI5Ep9a
Y3DxEyvbpU95E/vhCW3mwnuwhFmNwZBM9nRauXaxP/ZpXp7KxuaXx+U8GPdlN5Wv2OF2k984jnKJ
0x4HAXRq4r+TqYyeq9FtcqyPavXVAtbq+IVhiI9yxG0ZsoNuhhwI0kJltLoPpmLlemDHs/Hv0OZO
75sSpo4/odbyrMduyxbNhvyzgIqsXxCayh+zIXKtJ0eLAEaK2azVe5wyTCtI0yyxUl+UTqkHFhaz
T4bXYL6kTDrndcrST2W0ltembJleIhzUIkC9wq79IsrGIfAmcFeTodcNcYhmYpBTwSl7tkmIxF00
JPV7WPn2X3U5Oq3fL9i5BKtbVXtGy0YOvtGyqR7M1Mg+CMUUhOWGrJ1vXSb0SzEmJFGWKIwgTmwh
38tIz5OPOga/TdClbZUjTUsL1yc10txQ6Yfpk2P8H87OYzlunWvXV8Qq5jAlm92tZCXLsj1hOTIH
gAQYrv5/uCfnc2+VVfuMJRsiCWClN9gyPKBAE05Iug7Lc8DgoUsmp8gA5eRh08c+puY6tpaqbI6G
7AoITWFWbDejO8vmut3c6oeRUbZeNVXerymGP4V5FCH6pQlA5iA6ZLyyLQ6XJcctajXmJ/xPd+au
W9Yf0CYHSWKjaSOuoZz6Q3mqsqEv4j7fovZO537+m0lFEKQA+VfnaLgKYYGgWc1vy8xUN0bRZPYO
0qqdn1Tc5EL9WjmnTdF2THYhwwcUSdosEUM2gckJ5gCIt101dBpdbzKvDaOPco7i5sxJtUHTubPZ
dgM/DaOnobCDex1Y7te8jObyvA3D7D9AB1bNUfRR0R67RpiPa+1t665d2d0Hc8E3wR2owCalbDa2
td0MV5Xttd/MXV4mwaFUPbq6DYsTbrbdcr3qpVOx0bfWp62VE1ezvRTXGolPj3mF3X+mZ+dqxKW6
+VO9Im4ez1swTZjAYRQ9S4fj0sNBEcfWrcNHLS3sWxZrCrwDQOItTBsFMCduSm9h8bELf8tFeRLs
geg+cSxNHeP7YjRXs52ZPyp3E8P1plrrEVcNR6XV2PvXNQp7w2lomjHkJfXyKfN9skdT2v72OMsq
vzFIUcksMj5LPqKlfRXkQ/PRKA1zJCCO7bdy0b0dD2Iwv8OvLe04y9bpTmZs88O8oO91jajV2IP8
d73y6BVRdPYXvUFYwq1WxmNjYpZTzJOOkgHgz0F18EcO4OKkexMVckJSvhoWAcJL1Ht7LFq/Cr3j
wSNrml7BB0z3TWGtxEop0XesVWYO1701EDFxGiu/kGW6GM9bUd8ngQasfD2XuigTFz/wgezAMq5J
Uz1oVOz6rTlhwdfXEHZL5aIPuPYozHvV4GIBPTmfpBTcheWmyp/gdnM7NoTb5FdClasd945uuodM
jPAB+03b4q4KkTd52Ui9y9ueiUoRM13ZIowvu2oHvxTWfb1ZbRT7TpupdOVY6yTXVuNQGUwhPN5m
W2Xs65Xhj5rtPgWKto10O8ZxPWdutRaHJujbT2ZTVVlci364H406+Kbcll+r/NxDD2iR6/1QwY5I
8pyb6jiUURXF4Aiq19Kohkcmyu6U6toKliN6qrONZU09VQnBKUP0Phggi/T+bFcJpbg8NkO+0oTI
7cKMdbiwO+TozXeDJTYNimex5lvLWqgUd/qJm3iDyJ4w7aZtbuVD9mQYluqSHETNtyWvIueghZmh
Az+YfKbVlPKDJXozOM2lLOX14EGeeC3LkkwuqJT3OlamMSV4Wwafw43ux8H2GrSjAltl6LSVTX6H
1nsWxjSR1XznFa4K4o3/FYhgT/8immyjiZfedmh85KXhrgfVhzNhZTArinfcO4mjkidP8tZe7gO1
Vth+Zab/QGEVXo22mo2kY7WfuJfmyB7nKHSMTuM0R7eyOYmixAL6VOfKLo8mnfMozgaZ/QBCANmX
FM4snoN6GJ108J3htbKCpo0rV1u3ka83PktrOZ8KGgzImxm1cUaSyAgPytauc+IuF7fBLpIQi9Uy
f9Ew8PCnXBSpwBxmB7E0pE2mkxXZeQnn0kwq4RUyGbzZqw5oV1g/YSgY+9fILbau5dSHOnNCdUTT
pXtyei/HQ3S11yF2olJssQ1j/SuMWOJGPbqgo60G9wOiRNcXSZ9X4XzjcEFVN6Gulp6zPII1QUIv
uN5akNjxOguZHTmSUiStP213bjfa2SFUebPGJSA54mrgShobAMzmpNFqKE4KmrKChyGYlVejh49w
rkJ9Lm3DCo5W39mvXkcb+ITgD4dALKb5SHlU1mlgdWF0W9R4MsZm1sx3jePV9VVjEaziwSlRn82Y
mjybo7SmtFCb+Q3PNWkes9yW8lQ1s3gNzIVREjVE/uDNFFKJKBCCi71oHjBWHVdGBpOJ0VLud+E1
mbUDGZ1WaXuicWX4B8HE1ESs3eHsdgXx5si8xihifxdrw+AHz2yKud7HW1HYY+xSc9Ctwg9BkuRB
Qkmw1hg/ZpHH+xmRGPo85ij8sDmLNUxMVYQklJ33tR7tSSQNLkFcRmxrQjntk1u5CLTTRnMEpGUz
rDLoUgRijWt7Gu+6pal1LNpgA6Pnj82QhJJ9m/hb4zlHN6eDEGdeBGKcbw9xi5VzHQ/zoL6PVel3
XD1t9KnyVWiRQUo3K2N8c/zqlPkzgD8mO0NIGoYfZ1wDa34hcXZJ1Fxfh7GYc+fH0KEfFtv4R43H
0BBD9THsloiJBopoQex5etEw+AZa+20UNKkKnHpMe7CFXgwQfRiSFhoP11kUYT8iN6MdT01Zuteb
s1Q8BnpT1qn16tZNnL7CtmhzunpLYCYuVuJ0Sj94WzGjMgfe4pfIc7+hIiiDW9kLnFPsLuwCQiCS
VA8Z1/gX5U1EkIp9ucX15m+33Ayk1U4vSU1w+LV/dXWRPcq2E5/HrTXaW6fWq4G6nLekc+EgXbMz
VrKkioL6xdTrKhKdzbbPVCmMbqp89R75IpaTSMqAI5wLO0jLTi+f8moF51KDWLMSV2dOlSxeHtzY
CK74HC5zuPPmleAuy7Ar4bIxGT1ks+82JFuDcaikodYkGqX/2/c2L7rxhqn4VGA8wtdXevmsFNOp
Qz0Z8mfvRrS1LO0GV1bvajsJR8d5WBxr7ej4ieZ2qc0RMGddDB/dPifN1HnFZ54nzJMSX+BBH0vH
bqekW4bsxhYI0SUzBFPnUC5F2yQ6F8WzRkdYgHeVQF7KqFTFzVCoOcO3xp/7mL7m9Cz7xdtSPRZu
f422vPerCEq3PpTTQDnuW3MenFeIYP1hLP1pjmUdGS9bZ8s+8WgY9ie7HdTRt1Ubxl7nQ6PlN+iK
tSaVwKjbXsVboJeKYxcN5YHt6X4n9GXfCqNCPEoug8I+nPu8xew9m356YlL2XdBuzZg60eT/WpiS
4By6DQ2VNIlpPNZVWR3mqKLjVuMMNBC2W35lc7Al+2kZm/1DiZxtbFbVLkwAB2BkQlKuv9asLK7z
avIH5EmQgUk0PbFXabjAK3GDbzloZmdwMY7KfUEkMvwdWKuHr4U1hcWh0ssY3M6tOz12yi++INbm
N4dSm2Md07gdt+sNr71feAFMVyEZV4TzqNn8sMzanIm/JT0FJUP1bA9zmZ8nE7LdOcycmQNoLt3v
drbnKq1JzGoaoZ3zeeka/U0FVW8kWJyYA02YNqIJ08xyOe9ctyH2hs0VsaddLRIVquDRkB5TEhSj
XYCwGWJ2RO6sv23Iq7hcemmfYLHgxtqJ3AliNIjK3w2WAkUMSwBd7g70+c8JY6PvqhqLmjKq7poD
oClVU85UxCK2P/5zy7xXPMVSaHEgK2sq+opKfJiDzOVrYIRHTyjQNuMEXvl8NIX2PpuDZkjgR5We
Yqfsgz6uuGe6VC6m91v4PvWELveRJ5oL1N1VCayZ/cXf3Xbj/AniSV4mOQnUs7EMxkRisBhnwYAm
jOG8SYKzVkxna0QrYieb8bQdSfE/iVY4WLcvWv00ulx8aESZ/2jrPntd1rL8qsiW6VWjAv0iLOSa
k6zLt5cVD3OezzVgsjZuuMYOuiF5YjdgAwNqszK2yty+kys1DmRTaJvpulj5SeO5/CTXfnpaw5J2
yziMVU0xLQiLkga0OhgFESJB2Xv4GAZYrMZu3i+P3Nf0EKrFmL8Nhtv/FsPcD9CVykAmenPrLt6Q
7ntE0Mt5zlRWX1ENqN/eNjlPBSfo1zL0APcaWic9Jb9J6zYqHB96kDD9Oc7Q0A1jkxoUX3t3DV8E
laGOC9oN3yxr7IsDqJagSsXgk36jdzwyWfE2+UAfZ23IradKJwxlOvnoUYKW1060wQ2o7Nb5Igu/
e1C2rb9F9VDrW7E24cxocg682BR+PtyWsgi7lPIbPewlmvtDOYqov6oZHfwsafXfRHhBdteISgaP
aJXtAnOMHYcE6a9wTMlf2g/bMujHrNbVd1jm8w3ad1mRuFPhvJRTHa1x13U0kBWj3Ltg3Poc9yYf
6WAAXPUYj6rzXtt2URk3qM+VM6++vl+jhu6/5RqdPHMVD8fJbQsj9u2My3whnjEiM3vDTFru7MfN
ImzDbJ7oTYKM89B0Mq2eRmmVd0+WL9V6TXfDfd7Ilpn6aQrndLFwVopzWvAbHcdmudItPdOkKc2R
7SMN2vhtiwVeXMm1s5IiNKImXSdnaROpGnTPbEB29410UPzKo6gOP7iMEH83OOK+9IKCl7O4Z9LF
WodXedbOFSmbKeZHTgPNIexy1IcxrzqJFrU/t0kToZOb1LV0Xjy3Z3ox4RWxz1+MzroVhTNdFzQy
sniW0HVPq8w3kWZlFzSU1NbC0HPehh/zupQvgHJ7cUCPL68OWeHhJDBK5ZIYMEf/nc3zcrsKvf1s
au7UO7O3Zk4o3O/pRCqsr72tt8fzKhrj7K9mrhgM+So7tnMUdaeR/OVbtCzUss6w2cchc0R7aF1R
PeIja9y7weA+j8xSy1gJP3iEsdx+EeVslGlXB94Qj4bNf7ms+JInvqc7SsPZzWgFLCuhQ1I3eonD
RV4fiinbscbjtLtKduv0laS2ei1USGAMMmPIOf8hcyygv+pMb2RTcFwdDkhdV1RbwWoOyDCaHQIZ
tSBRiLzyR+Zob4wnDUALXbElb5jI2GMbw1nvlxgovf1CeuI/uc0SjIlqwuU67wcriofAM64avU7u
zeyL+UqrVpXnZrWLl3ajkXRboPMojjkSvSW5vqZEcZ3B+7JRuBSpR6Ob8FDRsDpPQZhFycro/wU5
IK86wj7rvYNqVlEcGeLmjyCmGnxVLJpTQ29FJ7Dz6osnluBOLkbNkK22zSvA/VXPhElyEOo2qm8t
5llTbOu6fDBsi9gulR6rtJu67FsO/m+IhZZcjDg5wwkLm81tY5N06jlbtUUa2XT1lPo6G1+3pgMD
KwdujRjJRfkCcdH4UbEBfkwgG4qEmUX22a3t6n6cyCCSbRYO83FEXU5qk/T4inLoVKr9fMT1ULfN
ddMpIz9a5mhch1x8fopCitsdRh1k3bkem61NfMwT2ngofQLPOHrWretOKkhRJyD3ogqGwmwHZXGM
pJ33SSGFdbXRqGe+0At1qpiMebEqFlJXv9VzSJNdTB39M98lUHPbkm3koPsirp+VYXFU3QWyj0iP
vM3+2YLJ+N67CL8mtdVY5AQTihZRXnJpK5TjE8ZvYxBHfSbv53YrrQMnow1Q8Vix+nMjtbon32rM
nCKi2F4nx5vNpF793jlMBj0fsglLVUnQL+5r34DpvimwX7JjCdDkbjXWyEpE1Fr3etvLTC4fr7gB
a9p/zLAG2UEltvXkkUiPMSM1xrptU1/rPelJEB0zngOBkAhCWZV931DtdI+Z3W4/W0AP4VXvduol
LMv8wRfhscwHczwvhlVIuu3Spi/grrUL3CCK7qZonT8zsgiHMxyp9oaCSPw0mpybQS42/6JuDfth
m7cxIrfUE1hRyoH7gVCEU1W40bvNSCJo6gRuQ8lZO0W6F9z6kA91eOBizSOaN7MS5x6wF92joUH8
YsUTvrmVjVNwWbpz9WF1s+WLIGw/OXycEizXZP/uw4Ksd1fLu52cqF9OPGN/71bVQBpbLRmdcoef
mSXmWTFSxMC/tiZqKEcDtnmM1YULL7bVYAL5sI/OnNHbp7XvffWXgAzClln5A2wEck8Typ9VHCDR
Ed0x4KXpF3YuDSr8bTzzsLJDPa7vxoDQBM5E3hdd3ppx76MZhvO7P+Vp34npoxvhGXajGGyM6dpA
n6Mc9mHnDv424BiCM/Y30CT1cFwNauzUnCuCjS2LfDtFNN1foEc7e9vYo3JZNSOn80rXSsXTWMMl
K6SVgzHKg9aN6yoM6QEZxA7Cg593qbt1iAqS9FnNsdxqoJCpGarIFLEj5tU7amdqjQ8tvWeMbYe6
mYZfQyFl8WHJwxnvgrGsSXjwsXRWbtHSru20aRYDAIrOgXTKD6pkPL0m/ugI9SKUENuJBGbIjbjK
HLBN0QJ4E2E6uzCe7WlxQ9To7RqIVJy3PvdgGgirq56c3Bc6i03kRRskRFfhfHQx3+0+iM5YTBox
BB33PJo+tCpsNW2y7M40jFezaOf2qlpmEez/ri37mwK9CvXsW3oj1TLCLex/YTBqk9ow9mONaYhg
MsSqN7yZMn+bTevsLbU93wmXJjoTg0F3vxGy1lufME6mEDvKwc+z31m0BfhHu9XY3Iwd9rivNc4r
08/QInZ+MMM+85MF4fnlE+MWaX5stU8ulGSR31pfemPwTP/YNMwIz5mlNUPl0dnC7aex9Dugh3Su
+NYBna1PLCOZJua7HfdKSMSc4LPjGiaH2wpym35ZjaQwAvmhdEeknnoACnRgmKig8lDzdiBPjCrw
ztrblPHcenZPpqHmwWNYkmm5AnGeTMGR8sBdhN994fjBd+WHdTCdSuakeRG7i18NIx2o0m0/DyFR
5mdE6ZqlS7g45c1Sls10760CcewE3huS30WwZMHNIqFsnEpH6/bWpEJ3TyEOG3Pa0DrfHv2Bv7+P
zZBRARL+OPj9zMt8aT76hWksX7N1IWwwK1mjs2R/82i+VUcn2uJKX1mTJmQWps0ohfbaLK9XQyHq
7I9Brc9jO+MlMnVNORMq1Vh9ABBViGM/B6q/lpu5Van2Wqf+irJHJqhzx1CmdD1d8yyBmmxx1a2b
dXCMtQ2YZdBsSVbP7cLPNSfmCU3AarkdV49qZjOJr+m0TMgioPe8flH5UvySy2bJK59LoD4sbp19
MXLZm3Fu6PkFlc3cPi5mVD+VfeuoGPZ8g8kS4c9NUTGr+6/5WGcBtZYTLed84JcS4saaXeUcl5/K
E5V3MME6ryeAmdYLBCR6TB49+yhWEX24GFKN8cAkNW8OdVhtX1cR9E/woa2Pa5ibAQXTWKajKMqO
IQI5YlwI6LYxI5TirqP2fghR7wDI7I6tF2d+Vnydxny0Eu3JScftMKyfW3tbZxJZbZoHS9nix4oo
+edZ1cu1QbLfAIvp/Ss1InhPkeanhsO5wOSyvnKqSoAZmLZbxkC6Sftcuzc9p2eON1sxvhnWDINe
t5zr2ybAJHOmbKCMdIahjXVhD3gEMBhnMk8T6Hu7WcvHoR8C2qdBo7uDaIC3H7aCye9TxY340TTk
SE8aDVPMIbygWJlrOIAQGssH9FHwdj+WwgM0XfdafgZ3FD5ldWvVx7zLguCpx/n7VWBoCWDHXbyf
Ua/rlWaMN66HbPXaLvHmpU5lHi27tkMdoNSMaFiTzAsuuLfjZM3IdTSivdLmXJxnwMz9nQeVqaSk
9gjfkezoZSAnx7wGsUl6P7NtFreQ1r0mGVRW5fSeR/x7Cfwdg0+RBW4svEB+FTmxKV3WFjxHRelO
NK4jnG/Vlq1n2lq5exjDsS1uQFMZLc6GZdukZbaplw2YwJhSRq7fW98qfiBkH4bxXHjLTYvwkz6u
QpRf5TQDVw6LonqYBrdkdGmHPbjFdZuYsky2vKFeonxFhj+62+kNeWK1fjElIH2YwzBcZdo76Q7n
g6HFdzXGcHQkWOnGNWKRbdNzUVAZx3hxIZ4fkOnIg7usy8NUOXrglSyeGRfcQFucy6DhxrMiAFe5
HrnOowhp9ZNFS/OVwT7IB10jSp2wLWlcV1s53OQLKVaqoe5oLrfdlNDbSvGlFo770YyWrIm59tk3
9rhO9q0xSFnGJpOgz3k++g013gikux9lFR65jMLiiJlqcVTmYKgkYHhlHRsrGh+9Md927J9n3/W5
9B+Q1kHmte25xGNjq8M1Lcp1fSiB5j47pRDtjYz8vkgzV1d5IgAdTGnmZXnIrIck4xhKpuJ7C4G2
vvZUPtDLtDxxtOy2ao9qcCP6PxSANGGnRSdqtdTXjtjrJo2FDs4rFItuOwgT7Bt9tyLIU7OISlTS
A2e8YZKy9p+tagvLdHON8FvQj6GTCNEtOuVwo55QtV2Lv/syRu6VMPvpTi+4XCUoIdFlD9u2u7Z7
gxZ2YVHJHUkQ7E/C0/IXdyjDrbo092YRnW2T8nOxwkRWmEG/VJXczhVQioYerMFoFnhQ/SIL6X20
FoSJbyzi3ePWWj75wN9Bmv/ClYEWR1YpRPXIJKe7FD3qmmlVJFX0YYdKHtul8K509e4ql1RYRH6R
O0IBHGW6CM2jCyQ8RYrw260Lk2GgBx00fH2vt8A+1WA6ltXJkxI18nce7V/4vH3Rf+CgMDLpKO4/
/x/4vcotIlGGLLWLy/ANOsn9c4/FwKllhP/fl8I1GbAu6lFElUvCFgo8VrPWQ5AMFrgCJyynU+7X
6lRYontHq+QSVbvrJe8u7f+YQqBEd4HQK+ah49jpMMmqoYvrDLeEOmjL01pVfjyo7T0SwxsbZAcM
40mNvBnIwItPV6/DlgEhicAPrPZVs+nlKuQifecFvvVUIJrhtNrIn/5rg0Bmb4N6qaIECB+GszMI
cCez6kOjPca+lfTegVO+sTcsfNxtEnnYEkzq/9wbNgjxcYThn0S++F66Zn3IZzDmperfkwd56/0h
jYhaFRc7u/ECJQpFTgzCKKOEDoh8BhAQ3DWkve+8v38R9vZtEcHTY0f46Ctc8nQHT3pUh3wmY6KJ
39eDfQdqwzrI0HDutQh1UjVF9iT8xfrEZFGlNhiZ5/98l8DxAfPtEjNh1Oyv4n8OHKVdAE2DlzpK
oPNJGQFVAaXlOP/Vq8SC3LVvyZDOHe7PzsVCdlXA5MbwFJZuoN0YiwHwZLM52K/bPLwn2/nvreIg
AslMC+gt92R0ceCMwhoZnVDCG0W9fGd+wnBzRRPhM0S78j2P6UvCxv5kO1fXd3bZeZ7wz1dYVaOV
Meag4RVY4d0QdN8EU+ojWc0Pul9tAr/CPdS5nt+h8vz7gmbdXaGD87dDmi/W9ZdQGiT0nAdPe8cB
u65EKDc4ttEwHIzcXxPTaq3j3/fLmw+LYzF7BrAxBJw/HxYwyeKKmrnSRDMDLjtQdzB+63HBcDCe
3FqktiVAkiLu/5+PP4+7G4ns/NoABtCfK3euwCCoXaIkc7b2U2O03dPqNLRS52Vu7//+lP++AKDw
oni8xz/i0aVwTOmM1aBFxFpdHp7MeRUna2OO8PdV3tqlHhUt1CLOv3WpPkBZntFGDbhAF0/CGO6Z
W6muvVnBx78Tgd7aK54N8wsyabDPgv58eVsdjSJAgSmJQGt9WKY1++CC/fliocdgplvnZnNMElB5
6d8f8a0Xif4dLmg4KkKj3V/B/1wvRmXS/1RUtttst18bO/faQxNNznz4+zqXVNn9DEKsDCB0emiP
ORexYTQsvA9WP4JKAFUQCVhOXDVZByYS0CcBMGA+o7yfEhDkh9kJ/6tV5b4817gXMLlEF/XS+l1p
m/Esw+UkQyQ7cRFrjys7wHBurtA2NKf3FPje2jloNu5arA59+0t9zQIRjmqFxpqEytRHPGAeM0yD
Dvijhe8EqfdWunixKIhu5Sp4sbnfe2nTWhg+VHV2aMXgXv39G7651O7RaiNbgdzYxQGnnZXlMnOj
xDVK9ztCFTihO+XwaSiL9zzK/5267Nba/2+pi2BEguErBk1RoosIsWobP9Gc/lmKx7cHIBNvyb8/
2uWtaXskLruig/mPwrN3sR7FDWJuqlbpbMzWCfbRAjRrjY717h3gOIs+BjktHGdtxndussuX+s/K
CAPBKdyj7iV3sbIVnEbbVmk41uHvtu+jq5rpL8L4Vv/OGXxrKRQTTe5m1AY99+KO8RHeb9bJVJBm
dfgbSL2bQIv4OGlpvFcmXH6//amgi+36wLsbw+V5axol7TIHxWo4yx0TF+uTbGcZM5zwn5qweY8V
d3l7stxOzkUpBswigpcXT2ZNCuOTMNLpYpRgJP3w5P1DmoBDwdC07/k7mN698+Uur7R9Ua4T8jJ3
L/SiiyS09LSYgh5kZsiQc3fMqc8aKZIXCVf4SMbhpTR5+utCifBbsS7z83/esqQ0fEXKI4dnvjj4
OmeIJtd2SttVTqepPvb9k9Pm6qEtQi9l1NoDGenfe+g39hDM/AhpswjdQ1hTf8YLrUjmWWRKa1kx
p/FtY0vIUP3fuSzBEvz9Ed/6rDsb3w13AVw205+LCQUwhNxsgijllEnU+vOHXhbjQ2atxXESgM2M
oTff+azWG3sXyhQyrcgPYu5xqVTelEFu5vUwgUSX9gebti1Tl9CfvjdTH52FnuePQbHV19U02o9U
eM0rTWEnFTB2Bf43jMqyqC3pTEHXSLM+c2ILc/H3Mug3/0oQaruAIBjTyy2/UKTjKl0BSjYh6Ikp
3GJ2iXeWjTGepe81P/7+Ld7a7QFUFwjpYBfMy+wOsmfXOv6sUgdUtAEG0Wiy1AHRBFhm6W7wUi0P
sJeym7psxnOG5oU+/v0v+Ef14X9Za/uBIzfycbpHFBkIxZ/bQdLktHcHo7Qe/PaGtlt7DPA/Pwd5
WR+Gcd2Sfpy8u9HchtRremDcfOFUKFUzSgHg9Pc/563NidVMSJ6NWIR7KcUDgD/PepsR8zYX7U27
TuujNiFXGIX3vR7ygBnTIt7Zm2+tieQDuS8isUSrizA1N6a5GXM+pTCDqsRdbb2PoqbgsVpDXccM
7+gmtJkbvBM53lwXs4BdqRJYwqUjmsUUfCtos2Fe7vjMD6ZuF45V+JAyTSmgzRpmcaxq4b7zyd9c
F3HD/ZaDyH35xfupWErldVNq2o1zDqra94EVT9VNBuv7oPvVYigCmeyde2d/jZcbjaNFCEMQGwHH
/Sz8T1I8A+9VtgPTA8FM/VKWy3iwle+9/H0DvXGiMPaBNs4BRi/yUkcALGnjTdE2pr7sqzRCdegK
WgAgijH/DW1ZJ6O92AmpgYOev3Ku/r76G68WtqaJgadrgdq7zDvIE1ZZWwVbqan8m8oHNR/iyXQi
Qx3TqbPRDxDje4I5b1xaLEo3haxgZ7Ff7F8iGUqzETFLKWbIKKcQnVea6nWQlUngzfq/n1Gkjuw9
SOO6bF7GyHDcBZf9cErdZjVuRn+UjwXI3v5owo0sE7OZ8uMaBevDf3+3VP6kdLxYGyvmP/fPBGPC
A00/pYbaptPaW+158gYzhWUbPtjg1SEIyvXx/2NRl/aGjTTKnjv/uejQjqXZeERmvy76m8Wl7y1D
z/iRD8NyMjv7A8a6a/3OSXkjHSANYAvbvEcbBf4/F12zKvAbN5vSPmtHmtyOep7w2GyIDxIK6t+f
8I0kHWML2NTsWha7LPr1BIJQ6ZmEa4Vb7EAfu/bmzXk2mGPGE+ztxEGj+zjVm/z895X/ZT5K6GEQ
ioPsLpy1W97++ZxmtxHi1wg8EZ0C5hOr+CAYQv6GgLEei8HBHtUZpPcjHLIB7joYZcAchm1eNxh/
vzCNAZBoz11xANUEX+Dvf91bp4q4zMGiSUkRcfERPD2bBjc3cTEErBbilQ55KPfvmIybcZbr/6rs
98/LoHdNB5acDK+MP1/GWoRWIAQlS6HoWXsT6gU2zclTaU/2fw8Auz4wuFFvVy++NMNhVuSMBXyw
NANjfiLl/dRxyk9cMNQukfTuI7ut0//+OjHERfcOCX38dy4OEpS23gfErVKv7ekVWJ26n8tuTaMM
YImL19vT39d76yZGYy+MHJK5EBeoP19n2Jn4bq6dTrWbmeelUBYc+nF6gf1ooT3dZh/8vq/f6xu8
tWkQMsXHBcnLXTXxz1V1WURzDqcg7ZTnJH4kQJY1pXEAGGjskgTOO1/yjZvCASHsOnxPzEAu1xtC
bmDGznPqrXl9N3ilfJW2u57op9Vf/v5C33g0OuVIwfF8tHz9/ef/E769jV7ntlUzY0jgl0EoAmjE
PgREQwH+Rip+eycte2NBF5Y1QZxZ367t9+eCXe/CQIEskdYiz46dP/9q3dI+Y5U2oH7UD+9s0Dde
JXKa6Poy4UVT4rIsYpCumPuaczpyaaUg++oTuAYXdLn/nnj4P6puF6nQngfhgIbMF93ki4vPL4CO
+eWypFNVrGfPQbVAlIZ6rFRlHfx5Gik/ze6hVKN5PQ7wa7wx2u7NWeVfS5Swv8Pq/j/mzmxJbiPL
tr9SpneoMQ9trXpARCDGnGe+wDLJJObJ3TF+/V1BVXeJKV6xq/uly2Qlo5KZyIgA3I+fs/faNoQD
S+yGcyCLZznxXRKL/tLn0Hfgfsh3NSaWXZIU6md4sh8dGPApcEil6ej8OeRqMSwiNNG/bRwhGyRC
MUYsx5ycIxF19VODkoMqdp6S54D9eN90GdwRpELau7KaDFMIQAC5/ut78wd7GNMAxmQGtY7HAOv7
W0XXGsCoglvFcJWG2Kjyz/SlASoLiq7WsIvdogUSc2Vj/eQA96Mr05unkc0sAlLRx2XG6cmDT5Np
k+veFwInbAr2RV3iKHc2hjLLJ1cOWTjKoP9JpfmD25URCHMljmzcrqb5/UtOcH/VqjWmDVD0FHmZ
W4RkBFobpxt+FsP9g6UUyvb5OvTC4Zt8eI2WKhOL7XCC2RCfxfn2WG1R6kzMcCfEjfMidl5nDj95
gT94/M8rDREUFAa6+bGHPhtOL4oGY3s7QzjRUcSi1QbXsVvGqWYFAO3Rrv76NvrTe8rdTIHpnGcT
tPM+nlAY/TfG5PczT18mL6WR1luzscctUsp/dS5ociluWAgVVDH+n/Lo2rwc3NyDg3EWXR7w3mVh
MfjojOho/6SQ+dGrgjRl8Qn6QGs+7va10c6572rzBiswHfpK2P3KQbSSIlMay81fv4Xnbfy7lQ2I
II1JKOk0WBHefngSfWwyKGHBJmTIpS9RYDPqX5YGAMtfX+cHL4q1hwOPyfvH/4Lvb38jAXqQdNa8
KQc4CDaeL/wv5PwmQdO9/vWl/nT7n7mILqUxKzZHj29syz9sfG4RgCA4N8yxrXY71ct2I3FXrlWv
zRGt7/lJN8ox+uuL/uj10Z6zzjhZTgIfw7BSGHmYVQ1ER8jX4GaY2W0907PzFOLY/8mlLCIIzi+O
Wun7t9LF92agWjzrmxQptY5EtQR/Dkl84P0+j/u3z9O/J+/N9e83gvz7f/Dnz007g/hK1Yc//v0i
+ywa2XxV/3H+tv/6a99/09+v2vf6Ton3d3Xx2n78m999Iz//H9dfv6rX7/6ABQJf0E3/Lubbd4lz
59tF+E3Pf/O/+8W/vX/7KcDW33/75XPT1+r805KsqX/5x5f2X3775bzF/9sff/w/vnb5WvFt4XuZ
ZH318RveX6X67Rf3V3KXGLp+u8NoWvzyt/H9/N/NXxkhcnA/P7fnMujcC6sbodLffnGMX2kWsig7
ZGn73CGs/rLpz1+yg1/PIRksmyzY5zGu/ct//lrffT7//Lz+BjnouslqJX/75eO9zxSYQcP5PE/w
Ad3wD1W7bucTkkdawoVzTjof6zWu0qe+tI9ojlUEI3X7h/flH7/AHy/4p9Lo2xXPHFYCD2yKjA9X
zPDbjjlUckxG5oNtFK9ZOiMyy+9l3N+ZQX/jtz0Ai9F6CnrnM/rp2zxr3wjrkCG6gEj0uGgd51So
GqeufG4YLm0kfpWNLf2fsNhZAD6sdvSxqPHBMHOu4UN0Pjw6SDNjV49xJcCrWlYWsTOhdLviMgWm
h3DSMerItdN8p3xl3gvq2ZsiK7ao5cZtjpdsBrIXlglyssGiVWMPQobWxEnBNU06wFb64mTQOnIr
nleo8a1PqJZvhG2RJYdc0+pT87D4V0lGKwabSCTHyQ6F8qzN0CfDA848Cz9zNa+bOAMyhv1zEyfz
22SqS2JOyOoAx4+14ExgMmptZULYTaQ23ZqitVc97rftEuCDFuaUnNDceWu9dwVzieZTReT4egC2
NIQyNbCpugREpE5u3HQkVtwkceJG8PSyCNiIteuxLIbd4qFs7PVNoKlLolAQY1YdEs8aCs57XGjF
u2zsPOoTbVorc5lCB3OyjmN+5XvZHbruMkqr+ilVdrCnVfO82O2dIwVcHQN+AJ7yQ2Fn+Tbv9WLr
dcty0hFx7WmdPxpnR78+BVCXJt4g0tuQp/qmtu1F1kbARuUGWPohGLqHhOnr7TK046ZaKKMMbdAu
irE03wK7x/I/W1s+P6YVzL6uEr1LYTfUzkVW2fsqzb+MmVZdl0GcnZxaP8+lAyvdZhlmrgJp7zaH
BTTMI/QJRSdr7wSxjw8jiO2jP5deeKbr3HVmbdL1kQICQ87pQMM7zrB0ha8t5Amk6VFU23wugn2w
mK91AEQCp8KymutgWi1mXW2gqGD5z8SmV0u9rqXAU03u/aVzttUNRdNtmhZMAJQxtU6JkbzAWDsB
JIy/YtxMvgBeeEVHi4d9KCvQJ8iAcbVUzc0SIwGvEmNaaS53aI5DYt15AhOOYedrMaRJRLH6uQa0
8Gr62uOYltaVhdnkxGRDbiG8WcfUSF69pSmfO1fqd8UsYMOBHC2wvMaEUViJfSF6C5qAFyx4d2G5
r2AoYVCN28tAj9tPHXaEHfCQNAT3V60lSry9hiNtrc1GsbEFjHt8HVdpblj3KvNy3hyn2lcCyMG5
dLyMY9VGRRk4b162lButmx34EpOI7Cm9xlDB/urULDcVuB7WvuSh06fbBpsBDyjnLGhGu7KJd1k6
Uou6YoTTpIjfgWANtjHdCVFNBM2N8W1pm8Wl07fO1qzt5lLTg+VlBsL4gqbbvilnQ2xGMJpZOA9p
vDUzJPFecAP8uz8KF8115RBjawcz2uE49del6cVb1eumhbi/fyPd6sqFzQlCjvpbcf6KzfkiG70H
e7a+2Ja0TwEgoq1sfPothQ6i3cyVuhmq2FpZWhtZAp8p/mS04iNNJzAWptzIzM4ACU3dl2HSUD4I
232JY/nIECbbzVDKwYO3QShJnnNXyRg3j/jPXhcgBJdG4YPvFu4T6Vb5Q5e4GKatHqKZNJILlqBs
1QwSHGGCHVlSg1zVCjs9SFvzmvQ6/xNNjHxL8kN/03Zte2qzurwGxI71uUm7Vew688bMCth1GXZd
M25f8xEORpM36mucdkaYkRx35cA0C+3Mw51LJjDU9vTTXCHmr3p1q2bd2KbSsY+wQD2OhfqVSsZ7
zbSfEKc/OkVfuSs4r8kF5sJ0VzCjdFdmPhi30tKnAypIY0/xLNclC+Q7Ob3ekYFuvGtBfY6h1xoC
Y39bAVNHDG7scddxJw59dvRUGs9rzxDlzvJanmtZDTY+0s7a6VY9b7tcwyzYxTDYwmbu2qu2c/SU
XQAae9O1/YunhJFFZdyfeYvo7ItVHSv9HkTTxDsr6q92y7BuUfQsdCP2iEtNjK3ywM2gNPxiqtlc
Z53fHG187TvAI0UVBoQ2vTlG0kSQorBmA1c0w6k0sk2lLHFIHAHCsnTVOm4S58K3gCXFoiyubFzu
u2SyNTzPzDRDYD+fsV1308YhMO+e5p6BLDVFytnM7XgZd3C/1CJr0K+9seG23jM3yTFCS4x9uiPm
SNMb0FfpZEaJaw3NpuJwtq4wJW2ArwbXjYi78ztWHvqcpOc2AOVKjjBt8MaPsJDkFwWcrq8dDbdr
EbtjEBm4jheemkjvkWNw149jSD+sSMKm4KRO468MTn2cfkVSEDw2QgYAXgL7VQ1eczRx4OCl1ZYe
EkJatJdt77bbEdDS2mPaUK6XaqhgSsX2mzZLmsDWuOwAHdyZXR0fUiDMxwRpw6Ylu2fTBv17CjT3
Uk4V2dTeaETgIw5wVIoNtDt1LU07iKRTPQmBs3lyqafZDZp0N2c1RrGS3N168vMLppNEQdeDyzIx
j3XolIF+02gmYoFJA8lb+KTBW3BT+Ay16cVpEtBdOh6ZMoiCqrtK5ZJdFuOo9kMRn3x2oAsqA6wc
E6aXsBzYJHuAdsQdluNd61VtpCk8O2t/WORljLtJVfbEcduMTxpxPk8WdceqxYl35fidvZt7Z1cN
Bd7hXI1zulEMLXcYtPwTDh5jX0AZ+9p7mNjpnTRHTaZiZ9gtzn8z/5rhWdhnjtscO6MMHjPJTcqS
rU2gTiVgeHHQESROt5kuSjDgia4OZ0Hobia8KEEQCfe8rOmELUuarxfpThd2h1rAdL9ioqHNmzZL
EJXVdD07mPtwCklvDaLhQqS0MfzSDNbSHYZIq3CR2kXPrtai4U5117kc4UOuy15rn5dsinfYY5od
gEDcvVMsTnT/86dEy5ZItn4H6HZIj2KY4Ap3QT9FQDrzQz1p7RtM1fg4Fq5816Y4BsNTMcvG3Tpe
jDRPtxacqlvbHW/U2DPFqJO7URr1fjABOSwMwUCw1gO8RODHwKz0tQXTaIf5rt70CVF4OPjyY2Mg
m4bjCmJHWfYJmY481MGstovjXQOBhYUyNavc9ot3x+7iiDw5feelmLNBVkV9r0FKUMh4a+AZm8og
WrS3xnk1Dl29G0CBXBpT+VQMTnZK7fh2qYV3P1aOJN+lrA/Qc75g22sO0lahixXvsR0GdZMMyw7I
bLNqdPGFkdW6WYRBat2IhR8HIXtafuNpNFezduhvwKdINrbF9y/ZSfPHoWfzBELdsDp23VF5yAr1
MTnVQe6+x5ZsL+QkzEeMz8GTr2II1Tly4AVZPGjpvHavU7Mer0drLjCDYuMjWwNzMTQCsI+M2Nsj
lEtQEVn+7Am4pdIcy7XlQ4wwrRIO25xQEGplztrdIIqp7m0JN9TE2BJOWPa2Vu8cgPRmdwgmLroS
sxI0no3ytPJkWfMz9BYkwW5Q7nOjH6JGuLClkSs6rXfHSpetKvDpG4K18eGl+ddW9AsIdetL0buv
Vazu56a9AV6N9r7wP7eu9TqPbnoPnRFkEeCTwq/uW4rsQ5Wlz6U9KbCQtb7OAiwI+ugj6NFKqsmK
m2+UMokKpDX7PIu7lWNAkyoZZu6yWDlRNYMfbxABrrxuaq+WaoFHVPsRR/o8LOXkrkju4v2yr/kk
sVHN4qIt9fa2Nc10NVfsoHbftqHdxF80FyhEizERM30fzr7gsnMqNw7gGkQ0fPS5mst1YsVAaKGY
3bt2kZ4KF2e3QxR2Qhqok3TDXpeyOlsOqj1uSYDbPXYwS4K2GgbfvNazkjhYO7UjsIlnh5jaJYY3
Rnk7+lGZVM7tOLVfEM4BY5wVaE7LWyk9hwfpBGo1utYB4K1+iSXmDF1drI2XeJ+8FmHPJLLpCsTH
IR9LFQF4W451C9aV9DCRnnBEruvR5sAlMXcUwPcSJO83cH2A9LjkK9qafWqFVV2nGVQ7ur6ARfJS
HeTk9X6kFWXzpCQ8kzpbTsU0+V8C1ZxRDG96t4xrq+OAE1peNYWjqQ9vSXGufVG7Ya5OAHyUvsmN
ilR6V7cwjPZz3xBVC4tvPZdqmFGf0zGsnaTf9V2wC3ptN9dtY4We3sPhrPKx5dbjiLnE6mtS6LSl
A5PlOEMtvFoYoAOWgDgtpP7Sya9INM+0FB8fX5tNL+M4BFdTagaftYK4MSVg3DZUSGEAwDKEMDdF
U9FU28yxbyWou5XdWjdAqN5qod+VKk0OdsPTALwxDxVAigzk7e48PAPc4EKO5kg+Ve6DCnzgOU72
qSq7+VI/r3ReUMLszuNpi2yu31QViTwrxhLVHFLqN3DJjL0/tyUoHK9eY1L9IvulugMbW5DA4ehb
iA9XJQ/fmp1lCRvhFPux6mNYQPxmXR8c+J1e3PmxROkS1UZzxWHdvBXetB3dsl7CappvncarIj/3
5EtjkoNh+Ym7xeiYbnU1G6Gdn4+aE+xcFWDcFQvnJX6/IdLH89vk88C2rcjxmComVrCMKtyl+aHF
0x5xA23cFJF2MFEC69MJrGoOUNGoV158G8xFcTGC3Q1LoM50A9yHxit34Kf50GOobKiT22jRAwXA
OyGVTbPvrCbVHqm5+9NgufMe81/82QP3DiKu7A+0KddLW8gnUfQHMj3o3WMaXXkBGIuG8/kaC2V7
yPGHmxCvWv1BZkO7jUtdu1job+zVYMgIqgZgB86y7wvsgM/k3kFmRtD7e2v3X2oS3jcV/3zs+33X
L/zv9RG37825BSc//qj/iy3EcyrS/7+H+ADj6P3L345ZnXxpvm8lnr/x916i8Sv9Ov+biIBZGBr5
/+omav6vRIfT5aGjh7GRbjYdy3+0E139V1y9pncWvyHMQqX5x3Yi4xfEYszuGdx7zr/STTS/BQ38
czwA9pBZGU1mnZ/Gr8cFv+81L4VKF4NoMWzlHlSc0AUs6EcjAnC25hYp9XbmeH4UKCAbsAep8WgQ
zgA4Edl9qcceuVhj4n+Ni8b4Osm6OWiAofdzOXvRxL567ydju5lkU4q7ZVmmLclw7TU6DvfokjD1
XEPm3DaIX1lhVRvHq4amyqeM8LZPrpF7GdZSzX1i4FVzfrJrUw/NaeoGzOikJ4C79wdri6bLvhuL
vA+uiqAGH6+WXEEJ89CnsMUxM94HgDCMqILd8Wz2YETXjTIHOjJnklHkxlXw3gKWGHcqcSgH41iz
yRjihDptRaHnHrAjog9WwpAjAPGha6EPdZhl9ppnD/6tGaRgrOLMYKm248rzVtkgq+KgU4Hw9vUJ
aX+VNW1rsjiCB3B0RNa6EFt3KnBnLhFM1QuVcXk1dkgEoZX62rCrfSg8i+nP8br1we1CB5iHi8rx
43w1LklZrEq6m962sux4E4MySWFMJt4pZ/LarDCpeLC74sE1I2ewZUGkjT1/UYvuxKBg3NnZtkPj
iet0jA21n3MdCLlde4EIM20u75oxcK9Ms52yDeHZxYU5a5gRnLScjMjsAm0IsbbUL4NFzMCB8JvR
Wc3LwolKztaboTCl35QBTPdIsWXkKwe0FJwUGuQRUUmcmRQoxyvocXV/vzRT068wi9Xdhu0kkHtC
ZfQ33ejBMMR0Oeiz5VDcaiI9x6PIhf8C9x98Vx4nIyAUlJE7DA8W3nuRdSusuvRVxtYiYIgd9T5Q
HuWOR7T7Z9gcZBGmbvfczKN+YXtltgM65h17DdpOSIvWgxV9jp8POXIs+6BstXscS9VtMA1dvyYx
yFtbVdod7R7aGQ1Cz7xry0pEcWfOy0ZBac5DOSbFY2OI7lo0pJFCoRjlzs8HX8dsmHPOI846fnXg
l31uOg3gdeDLZds3jQ6oxhMVJvsJZ+mmJyUyJW3BiFe+NtevFaSEnZtr1iOSrMBZl37cvIvYkfaK
VjBxfBAXFiDIo/eapI5J99uIm5tMOO0WgZzZbcgP9K66oDYhgNOCooVGjUqYmk6+yaauyjFZ9Vac
v/o0QLAfQziMBJ62C6be1nXh9vUYjU4KvZL+R33hS2C0YTlLIregcrXOHmNOeaFNxaxHNY/tm0td
wGm4GoyfjYU/zDSRObLynYff51kjXs4PM00YEkq3lUsgmlg3gFhckez+sJL/YOrxwyugekZXw8yH
HO3vl0Upi04AyibgWVBHeDvq5v/lFT4svEHbj1bVcoWqW2W8Bk/J/8kVOJOeBQloij/OQjAKSm4X
xwh7j2rC3nW5+MkVPoS4IbZjyILKycGa4SDU+fb1P0xiAVylnZXj2cMzYE8XKfTsu0VW/lOW2Jpx
1EXX1ryyRK3Mwq8vajuLN2brlReGk3Cc9/E3ulE39dXT1Bm2hyAM8cKzMAa9gqhcC2NLngnFmK7p
9HyMsqAa+usP+ntRA6+Au4fAchLVDKQ4GJS+/6C7ppg6t/MMYGXGSYczFBSUyPqmGf813+jvVzKZ
WFs6vuOz2Oj7K2k22Vl6qaF1m9v72Bf5cfCWmzqtlvVfv6TzD/rnlv6fF8KiSkCeifD6w4U4x7hV
RuhHaPfuusrEyhqbR+IFnv/6Mn9+5/CjoinA08Vn/6eHEPpb48/GTCwbpnFwsw2tH/+FY8ROG4uf
XOv7qef5JSE6wYdz/j8Ubx9JE5lXKFvPaivs/Wlf51HHCGciSdeUx9T7yaD/mxDx+/fP40UhdGHA
y7+/GWf+cFMXLh0sf0rtcIIPVLqPsLXYIwKtCXE4ecOtSA4+mGX5M30r59rvl51vrxNRM+IG23S5
Qz7ejSN9uISjoRV2ptPfe8gcXDQhQelxeumTq3oMJmvVMJz6YpZaeUhUvdxaI31aJafOXtsizZod
G312lZOKZ64Kt61TnGFxSmXH/O65HatyOyDSrlDca/WRjkj7QBQjd4vT5+o+njPjJV5k8Cn2XQiG
0sdgGZpOF2drwy37jhllD/MswyMzr+2kFRpkad06QbpW+8anuguJLx/eynasXdyE5vjgtv5EsFVH
VBBZgf6t01ejvE2UZ8Pf7+xlOlR6rFvHpB31N9W22XUJmmIJNSvuGB0QEHjQW0/aYH2C7Nbqk3f2
B05hk173wFknUGNhMoNoXiOnNmjYuZl57P3WdA/BlHR3nOlFs59aR0QzzYUv2Zyoa6dOm31l0nWr
vKTc2Ap4BMfbOYXt3A6m2A49CmjLHmFkdBQnwBU9H9KUPzSavVZniQhec6N9yzMNqdA5oJDCcy6q
6apdOmZnsdlVF5WYh9fY7+mnoo1Zpx1hHgE8l2tDmM26Aapywm2arrSBcgrSP33fNQro5sqEhlRF
dO70/g50F/0IGm/SDN1CMmag/ZWMR4Y6A8H0RnxuDeVSwQwhUb2nJV943ry28ob2ce0l6UpmfvES
EPiQs97tHNjSEYk01g2FYXCHXLuztgaKzrJKPaZvGiMTTiCPmmvQYRZBp1akQiQMgYp6PPBhmhEm
bsDHfjwckGjOwC0FlHbSl/L6fuSpYY5XuFNUo7C2T31QDNDpSUpwTox4yIFH+/TYmkx1w6DvJezK
HJN+M7sivaZ48FadzMEnurnbcpLPGnHRq2HZSE2DH8w8JNubLRLH254ZUhtNMXr1Y8VbeRWkfrcf
44DNAxvkSEoU9461HflxkOhToyqoVcoOifI90TCg3c1kOQpVu+tJtiOyT5KNAp35LsMM3BMobqgQ
x0gq3SsP3UhzcIuYj+kzrUokx1djkcj886BbrgE7M1Y0epyAnj3ypfxVNswOjhbz0T3dixpcWdCU
Ln26wLl3i1pkoBVrzItBNpPD0rki/9QRYQSEy+5lwBCIXX1rcyabVipXpUUfS3janj6OSwwG9eVT
XYC/jzLivtdWbKkIumRwB+uyiJzZHmTo6qZ6NUs7jWytH3faPIpr6Ggu5bPdfjWN0d7lemVGGbla
u1yI/tXvUNs6SSZ5uKbSH9aGXZKVxkSJmVrWxwDgZl97kHEOrrQeKx2WWtKnXxr4Y7cIUM8p9DCS
noRljXCnAIO9BmluQkeP9TryxsE5SJOYDx5dw40G+HrPLmTxV6D0Rh16uH+2mqvUNfBqfg/NgYxl
iq46YLk0tFfYfZaxhbCm0WwHcrSGFjCV6xY1hLZBrsxwOmWRG7YFgJaTvcxPTd2mZCtU9Qn+4fKZ
+IDY344V5HAm2n43r+Ac6+N20qCCMKeOs4c5E4kVVlITW6eKNbE+o4myjV7q1ddRdf66aK0xuCXP
XJBLD1/OOdLVm8wrQPHMUw2rzeZ14QggbFDBdAaJWgJlsHJAz++0DEJe6IKgvuGEOXYXwsjL/hEy
7RjDV9NLu8vWKoPSodeQosOeJZq401SfVtlkTvf83vUa+cv4qsPwbl8UpyXQMDZLB2JszOlqIP3o
aOUeHMdUoxgLBZFA27ozxq0Zj0a39c6MQdLfIE55uSkOVSe0EdSVtmy8MsjsEIK7dosGoEoiPaiz
B1QGzkPdT85mzuv2ELRGimWqT5J156v50W9RvmDlyvQLbV6m/p7MksJcZVldXystJ0UDS+/b2Bso
K/qAuKPILZaWySiRsNZD6SuiFydIXKVIhLc7Y66NfYcJQmyKZl6Cc6eSyeUdZ798OZR6lpEwjvbO
vvYUDL1nFXdjFyFC77MbV3erjV71OrPJqjE+lX1q1Gs/czr7eqR+PDHSGph8jou9MzrCiHb439N1
MpjJpWHX7m0NhddeLW47E0BgxAP5VBkBwvUG7bSbvLqCz/XSs/tzJl8JtyzK+8VIdnAxZ/NRFag4
tiiep6MnhmTXyDZILsD9wqfiGC72s6k1d1U7BFgZR5WVTCZ72Nnk4QbXIPrMYDOZc9Ue5qkqk5Xt
BSRRGvSbqxXYb4mYKtaCHFrf7JYRcEwdUJzuL8VRcxYodzn9i9sh4GnZDQXtyR17gwC5KZvqUhBU
AXEycZ4qwnJIeaHpMEbgMRXKXaNibDYuzwsLgBcldlZHkpi9fM1qO+y70jV4SlxHpqR3pMY20UV/
rZZs8E5Vm5JoYQ9zYkQF85+OcXlg3dqoXHhnJ0S6kqcvUZlgMIvD+Y4cDZ0jASE7bm7Gm6X3v/WO
3XLrMe+DA55PlCOhcFyO/KnDCuYtRrNNFwZ+YQmvcy+gEhmnInBHpglGE9e3dmN77aboB/2OQbQG
NDvgcw+lLgLv0rHm5FbjkFJHI+EAD0ua3rJMGznE8gEwbhdPff5cFEkwXlbMl1YeQ8nLDuq8f4LZ
qdMmEqXojw2md9oebk6TQNWI7TnwipnNFKkobZlcW8VzPh0GHaRxs1BaTQWBgp+0qSx57gZ/pKcj
x6Lc1GAkytAoJntjdega3zTCbzbVuOCrSmjy7mwcmcWpinG47jLf0oq1IXIDCHeXBFrLNLqbadkY
jgRkH79ykj/PUMH4Po4KFuR6EmXgX7rGksPCm/ygXvm+b7bEEdbJPo91foQABvi8BABwQz9RzXYw
dLNgrcUkuUtknTn7ZOmL+iAhe69Rzqh0Y1UwZG8N8IbDmg5fgQAMONO6IkIggomwUEG1872PVma4
Q4u8Ah2YH/ykE4id5mRN5soOeVV6mdpLsY3HICWXu0REYoB/SHj6q7DrdZtPeJp2E3pw8MYOWc6k
T/onCNG6/NppSETMQdJH6zJnK0tNq9lrIatAJ0e/gY5m7IpNPJhowUBRqss0qPWXijFawULSt2cU
xHyEOY/czFcBWHs6rNMcja60y+ezlC6FbV2ZEPLPZltTSUHVm9nDSZ9VY14ExMiO4dQH5VvO5kph
oAXJvoYjm6NjGN3jNIzuNTHw1TV5o43/OhZDkjwGet2uTbkEOVua673EWEKiFJj7pmzGkWJC01+0
CQ/0iu6wvAFPWBdhVUn3SPyST9PBz5tNEIyVBuwk9U1iWzWi9+Z0mYiooVwEhtBODH0XLX6roIeA
iTRr7YVjFEGTdoZR5c6rUx8pzJKRCsJ7P7+qPC7mLwxp4u7NEA1alt6rSEPQy0xUdw45eTsU3G2D
4DBIqbVo48IE841qTa8v2JhWQzymHKZ0NZnSuu/ninNC1erzYaZJuNcM4Kuhf87dPrFjDKsyJXQS
JnTXfa3tggqazmY45cWemcqxP8/05hqNRh24RAxjXdD2oImLCKFRAtcwj68mDJ/3rYwUpbykM0R4
y8ADoE9wla8WR9Gphl87L2Rt9czEiI6OOW4Ui3dDVlgHpXlhquWTdbbhlOFc9vrMGcomM4LIuvKB
R87fejCzjzJozUjzpfaVsS4xOSzN837Ug3g8OIia9CPRCxZV41wnn11EPltEja320FuFRUZH48fm
qslJsj3XqHpkwKuZ1qTFOMNjizmZU1iQ+2ExqXIjHI35G8cssRaqKE6yhDGy8TyfETQBqOY2FlO8
7LNlmZN9qaV2tjJkpZO/WHcE25TDmO81d/TMvci7pD75JfTzEPFl+5wJryZ8vpyQTKqlb+pT0S/j
sUlNa96zLKZ7DlUxMg1kVNnGyMf5M7tBTrDWUlkQ6yH/HpLufO7KYHEbslaQ8oFD7fIEBnmjt67c
tXmSjrf+ZAMhF66ZX8952b11nhwuLCYM29gryGRsEF6EZldAJEDSMD7jqx8AudbT2JtrQmMUy2ai
Jm8zLmXenRq66N5BxcBn71Xt055UfJ7eprPa4tniUFysqEWG22korRu0G/KTLw192oChJ+A11dVx
cEr7darMRKwSu9Lri2Uc9YLHWIn01o11k7graKtnna42H7UhmcdNZ+vTJUTmGi3JgAiYs0kxhcmZ
uYESQnxu66y/0gillHu6jsWbndidIox1rZyaoIxlNuLiwunS5QV+gvDWphIWIVQZGo5llvkT7Cei
9Cy2XQSc9OjJoiCkgGMM+48KY4niRXOFWLuN27EFSK89WUik3H0eUMcr6VAzBH3JZLngj0EwRFkx
qGjGbHTboqPd6HrnbXrLt+pwrHV/G6D7/ATc3Llv5xa/VR37hIcpUjrRVumPwuDIWi96ceXQi9qU
E7pPIgSa+AWNsUeDzuiOvpmJy3RpuOzUJoS82+k4PAVuSz5OU47U5Eh3t4GdzpfuMHMuV66YtrbB
nrhmiKyu5sY2iU13DflAnul8SGWaEa3mm0vEI0fcbolRZVWN7mdXmuh56a3jgiH5+4aStHnpB8MG
is2LJ+BKUgARX4WNvp4TBFmDcjhpMhQy9xZ8/q1LfsUJDXD5/zg7r93GlS0Nv9AQYA63pKItB9lu
u7tvCHdiziymp5+PPYM5NiVI6Lk6Gzh7u1SstMIfDuxoZdXPkGV+enXU1EJ56fX02c8JEwyqG+AP
IhkYpQ7saDXQ6v/DRaPcxE7v6BvfDPv9SPyOLiZQqjegj3jA8df0+yTU8PzFuRgv0A6+mi1bCWDR
qtj3k6WAiC2bHkBFTS6C1p7zza4yaVcMJTUqaWjAZmmNxJORav40rC3kw0sCO0zlKu6DV0lKHGzz
kuCrCZK62KuNhJt5Upn5TaSW9spJ/doBNGMmRynCQFmqg+zJrFAENqRguE1p1hz62i9m5zNLuS9s
M9t1o5Y8AaSx1jINJRC7afHQNhGGl4kD9w2iKKh48r1sZbZm/10IxNBaS23MXTywXis2gSE2YSgn
1rqU8f3ReFAktx/4AR4+1P4XpCDt7aSo0sqsfYXu30j8XanxbRg10y6gSbCvB4fmfuFoLViNrrnJ
IAO9OLRyjujb0mHpjcE31xgqljO4VppWHXX4Z5H25nbq8OX1BrNDAxqyYgI0zadiUeiVV/miMd1C
KP1GQRuEh3gESw9cU3TJKgM+DS5OHi2vH52YNL2JmW+eKsNRUnGtoqBUH3TRtSu7pH3oh2O0NXru
NUMZQUDScuA/anBYA4QADmebcH+MrmKkwUYrR2fV8yFszzLV7pArTt14XVsbvxEVL9a89Pl3AQqr
jez4yW8UrbsrJ4FHKsHzl5nJ/4zYRSYIWy2R/Jxsp3wbcdsC7DbZcvrI5+D44O0zWjjhosDXChtv
vBZLtwdlMk2afnNtkDhgsMFSqIU17qK4lcdDHijGexHpCpcxddFVrZFYbKJIqvGarFPMCMZEdlaO
UlkxXh5+sgHlz3PUVt1PjPMEkhzmo46rGRa+JZmUq0gIVIiOo2NJEP06ztQjCA77tzlSmRoztde8
Vg2nr5i26V/9ZuxhfEjkkk5s5Lf4bCFoXtiNsN28SkihQ6HSjJto2Kx7cBLPSPwDU8Cdce0ouR9t
SvrSOMqmbIJ1TT9Jc5E/qwxPihTrADgY/1lbq4OjWY/gjUq640S/7DyXRGzonv0JV4VX6UAjL862
soKPMsQFR90kWEWJ5iCnZbR2MukXasV4c9bk4799YUrKWvIzcLVKH24Mv55ue4gUdCYVG7xkn9fN
uwWLbStbhb7CtDQaQTkqDN03KD27ktzVR1UqlYchZeGcZNbrcbJ+JWcRlgeZ0qJsWESIjleVrsqe
nDeTcVdGzUtRinfLrru7yVbHJ71zogMA2YlbFppufWNswyOm5fFu9Nu09WqdeHxr1YYA95hb1o3c
ZgO3bVEVd9Tkoes7BUnToAYhYF7yWPKnynwlN+xvejvv12qCZP8ugIv1qySobF0YTNmqK9kartLL
YmVTnVpNPuI3lE+S7rUlDv6RFibrUJukjusEr+Z0FdoF6BZLJie7y1ErxzwAixsci8oBFB9hZ3UX
9ja3LyGbrmFhOOZfwASFyiqiewFmqXMKt4ZmbW8rvQUTGztVZ91rWlps7K7FAgiOWlIBOjD6H6ro
o2ibAmDeq2HaOFufWP89EbG5DcsueZcAnZYrq1eVG3+KB3lD8jD226hyHjiWxySkchBi7oY8+WD4
e6cWurFxcA7PAZqRJGws4qG7Ei42tvd+6aziMqi/llGne3XT0ATHgNV/q0l5HE8Vdj+4BUv2alKE
RT9gihvtSUOHHCP4WN+bGb8fjJGU+Ss0zQmbtA7p81UU+j0GSKlOYVDrzfoOro/9i4Lmb7TFjn44
I8ybwVYfsNUrlA2ukD6sBctPn7VWR2YCaTmc0xFRJk7Ak2dtS9iP5FZBxxkvOSc7jHESYyMg4WLi
Vjin0qfAzeA9KO0MvfBCDK+6D97CRWU8vlUArlJSEqmi7dWplAX+QTg7eHbf1Nlaz0yRuEIXbbIG
uQeOKJYw01rXCr5cgPYwpXgZ0lm33YqCqdvQYPZHSOayf2cHOEu6TQSYaYtDnnaQIrDvrpMFGEyE
GfX9+xBS3YjUvIF/cmOPeL9QHEd7WsqiQ6znlbFCJnq0dtqIzdcWnIr5DsRBwYmAyMlcOUEqtri6
TckxUCr7BfqLjD47O/sgEPWklFUGcrJ3+kSSvNqgyBIASy/N+BFFMckCOF1gLcsFnoFEa6r+PQub
XkUhvqre0YiOpl8tiVb62BH37nPuwGGXAxhosaxT1SOwfDNZ+UmuvEhztLsLdE1pdgC1fK9tc/xf
JCl7AO3ePAslMaibV7Lye4q0cDPkyiC5DpJi1OAHrRSeDMbskPLdN4NWm1SgFXlDbBLd6V3rT9sU
O4tjE6hi1wMlII2qURlofTl6JKzr7+Hzd1hCKQMGV41s8W+Zg/8rH4Vce1JsJJpHrzaAd5fHBmI4
RdbrGOPm0io0G/81Rxt1lfl5bQM6J4sjE6YK/yRUDrYXsYlfkVknZAwmvDBXmA5kr7UYkxG5B5GG
a0BtmBaIgPqpK6Qgfo1wDCPXoJo/2+35gHr15hC0PhezhQU0765NB6gY3hks8deAfqpnaZJqvLhK
tDhSXqzfehbHj/Ca7FXOXdFuO0RV16lpAtzO7AbBMaxeSrR2Jh1b3iLR1ENkCHT6WzJX7BGEMq3w
+2r6rSZPI+w2K9AR0J9KuwND7aS7IU/AvhSDFe4R4NCR/Mi7AlfkpPoGo8e48wGU74Ht9c+yJs+S
ommXuv5vlIulYyY19SZ2fkU4YDhGjaMxGkCAaghAMb7KccSjHYP9caP0DqaqQ4wvUJ77sXabhFn4
FvthWa8jkZKa4dQ34VTUO1+oCj50YfriK0ZSQBsMwRT2QVOyigUIEnD0JBplfJuFOFk1hWkBU2lG
cTvmFEIOMrKkwQYaEkj8su3bci/iPKdlwFLf622FugoOs5j5OTgEQoJUJym4Rbt/ZnLkU3vQfVzs
Nqw4znx005P0Qc7BpZQ5jaEVmJbQ50fOrjHDSNcKREld7mR6hk/V/OgGrc3OM50ywQCL0/2dRh86
rA0GqJHLTgU9XuNDQ4Y/qS8YlOQPnZUTCSbUHflUZG+bgdooxDsLq/RVXtmkZ/hrj/GNonTWVyVR
o1sJItH4UBetUFxj0CrVy0PlJnDiPkJFt6hUF1O16keiVLAZa5zS+7eypGcB0L8Po21dajy2dWQV
607ye1p1VG2OZd9Nt6ETD8kxpz3HzOw2SB+V1rCPEXo++U2Kjq20ynILQ9emlB/kAM8/V84oGxlJ
hQQs8jUySZ2KcTtkNJgNWTlZb5o8l8Jx7TLVtQZF58Be8uEgRPIGxL/Ib4ZW0X8QcfKF0HeHZkGv
60sxQ2NZAK213CZrrAnj2Jk0EgdBrL5UhGKQqjRFKSgsToLxhDR4NI4CnJ0RLwCAaqPiir9zJ70W
/lDtYosn1c2idPzBwil3kYXX5veEaWPkHanSM03RlOZKl6Bil0mW9ty3Nj7RAMCbVaI0FAQQysc1
kd5Tt28zJ0CgIyjLehs0xvQSG1GXrtJ+GL60IwKI5Rhoh5Fy9ZEuevw9b6t6Bz07q/dW1pbJLqxz
UGCDoa7BDlKjzPzRqhEna+LnXBkrSG5lMvOMpt55zmTCgbu0lfr0qS18K/AyDPPIjTtbGTdAGHBi
xu/ToZCYB6lMNGKZfyRAL+m+7cuWZk3G/ehpTtrsQ0EM8aOkiTN+kcxcCZ8ahJB7tmyAw/SI11ns
Gnbdf+m6OItW/hDlX5p+cIiRG5sqOt11SQJhT9l8M3WOFB5b+Im0vvDO/KYFQbYv5Snc6WGB37Ye
pxMMGU0H9zgkz1iHUVdCv9qHuIt6INU2ocpYIFXRgKh22Zfyoe2xxbtPDCmUn8JwZIcjJphZtwZP
9h5fZwXAO11mctKQrw9uXxXvIDhb6Hx9BaCrccxjBDq89/qqzR7twGqeNdJ+Hc2froxu/NYsjwGU
UAF8Wc03aVIE30wCocbtBp9aY/zXiNhpxvcqsbGcwEo86iAW8rh4Ku/2cCtN8OY9RQ8QAywGET1C
s9SmfWr4VfFWoTZ0n0Ymfuk5/n1vuQwCwZWVpn1pDbN+GU1Low1slhLF/qi4saeqhuzhYNntOppI
DHecyCG8rEJz3CMQzg4U9NIjv11SVnDvW/1nMor6FhJv/aiYBCYqzsKvZTWGdwWU+JVGy32lTGl3
Y1I2wWAZpkkEWaGWxmA7mgb8BMTY7Tp3qzS2hqcYDtROsuRaPca5UH/pcumEqzBCtTNJAXV+i4gB
qX2O4CJcWo8WFlcRZTUjFgd6btZ3pRT2LUKdBmX1Wq5WTg41cNvXcpSRCEbaRgV1fkTMvIMNZlYp
h3DETq5JuWE7wYVktZUId4KcmK5l1ig7VegkWVHutNUa7CzME5oTf3iyELCYIBSsfCNO3xtR13dA
C2HBDgmoQrZVjr069b8CD2KQkDAM2lI8VWqlPjaRiDZRhgIafi3qV6VulQNmDSjzImvyXtG99+E6
QG1DBIQWYqpCQRibYmSX6DneT71sdmutk2L7htbP8EalKN8QOcug7seyva21MLizjNJ6lYWJqH6t
ivuyF84uChL6nSk9aPIVyAcDNp1DTkxK4/8XZ8lfd2XjPMa1oFKVzlLB0Ao3QabID1qE2aNbIs+8
yrhO3oRMcC+zNddgGu3Bbf1Qzf74AbHfIerBOt4EttqEKz/lPt4RpIOADftY3qe9nz3HStN/1/Io
wI7O7Bui+sCpNfgfftnswPHlyNjqJnRL4lwIe0PBjpal7GkE30A7M67i37LqT9/UxqAzAjM/qneU
K8cv1SS38h26xibfQs9Kf99rGFeteyfSfmscw60v6z5UhDauW+gpSfoUBDZVB4AsylNPDZNIiqob
jkFql29CibYnypCp6gWRZmNo6iNnbnbCqtaowwNyw75brLJYm/K97wRSuMqEVUpQ7YkmII6p4y5P
gyl9GSMo+Z2U9QeVuM5xx4RbblPwpN2C+xPKFqPP/NHA7Opu9BXNpvKK4ibpjQznx5wXboNRapE/
UOe0g+/dVKkclNqYm1t0EVZB1gV3ImoAS2tj3navZkGYBfuhGVy/koxhL9RJp+psU0jjiFckkRLW
bhbXpOQ1jYlnNC3dCUoMTNNyy32RPPqDlUQ3SdAmT6HIacuzFLcG3vZf6LajsRvBmI2pH2rBjv5n
8FJKEeeqF/F9gH8R1SBLCUCUEKfHGwsuEJ5Ho+BcwPTQhCcRPa+GSaoGdxzC+mfdJXj9mkXbfTdi
g0vLr8LssSlaZ1gl9LewEovzYm3TlcifBKM+6SO2Bz7X2D0pjPkg2qE+KtGICqwqo1s6Ylu8cXyJ
fMVuIUNPAlIpMX2KyFTR6NY6VI1sJ2zuYUQSZPmJxhmF34q/hX+sofv7kcemu2lNE7G9qgPfmFa1
Fmxqw86gnFJZyNzINxMV5IUoHrVYV++GXAq1W7B1xbDXzIgSl13LxaPU5gnNnY6jQqc/Iteo6gco
4gZno8+3MfENLmLh9O7XSf9ctwApXTEZ/aF2BGKsZRbghgCrqcJY2AHk6Spl2u2pXKuvEBbDNyDn
IxV6Q6PtoFfKuyj8KaU4lvrF41BizKYb6CMRoo36TY9Et/OWDnJ9yJGlS9yQZUH6Q88qNEBbqaxc
S0DBxQI+eYg7PtCGMAELq67PG5OeqW3mR7oQ4fgMkiCtvxL21Jh8oUexM+ow+dPIsi1tM0frwkdS
ebvbCuKZldakZubJHTQkt9YL+DxzGxfDUNMeqNIDw3niGkhALskF78dYZtsaYjaSg2KgW9gXa764
/A1o3+yAZ/D+qSsyGQJ+Xu6eJHYyKEfQM025lrMu9ukPwRneOgXtGm1oJZPSOgFAQqHvEEeqfoAt
gP9xBjDui1YG+quOrt0qsdTwl63yU3a1PpRIiojCjskWFSpT/OIhvEVMdHhDYyEyN5Fj1vKaGxdR
h47HMHhz7Nr+FYyTmuzzvqCMBDqxRgwDU+nEM/AtvhudmtBGsfvxa5vr8Y9oyLV3jHsaCTBYbn8P
QTa1nlaVmOroZmD/CmlfOFzx9F8ooSI54Elgqrm6pJo2URhnDxAEoUIo4DJw5LBwctrBnnCOlDCB
gaiBHT13WS2X94kvQ+luxxji2ghdu3vI9HC6CZVu+Cnzrv7WigpiEyZy3DvFrGNJ888evqqowD2P
lYRYSVFHkb+bwzOLbiGlpQ31bHOEfZcr8QEsGhxyP7MVSJWq036Fne3fxkOYoGXXdL61ElzUaER0
NJMhWqjzTR10VA+yNnDkValXQeIh12gk62nyqX0ngdTAzBr0H2FOgO9puBvxmPC0tjcwMbFXpHc+
HLFTE8X2v9phykVed1zhUaIVK1iy3Z+ZINu6IRXop0Tk9lYxRXxAYq9/R9ehogYry98uw21PUb1I
ngJMdRSTKErWF0Dlole6JhSj5qrN0xipdxkH17GmK9JTZ4C29CJlm0YoUp26vtBYleHSS2Mb042H
UypLT8jmIDt1Ty+31B8vT+gM1tXREQ4BY28YKCotJgQ+q0xREtBdJLc9WfZfksI/Xh7izDdDF3HW
jdeYj7wkNxlaKQ0iYQitPJbWSz6tKeJfHuIUBW2jiiTPcpgGnCx1QUVAgxgsTFihCuP0q0rSXOSE
ZGCyU3jN5sw+gXXbMhYMvOaOZSuYQHzGj+eVpaFkU4AlwdE4pqzXRzIpws4cfmb2TYTSxeWZLWzB
ZjAynwyNQTAioMhPVAaLckrwiB/xyMLgs6N4KCs3eb2NnLs4uguCdUe795ohyumKzbBnMGyqgUS2
vMSuqwFNTQdsnFt0T2ohdl3ebrDXuDyz053nyJBW0DFVYY9gbPH5S6LRKqIaAQhXgUsrXlv7ihz3
X8OkTwhyFogdB7MAJLLJkf08QEP91Bpq03T1RniVIntd8RYbplePIZx2HbxvibVA9642rw2JMbXF
fRT/r7QblMvzSmEn+wWWAZQMLgukv3GSWUhhKUUGrBs3ZRIi46HAtFjI7ROu1o3XS8qjijkWrYQr
Alx/sfGLmbN4MvQy2UA/YqkCaELtTRGgokgeO/d19VZi4eo2en9spOIwIqUkevOehhw1SqMG56i3
jwM2mY2WHPJq2jVBcFcGw9Pl9T63HvwqDZMKmY8Bf+DzetQNzHoVGg+K/j+KUr+VicGMWK/crriz
TeEFg+1KWLc7avogoVuNBcQP1E2vkBjOLogjk7DPArMnsn6WSrcuGMDMVhmQS0NaOQ7Oc1WwotKx
SyjBgP75eXnmJ9f5vAc+DDn/pA9UBrUeaeAjJe3W/gYt4pWPkk1Ps03U/a4IrxAnTo7VYrCFAuRg
BCCcewbrQMfwYNPItEgnLs/o5IJgEE6WZSBHp6ks5ucZAYgcY5FrliuPxpqmwbZMANkSC14e5uRa
x/bJsmDXckE4NtzYz8MEltS2Uqv5RO3245jLfzDIoDaSNV+mySpeLw92OicHoWMZ4UDHRFp5aTZT
ZloltYblu1IkbxWCpUDrXtnFVx7c0/3HMNgGIUqlmbB25jl/2AxFG6hdOzm+aymvbbzJ6JXnIARA
J4uvVnnNJfN06xFIYPNG03HWPlxesr3UhVinIiWeMyoqUGLfoVCcDNkxcaZ1l0//SuSyGA+Bb5Wr
h/+1F9ddFNmU+hTVR//iR2cq9+nQPuVj6up5cHt5uU72Bk8je4JJ4dOCSuTiUElzlyqPTcsNG+vI
v1nsgq6mAxdrSO618pWdOJ+aTzcqT7CKYysBBlxwKGqfV02uh1qAxOMIC6/RnxXjTw8PJJfp/lnr
rPuad/368vxOtuM8om6xRRyY58byiIkqy5IAVUi3iPFPnYXrjN/+P1oq8AkRlCRmYr9zlOGqLeZF
mWlUndykyTzcD+U3o/bJya+4DZ5ZKcawWSudKEZeat/SyCptqMIEZdLBJonX6xtsjEZx5fwuBLj/
zoWJ0CGaff+Q9F1EzV2rjbaSqsSZWIAd4CK3KPFVwz4dtPgWPaY/CFO1YHipNZUdOj8jdKua7s1a
RU/jyu48OXc2obRJrRRxTI6DOd/SH05531SpM1iK4cYqQskWMOCtnenai6Z36Z7kl0KELvIrEc/p
h0YXdzawwZGDNGVJyNUF1Rw6HTTdW8dN6p+qPG385OCbL5e35unkNF1D29uAEAiScMmhDEajmuoW
IF/Bx+7KDnqQcZuBtygjr3T+XB7s3KTYm7MTk6Uz7iJqyDRMu/FFt9wkLR/hbu6hPIL76w+dKu0u
D3VyNZMEzXqzKNCbJmTaxeWVBFrcTUGOSlCaIA762lTVipzdA5G8ztufNAUvj3d6xBGEZrVMA6sP
buh56h82SagkWqnFoeVOnV7fyj5SanQNi5tByrort8np/cVQDu6dSNZi2vJXsfXDUBEmf7rRYGQC
Az7ZK9T/sCZA6GgY8WpHRioybwJr7G7pjL9aNMavxAvzdv98fc4GNX9pypaqn+yYoRsTQAoCH5XO
oUsCVa26Yn97micRWX4cYvExS8UWyAmCUM8iJd8Vs3iPMRZiXwP68qqR3isqMr8Sqau8Pk8fNCFX
//r2zb/AgeVNvsbjt/TZzlLfD/WOX6BQJvYg3B8KNK70fPyaWtWV9+jMqYAgZ2gmSa9BVrGIjEAJ
j5TyiPJQE1op0o3s3GUZr+w1B4Fr46ift2gtdfAUFcah67XqlTufrjbydNgIXHkkzu0Q/K/QmCdQ
nmsfnweq/DQJhEInFq35Y1UGP2NLuvLNzhw3yHY8cwrZIIYI8///4Qz0YQLOLSUrqgGjuY3WeYY6
NG5oVFd2+yl3Gau2jyMt9uIArdUOC76a0GHdRI8TGy/83aJaqxiZJ9XUKcR7A/bUvGYmppy5wxh6
ts2jOMU/LCYZCzi4wGrIN5WXKHig/afLu6p57PGxobmmR4eiu5EHtPs3bf0U1gea/cLZGIk7Fe+X
r7e/tZDFqf/0WxafQY/bCDkWPgO/ZSy2QXtfyN99dAo04wAJ0TS20fCc+rd+3NEkxUpqM45XnsQz
24qIwFRBmZlsruWTqHSmVpg1n6OsZYWKb8mDBYbi8kTPHBIsgHgxEAui2rDM8QUgUfjQ1HDhv/xR
C2MDfvc3xLl1ZV7zRzgz1Cw5pHHNqMS8s8LRxz1cBX2ll4lmujSJ3rpoPJaNcQve66eflP9mkDDH
U0SGJoEM3pSUnpa1TqlXqwpdD3axJm2ryv6JzCJMY+fbv349hiERUmXqkAqwss9TQul3KkeDYay2
O4RDRgcaRDJWCWSfVwojf1/wzztyvlpQFMEvFor/X+b/hyvA0aWmKruQOkPcW/axpOq/D1RN6t/S
tqzijRbTQ1lTHbffdK0dYhp+E6+VFCVIP1KFi/YQNc3XFGK2dYe+cf8b9SVnOkA9AA9v0ZxDOzAz
CHLbiYbChm5a+mf0oTatzCkyXlWIko+odjo3bJmhJQ7tu5cyrKGxDJqJ6rle5ulW1+IBYEoY1V8s
cwpemqiNv9HMaPdxPojfqNm2ezgLQ3zlgjy9O/4WNpF0IbTjlV6cV6NMR62KAIZk1Y/Iib3Y/lVF
yB9V93G8t9QrN/5pFDlniri4WarFXv77oH9YCwJYDcxEy1rYE9JB/pHenYs05J3OS6ZN/j+/zjrS
FersDYPkA3v78zZDvJR+fOPY5IsooIq1ofUba4K3n18Z6PTK4a9rDr11y4IwJi/2s2rUXWPEiePm
xTdNx+zwyiqd+/tkvZTROABEc4uAuHTgGgYFJKZxKn609Lin3nr95yOJGst/hlh8KymWOggODCHD
saE36XJaPEusWpDzl0c6MxkgVNThtPlB1maXh4/32QRiHR3BwuaOaejbopKiXRvi9MqkH/BhiMWu
bqeu76Fs2TAtpXSVJUPgxYXc7yaI+uumkIeXy1M68+zRT2SjmayQatGP+DynIgciK+zccQGouaZW
3pRJ4lKTQ18C7AiCPCBYXpAzeMJFwrNDWCBFfltAgrbgFyhqfLz8e07PmUlrB8r2bPqNUe8iVHTq
KcZlWEImNdefdD2Yxe9hfje7eAq/2pNyJak5XVHmDZ2C9oFlgHlYrChexqakClmi/Rv5h7ix/vRT
O125yOc/8vken6VhSD2pJsx17kWmRj8CDW6gYa7evUeFDNTc2khacWUlT78co2DYAzuX14Iy2ueF
TEqYwkMUBl7ZKD/bMt/6MGwHyYIJVPc5tDx7e3mpzk1L4ymkVCLLczjxecBJ5GMnIdeFvvtLXsKf
jSw05K5dUKcHwqEfgZUDzjZkvCfdHTtMgjpw6H9YHVYGeJNuMUNCjCFIniyjV66EYKep5zyczUVl
IvxyklWnvmS1doW8SmgjreZ/BXS5ThrOnxh2Gtck7tGKa4bG6vK3PF28z8MuTiG4K7Q1gF54sRhu
gKJtoOjd2Mg9DEO74UK4UvA5XTpufE1VNApdpPMnjoNCzSEphpEH0vWmqWQIbH9tOKUr5eMz4/BU
Ev+hT0QfWltsER2luUqpaV7FNmKNs7yefEjSr5e/3WkgML/H/xlk8YRBBhvHlODVG1A895QAgDNy
zqjweBOhYOr/CYf6+fKQZ3Imh8Y6dwY7U8fPdnHYuqjsAR0OEUlZdAx7daNDlBpq+Sdyusch6UAF
y2+AcSngVatIT7zL459sF0zyUItxFM6DQpdq3sUfohEBqTztZopvL3eV2/bWTye3jPdKQ7xfoRu1
Sqt8/HJ5zJO1nMcERECahueZZS+mPPQQPWKziLw6RhjQNFAF4l6O1kHPsbg8lDoXPz/dmIxFSMdo
2CLRtZh/y4f5hTHW4l2jRN4YbNDLQG8aMPX06qeoySSvIh2APR9ged2G6fypvQxs27A1s3hTJvJe
Eve1/9uy9kZ/5blQT96L+YfNVoGUbg3+efERpnrssfKeRZdzitUUwGIiMidvwPaCNsvukrHAVwOc
KXD3SDJFuysK1XgMUxUfnKgW/i6L7CC8qbmERpc4EnOfpFKPs2RzhwHLWMIClwbp1ka6TPeUBJCz
B++feL3KKu2rQHY82NCGjMWVG+jknnVkjfuAdE2mh3XSaUx9FcMQuY5xBci0AwnUtCrx0vDkqZN3
ShSYu8trfHY8Cu0cXKp8tEU+L3FST6gRmwCfnDC9UdtvQYR/BPeefiVwP7NtaanTmSDE5cAs090o
hdSAOhHzwpiYk/kT/ZdtINlXXt9z05mL6LyGKgfEWpxI1nsKeY1iL42/K8YvDAlM7VcZXrnqzo9i
KOxB0mp72fWLIlkJRaTGXiDv2+nXhBJCMDxG3a/La3Pum+lkBHT+iFm4vD+vDbLnPIO+E3kxr8RW
iowM0R8deXgHH6QrwdHCK2zui1EUJPjkJSLdOTnrMfX5woqS2FPDXn5FOcJBRRjzn+OAe2rhjqBE
0QvEMPpHgx3OJgcm+CWFUHbIQPJaj1Coy8zrJiKfLR0+0POW3Pi/GuQQXqYwSH9aVmPskEkAyDp2
tvVNjwvl/d+/F1UOmSsZjzfLXPRyKsF57GXMv4Q+rvwQOLtT7Bz/n3FDfKmPwyyOTK76CTVdhgHw
Bp1/F7SyZyQJRMzXy/M5t81MndK3Sbedjuz8/Hy4fh29QnFLl5hPZtH9zwddf1PspHoi0dV+TmbI
BXh5xDMPGuMQcs1m1qShi3u1cWKNhRxij2wEPpKMZReL92PImxa+g5yve2pJV0K9M7P8n6SX5Ifc
5+8b/2GWko8vGSk/0MseLUK8fjLygNHOdn6fXYmDrg21CFHsiRpJlVCkSIrXEsoXaFswxl9D/col
fubgfprS4jOiCdsaWs44AFdXQdOsLVyfxPTPsqRUvVE+JSh3HJX4Y7E/5Eiu9RrUNV/OXgmlvvch
nyM/trm8KXS22SIK0B3SThNUIZpp1mIYrauLOBYzFy9+682aAPL58gBnPtfcY8K+da6z0Y/5vM8x
pE9Cs8CNCSGHP1GbbQqEOEDsXnmCzmzuudWLshO3G1nt4tzKCFiGkgmgFFGFA4U1ehIIjuW/aHFB
ExqvHKXT2BQ43Nw2UGR04ufI+POsaoTzkjHHaAvt3hh9C4TaJ3Mv51ySG0tFNA7rRadeh/m/bz7G
1Sl4EkHoyKF+HneqwtyXSigWkOo9LTFWRYPLBh4Jlxft3IMB+FOhBkPdQqF08XkcsxkcAzc4jMRS
oq4ypOB5dOwvOvpviAHQG2ijdeXfaMG2K14RAhjs5xopzu69LG/1Gbq/HsQDldvLP+vMZqVYh9fr
HB2DlVl8dVjwlRHBUeOIb2FcwpNvrizsuW3ELmJJIQwiGrG4RJypGqq0YASbZ3+ErtU8tLS0UQVp
roEgzh0Mm8d/fpvnZ3kRzQSWaQboECCfE5Q7SMarIDH2SJlemdH5YeaCz5xaGMvYbAr0RrO5GL2g
mDyTPq6RmK6tXbGgPzcK9xSPC8hh8pbFZHBedABOAHvvm4Mxa3RNCToRV6ZyZvnpqhA3K/SxEP9e
bP4qqUqs4Mg/LSF2BoxA1u9KxHxmHkzBJGenkmRymXze92IKBNZGzGPyu1eUVjYNkCU5tf61NgDQ
dUZLsP62Rft9OZOhzQWuO4DbW2eliJuppVdgj1eOy5kX8dMoi808Ip09dTGjdBglzhUCgWbpKAH/
k68kk+c+G8LI4FtoQQHkXCw/ssXKaJdRCvUOn0loPDpSIn4bbS+f/5MqxPzZOPgcUCKnkwhGw1pN
b1vMzHy91twGEQg64Tejg9ywwYcsq3YlxJ//z5gAVAFaU8VZ3ritX/tjYDEmgrDrqCMi3pfKsS6o
XGWPyKZdHu3M/YO4/VxpoZc/Nyg/7z8q35i8aegV4oN8ixvAPuuslSl4OAHFWt2Vx//cslHvo8CB
q7LlnBwo34aWYcCECib7ZnagUGxjjaHu5Tmd24ZzAQd5dWUuUC3mJAz0HxwJRQK5MLGdHW7irHR7
tB4Q3LwSBZyd0Ieh5p/yIdyMdJi0jslQWu28pHDOcWcyJkyb8FT8fnlW5y4j+qDcdQQbrNhiVlFX
REyaoVALxGDJekCk6spmuDbEYjajEXZB6TNEXQ7O0xRgO5yMQfB0eSLnl+c/E5m35IdvFo6g1CeH
UexecidyAp0u2JOGk9vlcc5ubcJZ6lpceMCqPo+Dio885bMRVVTpzzMopsMWdFJDZFyTO02yr9Xv
zl0Wc/j8v+NZi4RxtFHHCfyCg1tCjWzqEJO9LrDcQK1wa0VJOgq2YZFsLs/y7KizbxC1bQo9yxCl
TwOjCaIq9XDvvaG3WKa/VQUTKf0x0xQPl7PLw52CnLgSaQv833jzHvqwemqfWyiTMR56ud6IeJaE
PJui44s5PvfGQ0aFHU9YJ15fGVfl7y7yhk/jLra/riDtgslESrt02iKpolfHUUPXbdsyW6AdRTN6
CCNtRLNHhfvy4Gd30oc5L84Fbnho3WeMTdeEnYMm4H+Tdl47ciNLt34iAvTmtlimvVGrW+q+ITQy
9N7z6c9HHfyjqizuIrT3ABrMTGM6mJmRmZERK9aSB+lpTHzkK3p6A9O/D25OxirsEH2A6TPI57Gq
d74CLWoN9yLtyJdHtbgPj0Y1e9bRSsJT77cI5cCH4MA5bDQffd3SbuMjQBquSVH8BhKeLR+ZdTp5
iKjBiJ4aS5rE72qdFH5jQD4btFB1lWhSzzne0PscXeXtRofCDHYMTb6W4b6Kvnmm6Xb+1y5fOX9m
Tzn7FNvRZ4ABmEfxgdipYLzaAiHtIax/pjZUCy194ontr9wNi/N7ZEfwGnQrCRuR43MlFT7CSXWl
Bg6T6QNOyJWTbvHcBodO+YfgDuzE6eT6JSkP2LfwT2l0NloO2RgU4StGlqaNCAgsOBDVBRyTJg8p
1OpwikJlZPvFnZF4d21jv/29VxL4OJR+ADHYYh+dVXRSAAQjcePIzD6b8phcV7A+3iF1qL0Zafzl
srmlhzW6k/AW4grA3MVXUdDNxIPhCBEqJMtdc00eNu/eTUK+8aaVoOlE7rPf1t7+st358hGdkLfY
HHuxZjQmni5ZjihG1/oyl5MU3sG/pB/iepQ3cm7UT3ZzEyRvQ5vDkrqKiJt/8alhwKEKSQSVnCZx
n2C4dCZEwzXEIXxobqEwa6w7KRi+SrUGSQslDUS57S9Qfk9fmr4Yt0006m4dh598TfvoFf9Ns6v4
QTLH6RB30G74dMisvFXOvZnvY2aAMHCdyuIDMpHkGuVnuExK7XNTfOmzr5en/vzGPP39wrmXpTXa
CIHCI1s5xNKbpUJo9pykB8PeFn7717vm1JgQhOhRpsOxxmC8ZCv7AeSf0DZBHXR5SOeNBw4OzGnG
SwiNQV1EI6h101FZJHEAjH2jW8imf2jaq5QNm9K4i9XXsr+tkb/07tV4rZavLKzXXGQCnoeo4VyP
OXXlzOrypNQaY6Mq70jdJt7MbQu/6S/LcEE5VTW0mka/c/pXL673noNu+cp9qZ/vpnkfgVuYezwo
9AtOLcGaaw8dTk1/+g5imBgyrTK8aXQAPTQESI8tVLtdxDY2XQSm3CzfD+puaqED3/b6k1q4dXBV
EvKOHvT2PUIbh4424eGlh9BDnhugY7c0gn1v6+6IrHEevegVaq7wJNvVJqu/0Vy0jaX7pvhI9Z91
9eLYj7pziEb54AOloMKRpC+tdZNla9nOhXjsdOiCN4eh5U1ZwtBpbofeDUZtcpGI4gQ6La1b4Kbb
MfpkwPty2eMWNtHJjAuLHg2DJCU9Zrtx3/ZUyZnHF17qOJt/x0N8JVZZWWBNiK0hcI7t2sdcDtdn
Q5O/nNwg2LtpOuSfkTQaf8jwQF4e4vmFdzKzIs4hLJoORrvOgNrCdP0CumNwmCGiJZfNqOr5iTxf
ArxQSP/MTR+n+8cbEY5FuGDmRBpc+Cbp0XzJkp+OcaO0z5YlbSDRnmK4tr70VQyJzF7VfpC/3/SG
CalXv5FITBbafT8camjUJKlYiX5/X7nClXHygfMBcBQoonGuG3CLMhGw6jT2TQTRaqanmGPPw+zS
/kwQ3Z0ZZi3/aQo/8gI8cLpp0E3IBscdQ6ihnGfgdfRcPNpwMlbWg1qb3y7P4znoDQYBHhoGcGHN
Iv0oHAJkK+RxrJlHf1K3kuU68WsYXCOdqIIxiuAN061PNilySnlO+YV8eTv8gCtkZbYWveboK4T9
qKIlYcUeXyHTSaB7P0qwnhnc1SuDXXSaIzPC/pNtuIoSrzc2feVon7JJkWe0j3E7GFNFBxQMrS1C
om7szSri0E7uWgSIN9Gsp1Nrob1yAC+E98w9wrGODbCZLilx7mVnKuC4RIS4fEZJKKiuNR2V6DDd
WM62db5a+bvM+vMy5s83Y4An2XnvK3BDny9PzO+j/sxZj75EmH/6XTRNq/mSupvgXLtqgfRm8Uxm
fuNAzA8NsQIFnKQ+yvUnWd7708MwvuoSArERMt3UV6Jxo7Y3FeWO2t6lRuNGobYZ9IaWrK8QffHW
LA6Xv3khBp1nb+74NQ04Q0X8OVxRvYVIqgEw+Kunos3zLmnBpqr1wwBexOsmtwFHAgpeaVYOn0Vv
Zclmcgy4JMSLE4IqM+/CyUDIBnGRtkHbN5W6HzDVJisee/4amsf4x5KwLr7twQZcYQkEBO8UelCC
fQN5lNmaK2NasyRsDTVl0bwYS74mbz1u7ikjd5o86e1KDP8bUXfua/+OSbyVIKy1rTHgFAzLWZUY
Ukj+MbkpWrgVw+dWinYqR6WvuJP0oMgHVbvxw1vdISp6S5yvWvFm2RP/8tGP95TDaex9zJzUjcpd
jo5Q8WV0nlccbXG55wwijXCUYH9v46OT3NQSD+QEH2xK3sMQQOJbWVDpohDcDNo+VvX9IE9kcqwt
1JYfsfe9Qu/ZRQ/rMDkdWslrPYHLnn/0QcK5MQV6OdDNZmwyc9rnY+EqMmw6zl0dqC5CN2R0bmv5
qW/MjRX+/fVOiWruK2E+oMQX3CRVU6kP0W7eoGxBvkq697pk1yTFCiBhaYjYsahTzGWkMwivVMcg
lS0uhMGQIldCMWODuiA6AiPcttBuSnv+X+/g0XsJASM3bBqPgGU6O1kZ8FKgPnOdzNkX8u+22MeK
7sAYBSnHTASn+eCjL+8ob1pjbtUhd53ceEFH+Roq1jsHVmXIm57NXnkMdX1vdPFKin55Vo6+RYgp
2tiBd89g9ts5KWIcEMaSzfscag54cbXereT0Bp3ANl3ZAgs74GQO5p8f7QCvpIswA56ErER0nVj9
PpyyXd78feHYNmiNYIAceZSOBb9OgCAo4Ty8OLqBQNl1mpVqwPIEHlkQzlOlQ9xTzhhI6jz41pdB
u67Tq7j/og3PaX4DalFX7/p8zYXmOFs48U7GJWwasEp+gCYqoaD1qkxfPMk7JPKNlD1VaII0oMrA
+q1ltxaXTJthWCY95dSNTpfMaHhEmyMj1U32hadfpTBy55mz8oaeJ+xsaEdmhAmtkMQZrdkMQlRu
0R8CdKQyyN0+5fS6Qby8chTPUf0lc8JMEvSr8OFxS8X5k5LupegegHjo/0QlicQHLM3cjG6e/VB0
lKH7lYjj8pRCQHg6pUmUJkqTcOxqdQCDpfwIM/d9l9j/zWb7d0otWTk1gx4dKbeEMRbGp7p5jMyv
k/fp8jzO58R/nka6q05N5KEcyO3AqsWTtJF76LelFQtrcyU8z+K8keGkwEIbBAdt4K07+DezHMLl
gcxeLA4EjA04EBoDZwz66UD8kpZ7W2ZJ6kqDnRVVKPteKRtwMLeSuYbRWIqSiQHm8ig5Gw2SLcEa
qglGHbEy6N504y8jUK+y5qrMB9eM4E13HuUJwqqBmMRKaPQ8yFZ9sIcXp0VV7YejP8jaj9z6IWmo
UD45Tbat83yr97eS9c02Kzdu1JWYbum4O/ngOeg7OrdnPa0EGVHurlitH9VoJCGTN981h55TfhAD
yk/DN2izs9tgnEJX6uVHO2iTle9YWKWTzxBWiUQXr0yYFzdBSSJCNRuZN0bbXccwfcHFgpKt30Rr
HfDzUSC4xolR4WTyU9VGfxKj6bTLSGT12bipwmwHTNRtoeiTtVfbWmV9mzfnmVVCxN85NRXuntMZ
1/NBy8wBhzT6alPfRAksnRLA7q39kFiP2Vj90s30U2VK15c3wlIuk2P+X8O2cDj5nZYkzPL8lvzc
9u+K+us3e6P9Oa+umwiYzwSH322JqFhrrNwBv6H+54MmLJxzMfJZDsFqc8VDf8XYNEOR7gLbKbdo
1sh3igdHRQex1SbJ+t7VneglSFI4ZfspcNHvUInkAHAp1tr5tnD6MBl/PkhY+0BtaxKbTIZJ237a
vffgnLps5YhbQN/ZJ1bEtTbNsvNGrETcdR36HeH4Rvc4195Ws79VcMIG2YbcqZVDbSy7UwyZd4bi
4fhSRM0WBuG8+ao6ZFCTzTR9XfGHZUecK+tz27Qj5uHqLCvSYmRN8vZ1GG8T7VpL9h19RwMKUyOg
8NtUd2HOu2x2KS3HnPwxq576fzzRaOSgXL3pHZKMs3xkwOMu3DXgwKp6a8Nam3vfugiiroreSqpE
lgusfQP/eCJ9gjhZtVy43CLSk419W69937zwZ55KnxcxkTzfG+JJBJqrDCRmxdT77ayaGjcdMtpP
yEzX8fs4rbjIOasDvVFzX9n/2RMcUcr9BLEIpiMKhyuSKUrYbwJlXxToEt6ExWtnvxjGPSTrwdCS
krxH+gNN6J/RsA2VZ7NYJbiYp//S+AWXNSczVbpoXh7ja9ZO11Uy7dFI3bThqyq5cfs26ipZjc/l
yBet3NVLSffjyRChHpCPGYNCKzHZ1obg5i7xir3p3XsUxFKeS8UPJ4A9ZCXd8B+sOjJJthk79fuO
PLoDJa7nymo0YzMl704ib4zsK2TaG6t8Ne3rcqhdy3qRdGllsKKj0VAIXQ99A4QKKsGJEP90ck/L
omSDY5GvIdl3ezAJxp2mvFXdpzxfOYDF3A0GfjOHgN9WZXjOhLhEq5D27tAddLsWCGEL96/qtBsn
NnZasoZDEu/yeTCzGcqwYHzPiOIMOMEz8gJQAmeyV7n5GOcQ8SOPVBP5wBR0mKwpvParLFkJixcG
adJeCKsFzT6QCwqDRLu1nHVsYneAI2DDlmu3JGu/IkMT3SAIr2wun2SL5iCVgkMDgJj++/A/cpuq
zRGihoyb6/tDL0FWo90K+Z+ylvn+nT063pJMKL0lVG3ni5OCpDAuHx7aWdqQds0KSJCJMBMqgVmw
magIaTDef/W91zqDoPyLah2oqYzqC9KTtnm4PN6zPIf4HfOEHA24iQdHbj2+w4y8ja16+wSdr/SJ
c1Iv7uGW8LI7K3RTZYdMzsYO7xxpJbtxtmWEiRDO5noCMT+qfICOSLrb2/4GrDQ6DUiOZnK8g3F9
V6nGyj5dcOeT2RcOaA9VKSOCZZVUXrCLipsKAo8k2EvdlTS8X57hRVPcjRST6e06Y/ipPadVS4ed
A2E6Ga1Doe6SKtyq3dbzVg6E2WfOfIomLLBtQGFN0XntOLd0v6KIMTiPUwM69cu0lkpZNgHcFmZF
gAfiKzWS9S4rZ/x4gNbvb6neX4n/9fKMnQW1v30SJPH/GRGiiaAKkCc0ebXINa1sFIbkeidpfvs1
7ZxkZ9qRfuXHk/ySDUm0T4qiv2sASHV0NUjhdYxa6lr+QXw4ix8kHOtlgPZbqMuMWt1aslsFQBTs
reHdWigpBs9OeF3CC986W5SnQsOtlLUPEBMg//8DLK5JqnUA+IXkgNrE+mSlfIAVIZapuKm009DQ
k+/RzszRKECFyamonVOw/64bK9Hd2V0qWhfWQxr10UD0lTYk+RA0DxOkq2r4D4j4vv8i2/uk2tfV
yoiX/ezPgIUZR5Wu7LKKAWveRxJ/Gov7VP912c0WN6bzx4SQVc1LeUJaChNUYeXqO9i21H7sJsAM
a7jxtcHMPz86Y/UU5YMkZ/60aHzI2w/JkffqavfR4kF6NB7hJHdiTYsh3MdKw8sTFVT90KO7ylMI
tmzLWTm255Dx/Kz5M3vCsZ07WWwY8+wN0xNSBrrzYJp3Q3YIAZQ0N5RxLi/W0hTSiku7Ezx6MyPv
6RSaWpmg1+vEblE8h/03P6IKsZY3WbHxexscLRPSiErad9hAfpuKNCLYaAWS8b48kqUI42gkYmCq
UsfrzRIraaJ9Vntt1zZbuevjjaKt7KElhyChCMJHR4SXjqnTOQMAoSNGT00PjIFf7VPqE+PXFvXR
1rjtvcPlYS1O3pExYTcpiWEOnYKx3ut3pv8c0Qhcdf9cNrI4d0dG5o84WiGPg4jgDCMWt4/a3afm
HlVsJA3XTrzF0VBchtfCmBv5BHezm8xHiZybtAA3kn8fun4zovdsKLuqVHd28JJQLlXQY50yt622
o/YYDN+qNcLRxeH++YrfJBFHwwVE1YVSwVdkEZ0t3wbjRkOZe41ncckKTMmE9VAu8IAR3MRxuErN
GCg+tD96vHXsB2nY2mtZ1KUZJcqdX9/U7Q1HmFETGrcakcLErX0UmJz3GrhoH61AK36nYsVTCfYf
2Ad4NMxqAqcOMsI/IDuzFUWmftgm5SxjkeT2VQyVG9qX6NVRDpmSaufHdntv21Oxk6N+zO8H06qh
s7ITu/zZS3TrAYHLfUd1pyhA7tdP1J9ynaApBsAWOFxuZHK5hyI/R+ndTpvmruu0QT4kqTEQIFR6
oW91LfPXiK0XpxGCRJoFZ8Cn2JheBohYjzV4bKl0HvpQdRVatxs/3v39RiOB9K8ZIT5OaoSUGpN5
HD2t22g9QopWvoF54zFqk6v/zZbgGXpMyl3qsNVl73Zym8X3SfHQrgFZF4MYIif4oUiOaWcpWh+J
uVpjCV3TiH620GGUcrtBUpOHs47wbfUELeM2h0mvWgN9Lm0wyNJmKnIL7xc5K5JMVaQ2ZM1KRd1m
3i5VgMhAofa35JlzmEbSiUHSvMgjSbiSi0KBEt9ihGXlt/sisn4lhaGvPJCXQmFYwW1SKlgCRH+6
w7xWDySw6LwX8/o2BKTrZ8HKvbU4X6g9zJxhsC+IOUyzC9pymuhXRBI53g7DR6VUG3OgoX8o17ow
l4aDUBcgDzr6yNcIc4YMU16OIzdKjIiYnT93ydNl7140MLNF69BNwesgRO620xlSkjAYYwb9ttdR
8/2/MUD9HJVCzm+xBdLxo8F3dFog4RX8QaYLobNgTT/irKI0uxaiBCT6WXvI7YVVzys1LasI7beh
9g5KuHNUkgHpFjFUzXjzo1nE527WxIXi7b8Z3R/DQljRFT7tsQktl1aZfaMvzdV9dQV0suRux2MT
7gylTlD+Dhibr77D07PVhp1kG/vRWImQ5nNMvJtAm1NGhM6YN7rgCZRKLDuaAK5UluIhnPV9qMh3
9F+qLnpyBt+Eejq5k2ENuDyDi8MDwAQ1HoRSjtjNnJqO3ngdZscOhjCl1LZxZCFVr71l0o/Lppbd
hLudTlSTDjuxLgslepqZcy9WV2iu6d1Z+eNoQot3rWo/8/LKMJ4l9bPVrVwg8x49m9iZWYK0K2TU
Ii5Ph3yWQI4Rmgh/qqBzsh8l+F47Puj9/vIIF3czUmIcFSQHQaucnn653gVWqWKqbHhl1Up15fnR
Wt10zYjw3IbTJ+OSxwhsbm+9J3+2YIK+PI7FKePcg2pzji9FGTFptBwkHzmVRqn9WfrhdQFhLtjo
K7v/KKu1TualhwgUif9aEwakyby1+5wdhvI4gbTc7sh8bpB9gxXki9c5D4rx5fL4FtOaNHkBFAcG
Q1fJPAFHoTMSjVIaSphEw+m5n1IX1cBXVILfMhmJPPpLjAzl2KxAckf7qjnjVm31bWsXOwuJ9Mvf
sjzXfz5FiKW8LhqTpOQIc4zeLSWiqAdEbFuj2SXDiqmFiQY4QqveDFbgpSy4Z410Obq1eA7aTNui
RjJ8GxhXppVuffsDAeTLA1uzJixr2NpNh1wq+473sjm9lv7XwVcpQPBkcm7M7OqyuYWDjI5Ik4FB
VsQlJMSJdVEZk9rTuAce5ED6rZV+GM0n1JJXDsyFcxpRDpoLiH9piBfZY/ShksIqnZvqKJZVn80e
NoubTL9SEvS3VF7PxUradmkeFVK26tyLBAGtMDA7bUGEe5yayfQ0lG6QDbfqDo36XdfUK22WC74I
MSqJaLSFIAQR2ftkyax8eW7nrBFoHrijNkj94SOpv/Fi68n8azwagQMGZy0jiLsoxgljm/x88GLk
P90IRvtWsjcNlYWeffb3vnFkRtTLqGq1MJrZjEeIHdX3Re16hUrf0sr5v3TDIQPjUA2jfxw4mbDD
Ssdom2KisXMqKlC3UBTDtpOp5e2Y6M/SUIfPdjhq373SbPZjRgN7EJltsNEDRKhXtt+SnzKzFOVY
SvaE8CkIMSuIkKpcE8NHKH9AwZlMMy76xqC/3Kk34VoObtFPjwwK+32qvTLMTQzm0JS0CcLmr+gP
b9Q8cvv0QwlW9vvSiw2s8Z8BCkGnFNhq2iARxBP8rrBrsDUNzC9znAtv5F6SObAp2zjlt8u+tDbM
+Xo+ujrAQaVDFzBM2raey5yDJjDf8sA+SM70VKID12erUNF5KEIIczJUIQY1vMHT6kxL3EL9ORS7
Af1m/dp37izn2tIfnea1TfelkSDcft17K8+txTPBhroFyMisKypclW3fTLmfM82N7ENQcNVY2r6z
XZneo36NbeQMM/T7POB9ijqQPXNtC04b+4PXSSGTq5mFTIo6rHd9PwIUSfWUlg3vu+5HBb21vXoD
0+CLhAj3trdQhiYB7HCJB+n15dVeGj3VcwSSqC3zTBMOKKdHR8DIdGbes5EwgCArOkT13pbiQ5lO
h8vGznAy8/CPrIkZvTzS/KYIDfJT2WOrILteViWo7mcOLzfI9W2fRtusUu/LYF8oW9W1rs3wcxHd
cUiju47oQvQ0bKWtEq182ELIyXfN5ehZQAISylOfl5DgIqXGLAyUJ+OyeORqWJnopesbrCZ9tbxV
bVhGTk04sRdUUjPv5ji04u3YxUCBRqu/RmOyDFFVdpqXy7O9eIAcm5w/6Wgn620Tq4SexJ0zIWD5
rWtfzWnXK5TXvwyIASMaKL1ftrk4kewhJgt/0kXiUAgU/TiqGGXSO6g51ne9t4a7W5xI9FfJJ/Ea
d0Qwk+Ip8QQUAx32+k5Obq3hk6QenP758kAW9wVvfoMysoJkn7Bcdq5VpZnP+8LPnmJNuimD8mW0
YTtu24cAyfjL5hbnDYUPE34gjZeVYE5u/L5JwT+7WlvWt7WZO3fmtEaXMP8S8ZTFA/81IvhDEZEY
DDqMGMawdeISWZF4W6or98ey28EMSXWc3Y4jnLpdQtyVRTGsCJ2ePle9Qj9lcR32wZUEm/AU61dt
4dz2xk/LWQsJ/oNp3j0EKCScxPZYEyUj5I4dYuRW2zbhuyKhLlep+y7w3KFND6nx0efDwVfWyj9L
TjkzY4F7g6vKEAvUXUmR2M6A8E1hFT22fk1+U57i+7JTEFD1m3rlpbO0lCRxwT8BC6IXUDiwyNka
EkgrkilQLHrt9cTtEPy87JOLwd6xkdlpj8+PYarlPsBIJznOZiggOPelXWIwtdEstjwcJjJgWeQ8
D5aDsEf443/8AGFX5FT3pCTlA3wp3evZwZrefe9BHw9N7e/a6lmVP9vaL6rJl+0ubcbjcQv7pK4a
zU41FtOIcnQaDrY5bC9bWIqxZioPjkggmbx8Tme28hVfq+uR7Q4PrKbslO41kg66dNVCg5zQQ3rZ
3JJ3khxClHbGApK7OTVnTB40twFHpqLcKU7vRg08HdFHLoW7y4aWZu7YkBAi14WR+WBWIN8vspd2
yj5r2bQyliXPpyI5Y5C5q89o9kLdSzS7I4IKmq82+eTyKftvHvbHJuZRHvm9ITdJmf5+WfSv3JYW
Pem8Kd3Wd5vyqVzjjl5cnKMBCU7uxI5chh6LM8Y3StUhcwEBnR1thrUgZ82Q4NaDFKltFzNzkXej
2K9dcl/Vn6xgJc5ZWh/SxNRAaEw5J28aosmeTM9mzyZ2vumk96Ior3o/W7mflzzNBI6JmK7KH/Eh
6gWyMekWR4MdR2hze0pLN4USvV7256U82m+B6plrHQJRsaAqN5GVtQgwojsifbSldlAljTYb2R2h
me2HAA7WfzQ4kMux2jutv/PZUnbhu0lrr/j94mmM8ABs+bDMG+gxn3qlVpg9xb2UI39qaFMPu2ET
D9Rj9RxsfY4+u+PmYUnLfLihW8fNp7Ve6flQEsOH4w8QtoXplElqZXO+i7Aha/exdZuhhAdCwE/l
XZvnvJfcy/O/5LLHJoW9YXh95Bc+tXmnGvZh808dHvJe207NP5ftLEHuWOc/kyvsDSNzxtCaCRNH
YwjhO882RQ+3pVXd+A0kZ7RGba3mH22KD32f7SI1hJznr7to5tfR8UcIgZOOUIHdzxNcp94mUUnf
o5Fp/5yM76X5zxjco9Xixvqhbv+LBBwyfb/1QOcirTDLtjYGMcV6jlQluvItlKBy706NXhp7G5n/
RN328mQvhdbH5oS5LnOiMolij+sH05dsLHedbtIHT3ZxzsMpf6vI+3tWZ0VAjgk01cS3XdiEkWPX
UDuicrUdy21ePEwydDtrFDCLw+Jhp1F7nhVShP0ZhFPe6iF2yvRl3hRdeRgUf2uX9/ZaGmHRFKR0
M9k0mDDxPi+qNDCrqOQokBV0/q40aZsiCOB9C/9W/n2evLmcRSOvSfZZrA+Hoz00oOuJHJpdY0Ao
89zFj7LZu5ZyVzcru33p6jg2NkdNR/euEsaFH1gYy7o6O3SRIiO2p0Oz1qKNfdkH10wJAVgcT6We
KpjS+gdr/J5IT0TrKzaWDi+Y04jwVIihAasIw6mpq+YRDlG05SZucxe8yaZQpY3zX43myJIQdtFl
40xOjiW/oQlUo7fMe+i698tTtnT8Hw9H8O+o7HQ5zzBi6CFdx5/qMtwoxkFRPqdjuamHx7LcXba4
OIGIH6K2Q675jKmLy8ZHYoxs/RA86Pm+kK/D5DOce/+bFcHrRkDV7VBipcgQwVN86WNKpptQUR+T
wFu7xOeVEO7QmbSeFxvj4UASjtoAjIQS2eTPIQndVbTF9RDrmWWyaaFAS6RrHdFSrh/jxqdR1FMV
17CrlW9YeHvwCbBMwGdBGkvc0kMB4KOYPwHWNdXaddW2MK47+ANl63u3iq5bOKrm8iPQfxJr0BsL
G02th7ye5hdBanSwO0l75Os+6+ZwRTvAbeqbaw0scxAiTjATS7fMXHEF+Xm66SalGlpNYzUB9e16
096Rob/sLwtHxwyxmwXKocaHRffUQlbXyVhp1McC6aPwH9Jx2ETJSk56zYbgk3oSylZaYmPqoc+y
P2JLulPsYX95JAv762Qkwtr0YWxofoEnVFFOd7+blNeh9qLARfW/2IG7/nTGJth/Fcje4djWu00u
PwKIaKPCXQdJL00bOQGy6/xtZvo/NaRSZSy1imf1VAGs2rTVWMSQ2ynO1lNQRgTbmQf5Lm1LZ+eR
E78O+qG/HoAxwLWjZVc6LQwAoUxrTl8GyOrYZX+YgiDaY639STuOHG6qoMxg3XQ8ZAGriARkOEwQ
N6djDPC3YddZVy2VDHBIea3t4qRQN4Y0DV+8fpLfI7/275ywGD8GP7G857hVtXe9hUMnDyTywb1s
+Qc7UcwfXhhPT1ai0hsq2V12KIoi60GB+X3kTgM6YofKa6zuzqliqdxrdawEB8X3gy+V0fVfpKrU
NJgL8+C9GG0l3Ei+h0qa3ajdFYXBbN9HVeSs3HdLBwvQKKB+vMzBewn33VRwDaYKKVMva7aNcagI
Xwv9aijvCn2X2p8uO9XSWh9bU0/X2o/acIxUrFllT02aVrUm2NgkNy6bWdojx2YEl6rjCfcZMaNA
pJc+x96nrv1erhbA5rkRjy2ofUDIEaNCyzmP9ij0qTwjcDQYGd26/F5oWzU9aPpjHCCjUtxK0QEg
kVM+mebKI3rpTUnD+B+z8+iPzPYN+li8B8jwaT86aIfy9FOCJo3Z7Qyj28j6Yy3tGggS1pDdZ/x7
xJUzca/K8UnpCdjmqWG7nBoJYFbqomf3Xc8/pm7YA4/yu9c2rm9Mf9zZPAhm0ZGBhpvYeOYqvZ6C
/GbUrMPlFV64oU4+RZiDprIT6jJ8it4rJoTIxlYyCsDLje+2eXyt5mt8PwuBFAPnhpohpLIlkiV4
ppeFetqnbpKbL3mCII1dxK6Reg+tlP+ivnBVj/VLods/Lg90CR1+bFgkSzBSJe4lpUMsLZ+uPTkh
2LFTy20kvbmXzQ66kiKLo9toqq38Jg4k71a2kpD+2qIOfnmjJktuE5sKyfW0e5LVMbqKUhuJSx1S
OpX+f695D2JjeOt86vKbSA/Km6DvjJtRlpMnOeJCzvx8BV+65MJEpRR8AHIZiGEKnhT5U90E3QDC
Seo61wPVLtu1wamgv6PSEu+qKv5MRubJSA5TGWsbZVgT4Vg4icCSgL6bsUdgPIQjAlzjJGmhnBIQ
pF80LTg4tfVmKmuYtYWTCBnVOflDtoGQWDxe+2gwjZLVG/tpY1LToPetDQ4p8IrLfnLWvj9vTooZ
igoeR55BZKebs1Z6KmL2mLql+j7wwNThVd9Wyjadbjr5FWo82CGD4Eorh01CN4OsPSbhdeBfyZqr
8t8uf8357M4Ja17vUHFxt5hCKCQn0SThPzNuPQXNdtWOmZsMf33KQ0psIHYEahxvEilu2qCztAGA
AVoj5HrD7WB8qOrbsNY9eh6cnpoRjhqCFq2sc8yk8B70+sPoxCuzdX6YzRaItk2oeiA4FoJTIxlD
JTWwkGvtbpRfs2kLrv+QTPBTXV9emKXBaLNyuA6nBJLoQvRompPHysBWiqxd89RkIcXeJk1XBrTg
jFRENRBpGAH3JooeWb5hofeFGXN8NRBHDZT0zekz2lOSF6cGf0+rTiJ1yFtXMI/MWpj+pjHCl0Z9
0dvo3lM+D1bhStpqV+j5lT23R5mUcRD7gX9eOHio9ml6JZep62cO4qwa3HShNT2SuN1AALMrJuh+
xn+GLt0nNYAo4+Xy9C/UOk/tC84U+ZLRmU2VUpRw9l3ZbcpRQlFWCR4m71dVh/tR0mnQIrwf1lJq
S15GOYnba9aGZN+cHhB5DixlymrWhBds2N2r6XaOVbzhdorX6j3nxx7D/GNLhIyEPR3BQYgtbWoA
0EKkMtxq4a29hu5aHBPtbtQuZmJyMU0ICR+pZpMwgGamjSLn9Mbs2/EhaT4y6bCydIuuc2Rr3lpH
YdfQ6XUbW9jiLUmI/FNWCJGvTC93deufiXxzqO9zUEjD58uGF8bIywhEGecDtCNiNUN17LC29DwD
r/bLz6SNmnFR0j8Y3VirIiyLtnj14x5kEPnrdIxSX6VZ1BaII6s15bODqh7kApL3ut00f1/fBOcM
phMrBihSMZosmrFU/bHEVn0wlfsJPep6UDZTuzJ/C+WgU0PCniu0sTKTAUNtehsH91NxGLQfqr0b
yFla7abLbimByOpbnl/b9a6Nny+v33nkiHmd0hq3MwSHYuomM5zEJzbMXM/oAUTRCo/WdD+XJ62X
rC5cyL7jtbaNhf13YlO4fzWOeTXVsTnpyd6J9krqXVnajdGsFbjWBiccKuijGVEx0H2mocEJtSOD
Gjdt/F0xvG2jd24o70P7/fKEnj9ZTyZUFzITxBwjsiIMLrNIgd009XbSP6Za583tDlF1/ffWuMjQ
TyOMoY973jJH234c5I5mF4V3eB7uNFp44+pOIvEWl8O+bHsQFu3K7bm0CY8tCotnGG2IZDLKn5JS
HOrhm5TSoGyb+zBIN9JqFLVoTeVBSfVjpmQTtjyotyiIK8bXDPl2zCzoaoD7j/lW9Wm2WXszn60d
NBCaYWsgjAiGCQ5PZ9Pr1b5rW0Wi+umiBzazjgWm6kbyvR0984C6vHZn0c5sDWkw8DaEoWfXQxAa
WZ14WJOcb3VK45L+cdnAmftjABAznCLIOxJWqafD6fLaQl8JBv8MGCr5y655qPO3aERWDe2CtL4q
+jVehjWTwgwmac/zTGWN/PEjofIHrXQOM2EC9vJbZxuus9ZXfhbLC2MU7j21nZouI5e5GYYHW91r
ak6wfbg8j2fnlWBDCMu8yZ9SK8BGwLno+Xunh2Js2Jb6ymZecgheYmQvSP7hEsJmBuUK73SInar4
nGipWxUrDrE8WX8MCHvXjJtxSvPZwPDCK11Rnle5ydbGMDvI0YHUGKMWxQ0m7MDfo/uxmfQ1H1sx
IXYm5EpEpmOepjowN7r/Jjsr67A8TaCp1fkNQnPh6Ri8QTU7VJAZQ1Rv4Giuqk+q+emyT53DA2an
sinigRCnj1BcbL2BxRA80qxlFW//H2lXtiSnrmy/iAhAQsArNVfPg9tuvxBt722EmEcBX38XvnGO
q1TcUrhvxH7aHa5EUkpKZeZaK6pAcVOvJ/+m71aCugFzH7hRB1UHYr1mbVYaj16cQoC40LsFMgbw
uZ2P0IoSloB73Qjc8K7KHrxGU2xY3DEnv684WtT3vYDOO462ESBM0m9GLzCnu1SHxNSNQ/G2ipHI
GefdX9RpkFn70NQVkC/fRFinuSnSnfGX6A5WNj/wpcMkB6zTAJJX5gADFkTiviYrMh5KZy3C++qv
ixuzSZTtKJqQcBgQxf9YU7VVb2JUCXBtZjBarxStQZWzv+6CS5N3akZxgiwG8X5sw4xpv7tgS2H9
v9cNLHgB+qlRIYHMOl4Iqta6PZQcciBAtlTNFws5yWo90sPgv123srBbYQVePJcEwYShhAhEzE3O
9WQEKd3kSBLyOkGZhq+uW1mYLLwGGFjAkQdBtVXxNDD0uaTLIT0n/C+++2RyDfnPxSiQ8gArPnrD
HTDeIht3viP5TLGLpjC+osZ9Im8StiHh3643TGB+ZrYfANv93ypWJ0dzH6ErvZY5XwH9YKbPlGh+
f/aXs4LD/PtIXUBDyGEuSpnnQzB6M4ozWfBVS35Z9Ytsj5Jvc7nmscbQhV8phpS5ivwQPgeR9pVd
TECeHmP3O003Zv23Sw6hAvAjofkGPTEIPZX9QbLchCS8BMLb/tXG667XFZYXxnFmwDufsKwVFhvR
xb5y3Icp3AKIU6KRSFduWlgWZJGx3A7yaoABKJ6bhJkVOu1spbpLQ4gQ2/u2L1bQdxh0x/GCE5+a
YurbZ/ALYg0wBQYrWuy65th7mptlaTSImgkerDOUVD2O04JT2bUEi0J/0jLw8puwAeoAybpE42UX
Ox7Lf2ppXr2T7ZLbbEJZGJYKqIyJHMUHHfHHwnTh2Y1FQccECldqiriVsk9o4/BVhudG8oWyjag1
tYwFF4MJNDWDJ3GmCFJ8GO3OodeGYClIyb8eDaISlOviuYDg6PXjcdEOALBzCQ63lqvsfc+TfuGW
Pl8ZxlqQlYjWzHuYdBCFhSVB/hl9O5AatAl63c+XpIuJHbOpi1eQRbKM1zj7cn0Uut9Xlry3u5xn
Fn6/TLZN9tiWv67//uUszcrZSHH+fo9dnMAxlz5p6gjNBMJu937Y3nt0ag5tgf6IauC6quCiublq
jjYZwLzVxcdRPUy+ACVBNW5YU4C0bhtj10eG5qC83JPIpwOWg6FhQ9pqKNukE8S9ujABbPbB4g0K
zltZPnZ2sy3lx/UZnA+r8zsGpiAdxFAdQ1+AmrpPKgc1QApTECDzn5LcHJ5k2txMY1Lvi76JV/Yo
f5BmHG6SePh53fald0DTHaQtQMq7IAJXG61kRAaj9jCdoJ9ZhW6+aXR9+/OBr46O4u5CKIBmKtQo
zv07EhVLczZTLDjdxjWcwHfbm6SMv7buuOqRrHYh+fiJQeGtifQ0DggM7dykIF3MgV5HN3r1KLwy
aHW18KUVw+05a4MD422qBnrXzsTvNmingoSKgILAevAfUY03BRSdZBDqekYuT1XkcOZGAJxCgPJR
JR7sM1H7XoWmwjB/nFCrqp463Qv08vE2Z/Nx1gHeS8GNoL6fSrvoSm+MwAMYf3XDlQm20n4/RNBw
jUAc+tgDXFqBqp5BFa/ZXV+wy019bloJGsp2sCCgC9O2OxwGC9hLBnDz8/TXDaDnQ3SV5JGVtnJo
LQ4uTy8NWPKV5+W21ZUtLp3jbDDqtVGHsRSNxGAmCz2KaM8A68Bz4w8BVE/eIguid7UMGulrDqxL
F4HZOSQC/xJa+tR7pJRNYk4UYwtTgO3Fri7ewr9Ocs/zh+wB7lxQ21x2KVZRb/Szjcpn/V46/r/A
mD60xljuEXdsrzvF4oD+GFMJ4XufJIhVYIyTfx1zM+GYiKjG8S5fwucjUmv4LnfwRCYwQo3bkK57
divAEJxnZFvbx8baTOVP2/h2fWCL3n4yMMULuZj80Qph04/tfF2n4s7pR4qHcWFsgOXT4Qh086gc
wJkZ5oNbQOTDJE88fKx69OtokBE6E/MtcxJWcl/wyY1iLJX3AxEZip6BG2lC10sq9HmpZjppdFrM
LYrzR5wYAY7JodLBOBz/zoD+X3VX0KDtgoHsw/TgxK8udPUiM4AadOU80BSgjMBuNU/ayz4a5Svm
xT35Cj8nJdDo+IoB6moksPkQ2ODNTT748JBBz1WGawbtu153PC86zcnolaCX15B3KRvYHcWLzSCe
sQfX9Bqw/+u+ubghYAay7ajVA0ClzHIzdeA5CGHHoMjTUYzDYqCvClGdCNHCy+d2F9NaQ9v8CDLE
68YvYy4056MbA10snodrSHnVAd7njJYN20nlHYFaW6dIfcmBfGeFe4g6nUPNl+Z5ZHJqjqr9toPr
VcVoQ/AnRXzn/lsO1joKA9o8l4AV1nm95sU2y+VB8vX1cS6t5Z9xYrbPfYjFZjPaEQzn0DWqCDtE
cb11bfRMgijxuqnFW51CZAKvS8SXF7d62jVDl8ew5aEcE/RkCrxuAm9+uh4h/eaUw2b+/3VD7hMr
3eNb0c6rYRNa3DOn36Bc76jZtXkq8Q2GK8JXpGjlTcZyPKqmol/lJigspBFNO7BRjccytuuHbKh3
Ld5fGgq//2My0JH+v0Uq9XFqQV8IiRF8iMnQhtGu+24v3J9Gu02cbQTxegCYJSYJybZBd3xdBtpw
NoKMK7j15j4dZc0rImIwHxU4IqPxnhgVWp51+uGLboW2cQfvSToTMJ67lT36fgbOaExz/B2sdgn5
x59h6J+IM4CIgMIHmuJRwlSuE2EMxCjKeo4znGPHij3vAM8Yf2j8dmm+ALvAIeSigH+hIOCmZWx5
Yg4JexyxQ+i95S60wp0WfDBhl9pfQpD7iDYL0csofwxl8a1p3KeKhqB/yciXsKVEczotHo2gQQQW
BHkzZB+UI7hPDVxMNUrDSZNtQhI+o49p304VhNEg2BTGT7TLNs6QbaJUEzH8TsupRxUeaUgIzyI1
aF1TljYB4zgBidQqKR9rNuzimv5IxyTI2ufJatdWxP+FrMOcx+1Rx+vL91bgFpK1fWicBIGaHTD/
/foKzZtW/SSsi4e8LsN/ahv76DZV1Y5w6HiAxEr/lJFxB86DIAyH+wKA1zDR0VYs+fepRSVuKqHq
MI4TLJZiqiAORteNmb7HyJs42qr5PKHXRqd4uWW002BL2EoQTfsyDtzyrZSaG2jpvjsd0LwHTmKJ
2jF4Y/kwMuIIFqIK4gjsUceQ4/Gzub5aS4+SU1OKAxVp23FwHCarBv13Tb6Bqpgbfw+TaG1DVGqM
uqDsNMf+sklwyqNLFqcRUW5zIcs4gRQ2DtuwgiWxqhP7MPpm0DH/PmQg6soeEmPScHsvnRuzUj2A
mCBrAIXd+ZwaWe2M3MIhSChabl3vPo50MdLSss3jAQRhzkGpHRVFacZgNW5xfTN3LB+zsZdo7MOB
4azjtARtRNRCm7OBRJDmMl9ySgjEgIIdGXy81JUDqC4z3KRmD02A8SEh2xY6QPIzlwjYvXCF+JSi
NKSsmtkOMo8dCRXE7sOY7iP+Jfa/MG973R0XRwLeGRtVQQ/XonIbTu4wprhJ4Bte/NJ1/ZuogUqR
k8brFy98dKK44H9BLvqiRRvwozAyhxEhnn/n8A1LbmS+Hetd3T2azqawNgRvBHZr9a+fGN+JXeWo
4oPVccmn+fjIt34iDqR6LjJDM4tLR/Dp6BRfF1E8RdksT8RdWq5q4v47G937Mc1Xdpm727jsrHWV
55qWi2W7aPJBcQ+UEurOdmRekQa1frD4ZKs48256l63HyXgIjTzILWPL2K/r87m0q7GZ/2NRbUAL
2yzuCYBlK1JEK0/c+52uN3Lxdj81obgkHje0YhFMeF4IKDJ21oZHj5H8WrIVyks2JMzCVrOhl47I
3830FsrJgKkrmy10SqeZhAM36VFKdt5BGbgaErkm6GqK6+HY0uzWlOPh+mRqrKqTiS6NIQGKCSMd
HqYSVP2PNn+rjceG7utqVek6tpb2+skg1dylT/wuQV85OuoEYDw3nABxyD+xE05tKPsNIn4Fi2zY
oEkDpcTAoTywkdGux/XYQoBOY043JGXjjZmXjJUJcy7/SNHbnQ8brarH72tECUEYHH6u/s/9OmpZ
gCRRWzW4Q1cdiIHjrWX30Tuk/tjPGI27W7+w8peh8JJ7d2jraTXWkfGA6i7KYjKJ5C2v0vSmdTwQ
Nl/3noWxz4S3NtT9wG6KbPH5BevlwGW2eL0iAXMIo2PjDoHXawHgc1VVHfz8OseDFTe5r7bOQ3my
LkiPHJmUlXNreJX9GGXOTTpIPNlqfzf2tlwjfLkbwJsccFFMmmEunDgzRQWAYICaAwWrHAeswNMH
jMgYJgFmC/RTuCyuT+TSiQMTEDADzNxBc5xynUdTFbZOhJisYDd+ux+ajVesUvedchMont0g8RjW
VJqXFg81RvAOzjTCF/x5KSNZS4s54jRuU7YzEHcChHp9XAvHCzu1wc4dpLZMdCy1Oc7qag1qiiFa
T9ldGH8BLSVA+90nQgmQuqMECWjJHGkqs9g0Y8Q6gvdobB0pP5bDdy/WxJSLs4auVjz94PmAlZ2P
KKtozPkEE54Fl/8ps7ux1TwuQci04PFznDyTIKMOrNJgtGKoxwRc5EDpxNWXWRDyh2Mm/RtkY0pQ
AYb297TJ/UMYC+PezUV7FJmVbQRAIfuwMPkhEnX7TofQ/KhEEe5NK5q2wnAivCpYQXZFH4Vb8G53
R5NNPQ0mN5/ekxEMZywa0jjoB2qWIBr16nU2iu6ujVNzPTasXMVNZ981o2s81FU4tFDHGaddZVXR
hy2s9I5lXfkUls1wS0XcPqZG3eG1yUsw3SWZDzqironWkWn/8KYEZNU5bUIbunBl+9p1cbyhbR/f
O27tNOvYiUHIVKJCCjA/d8ENOEHE5q1lIPPBxMnnvpyig+VU1sYPEegEXefRPS+HokTKuapvY0Lm
LwvFoYeOx9quuhzawZSDLNUv5LZiTr01c+lnuy6quj2yjPLAwiyOVubEyZconbyjZM0AjochJ/Em
pOlYBjQz6a1dmuE+kj6YpMrGbJqgwyRuJcS51g76tID/Y5mx77s0BlTX6f2tYH28yyaffctanh2R
fTReRZL136fQCx+aUtKNYXHSoV+fkjSIUQ2lawiyUvQVmon1lUy2j7L2wG7SrLM+urS2/6VFbD5K
NxWborZiBMyAHKRrIy/Sr1nCZAU+5yL9Jw+d4ShAbP8mrL4/FLk1rWo5Znf4590d9zw0nqcuuQuN
0UJhhfCDN9jizo6dal0XU1wGFdK9X/3KZk8yj3wBCeSalADgeKnchlkUpTsAye1DYTftUyJItQUq
zW9XgpDxiIYv+d3tuYlab41ksQeV450EOK4OKBhtHz1AM+7TsBIl2N/nMxyaFi9RkuXPRT6xYi1K
Xh66oqreI8q4H1RWLT9oL9A4mlrj5BxtnrbfBPojt2JKy2PYmeQ170oSHiD/GoMZ0J6eoHaUb7Nk
dFZGaLhPjluFh9ZqHHPX05BEm6qrQitgOfKuKyqSsd+lTTM8pWU/9sGQ+uGtdIwMSCOj24dxaViB
O1TFDwB1+CvBvPCgAkvtS2Q5Tb7O3T59LQQdXmxQq333S7DIRqlvtoEoRf6ak776cFJkFIAjYoCD
8IRXXwuZ+k+hHzUsyEtCwHlOsxtPDtFm6oDxTotGvtrVaNdBZNTFr6GXw8ZCQfHVZjEALamHYlGQ
2QVYoLPY5y8kCSH+FTtcBhGC81d7tI1tEXaEB2Zhpuj5Dwf5RupIHsI0q/0gl4zdyNIO7yPSYgMX
pjNgF6GZkWdlfyNlYr6P6HwK7KSi+HTHCzOw8RbufVbjgQ3qHGc4VGFs4OhgdTJC0W+qj7Q2ksdR
TF0RQGymOlQeS7a50yJf5ky8RvbBGYDlEMk/6OuSX0rX7w6Zl/oobCMJ+JDjjZYDocTXZV3UH5EX
8nucht3aqLPxh5vZ1XaiYHEifT7woHFLEHJM4xjdxH2M0NUfWbirqMheBhzXW1M0dh/AUHQo/LLa
otEjuaNlIZ6NcOR7xomD7ZCAE8FjvN1EBIz66Tj1W3DCJe+Z3xgBHXm3AWeFuwflBJjkWOT067oe
XST9LBs9ISBQjbZ0dCEJSSu5iUVON0WfOHJXMlb7Ky+jzhQARtz4gQTvXLu2eZNyPMpqVIedEhSt
QQ9SsQ0A/i1ZuZGbbJiVpK8eZOPR19YMBiTjqVOPK+BtpnLlm03yCzTxwFIORdW+VYUfbkZSl+8u
Ddt9z9NkCx6G5p1ERruvoJW8qo2u3dRuXa7JPOk8N6av1OrMX5ImXuC6SfGExgD3Nmr95gYyGdPB
giOCS9zgOpGLpVIAOAL/3HJK9MhjY4SQVyjApPA8xVsTtQjLfbf9rybqyRNbGWWQjFuqkxZZjObm
dsGZSgDJZMVsjR6owppryUazq8AGn9a6xsrFqOfEwvwFJ7m8qCvtCNQUKOp24/fS+mcm2fdNCF4Q
JITin36aPtJWB/peDCGpCSC2j1w5Gsjml/qJ1apxRTcYCBqSufUxPjj9tsviALpEMd8P8deQ/iMq
zVt8KVBBVs9FpyJyKgi5zm3GDQd18Vy+LsL7OA4k27blTjZ3oe5RtxR2nRpSphSKTqPfz1Vlo37t
6m8kOnQ6ucElvzg1MX/CyfyJKqx5PK/a5B6GzAHjMfn70jhDggsvOfR4zbTH5xYKNLJRe66/+fJG
jjvX3/iOpiY9B9TqWwkc+QCRgvSAXbRxW03WmFY/l2wn71Z66bGNE6hOxtCRtdfXY/ulJTkxpfZk
1K7blFmK0YTei0cfoZho6Vp7L5HsYBA9taG8vAiivNznsAFGwhUY6BAigjJzMtduWINlxbi10VnI
ewblCkADCaiIMnCw5FaQiGE/Qp1vwIutNb+7aBK4PnrNRKvtQ56bVGEzd1LU0cYnb7JDZuEY6Zqh
lnwSEgOA66EV2LpQAmd92oDoAS9Pu/6V1K+8/vKJUcyZV5AEgIJe1cFCFNSEY4PXTOZvqipogTIB
3aOX6zooF30FRwS6/z0AjlWBHGkLJC8SPG9JeLSNf6sejE2aEoPOhHJCmJCbhjw7THTei9/HgEis
TZ1cos7G/PeTI6JI6t6jHp7MXvGrSjZJ8TCUz59ZkT8zdfFiBolPKTGMEuFa5Xz1iu9htpK1rn6w
6FknK6I8lWPL5hFzYCeH+gv5InpNXlg3VcptZFR4IIUUU1VlmwpSg43zZv01Of98OpyMQTlPRWKD
U67EGNrmKLqvtf+ShE/Xl0MzTb8v3ZMV98Mc3eA1TNj0G08hvFF/4k6YRR/QmYp8HUKwc5cazS4Z
zQw1qsw6xpARxI1t/rVcyzxPCNsAwwOfq6+W6U3PsCu/xS4fMzSzyEfPeOqcuwgN7ExzKi7FA6eW
lE1YIW7mOQBKq9HcUb6Pai+g7AkUwMXfd8HOY2LQ7ps5XZHyOZ832yrDKhew1Ftrj95PdNvLz6w9
MFHow0fuFX3m5ybqAcJFVohCe1veOX4RtNln9vofA44yhjRvC+bx+XTvv+Ryy/hNEe6YDra0uBPR
QQWANHqvMV3nw3DNOK+abs7BuTsZbY0qCYTuol66DcE4ChwGykBg2VXiwKKcAIeVqK1xQMqzaJuw
MQBLlyU217fjUhGPnRpSHAwSzTXN2tlQ05a3SColxxxJjY3bNs0jEJ/hqu5BHdsz9n0wrWbNJmeb
spiswDOsi7iXnB338m8/RPXYVoKTtCVTMdnYum6yNe0BcPrnyLxpISk2WJqs49IxdGpKqWnkpV0h
rwJTc0NvTJ4kxDmuz+yyBZBXzWgwINyUc4ikICoXc+q0bXZlcU96zWZa9BBk8P/z+8p94Odg6aoH
/H6V/yM6sY5yZEt8d0NiHan0b3obNQbG0w6gI4SO6PlXnBGOiJoWOMxWXs8gVOfg8WNsnQjMishZ
tZOLVi83sCPo0iTFLRqW70fk/qamQ2asDwSogAl4iGLp7zvrvgt9JL40c7H0Pjz9QMWJgU7rpm6e
i8746rFHzo4Z3/ACCqHHqtwTXfPF4tSfzIdyACDn6PigA0JlEQWxJm4DVo6AFu4jJIiuO9HSUXM6
MCV4yX0B6MiIgQk0TJIvrXFvmpoTYNFPZ9p19CWgbqH6qTRyB4wQaLgQ9i1PLITfuurv4rb+Y0GF
38d56hfo6UCfADQL0ua1cbd5+i1tbo1M146tGYyvbOvQZ7WsbAyGx+W+EPEt9LT2n1mS/86X+kJv
iD0OIsRofNbtCiKRV8uD1E01y6KbNMWlqz6pqRVi5UdAiEGK4eYg10rWtH+RIl3//4ak+PNYgkcR
NF64Nlu6ZsWXjAHb7WnmbXmP/pk35TwMTSt2/QbzFom9iSbQurkb5V3FEEBBv8fa+WR7fVTLV5sP
MDnoz8G+oHZbl2JMJKUdrpP4Ns6O4fCQovfYtr5CTrQDkQ8NqLVCJTjAS/Ez+3buzELunQC+p8xo
PkwJ8tMwzZtj3vGViUQ/12mpzD9ycSyfGFFmtKf5aLB55/reTri7OmvQkq8pnS1uqBMbyi1T5fHk
TA5sDOCbyWdSg07jfDoLSlAYybKMDQMWMJdBaBSrXtdUu+h5KPwB3uX+ll84j9cKKMSwIkPXVe6J
V4EjNcgy6LaByZWtXFAggelmfEbl5APdX4dP+OCsKgk0LeTbgac9t10lshFeO6CA6kRPmUcA7nmV
TYVcdnnbN+4qH8ynevgxtW/oi99Q468JO/FSAbUuAtUZNexe5AkMaAjVFsaeCSsBh7Q7mnvaGw5U
6svk1vMK68v1ES85JaYaIroAOJjoxz4f8BBLa6ZChVPywErAK58/TNGo2V5Lh+OpEeVahO0hLimM
cPIzdlHQ2adOiafka9O9XR/O/EvqHju1pOyxYajGqO8QHpcDmP9A+QiA0cpGkYi079ct6SZO2Wm4
SViKQgziRf8jivZu8uK6m+smljbCjIAHVyQ4QvCCOV8b266qJpZoLcvDDzeGdg7qzyUqkmYg/Q9i
bKvox3WDy2P6r0G1GcpLO3QTNzBoF2TDBvQrQJI3QxH0upnlRfpjxj4fV1k4Vm3n8yIlW5ZvKF3n
6QuhnzioTmZPffQ7EIQHazuskPpbJnZ9qck0Lx2Ep78///0kM+ICqD5AxAhPkgHiaBB+FbpbaXH9
59sQ3BSAvKrP4140KSjhLPQpuy91O67E8FabFMVE1EEP8YgykQ4svLhR0e8KSAMg+EDYno8pagsX
OStY9K3bOAQeRWzzSAaysxA3b697weL8ndhSvMAGhbbj1Jg/DgiowdAzrzkLLpkX58P0xILyDsq9
Maf1AAsVOjLFsaxfiui5pqu82nUoECN2Fkcr2oLfGriuVZ5rXpSLAY3r/KZKRw/LRUATyoxZXQgP
NLglRZC5/fiFxgYKzrXwCoCjwxylv6F6Tl2WPTCAoIrV3INwZwHfB2ZaGtWaOV/c4IBrAKkAopsL
4mvXjmTVhARf1L8Ie9PIY+trDi2diXnzn2wLkvljFacU3czCvU868Knl4j6vdRy/i3vjZCTKQY/T
t/fiCWaaPm1vHFcWCEasoxhitm4ccfT8FBLiIrqhVaF75S3ukhPbyrks2y52+nK2TQpwK23r5KXg
O/DiAP7yiT3yx5JKZCtE03tRDUu8dYKamkGrU2fXLJe6411SuG5dwEJKEY6WWxsNPzTTlCYWt/rJ
MJSt7g9WifYVuF1vvbkebLxcn6bFBfEIWJuAj0L34DzIE5/LhYD8TYVaVIzskOmAKnst0jsjfEQR
7Lql38VxNcBAZIt3Ag4WwA6UoSSpJVIyAzlADxCE5Kbvf6UhKBDvDQhDtcVGkr2bvY/hXek8oiR3
3frSOBEbAvlEIYsDuMX5OENm5AKCuJhH0XzUHL3lw3c0lz0MzitJGs1GXtphQJ8C0wRsAr1QeCsK
PJO8udHPpib4fm4y8WMgXuAUK57f9Mm6af+9PrpFg6B+AaAD/JyOyvxjQAjULsMWaRqvuBmb9wZs
Fd5wzz0JCfvodcrGNYSiNVO65P+4RD3Iqs8K1GpJ2sWzz80twEgSCgY7SDf0N6OWB2rRCKi/0G6B
HmbQDp+vm+8NHVKLeEvXtNk24XSouLlrIqZZscWGEpAnQw4JoDzkMZXru5b2TPs3vx7i9G6sHybw
xfK6uQer2ga9rlte8UeImD6Poln56cf15Vva5IArg38KYCAPSeHzQTJ/ylnlI8ivoIRoDLd98c91
A4uzCAZcFCNQCUYe9dxAYtNqMAmuUzecdnPlrjTMbRR5Go+YL6iLHX5iRrnATAINUneOS6DCG3Q2
unSzbSde6CeAz7MW+X+Ho2xmq7DARYs+0FWImC5GH06SfVQW8Hu6mtTivjoxpLxUYi9kXQkCnVVh
g17e/6Bo40xfWvrQueu8iPeN94mSnoc2LobDA2V1lUqvlJ1v1hWS9VFyHKdvJttb9Seqq1AlRske
AZZjq9eWQcCkIwwkbHwhVu4AkgpckbpE6JJHnxpRznqWTOAiymEkY96jybonP3++7tI6C8rBQEie
FRCTw56BdI41PDipZikWY1DU7pwZwQZherWGl5hjHMkau7LxvpoFsEI3o/1idF8EfwLpMr8z7pBM
mz7zwjuxqr5cOGLP1Jkf/DKZ0B7z1tZuUHprLSv+7LrqXj21oxx4UW3KARRRycqqWL6L7fGpH77W
k//Ipp8Z8HyBm/y4vmJLh9CpRdUn8oQUSYHNlDgAJswSA91z8tcihni4nBpR3CKzGzuqQwyr93dg
kQ0gywsOUqKjpFw66U7NzN55EjYVbiPJ4MJMiRdYOoxBxn60cl+aGqDFYmfeqSHl5Kajlbr2jM2D
WOsqGj+mEAt2F5bPEN6DYBNI6B0bAdUnSnqA+YKAD0llIMXVDIAvItHY83WY9uaxzd37XkvuPy+3
4oAw4c+Em6CiutBOCZ1CDui/hwm3uq/mZ3I5BTHvgkwQIGUqJGuOLsnX0vk2RN/sUseksLCEqCgy
jwHBAoiqSuLA+s7KYhuXiAlGIFnsBLo0zO+OjiB7wevPzCh3IsC/EU1cmGlbNIG3w0NLq19tbq6v
b66F7XxmRrkS226q+njGUqaNuIMSC2DZQfI0uP5dXYQBelE0V/3CzejiHYwqGpC3l7U0YRlmJRpc
9YJVb9QuNrz7xUPgzuULXAo9xT/8WO4+McYTm8ptbFBDOlVrz0fWup5e6uQpCAj0t0WrKZkvrhne
CYhrGVgJVXLAsqmzKJ4NyRFMnR7f9lN2rKZIwyOiM6OMhwx15EoTZoZ2V7FH0WxTvr8+ZfOyX2wy
6Nvh6QPRR0RM5+dUG1bQGEPz/KqX6NWPN36NLA5AOlnQfqJGA/kq9IiAlnlmolQuFB/kwAjKYGrg
ct2xPYF8dqrLHyxOGRpF8GsQ+gWF0/l4mowAJuF4yMIASgf2jhE9mk6kufmX9pJlotUWoTimTYUm
RtFgG1FnAAUqrF3IkQoXFKR1dFz7vQ/Qy4BEYlxoVmppZBYggiBPROh3AakTknFgZsB/yVtILPl1
Vq1dv5fbmEya4S0dfKeWlBNpmlwGYAKGx30KhDK9zXv/EIF7EDfN4br7LQ3KRr0djZtgG7l4CIPq
JEz9BEnRcoA8rAk2OcE2Y+1r8slLXm4zvENn3Sq84hQvr9zOT4sYmRg/yaGAsYN+JPdumBuMYnt9
QEtzd2pJufchOTcB4Y0B5cYWzB4Bc3/0/qYnL9fNLAS34Az9M6B5Xk/CC8uwzQh/hRlnenClvyuK
UnOAL49kJuucZc0vOPbTLIX8F0FiKct/jYCI+1/dbiN1sl2LDgC6qP9YUY64OLFIxeesaVc+Ft1h
BCXJoLkVlkyAyQaJHaCbZ5rz87mKs8zv5Ax+b8f7wXkzQFFrNprJ0tlQjp16kDXuOtjw6JZG36QF
BjOdltzSqYPaqQ9CfWhsAcd/Po4htRNQieE2AHrxR5nx255A9YiIbQoGUqfyAg/8scF1P1u6xWc8
wZwXQzO4GgM5RS1kG2FccV8CZHsvcGBXWRGAiHfFyg0QmNC/vW5yaa+emlSWqy/tNCpN7NUqc+/R
97GyZfazL61N5nvb3s00x6puhMrK0RqdaSHDrI5FWaxaOnyEpdEc0r75VvTmu+lHxSaM/fsM/WCa
yV1e0D+Tq/g+xPqSIS0xuZNrDVDjQuIKlCz9GtoPH0MRvpuFdQcRAE0bw9K+Rs4RtMbIA+KmVK5h
yLHYY2nMZ6G8wbOBDEkwxas6/HV9GZcSZuijgoQOYCkAgqt9HxRAxgHodpwfNrszE7YaU7aGouau
MsRNlry3XnZwgEN0onEfOd3P6+YXvWhOZCGDCkoDlQ2Y9X1fgwoZwXvxs00yOE68taMeV9pHZgjN
Qi5O6Ykx5dAnjhmHYAVDUgbceiV7S6bk4DeQcDE+E1Xj5/47LOUMcIDEE6zGsEYOQLXp3bi5i7gQ
GtdD8SBac13zNvAmbWusboTz30/umxyfBJo82OWi3NtpvRJOFzhAdYAr624YxxXa5R6jHnQwwtyH
XfuSlezBjWULGeh0VyVdYGmZKheXmJkgD5pR7KBiOv8moGnTWnbz9kHmOuVbH7zpdA2qg0BHEre4
UU8sKaOXbg0WDI7R0+E7JUGW7lMUQyyxDqMcyh8a1128S06sKSdSMYKBgMzjisFgYo7fQuRJLYgQ
Xt8gOivK4cNl4hhOOnuSg37UDZCfAaIxjZHFw/VkKPPfT9yGtE7HrXFeoq79Rvz2lnds3YdvQMNt
KIs3Mf/I0at7fWRLtelZbeQ/jqEqKYiei6qcrQ5OuiVxfABj5crq803vtntEzyiviDVIMZ77nmy5
UW686MM0oseUH65/iWaOVYngtjJYCLTfnIa215Tb4MaMd6Whk9lZCgah6oCHAQgDwZisnOhu2pSO
n+DNE7kOlOTZHoD13WdG8seEfb6Q6HiOQX2PE67po6NwOZpJ+Vs4TRozi8fMyUjIuZmCtIXXjhgJ
HaND3ZR3Vv9s5R7aQJjGM5eKjeiBg/wmBQQDXUDKpFG/bQzCfUSF4KSDotvkQGo9cMibS78N07YL
HxwZ5LQH+cOm0SFOtdaV+eQIVRtaY6A2cksFfWL8yL2VLG/A8Zt2P4DIxn4EDXtvo81Kbq4v5uJx
djJ0ZZYbV1ZdPb+RixgMZWI1sV0Ud+so+5L7EA9fXbe2lKE8m2nldowiXvIMr7wVn+6dflOizdXp
d1NcI656JsZzaq8HoamKLzrS3OE4bwhygW00/FSafgGbZcj/h7Pr6pFbZ5a/SIBEKr5KmrQ52mu/
CE6rHKgs/fpb9MV3rOESQ9jAwXkxsD2kms1md3XVqWpHkLB3u8rVDgOWeHl90muIE3phwN9EtVJw
pHGxyiUieC1bCUQxkadqg3ko8MJYzTdcW4qQIlsYx6d7kNcBn4/Yhlzq2LQ0s0bCT53Ob/PiZ8+8
MSCxnforsV4vr03W4kDPU8doBbTcCWQVzg9kXHtup1swB6Saeejy5qbvWB1afTyfQIhkHwab/uhT
1vmzO9QhncHh30Trc2k3Kk54WTBFUAc8wMSv+cAHS8qezsiyiiArvCtzYIHJnNtC+cqSuCs6X/w5
CmkCrqct3Fl9Fo/EpSOKiOmTW31rxscabL0LRHJsdOd3nQZJLkfhQx+/KmyiNAZ4LIVEi9h+1VyS
pHUEm1kZGN1z6rbgCD7Vk4ruSmWH//vmPnbIkEFVEiX1xQn64Xmp9lDIbs3Pl71GZYWfmI2VJptA
p+9iNVYx+omLoS3j2dTRGX+5bOejR/Bdg3sC5Kp7juicLE2gdNDz1RTP0/hY6fdMxdv/8XCfmxBi
V2I1q+dxE7PzPXZORhvGNeAM76uqC/DxDsfMiU6g9fZbyUyEn/QgLNEWjhWem8e49Z50d1DUrKUW
oDBjos7G9VEEv6ZGlkRphIL80AZ99tmkfx1yOZsn5BDBj8fFUISvPiTN0s2/i+/Oa0f3NKr9PLqv
MBJ0+avLvGtrR0hcyVwBgzeh9GWXYVwUfuyAUAnNIFOxHtl+ofWE5g8KR2BNE+L60CNxa2xUplrv
ntS/iomoLkaJc1mIq0jnHVRWHFH+u8UkRLVUSA8Hq4FA9osOxc/EKTn5i9/Wt573btrZY0+HfZ49
6mN3RIPjZSA01I0WbFo1YgRTPQukv8kGUSpFzOciYedntx2gcoZRfqSsdnEdrcN1mxoHyqz9At9f
VlX3UmYOWiJwfdQA4Tb8iG9CRV2D42Fy8DHbbm2+LE4EophyhbhoUBcFxNizxTDBazJAv7GCWHLs
m+bo+OvsTFcxREJ23rAWro+J0LqCRIPLGbWysXuNUER6sOrRVIm0yX4v+iQ2RGZNQCNENFy0jhHq
yNieBe8JP8r1UFvnKzetb2at/1mlg8pH+JjueX+GQnoOCsTEhCui4Xq+QQukc+fY5Ymi1kImodPD
iQ43mO0KnXUJW+ahjFNi7nY6AMqo+jr8j38wDl8wwfnBGQoF45jc6bRhRWozj17YTvpR0729owNJ
a1l7baCvazoh5QGclryMTawoVEkOIFePh1gZV/QELOl86RVizVpGyOGs+PuUuD4Bh9VfhxIAuX43
HkCDgSHRcwvFGM+MjhGqttHOTE7MuJ5BkFS9XbYiuabOrAhHaq4SA/SL2MXRObUzRmzZvefuLtuQ
PCgojHCqHJwjlLuEzeraNV3bDt2hypr3OYYN/Dj2jMDpjeXQe3kOJYYpD4saRNxz1s93QJqheGNM
1lVXDo9jvy6KXyQ7KXBdC7yAvGAt9shoGk0mAICgRiXv6CT4pXsX6drD4E3oVcyhYvkyT4WLgscT
LzoClzn/knTs0NbmT5rGiCCWUnY3Hoi+dgmr2ZcxtbM9MoX7Pl6dOxBe32au5kAUIlc47O9NFs8L
PgBkTg2cV2C0zn9FZLnJPEYgpJgbe+oxIlxSPYjt0nzRPFDk9PnQguR9zqvkGhguOF2a5WhTGhgy
PzlO1r7MNAdRVa855jd3jGkIPtt1wNVW5lc6W6pkl6/4S37X291L7aVG2EQNZzur+mUXr3b5Suze
4jw2xovem9o7qzp28DKNfLKiiB2LfinDLDHXmyQ1S3RCoijxY/CiPQxxO6uASh+fmfj2SMyQriOv
sUUZg3zGw5uMVRG4BPNexHmorB892gi50YKdk+5nFYhRUnKGRRAE8MuE9+WF/c9G25wGB6+VYdl5
7iONw2r4XDkvyfgNgncpajD2ramUb5Sdb1wG6MyCoh10mcLRmwqyWJCRKIIpAbmqwZVd8nu7NRVg
AEnegzsHclioZ+Ogi2jaqQBfXjoDCV0MHqjcTmnzNXPfbGd/+SjJzi3ALtC1tnlEEWtWU93SAbM9
RWC6047Mxcn28jDpTL+gX+LZVNxv0r3bWCPnJ2YdyZhlLaz1KwjECdkVzgObFTsnNwJafICROR5F
+EAkyefY8aA9OJfTj2m25wfXGV/rrK8VbWa5A0I6A+05dGcxWnS+nAwQnnbir/M6moA5/d4tQNZc
r54fz+gM7ohzNWIytVHRRPPUXYw7pkdx2KBlhAlOIbV3zd6J7BK7aPev6/A8N1dxBvIBP9de9fZo
qN4qkqoAJgEA0+fSBxi+EefkBwj4lUDRwUf6V8ytzzTQ8zBKd33uO9kbLYIYVu07tzlc9k1ZRrC1
K6T+GQGl4ORinW7XH1JnPk6Lai5M5v78jYTNRN/qQy217aeeFCA65aPZTXdi03FhJccN1/aqyD5k
brk1Jfh+XsdAvSEDDtwY6lOxfXStwtfL4h8O9NaMcDXG2cLWNoGZCEPFzfww529eWQfR8jMBe+bl
DyQL+cASQbTHQ8w3RZw6r/Z31dTjpGFUw3vyMs/3rMc2eh4gMG2rCv1E5g82gj3UjihozMR4bzBt
ZC3lSQ9wnL3he80zWfHldhp77KJPmAXXzNsh/rbUQekeaf7eNXeJ06Bzc3DHa9382WrML5vnYj1W
dphWKg4emTNtf5/grzbraG7FyAdAGZ3p/rjsW+eRdt/7VJF5/MZkixEANx7Ya/BaxS0kBB7aup2R
WNiJliSAcR2KBd0MTh7r9/kjs5cwMaif99WuqHH5Fl8bCjqgoGA/LHqVz58qF5Sjc6Dbj3OsiPDS
zHT70wQ3H0hD0ebFJrDyGmxU2PwdSkNtFlLvJSv3dhaO+bGGBltchtXfj2BRzFvCPPBS4FoS3xCM
oeiBShREg8F1jtqpH5nBpJLMk4XfrRF+c28esXnXeBUGDJEAGF/63rf6g1PuafIyWccyuicqgIQs
Edia4163McfYYsXpAnO2lQWu7Zv0bsawnKd6Hcm8F099HcoAqPyiw3tuZ1g0yzZqRFuaj5g4PLXr
UwJiOtP4VqhYNyRxA9flbxwx0G2o6Z2bwmBsVqYmTKXZsx23GOcEH3F9H4NrkQYYCLscpSTf68ya
8L2mjMSFNsMa9FJWBs5HzOenienbxC/Nr+DZBeRFERglsf7MpPDNMgwiV9YIk6SlO70fwqm+1VWO
IflgZ0aEcLNOWRa1PJmKp9JnxRUajthWH0zrI1OkVET6xXCeMDOLUh+aLOdfrKwyszAXvofFczqf
pvSuryiG9EIr3pnVS5qZQTL+7KqfqX0TrUeHtuFk2j7V9y6oyNNTH+/bqAiNYYfJqmAuBjBt7pFR
5FDHS+4n7+8vQXRL/vxcYWsQH4eKpPj7LTAKHsBLRntw2PdJc3fOz8veJeEV5UoLf2wJ2VjrYkZn
5VlKxL7XVthpn1OUQ73ez5OTvuzadN/QG8/YkfqhBzvTUgWMPHnWW1Emh0Z1BcnC7+bXQET6/ENB
uSyadB2/xsM2o7EaQwQ2sHLd78YTiMn9aHob2vlgWQ9VGU7zP3QcYB5jczbFywxz7+fmQV5Nu5mn
phF7mL0XsgIiUl/NieIClJ6vP2bEYV5tjTSvS2Gm6t7Sdgrj5lix6l8O8caIEBAtU0tmwJqwldrX
DrzYQ7qzVUTBstjEcVl8rsIBA5Vwroxhnoqct6UT+3sRndYCQpGn1gHZbH5d15/nT5edVbZvmOuF
3B+KRoAyC59H73Xge+MF527Zae7Rcp/Xf7iC+ejw/0yIn6YhE+TaG5ho2W0Rf2H2TqsUp1u+CqiW
Y74VxSax1gT6+LWn2oTrYz0u5mc9u2lV02RSE+ic2DrKhJg0Fb5LMhKjXR2sYpyfgYJe8ht0XS9/
C1nnETx8f2wIQWqxoHUBmRH4V/u2fjVRc+8CzfpF0q/D+FjgWrSGUmFTviy8czAThRekWDZkTT+Y
NYBUgdWe4vg9RfGIfru8LNlNgXbTfyaE2zYydLdEKR4srdFu0o5Iwq0wq+5Wb0c6xftbtRrhI3lL
XCTmAFMeZNdj4zilXwGPvrwc/jeETBsf6c9yhI+UD8vUGTpssHTx08I3nU+LW/qecU1VDSK+M5dM
CYfTcFgbGQ1MTfUPQ7squvdmxkPxcHlBstc86mUG4fhoJMnio23NJiihQPspWJDdATMJyRbDj4bx
2mF2EJEWL7nmznHpYbGi28SJHxOmmDiVBb3tLxBcpAEKFmQM+AXUPY3LL3t8IRQt6iuQ8NTuPtVV
K+aBWthYTJZZBKRkGOcGe+n5pTR6azJPhoU6YQsZlcQv0len3hXR1Wyu/ux9pigh93g7/v39gfkD
oOYxgw+FH3GwNm97FoFG9HeYct2w7A/jvLv8MSU7icEariMFRSsPJArnK2tKp5lZCkEym6VB7+5t
/ZBQH90330pDJFqZquQl8dGtwd8xbfMYsQn0JZo5wqczM7/IGmCJT+twk1FFL0pytM/sCHfvqGMY
3Sw9FEsgvu46KGDPfvcPF/yZEeGp6jSDVVVIS4MEw1BeFFDv86TiZJbED9AHoAzJ4SXwBP7vmw3L
bW0taW4XAdqiN109QL0qu+6ndFfz+c0xU+ybJPqemRPCFRhxoM+hw+cK8jNnqZ8Swy+0HXTPXeyl
aipUZU1wv9YakAlUsEbssM2+AYnpm+1xzkOLPObD+2Vf/+gSJpp3CDxILfEIsYWl6XpkV4MDTQqn
Y6heQMRw9Kt6f9nIR/+GEfTBIUKNnji4H84/l7WW6IDOMfqv6EabQ8i0FK/TJ0c7Xbbz8eDCDgWM
DM1epEvieypb41pvUtgxjPcczLUQM2OfCST/RrA3OVOQWIqM+aMfnhsUPlWhT7UBOWAsLNq11XH0
rrr+C8SslDJtkrRmawlM4edbCLxIM1U9LK2mTZE1R1G6d/oovjVolu1TD3IYTdnWP83Ejp8Sw00O
9uDlL5f3V7pc6Ohy6QpUNMQmTdR6LS31FHBPdtsBclyQR9f5MlshaxUnTvolN5a4R20OeGllels5
sJRPTeghg2M2ZL5moDyPyfR5NB/NXpH2SH10Y1EIKa4ZYQqcwiJIuOtptxIHgNb7qPmHLiu+JPpr
6G3iNYeL83xp5pxU0NOFId0JUjuwjM4fR7Cz6X47vEfmk56+zN4dcPH/8u3+M2sKDgRl3Sy2K74+
A9xDYPjSHmxvV3k7fVKUNaQh5c8CRcCDEbegHahhSTN3VnE7rQ/G8nZ5MfLjsLEhXDKGpjXOkCSA
UnNeinpXoiPUrx2k5lLgYl/HzNeW06jiCVCtTEh59NTRx8XAykayhhqAhfP8NVpVHHcqK7xgv/H9
yKtKq+EOktLrJHseoGeeq3RBpd6OMAmSJhd1SVPw9qYt62j1YINZfrVmvgvIKcgBElS7Ln8pacjY
GBLul9yr+sjgB3lGTd3UfsTs1qO7tfWZSjVKEjJsA1Qr1CEGgK0i6EqLhsJbnRiJ4bSzqvsxDXvn
eazvgFvI69Ap/97Lod4DCK2FjgEaBsIOZgmNRzdPUSzJbhzjobDeyr/PctCO2ZgQ9i4F52Y2LSj6
59VDTx7a8ZXVwbrck+HvrzH0fRCQcEOjbS0Od7IBfQ9nBMzEjR4K/TljgesGJq6ZbDledgfZwT0z
JWwbgGeu09jYNrd477U3GyLYQd0sfjfcGuyTkd3G0aB4MUh8/cyksI2FZpog6sXqUKGejLdVP7Te
TaVqH/O/cv4c4r2zP3sohPVxybt1cbEwz/i5jN+gexd5Tyx5KtJjRBS+J10RqM94qYa3ZcQ4NExd
As0/tI5RexyBxUg7iBje0EHxtSSRCEIDf+wIkSifRkLzHnbi9Z5YYdS8jCrMFf8T4rZh03CG0AcB
+Ejwh6p3k5pEAKRHBFBM/Z2qKmdyAyA2A28b6nPiY466eBc7K4Z7oRYGSXnyvFq1YtRfagIFM97s
BqRRhBfmiWFNWDQ/pz/r5snGLMzlUyP73rwi9z8Dwm2X9AaZ16pEgal81BGpSX7vFE+JSgtY9rm3
ZgS3ajM24t7GOpLutFafHOZnkcKjJNcBV5j6byWCRyVxFydzjpW49Sct/eJBSB1Sm/mS+4WKi1D6
VSDH7bqUS3+Iitxubk5Gp6Nlb6U3Zt8EXckUn0VlQVhMjtStrjlQBepGFBWQRqUVJ/0gmyXwf99k
Am3foC3gAfylJa+p+UIXEPlOii8itQFMDx/hQh9BLFzF0VqxfAbwqp7vNS106xtavl92X9nNjNbx
fya4e2+WUbRxl5sNTDTLHSRVBy80AZtsbpkGqWQGSVbVNJEsFhMXWFu0Q1EXFwuywLRBK4iix5As
e2Z3IYHmcLGEmn2D+MzAdHt5fVKn3pgT1tdDvAMMMzDntjeTcUydTw4Nl/bYqLDE8m/1Z11CsJxG
F/RDKwwN81c7OzBUZk3FM0i6FvT6+SAWB58I15jLvBKjIujx0eZlal7T5GTGQLw+Z9k/5BzkjyFR
nJAN01CWDIFfX45j+YIcvmiCEQhMWzGCIN20jSGh+BATF/hdQFsDO/msFbWPKUzoASpcQBqhPZT/
wcGC2RPR43RA5TOwO8DFqW+iq9W6oT5gQleRTUsjzsaM4GlGn2VGEsMM0R817Y1p4WVPlqZnAD7j
E3P2c6S250e1zuysijj2iK1QhdOSazfLQ5qSo5FM1/p0N1cV4GmkYn7ldYqmgGwPKZIAzkDK/xNs
92BmpmsF15vd+zovfCs7Thpwr6fLa5T5A4BO/A5CddAVCQeTfqRr58IfauNAol/jcr84qhqoBMOI
MswfIyK/IHj3BzBvwMjQBMCohcS9jZwvpnPwrMAAYKJ6yrxDp1JYlLnH1qro6gsFKoJb7arrFDqc
zd8PpWFZDtwCng5CObF20ZJxbdYG7tHPmj0EppN1B4rBTRYwJ7dBDTroXqnwSen3+mNTLFwAINHl
LrfJ6m+lA5HqL8Owv+wScrff2BA2jk0jKLxW2DDsU9IZ/tRaAFc9FP3DioplF4W1ttPJ7rJV2bVI
8foG8R+mMIAUPj9rM10N9B9gNOqhvOIDKpyNoOfTGPRlevdgTYSETdekt1ofobC4lMbh8g+QxXqu
3sApffCUELHlRaG5dCjwA0wkFgXdMRy6yCt8rfhEKkWaIT3cvFOEMjNKzTr/ypscQC/pMHregNd5
m4ZrVu0geM18iBMja7JUk6BSl9kYE8LkWldFNDP0/PTmYTHDfnrNXYXLSPfO47qDAAxzPrHz9Whx
4hRVMcFjWAVqDs133G94ZgLkiom9xFJcL1JX+WNNVLxiNusBMsOCltR8Ttwva/sWe+tjWenXeuXi
5sRoiqlC8UqjycYoOV9iETONxAaWWAIZylOo8R9qkpiSw1A0RluQq4mVwrJsoJueYFlm9k5XzV8n
n1q+V71aqjEK+ef6Y0lYC9o3c9Jxjxh0zOp0vu0FNH0cR/T3vvzDocIAOxodFi5R8b0JKbeY9vaM
OgDgQU5/B6X70X0BgnyMVAqxMjf/jR9HK93gjGznH8jO3SWlJT7QCkaAvJl2bMDbkHy6vCDZyQX9
D9cfxlgGymvnVmrdqkCvueAd5XzL6PsMHDCL7jtb8YiWfSGMqWHAAINOIAUUQvDQDVPcJti3WLsZ
4pNO7orpmtSPg63ok0vv5q0lwRd0ACmGpOdfyGgOa+tdZz1wZbSiIFZqhtAYMaZRswPByMbcdT8b
6+0fNhQrBMoGVYkPks5D665r7/ENBautp5lhzHY9Ikf8ftmO1D02dvgraRNyXU0r0E/WsaPudWZd
m9le6xR3sywumX9MUKGpkM82RJBTLGUePy8eirrzMQNNb0zfF/SnyHKnq7RSpd4IiI0F/JCNNp/g
Jo67kMmIsKgSvS5zCWzjPQHtPkkVmbbUHVHYdQHMBMrBEuyUSzqQzIKT5OsRTdgmfdGmXdfcW6q6
oXRB/JGK9SCpEmNgMcRdHWcE3lhoJ7t9d73xh1eAXa9lihOmsiT4fVtE6RK1sDSRR7DAmeVnygXD
4nx32e9+493Emh40f/9bkpDY4CUMxGtkYEnMvV3H2qd2G4xV9tp05lObDzep3oC/9IU0n6o0ecD8
m6+l625yv5h4ny1Nu1vtNHBYdjJHFZuQahP4pbc5FENhMdtk+G1gt+28XWPe6knYak+Xt0BWgEA5
GFJ9yOxwEwjeEzNvIsYIbIw7fy2G93EM1uyks6ulCaafl03JbmkQxIEGHqmV5YptD3PJjMkFBV6Q
z/e1cQ8KBP+yAemObQwIO5ZTrVlyBgPMLsKM3ix9WDC6H/+l+rhdiHCbOaQeS3uAHSv9mparbxmP
Rv798lqkp3qzFr7WzdfH6D9gmtzGMpR+lr/NTRzkRoLZ+CdX1cKW7huGGU2oargQwRbuzSke8QJc
YKttQGP5Nne+DpkSVUtS6mkbK0KQh3jGhKI3InCCo2Nnuz7ygcIa9Ac32pvuy+Xtk4b7jTH+75vt
0+NiogYHuaX6bQTQdwfc+d4zXpI46NojSxWplGIHxUd05WgARS+/L8q3oT7MDWBYL7GK01t6TSJf
46C937Q454symhoiUPWKR7PmHlYDFMR2fxv1zuny3knP6caMEBKsFH2ICJxiQQL16xQi3OTzZQPS
Ryxo5P9biBDfGaVlboLKIVjJuznoPmuPk/fJNJ8I+5wAsQT1KbdWxXrpidoYFWL9nIzQtM9h1GoQ
21EXQn4Y5mniIzkOqfMTSlT7pHoabGSo3pc5TQJt+Fzr1cuIUWmW1SB9nl4vb4TUbTY/SQhY2qDH
VhPjJ43ZhGfZc9NgJuKp1Q6Xzcg+KCbmgD/j7Adgljj3m7Lpy7HubdRCSJiC2ahcV0UOIlvIxoIl
fFAvzu22TF1YGD/Pejg7j4bzBkK1y+tQWRG+YJRhsyhzEBOLXzMIIuLc7+evvfd+2YzsmKE3ZvGh
Dgz3ioVle6q7bGZYTIn6BloxlrlfIUFw2QjfczHz2BgRi8ouafSEtDDCMLJTxs8eC73sEURQXXbd
1VnYjCrOYln83VoUjrVOYg+z67BoM3AWBwPBCSD+Ut1MP/NK1dJS7KEjOITrDSNZJhjT6pd8COfx
lSpCriH1Bo/Du9DQAI5T8Ia+18x2GVATstruxcHw5XFeyN5h6xvYO3M/n9zpMHftEqZg+Lpy7eJt
qhnKf9nOS3+AW+LGKqc9nddeAQiTxRmuIQEtCa6V4Qj77JHBTHQOgHdHDbWOFIwQEQpV3zLb71Wy
prJt3toStrkFilArIdsXNGzy0fMP1vaHqUJJyTZ6a0TYaFzbsbtwmH21AJYQG2FdjHelBh7hf2qB
oxpN0AjD4xrkB+eRCqmJm3TxjIvBCC0wFSfVt8vHTvpxNgb4Wrd5QebGnlPCQGxgEBCwczqkfjR+
qs2dUamEFWVxFwQlDtQPwPFGRZq3wTUXPZ1N3rD82kw/2LS/vBjZ19/+fWExLBlMJ44oXi9rEsS0
CxPnpZ9VMyOyLdta4f++2bIKTZioxPhfUGen0TpEOkZCx6Bw8Rp6/of1gM4DQwe4q1C2P7dUTGUN
WWbcU4uZBazb0yHaE0cRN6Qf5Y+R37nJdjlWNJJOh5EIA2Ouc0hG1Vym7Lw4wJxSAlcG/l9YRgUl
pXrOcE1RdlyhDlf51fyU/QtaZGPFFQoalWOh4kmwDhLvS+N9BrXL5a8h4dXFI4dL0Ll4HwJVLqxj
GCzElwUWbHQWKvOEd6g93KfzATRYbnRq2s84oXl/aGLo5eC84iV0+RfIN/K/H/CB2FfTshYQal7+
SoLW9SP7te7e5vF02Yz0GP1Zp0iBEuspBOQ6rNMwEt/F3VA8e6rURXqIPE7Dzrk8IcBy7trRQjtQ
n+AxX4Gbp3220pNenepul6lQSrJbHuzr/xkSYwKplzhLUDpBxYlMt9P0umhHs39ry6Op6pRIj9LG
lvCim+qsKhYHtjK0YlaQTDSp4i5VrEb8NDWZzW5xsW2kTPwuR/vixh1uWB+a+dfCVvT5ZcYgugi5
FdQ6URUS7rk19sxi4JFhzut9SkgwONZpWNtjZ3igdJj9vm0UjWTpGeNqqwCA8JEscZSR9lGaRgXy
pDoNIqr7aI9QmoIS6j5iJ8v10+gXEjc/Y3c5uXHysFepZUjfYttfwD/yJh5qbjsa6YhfENd3ZA7X
OLSmfVPcJvFtyw5x9hThbXL5wMltotDAq+fQChArQUCh9H0KjZagxDDCZKJt85A2D1p7ndgdmAgx
zV7nPqa2FWb5BxRz7t/soQA/cJoI4SYrXLcqKxtmvYpqP5t87VADhizCMGvlqeo4mBT4uwPDUFXg
ZBlFdkym9V13Vx2/DI3OcZj+BSgDxj2Uw0BCg7EWIcgy1Cgqb+UTXHrtV/0bc98bJcuj7KBujIh3
3oy6tzl5GHRyuwHCqTq6WIq9lcU33hABNz/mnDzxiWnlINiJ+7TE0yzx6/jHAKaV3PtZNQ/KgQtZ
uN6YEmsthrm4U5rGZTDHRQhtlJt0TkIyT4oatMqMkMYP2VrnLYGZqH3q6OeipTiMKgId2Q23XYuQ
v5NqXfoySsrA1HZucmW790iqsknxcaSf/8/HEeEqxbI6o6ZjKXiN+A6jvqMCS6rWIQSRSDdKvTJg
wcofpxL1L9gwPT/5lzasB8o/kFPziCmmJLmr16xpwZqsxe2nzPEeWkODJO98jYnWQ0f64+WIId24
P+bEBCQv08xaI3j1aA2H2ZgfV9wIl01I3YwzJXA1NrAoCW5mG5E1xiVMdM0PihHUPNlN8Ze/tuFw
WUPoHgA3iffIeYgf7C62mNaU0EFaItNfIl1/wKBF5oRmVRXp7rI1yYAxsGUW19VGgY8zep6bg+pv
REcTNFpmmfmZhlhq3URozA8OWr9Bs+a+OyRHo3igbb+HiInidpFc42fmhTOljySDdHOLHTX3GkrL
oGIbQw+gXarf65oiQZFdZWfW+J2zuT47zA/leQprlD71eIqt/Q68nL6TfBoo7hkUJ26i/h8O9JlR
4bhZCyh2e4IdTpr7Jp6Qe6lSb8J3Sbgrz0xwv92sK6ZuXWoF1qVpj5G179wdTeLQ1G+t6C3Xdmml
+e1PWmr7LNkl6eckGzgkEi/ewAEeLr2e7B96/GVhL+4YqRyMP20+/DbbggrMb61QkZwBo28lAzVi
CcjapxIEA+M3a91PjXso2xdzDeF8AAerpuEkBxVvDeANwdiOwqBY1tEXM2IGV6mNZj+jn+z6Nuv3
l0+O5BL9PZQPKDDKH444p15oOp2pA9KHjtCDM/8gxX6Ju2CuDrNKnFESsM9MCR7EAGdy7RqmEiMs
NCBAj151WFTkkpL4eWZFcCLMpvce62DFzQ8zue/ADX95x6QfBbn6/3aML3PjpZB5q0mTwkBGwJD9
mo77JFXAjGUgDGAI0fEG2JR8nPtIkhZUzCNmDZxU32F4BrpruzL/nkdhatxQzATl+yKFMJquKhHL
YsuZZSFua7QAlxrlUw7sEQqudRnq2XcUEsAEnTYhuGWVT2GpScymgekR3WAUYoQU2fCyqKAjiqr9
4BcgncXU7gBiyd7vl8HPygHDisgiwr/+ikA9/zEqrlN3syXnuMlqfajtB914t+cfl038nrMXYsbW
hlhv78bemgwdNmgzvVgDu8qixc8AsO8w0pX3NOzpe1u82cYz8nBm35RzsjNctHddX88xdWglp3S0
90sJSQD7lUQ6dM5+pBi9BW7FH63qYZ6s+wzT4pd/t+Scnv1s8S5Nx8SwOvzsEa9AUu8n45OXhlql
CKmSOxN3NeCLOnIQVNSFgxqbSdR0C+C4i72an1LPK7/G8A4ws5k0ucapQPLQV3ZbYzMSMBJfXuTH
MAFefNDPIkEBM/wH0qipYCUGxlMAA4rnWr+uCsXqPkaJ/+fd5yYsjKIJqyvHJm2jDH+/Q6/FY3GQ
6fne098ur0ICJoEZYKVQKkOpHbbOgxHvaFoQwAP3QvrUguIz3+v0MEOlLI4BzL231pCNvuPd9AF7
sUy/DwJo1Tb7VRWxZMuFTi0w49DEAvOE4DN90hjZQrBcVv+qc/umX7TDMhAFOO336N75iQI1MTSm
wcQA9BFaMOfLXXV90Bod0Wmy7TXxNaBL3o2ktK+Xmoy5rxc9IIU9W6GSU9MOqioFRgDX0mhpaKRp
/WDgWX2PRn2XYqzS6+yQThHZTV07zlBPH8rK1yANWfs9y5OXyBm6l2mtsYNUz90jiTLVZcU/z4f1
AOQGPgbUYhwx9LGhLGwza9GyMmM8XxrInxZeAU51zXV9RsqbpS2QzxWYNMu0f8CuYDeRK4NNFRBT
YMbOd1MzZg8CETiBdfEe29dRehijz1Z5uOyjUtfYWBFcAwoXY2bxCRO3e8rz0GhBcmG8XrbxMYsB
oApTbKYNFVEO2T5fydABat/QkYNxmwcyWLeJRw92tOL6qH1XixSXhyx48PFSKFpDmdkV24Ado1ps
DFhSC0yz1xKfJN8uL0hqAaUqZABcCOJD+IhqMI0m/Hpy7L1nRuCQUAz+SLdsY0FIYxaGTmmTw8Jc
P44gkJ6e9ezayzvfUwkJfwz0+DgeJzYBL7aB/wkfJxqhJkkAxM3WO0AgdXaMkl01+ZYLScfd5X2T
cBGeGfuABW+juK04LLtlYUlup+VQsp2b74z4aJv7mYZ1d1+mYR0dXapSz5V5+mahHn/fbDJDaI8A
KsAXqrObFqVw7xirVN1kAWNrQnj6NYkXRcYKE0MRDvMJrAEI8dAByLy95gadShBcUivm24mbBY95
fD3xXT1XeW5WAOcEcbPv+gd9fSPZ0e3ulwS6D79ceirMr402oaUPqTf9W2cpKmKyc4DohCsU8D1k
h3zLN1saMTvOBor1lqA5weyOPxJFeJJacDi8iYAUB2DWcwv62jQ5sTnyiHa+Ud7qqYqTS1KcQKjA
LoKQi/OniwegZZrOoOOCW8tCP+m6XJ4M76jlt3G/q+0w9nKfdUBI4D9FqV928jaGxcOQO2PcjyMM
A5XuaQeDfs/6O2N57Zor4+8BimeLFDXqsgVnv+GLbOJ63y3fmpVcaUkaXj7fqhWJR4xVhb1w1HYC
AjV7vS+qa+S/kf1d74/AjymsyQ70dv+E0zYA79HlOl8TmvbO166/yqYvlxckC8MYFdP5HLYDiJ0Q
HJvGAp1uj8kfNzLR62zTX+lINH+qoZaSzPG6A12MinVEtomok3HGdmD6XFdw+VlLaOpxBEeZP/c9
eMsDTX+tDX/xriYVKZJkCw3O0/579BMDx8L6QJVo1JoNW72Hqhgx7Zemt9d94YDa8PJOSkKjAX4B
lLa5mCBGmM8PcqxDlncCn0GQQu/SWNK7uH4AYvpOM5qrht4lOt27FtLBy1YlVLxInP6Y/dAamAek
CBbiRzp7R4xWQXzFCeP0E13IUdPsq655aePkeky6EPc4iBxML1igdZH9H2lnuiO3sWzrJyLAefjL
mntUt6RWS38ISbY4zzOf/nype49VxSaKaJ3tbdiAAUVlMjIyMmLFWhNyUtZnPQqOeqtvdGXl9akt
fGV+GG7FjD8ZxBwJUvlRl1sZzmvnTDZIrR/fBEYuq5vECaMXXpPTV9tJnFOotf0x0sd4W7VN37uF
2iDz2kyeW05x8CWrCvlD5qmRt5X7xkiOXh23MCj3Q3OTDdqAtuhoaltLDYp/2qjz+60qpcM/CezN
/wYeTMS1PoyD24em+sPqKuOU9WN8O/p2O2y4q6fn1qkUnEKOv3p1GZ4Yc6n3ANTq9E7KWuc+lrt8
pen69oHLJ2MoDZwETyaE0S49JYkaRQ8KevxKfcNTQdL+GfP7xFubqvqtDTDL7pkUp78mhp0YpJ5l
vjx8u6YMdHp/XZXJmyAIunv2tP8VtlJ9lPUWsgozLoYfdqa3D9nQ08KQu7jYxUNc3/TWUD0ncU5l
t4HQ73MV6vGHMpHaH4UjTStbsuQs8AIZIOUFJ/DcWfxW1pENoQ9tjVJ4kMxJ3ZmlcyqKqjppGlWg
0bY9d8z17v0XPOJY4FHF/Ygs7+xb8Hilmv+7P1o/QVPoWubu+gFd+tjnBmYxvNH9xpZw9A0EJ5RN
cqlwvVDeRO8vKDH4S7IuSBf5l3kgl8qubEPRjrLNcte28UOmtW7bVStX+kK6AkEDUY7XoiBwmL10
srQroz7uqUPb/TaUOLTD5vqGLdxIPAihCGSiTUdqanY79AFyeF3FQtRxU0EhjqZ1q0KE2bmVoq3Y
Wvg4dKENE6iPULSZdwk7WS+SzqMTHeRul32rhscm30VrolkLe4YVKhNsmlDomflYbDihao/CSvbV
tO+jtcbF2p8/e0oFYzd1iegO20PmytLOH7KVfVqzMPvqkRyZTaqygkyNT2YXHfPieP2rL3+JP3sk
AsRZol0WQVJOI2soM3/vaBDCDF9MSrDvH+hCvMWm7CbEjAXXzaUdo1OKoEuxkypPkzG4vv290R6c
KFjZsYW848KO2NGz9aAoVY9AuFIGJj+M3X3df5Har9e3bKFKf7mW2UmJTU+thw4bk/8ceQDD011m
Ra7fH5vpXq2ewuwkO9/Hv4hoF0ubuZsJjagU2sKddWQ9601bypsiv9XWPtXaFs6dLsjHxmlZnmd/
NIrHyh9cLd5e38M1GzO3G/PJS9UGG5X/PNnHvN+AZF5L0RZPD8VCphV5xMK1c+kLra2Gvl6zYaUD
Bt3YOpCOja6orFny5xFugfClSj7WHmqbIHTb5BNTp9eXudDjwFVEzo0KPAWdOSdZXpdApnPcvi33
mvXUpXugC/uh3Hip48pA/+ThLnk/sayBpKbIvjlwlNpnGbFlxtNYKRapaXpklA++FbveVt3u+toW
UodzK3PAQuWkNhRcWDGq16zY6tO93RVuXBNB9l76et3Ykr8I5L0YGxMUtjOfnAolzm0ZVFFSbasK
6SGLWunzX9iAhEHhZtLFq/3SXXqyHKd0cJcw+5X5dw1EK2u3+OIyNC48hCvJzudw3byvoj4ccAcB
VwgE+o9y/RrZ/5LbO3+MzNG6gx1Y0TRhpCk+efTOw78peBnnFuY7RYoyRimnVyoLl86k2d54a3zP
S+kI0AKAzTDIi1bN5ddIR4sz3QO/aZQ7edi23dfO2mvxaexf/uKz6zzCKQUBKfutBHZ2Y0Bpm8JJ
y2c35ePkbf3q5Kmfr5tYujEElwioy9+a3/MT2eZNJzcTyBsl+VpIN7x/tnm3G81nz9rbziFWf1ny
PrdWSr0LdztWUaliFxU04GdbaAStZ9LSJZAjKKGilh16x5KHWL4GTBHfe/bgwRAT4fCu0Vybnxwl
aZNaTWPABGa7y7XS9Wym2ZiBGYB/KTtgGSBqJVBTPbraU/zj+u4u+PuF9Vma18WxLNngNMC1Dm5m
PyjlyvoW95EBG2Y5aJuY8yZXYnV1Q9Wc5RGwY+nXMDxLwX2wdlksBAcM/DEzW0cTaE1YOZjR/DtE
FrvgaHj7v9iqMxOzLGxSJbv04xQ8I1S9fQ0G2P903cLaIsTHOjtNUgXPsSb2ihKEmzu/gg7VsmKl
H7hU7WdwhwcXTy7KxPNnK0xVsQS5GFgMdNeKkKddwNiA5mbZAw9u7MG+De9xkX8e2s/eGuproeJ0
YV34y9kaUc7tIknG4dIuOtSO9VHuyltBl+VrJogs5sGHFEesD9e3diEiXpid3YFhEvk8plj0pD3X
3l1i3A/KV636pq1NWL79hrwDLThUdITB6a3N8oe07qEHlK2IZqocuHFbPqSm5CZysBKf3u6jaC5A
qYdYAW/AN2+Cpi2bbDRjune1q7f3xfCxL8dNr51k9CsQ9X0/zlYgTbCFcjCnYF6QH4rUTIrCijd0
kiXlcxw8S/XX6x9pae/OTMxL70ZrZo6XY6IAxlnpr1prbutxe93I24j3GzHDZWVzDSP5cemAIzTf
fT8gSV1a/c6M6m2/lkO8DXlYsBkp5O1Mn3NeKkt1yczkEPlyq3ML6WSou06Dhqt7ub6QBTPIr4uy
CWMBwrkvF4KXpZ3TAh9I28+Gc6sNSMB/apWVN+GSFTDvcNvRyKK+Ib7Z2Xk1pNFUYs/HSuIxPFJ6
z4ncPvSTVJ8U2ZOO19f09pjavDj+WBO/5sxabBnRJGlosmdhGbt68X3Ikk+q/9We1OPY/LpubMHd
YHGFSIFzBOu2NgvoUVQEXlnizk7uQ6PwfQA6ZRYfrxtZcDdbfCKGTEH1Qhd1uSLAyE1uCZayAdyF
4ZLKWE/clPY/180shIPfPNu2ENkGljgLO2PgpEop8GCWt4+n1wAeoChk9GubK3vAvxSK1oYmacLx
0y8zFxsvp+IFsESFrnyWyQaTlDqBD5esVtj15Mq6NzIoInsfAEfy9ayAJ7cbMMW/seyu3Tp90Lul
YpNV80Zm7kCiOlNv9F7qoZue6v7U95L+kno1qUgod8UxKrR42nYa0VROzSY4tH2C1kBHZL2rq769
o4JcPZTK6Le3hRXqH8zJ5LxN47RXmzG4NdVU/qaOuX07hHZ9anGvkOGxlMCsT7pC8zCOJSiGfMf8
lcr5sJ90e/wRSqPxlNde+jGgk/WliO32VnfiYW9g46mwQX0UWaYG23Rwuhs9Mc3Xrgxgd4rHQHGH
tm/GreJL2UMeAmie5KT2N2Mld98Fo2e9hwAtP7XmRNiueiv90GdVM93SZe29Dw7I0kdGXexu00OV
2LhDFuQnywjGl6Ktgr0VdjCB5gr8ABQ0zUMQamgFeDZ051u/HRkAmtRAekzUTH6Ny8l7yps6pH9i
GeUp7aRoi+AbyjmdntUb6lZBdpsVcX7DZ9T8nebE479qqeYprGlx+gm6ooJ3NoTh+6yuw191Uybq
XrKqjDexZbUx73K/fVX1vvmaTz6aMl1gRz8Qa9B2ld/qSGtkiXanBzXlt8b0JPe6y799Q1MTkwVT
ngVMAsDH5ckKuagCqYQrWU2njQ73gyo1hymSDyHUzF6X/htJa42rpcNMSUJoXTsQss2LIobnW3qW
csq0eG8CPmqH90PsWNSZhVlQL7LEyhvBluojHSslo9tnp+vbtrYGsa1nIbYZlVYff0cK/KsOHwb1
6bqBhQQTiiKN2wK9K1oU81jUgFfNs2akuJGr0jers6yvWeD31aa0M8qjDgSY+9RzfE5hanaT2wRe
qG6bWE3/qXwt4vuF9W0R9l25vf7LlpYO2Sj5GfR2lOpnAT/xvaH3dYARfftZUjrXDFYaDQuXJSv/
Y0D8gLO9tasmztXfxEa9+hKr0DiCwDDG4iZTVyytLWXm/EZop5ElpBUr2hmgL4pVzail29HiTcrD
GwpvugCXawmdkPgssAlEqq1qvThwHAbGyhdZNEJjkXwSW/S7L43oVhIWPfrqG8l+6up90m4NbcXE
0jeBh/U/E7OXoQNk1fQiunT18C02zG3UAsnOejqYa+yWa4uZuZect3nRSyymHo9KdVOTka+hEBby
I5uKDhkSuAcQPrP9CrtR7Yh7AoWQ7WEd3KcH82MAsbLuvZ/KFTqEM1OzfRtyOY1HiRKlV4RHxE6z
xN8bzbaR74Pg/VnfhanZxg2K5Xexx2hrPnjbxgy3MKwm+Ysuw+QumZvrQWDp2oBFE1JjhGpAs8+M
lX7etbXDFvbFJqxDtwjQyDsiQ+Ua6CVHa06x6H5n5mYhoVZifcwkzI2p54bddpR/eZ3bJS/XV7Xk
e+SZFFhUXX3bSYXlrDUSA8hIgPgBgAQb0IYyrXEzrViZa8aOmS+b4UgyG8E2ZQcfTP3ZXGNOXtqw
s5XMB+3SqZrK+Lf0aWGYh16LK8r+yv0EJR7NIi/6eH3j1szN3DwckTevEzZO034m1k/m7DYFk0NB
9OW6nYVuBsx95Az07OkPA+G/DHUVx6nyWkbkO+7d1Ng4xnOrflRGKh/hNsj3zbjeOFzydQHZAOeO
gh1MqJc2nQCOdT8HTKHlmZjo027ztv3Y9kW6U6qHjh6O5KyAIpYilAMLP0uUHYsm9aVJ8sdes3q4
BqReb3eS9sGIWw+2hkw+FXb5Cg/HWqtq0eJvLgB4wYSg9aVFs230uowJu/mYWLTbFNSG4z5Uvqmx
JwWbUi+95JAObbpSSFu4ggFNaaZlUwyBc3j25OITZ7HZ01bJAuOUt/eWVx6u+8zCcft/JIwmyCw6
UrOVSQk66HpL5VuO43RnTPBKmlU9gMWw/v0LS7yDmUVwxCjobC1T4ZgUgolSUU5BRH1qrUOhlrvr
RpY2jMlzwRnDTMqbkroy2UEVV4LYzRzdgTEsbU15ZMEVnHMLM+ezJqRgZG0kK6InH32I5L2iHdP0
Lh//Ik8XyF76o0AjILUSn+4s04uzIRvtUWAqFYZIW2dTBD+v79ZCYKL/SCsK0DrwojmKOO4jq9AK
DYIQ5UbtbzJ9N9q/cmPtGb8wcCXaq2BvYI23+Gv26Y0kbcdQpBRNFOZ7p/W7Y9Y51eRamWH6W8sJ
7PtQToMH3wnafFvlafnQ90nyMZy08CZJ1TQ/eIx3R25ZtvpONb3koyiV36nRAHGvijI7KHIDCs66
72vPjXKmr3ZmGI4qhYPQ+Jg40MdsaIKYp6iuy4pnjyJlK1mgWMVlrYL1gYeGI5mitz3vJXtj7HsV
DQJeboa8G/vM2+h1LZ36Rhgsm3Gnqr1+MMa2P1RdaW+uf8y3JxnzzKzAbEyT9I2MKEqhfRgXtBWh
Kyn3jRX7r/YIYCTzqveLrmNKoDkB7wBAn4fDwYmUKIvoLyZtN7qWkoWnoDBtl3GdNX6QpVXx5QTb
l6OpvIgvDwHlGSnvE0Ztg7Gob3PbLJ7UqLF/2IVGCef6Dr49DmJKiqBq2MBvIci/tEVu45h1xwRp
UTyWGq0kdI278aAX0sqnWjRkgeZC78/U1DnRh6+apZXFHW1mwI1jqPBeDR9Q49nVevl8fU1vAyJr
+mNqPkvkFXouTw2mRhOOvzp7HNvi63UTi58I7hYambbmvAnspZ5y5gpM9J2/TT3tQ4wGXxCPKzfV
wpufpQDJps8HbpZVXX6eNnSo4iUj/ZV+307PYXIrRS++ejIY8Q6RzixvJzTSo4ciAY756foal7YR
FgOhrM3VQpH10rYsSVYXxgYNYqSa0zbbpOH+uoWlXbQF8JsUCrDim7pPa+SeSezdhMULWm+T+vQ3
Z0lEeRtiI0FGOO/njH6cV1PF+GYfH+UU4YLpGJJFXV/Hwk6RBtLA4SvpXCna5U7ZRl6Gha1A/zEq
mzbeMT+yYmHh9ICRp1ogEAYy/7+0kJaMDQZekG2y7N4LHsLy3nJ+9erKg3FhHWLCC5EAJgCZ4ZwF
A0QysybO4mzTI/Cov5prqjcL35vAicA0tztNj3kMzeq2GZnhyTYFzLp9vFWzR61dUVxcuJFMwAV8
ClGNwncvd0pNPN2kxJVtSuWgpJ96+5BbX3TzJBvPnoFiCkO91z/+4qJAaQiBAEDuqngsnKUsSgxS
3e8x2EV3hvESWF9jBsr+bzZmixpj2W9zGxtT9ui1j5Sso/DjdROL3/7PMuYCAdUw1UC7MaFP415R
kuPIlMD7TTASwQnhb2a5ZgHF6vWshEUi20gMr4amRY0+/otVnJuYxcs6tALKO5hIpsp1GHfuVl4n
b59+pNiUAvAxh7RuHrJMo4O6q6yyjZmHrp59il5prFLi2Jp0aoYf1zdsyZdJViEJExAw1MQuXQuX
c5K2ajIEsB7HDvlkpqllemom/IOH0TMP8pps2ZIzs0CkhpgRgKJ+FsnaKMidIu+IM2bIem7S6Hu7
RsS7FMvObQhPPDswlVZJvMqwIWVu+Kurv8j+NgpWHGFh6yyqn0L/nGoU/fxLI0GvekMl9Vxaxq1k
Rm4afDSZgwwcVzFv0Ywqp5W4IzxrlgkD6SQTgJuJFrU6O6J9rSIwOY58K+fjJN3q6AeYG60BdDGu
kY0tfCTmNXgiOzrXwRsxHlvvMnJxOdtU7QiFOK9L/VM5rDVl3lgRpAEms7KCS5Grc3aUZJmpHHI0
oIdNzAzTtlAy1woP1z18zcgseJaF4jTegBHDA+ANv5iW/YXYmuAlEAy0ODTwkXmOKyv9YA4DxASR
Sq1d2/Z+sbm+jDcu/dsCNujZitHv2cXZtEXBqBwt76F0tlm5tZ1nJXE28ko8WNgtEgxGvZHpFnV9
8d/PTo6XVwVpdEElvGyQYWWSafzivzspYxAfmV8qJHx10r/ZWqQ6D4xKKFhlgfaktd3WyJDf81fi
6NJSzq2ol0sZk95rI09YAT9pyvJBCdtHzVrDJy2a0dgvnvw6r8TZqewG3ozmxCBelxh3zaDdW4BH
1LR9vxujikyGJpBDYgJvtppJUs3KEC0K6t0WQLNSc2kgXXeyN1cPHwZeGnIaSlYK+dOlETUvMx6c
JqBQw9j3TrhjLvPQ+2B5kuh5kPptEKxR8LyJojOTsxgQ2UVpDQ3NijTUmanehcV332u2MZN2erLX
qwNMV9cXKf7EizBKXsD7WpT+QHXABHG5SGvKzcJoaNTadk3ObsFRU+zgbTiYk/3ceenxurm3KFhh
T/QRFNiKKTzNvD3wIFluhTJXT5mxTXaFSdv+kEeb3Pocxy+K8hQEr45/c93s0ioZhdRRESKFADF4
uUpy5D5MK4rWWnXjB/RnRMv4th4cN+9W+JsWQhPFJxqNNDCYpHLmXpPFyVTmmDJV+ZRq3l2bxNAY
lb9ap3m6vqolU6JJIoPO4sqYP1b1LK97o8NbDLOT3Vop2ns7GJu7oi4lt/HHv4hUDE061J7oOInK
zOUu9qpdK56ggK5Uc0e/FTprqmXvBn3jIeCkBTaelPXNC9IBvoH3UOKCVd/axpZvuVOSPYVKwuRp
lu/HLHu9vo9L3gFGWqxN3O7zZ1JpVV1SCQEGuzP+TcbhoKLCPPlV7UZ2vK/NNRaxNXuzXKkearBU
AfaKNPwlBw2ipMPNQAW+lsons3p3+vJ7Q/8sb3bExyy3yiRmQ+0Mpl3pEzK9+3yNhXEh8FsAl0n2
6ZqQJ88S2SwfHTjwWMMQq6dSe2o6Ywfi7v33/oWV2c75aVvFkajvD4G6lyvvtW3Ke2366YfVSv9n
aT3UAgVckGSG0uClr2vTGEVTNBKJu+ekdxglk9xgLfgu3DAU5yi78z8KuvOrX2fyuvJgHYIgStkG
8hc5/OLVkZt59VMZIum6Ei8WzVk4OVA3kPpzvcJxCEAXiNnneipurPgu0f6p+nJn/lvQF+/WqF/E
t5jfLPAakASQ2LCLs5gLK30r1x0ZR+w4P6UEQscsXAEPLwVA0jONxxNpGjxYlx+JQ4R2e02spUp0
ktts2/bjN14iTFUZK/fkkj+QP1k80kRFev40DBXgeZlFoySyjmAJQUIfazVZKTu8pVzhqJ5bmV0e
ph6mmSM02JpET/+RJsO88Qat+gDD1fhZkSaLyXGzONBUSahNWvVtVFANcbMqch5Vp+8+mulO7dcI
69/2fGc/a3YYnHA0vMBk8RL8PUl/YMLDnDa+EaCrtc1LbaMHh3rtHljyVppGXDWwfenq70ziLPlW
oNy1JugIN0XVnEJTO01he+clw3HkKHpVexPr1fszPtGn+s/kLEnucnP0Mh+T8HK4jW66g/2z8bYA
rnZ0ErNw5TwunRCB2qVIr8MUMJ/NaZNiyhLBEaA43gcNRvKh/Hz9Zls8IIw9o08q3q5zkIjqG5kz
VsICOOTwppNTJToMmlIGblQY3vcm6Iq/2UPKTdB+8PKj0nx5Jrtx7HRfoIeaLDy0lvyaycVNXlBy
sNT7ZoRMMF1TpVlcpahzwscFc+Y80gTlNBgRUxEbi6aAPsmwJma3eu4wf2GsVB0W81c+lghqGHyD
vVOtKEYklbvbaxJGYntX586z/H0U/xwsV9IeSu+jpe51ayU0LMYfjgEHQReYzdm2BvS1p1gXbdTa
cpGO+QBGb+8hJnPdYZZSE+qF/2tmjoyp7dFXW3Ho5Mrf+c2LRLOgzPfBOKFxvBJSlz4b5Vu+F2Uj
mFtmS/INSUHdUyR6A1Ci2rP/ccre2kjNEEBHEx+ur2wxiDEIp/PIoW3A2+PSMX2ns2ny8bXMVnsI
q+fcthCkzvtDYvh7dUq+DpOBbMVjZK7NuCwu9MzyLKx4DYo2tYHPhEn62stfplh7KijObmho7a+v
cslNqCXS8CBxpj42S8Ossss8P8JUXBqxWxj6L6dJb2isrQluLcUuWqaEFIsavDJnLwwbDWXAgYlJ
2u5f89IJXG2Vzndx3yCI4BHFlcu3u/xiUTukfdZgI7MAECOInkcg6HUVusaV9+Gic/DWp8RDxBJT
oJemoMkZp36i22w2ja3cNI7mJ/ckm8Xg6kgZAFHvotp2zV6NH/TGCJ7VQG1vbcDs76/TUGmEKo9X
OUPO80NhhEVrOxI/JK6az+TTjLWp0TaDRXYlTi8uGTiVqKCJpuO8OxAZSpDYJVGTNPhGsyPfjZFb
9urgm9f1/0yO+hKk2kbNsw8Kz6Hrbvr2y/JoJVSz3xSK3lDOGFpv9AW5zobu2643oYjPtz4cl1n2
fN3Q23iGIfBqdD3Fa3KeIWpdb7SaQ3/Cq+8y89uQ+m6SHXmQ0xlZWdPbo3dpSqz5LF+B3qvQBh1T
yoiqnrNzcpLFtQt9zcgsE+sMoy4V0dJBycSvfzhS58bvlggAZUzvg2uGqhCzcrMYwrRHJQ8+pfyY
uRsz6Y6plew1aa0UtLAU8EakCMxkEbDmjcNRIaksFKrqWW19pyt/sDwCsl/4K9fMip05EzMivTni
rBO+lo5uUEj7Whp2nrGGM140A9uTuJ3JQ+YQcMnpRqkuTXZt9LqNbOe265g5PF+t9/5gpdBlYcqa
EhIkAvN3nF9WRKoEsv/QLNzU3tnWJo7u7Tzc2tU3swj2NjNB07vnVERQAoFB7UUB9WbPXM8M6yDy
QqzaSfIJbqgXtSDtkSUU2pgBMhh2S31nd/34LsQJMXJmChZK6JXmPtJpfpS0U5gz+iPvO+1HMvaH
iYx8RDPouqW3lVcc8Y+luZd4Ye7Xw4Clxv7MYAs5yU7yjN00fDNUcr1dudabXzM4S0eSJveAcmEw
qEvX6skYH6KeGbcvoWXvaunVWgOML+4lnGfM5wkMyPxmaS29NYY6zjcKsMUxeBrUcSt7bmetpMhv
323s5H92aCVcxsEqL+TCM1lYpGhUrr/ozrTxoo1kvKbOF1tak7R5m4goLAlSIZySdWmzfbSmoA/8
ijBSmrfqWLga7NfXXWPhZEMhJShs6QKItOpyQUOZUGhgpndT2KrsjnIf7eIG6hZ0m9Z40ZcWQ+3Y
BHIsztn8RUhHLZES1aKd7heuYXxYTal+J/CXVRmE9cTcMxEEBOE80WkrMLiVxykejDpzC8+4tVKj
2Utj9BjI0mNa68aNp/Z3iiTd2HZ1ktT8c1lO94Xq+/DAcwrr4AM9JJ20ubvJkcDxJDIyX9a6lRP5
ljqV6xrQt+j/k6ewJ5f73lcdEKY4yJkNMveFkh7lQBDGy9uiQx9tABIdeRt5+OlPxjZSfMG0t1Ju
XPjykAswYU2tjILZvG1QFx4dyFESeIAbv7Ncv3qG2OrwbvfCCEOzSOUAoJmfyzRJy7QYfQIBeZhX
ywcT6v1V7byFdI+2B49jnnYWsJl5Mt1GZaZoMWbyId5l7WdrFNjYZjhOpaDTabcjwlNKgeyhUa/l
mov7yLNSWCenmI84kgaWWmhgW4/gxBqazVAot0mwBglYOD0CYf6fGREBzzOwrIKFqcVMmNPfScyH
JlgTXl+I2qIlqIOoJHeF7+TShF0iJ5RKBDezeta9hy57hVinGZ7t+lXXj623krsslBsQUTqzJ4Lt
2ZKasbG9MYzyzVRu8+ohHt2Q4rey7acbXfrmaG7Tf5a64/s9kiK+xjMEiBXpzKVRZnHztADIR39C
fhy1/GbwjcdQen2/FXpXDH/J+L46r9pAMQnYMkHF0UjGXdWMp7Kqt8B8V66jJafQ0BQFagXG7k0Z
uo/soCQfwikYUdHqf8n9378OnQChquCD6MTN0mU1YiCgM2ucW/6kGDcamgLJyhqWzg8QOzHqBUQI
57v8IB4T2TmNU7wOOZCsMgXJiLt6Nyz5Nj17kIKAT7ntZjepb9q5Qz2EnTJvW0ZNIDFR+qc42Gbe
v1W/TfOVPFa40ewqAh8iZtdgf6BmLlZ95ttJV1XMozPkrMHJabWDq/ZPTf4htEM3iUK3XNPOWthF
Bg5FU1YGskYCfWlPGjuj5GWTb+JMTOvaPzufy0VT18CDCx4n+pagRsRFTq3u0k6mKYUXhLJIJSvp
ZupVaJY7Y42qc8kKTVhqkOwfV+Rs9+y4ZPeSMUdk5HZAUHptRHPBGxgA5okBXS7w8Xm5TG0t2NYC
/nyp2hUypdSYbugnpb6Dt1/1D+MaSm3RnmhSkp/C5DBvuIFPMfpGZtesfLhpneFAJd41nV+a9YOc
BXY+60Df+L3jx0Q4E2E/mNgcmft9tol9l5V9TIrDxdQcLb9HZnyN0en3nzF3c5alCOYoirfzJEJv
tSCH6jbf+BQfIIZIwlMo3zdkxGhjdp/V0bWnDwj7+OH3pD1002OwFs+XXOX8F6iXDhkbQzeUmZ5v
VG+SblD8Uh/10vj57jAoKJX/W+YsRlVarLCRLDOK5Z3EP5FAOlkQjl03s/CK+d2CA5wPaIUBrMu1
jI48QrYtDhdpRFPYG2VAVyR8LPM1BsWlcCGaff/f0u+E6iw8GdUUhkGq5JtEm46pDh+JE+2m3nx+
/4KYVaPtRMeEOuds35JYKaOW+tfGp/ZsOf6PoQrvZTJe2JLWsomFzaNRCq2K4JvH72ebB7YxTTQf
W2pU3Lat/2EazYNVpchx2Ps4bo6y9kEBXpuUKlTmD6ry0TSrO7823FL7UcXxytKXspvz3zPf4qbk
2V23/J7J8L7knbLTK+XGKLKbKA4+1FQ2EnCQFvkq3aYAEpEVl124gOAURLoIfhUQXvOQ03fqGPcN
4MSsdtxUOQ3KBlnBRA03qURW9/X6h17wJ5t4LQBwAIQYob303Mn0qzGFpwzVMaSdjcOYfJ+6lXi2
ZmN20g0vjxPHC4pNFWbu5B2y0d+Wq0ODi250tpKZy/plMchKzUr0+GA3XyXmipJtEO2u79eaFRHV
zs5fUDhMxLasxUQCzgescOLZp9qfrltZ3jFTEGkgigwB/6UVW5kiCzcsNgli7AoD9ElI82l/3cjy
Uv4zMtcJCCDTkadKfHrpPtMfU+sYjZuhXUFDLLozdQMGl5jOe6PDVWaWFw0WGybVGmlHcyq08q6F
ZZsxfXXTK95B7deKPUvbJwovjJiQ6wDEvty+JLJiSGAZyrbtiMqncyen2cFplM/XN3DhBoOFhQog
IR9Dc9RgGZeRMhYlvmCq98gLH3Lvx3UL4uE2u6UhzhPCYjBTCxaoy4UEfd2qlUZyaNlhCpcaxABx
0DNfXmff+jFqiYt+uhL/3tqEoJc5X0jwEcHT5oX2KZWMxtFJsZpw2zlfdW3ntTe9/q2VN+9dHIag
hhYzOgS8edwPPUVr65w0p2hfB/OrV5389qVSb6a1oc233+nC0Dyg1znUVEnPnalUr1ZMyF6TjxfH
8fIzIflt0i7mLQcj7LxAVuvdlDeNSZYx3E7NBzM7SMGXyj+W/W2h3vr1Cphz6QudmxMH+ywG5X4W
tVWLuaQYN6N8glP54IXfpOHYRGvgn0VbTP6BQgTKRK/q0lY3oSHPSeMylF8aOzrqxvSUa9VOqlqX
ztJKLvD24IoJdgHUgzWOf8783ZCayM/FTdH3qWtZ+97+7BW76273NuwJGxDPwmaAONucWSCPOnvM
ezSY2/xfY3wuo7tgBAay8jhe8jkQ2sy5khjSFJntm6Kg5qhZworyZHohFZGn68t4G1cRACeo8jz4
HRlmW9XKZZEVZVRs8mxrFmhx/vT1Ry06pWizxmtgzSUvODcmfsyZx6VlHrQtbEIbe9LdMD4Z1pNh
FK4ln+q1F9eSC4CmBNMGPg+E1+zqg862z4yAjSvR3kiqgxCAM4I1hoFFK0JOgjtJ8AfOdi+ocoOy
cVIgQvU0OrCbOc+StcbGuuRpXOH/GZntml32EpEWIxOHMz/V4c9JuZGVNZG3xY9Dj4F8kVoM6ryX
HycritqKQ8zYsXGbMrB75GkKbak/fLNa8171vXTlCC1aRPyZNimdFLDXlxYDI8gM2eN+9dJ/xBVb
W5tSOkl9sW3yw3U3X9zD/0wBCbg0BZleU0d5jjuMR6juyr5wHYO0bsXMoj+cmZkdV9MzyrbtMeMl
O7P72gbPRfhyfSWLm2YiX0J5EXXUOQQNQQm9AmpTbFT1qYv2jXEjOx7gkY25huBbXAzBRwbyTHSY
F2ECZut7LWUxfR3ui1HbRCB8BkTJry9o8dOcmRH//SwoJGlvm6hZFpu4TamNbYZwNyqm2+R/EUrF
tMv/Lkds7JkdRkQTFZJ9ng/ID2ut/ZJN/t98/jMTs5NKbcxHHAcTnf9shI+h8zgNK3XF5c//ZxWz
M1PrTlsawpEhrdoH/m0bH0ooKwIdnZnVJ7Vw13lCcrZl89QeKo6+LnWMtVnAXGovZgamg2R8M1t7
21jprpv0bWm2EZQ03TGenP/bfs6zBtNiqAsusN/htVU/dfrBq9cKmitePtfQURNoCewCG0nlbK3g
UW4c11qDz6z4+ByqWpp5j5gcRhR/6zS7zt4b6o21VtRZ9A0GkMA9UQVBevfSwzV5DAJlwEpf/ETz
oxx3XfKUeP7GitfyucVdA04MyQdjaqR1l6YC3aohbi4IdPInrdwl6b/WWixdzEzOTIjU6Oy8Rn7S
aLbHaszsxc5+DMr32Nl09ke7V10ANdeD0PLW/VnPLAhZnZTkvc4brJKgPArbbTAMTMS6vfEjN16u
21pb2CxK1L7fyWXO3gWVcaR30w1fDKAfivZVLe479S9yYQYV/vtSs4BBpzyufB1raqb/SKwxdOlY
7pFPOV1f1UK9i0zyj6H5zD/w5ILeO1vY+LvK+2RkW4v24RQdh3abm8c8JLoHR09eAw+LBbwJUmd2
Z3fupAzQFzPIuvGq+KVzopMzfDI8YZPJNCfaKFSjy+pv0uYzo7NaVO5NdeDH/0PalfXGjTPbXySA
2qVXSd3tbi/xEttJXoTEyWjfRYnSr7+H+XATNU00MR4kgwBjwKUii8ViLedAKJ37fWU8tN0MJteD
MXydQcxczW+XF1dx3MQyHLqju4Lw41ZTtA9jJrQf28dScxVaqZZSOHLA5rXXqYIY0rzZediOJxe4
cIt/lc7h4geDKrJVqcV/vjniSdmmGjMhL15u3fGuaT4b3dPllZM9oLZWKRzsqSvbzuci1vmJLT/M
RXEfS1oPzs1ecLrMixMnnyDAY+PLumiPup8HrZ4+AGkHBCj2dVZ/aktMCFSO6sTxoPWS5QuOpPeM
juQZRDtW82JW9CYvk2vXXU6llZ16n4RrWwOI2tnZjCj8pdyHIf4EJwoGrn47g83O1RhzpeYI55xr
VliSN5Knh7Ra9zoIZqo+v8XkrSJbIbUVXG3od8Vz7l2Hu4kBAVbm/MTZoATo5l2tW4B9UTXvSi+C
jRjhYIO6svfzBWs6ZtO+8rywn7NPE6CPK/NX6qsmyqXLiFlQpGbRcYFS5PkBcPrRnDAjibhg5MCZ
RejTwwj8NrIGRvNaTMHlwyBX7q844da2ANw/AM4d56150dAL470OTbQOe1P1LlbpJTgS5P7ihA0Q
RIsnUmOQ6jSy69H6pJGTZf36b0oJTgTjYlpT8Ur7Qr+71qEGeh270bNbP48uC1IpJbgS3pdKrQaC
RqB0eXd5/OzHgMt6bOobZnzEraB+w3tgEUjZFv+YzQHzSWxVBWb0wzTzjk36Skw7zKsldNwUSEco
sLA3kpRPsa8q6XItRKfC89AYOQQ+KLBTzgXbzmDTdYbgLCNHpvnXcJ8Pee/cTmmqOmyy+2YrS1AS
CIJ1Q2p4EWYUhzSJ5uaBrlfI2Ox8LUhSC3hr3geOwFYk/6TNulpV0nZlBvWG8p/Ku9boP2wET0oM
TF4VqLXMXvjDGQCU6AFCXexcVE+nkZUA8wjXYu/GGLD9Zng38dLsDSPyEhVKt/Qi2ooTfEnVuGZL
B4jrEFO61rFMjQCI3V6CYpl/4zW7tvpFHUdxKKTmslFSdClpObqtybdQu/XYYWqQNkRHg6NCE5O5
/612gkcxG8ymjchRhc38rSAhSe+LRREp81/xzvKRewePIoplQBU73y+URmjidLhhGq+5m9r4ERGX
4spWiRBcSA2SXq8ZewRYbXyD07/rBtUjULpQfCAEpA98YF0wcCSMugzUTGg8woyUnn4dCAtyFYKc
9OD+EfKuDRpJLnB1MLhCd1m+rePnzE+PGZK57MegPeWZ/uAB9+2y95UuHbrEUMrk6Mxib2+NRgIP
PNpIEy3fev/eUo12Sg158/uFrWGkXiaNh9iZ41x5fvYpLVAnTxptFy8fyWsAQdBDZR5tVKYp7JGT
Thmwj6EL6p1lkLhaFWR0PHWpqjYmN4Y/giwh7UldVhqFDUGkxaOsff3f2I7CpcpX7q8Qwc8RRJ5u
VkKIXWLSsQw8DPnT5yxVHE+pO7WRBwcZkIspVcG/1dowLp4JMQvv403KNEwrEKPZLAtXnwVtUV7N
ePJdtjpJxAT0IswJAdEUDZbvGlhqO0/Rz95gLmQHYHhrAlRH0DeR5r9cFiR7PnNkMUyOAW0Lo7eC
9ymA/OFUjo9uLZvurKU6aOW6j0GfWfbr1Wj9QjX6zkZ+Kl+cm9xWlddleqJPB52KfGIV/577Pmcl
cz3naFaxaEcjE+Q0O30u/IAWzQgiGaOOSAqIqMs6S440GtDRXorSN6YPxAY1o6b1EuuoPZUxLQHh
+mNeMGp5WYYEdcBA2ypP+v7G2hWz2NNqD05FUQhyFuu+mtAPBGnjtQeOo5O2gE1KY9o9kk3utY4Q
IDTW/DsGd9E55ExFkCXAcs7/PWAP/yT0vGJqHWOCYp23XQxSMRN6T/ab3T0VSREBdxirvgSx4yv8
psQFnAkT/BpFlZW0DoSxhKFnRrOX0AC8VKCly4/LSy25FCAJhUo8z/CCEs9K3SHj4g8IrfplAgNd
mkxBmWVapC/asVsye9+Xvh4AIObXyJrPl2VLfNCZbG5qm7AOLHsUuEcoXmmrE2JexjWidjR3lopc
QXZOtjoKp3TJkR8cWlRfkmW4cxHsdPXBbHtQowAUtrm6rJRsQcFBgFkWgKihkUIQlo5rb5QMStEB
HLqdaQAoizjsBcQ9NlKg9c+sBEhw00/5M+lppXhwy5YUrWceICMxeAQkQmFJGQBcKdPQu7e2fZCv
/Xhvj0MXZTaIqdaVUYU82dJiLMjmcA4mxwk+l4fJtymxCmjbYZRxoi/+cKLxlZ7cZqPiSMhCZcyL
/BElzsOtTWXZmQWfYDE7DnR7Cpcm/WKPTlgY8WtB+yN6FN+W1jgu5ANP4zPZwm1ZDzbSv8h84TWX
30+g5U5s/ZPW9GExlUG7um4w2dr9ZUOSbSVH/gSChI4MivgS8fLOa2depqb465BQi5/1rIiWROEB
JFc02pv/yjHOtxDVz2HKTcjx4jm6raOmxuBSd68Ve8/YXVZJKso0eV8poM/QmnsuytVoQU0bzqYB
gmGSVQcgaXVgvun1K9u69lRDClJxHBoDawgXJzYZxXZb2b9LK5Qk2VW3OjrgYtAls1TNcudXvh6V
WXzblmDJu6wnP2XCowSQVcgMATUbeBJih4HZGZijXBD1tNUnDs0DLF2iorCQKreRwX++cZ55UZsx
mSGD5e6PcSqu4ywLEW0/ITI6umkfmJobXVZLJtIFFC0nrgJ/u9gdNlVz5628/3HWP2ta6Cdf3fU4
zJ8rFHeUD3GZH90KEy6HhhoxGMPRduKioyWdflo5IFzREUnM76WWBvF8ndn/ulcVpJV4gaFKj3Qb
BhnOl7RNs4nkXKSmr3umj6d1zPZ0dvaXl1EyRgg5Bp/3IFhIYIaey1lptwwdv92NGbyY5lOSoUQG
RBM0WEdG8oYCDF79mhfZlWpEQ7aoQHPlDXc4DraIl5eTHM3lLc46QaUM9NS7Knsm7gt1Ton7WJsZ
WhI+cMf/hlLBQAiHYRcuCAy/JfmgYU311HiimFqklbFLMXvSg61Ssa6S1DqOOl7P/5MlVr49lqJl
pMC6WsXPFDi8VRzXIbqonvsk22V1czRG1gWk9T95JHm5LFx2EXLEQ7SWAZfzXW0VJZ5poAS3k19O
8KSPPu59NBkFvpaEdavoilAJE87GumJ4J9chbDLf/ORgjGVU5q9dt2NgOb+sF/9Voivb6iUEFP06
YDqX97JN+otRfgcexwd+Pwqd6KBENh3TBudnISFj4rU+fv/gV096Ov0wKi36iAgf7RfgMgCaoiCi
Jb3pNygpAUw0KgGdSEBMdlmCzN/zXkjOWuNijlk80PE4zTkSXaFLxtCug2UABrBqZkbmfbdChHsa
iJCm1/Mcr+k/d+6xKiNj9TAsZoYV+1S9XdZIuu0bjczzbQH+0dLZNYQZTAt04IZYumLjpWvmYroY
0DbocRb7tJFFzlyjR+pmSdA4hMHpLEzKZz0fPiQHs5A4lQDmE/cGLB04Lby9x/PS+UAQB+8K9FJH
uj6o8g7SHfIBXQtPh6hNDIY1khflYMP/+KTfjc4pzyJ7/GW3RUDqz2b8+O+3iAMnoE8b/QDvprT9
FWC/tYtXTbu8jsjgaKr0gmyH/grAZNO5DSzd6lWlBwHO/N2FEp17SlU+WyVDODkpiqBDnUPG4uz9
/MG07xDpXl4nWRy9VUM4Ny2hBCl2iJinmzQHWtmxpZE1KPykShHhwNjAYzeoCSm9OeyrrtiDiTmo
xl5hzTLPDxAGxNDo98Qzk3/GJupzNcMfZ+4EONmRF6T+c4GuyMJ5q/1/Li+bVKGNJL6sG0m5TxfE
tpDUApfdAaZu5RzKQRFxSRM9W324vhspHeadlnbGsk3Z+mB7WjB3uDdTPXKs4nnSxyj1R2zcgsKW
E1nrOAV1k+3LMr/rO6b6GFn8sP0Y4aJYLHswlhwqM89/mTH8lq3NvgS0kdukJ2ZZAVzIAdOzUVp9
oG+Kg2v8/756wllL8dSjFu81S7Jbxn50wMCadwCUWMBzrT/9p50Vp6rrNPZGzBkj9eumxzoBhGWN
1imqgkFRGJAnnDtHr5e1cbGaGGTtjSqwaBKAqviyLjKXu103IRKqJ6dzMt7saC/3uhEa08M4PBrF
TbVcVaobSyVLOHvl1OkrG/gesfmmpk7Q5yBZn4bdlKf3+eSD2G9SqCdNenBkI0Ci4Q0LL39+Pvpu
bJaO99NhVic+lotZ7bGOX9wqOeagQw7ADmKHhZ0/Nb5/It3S7v/1+uK5h/ceghpUtcUn9OTFqdmg
bylMmhTu7G1uPBzH0J4P1nTKVbeBTF2IsxwUsZFdRlr9XN2ym3PfAY9w6KXanaUjkrdHpJKycART
SAEQuCV1dgsZArKUV5c1lZjrmWjB35VWPw59CU0r/TZvd2X3UscKERLnDRHovjR/c62JWe3aaeOM
8U6OvHvIaaRZu9zfx9P1aCoaEaS6gK4LUxRIAoLz9XwZp6XQ7czFMk7OlbGc0uYlnz9fXi6pLhsR
wsErNScp4gwi6myX09sOgHwAMVvZla/C+uULL7xAMML1VxnBJtZ+9lnRYmMAL1plp6X9xhI00f+4
rI8k4EV+H8UizuCCFgrhoLlF3aerC4vzbdDfoYIzqig0ZZvyV8K78mthZD7TKSQQ7X5iN95wrOLo
3ysB3BIgSuAQcQyG830HdooxrbzallSEoXkNSKaIfytFqCPbkI0UMRHrttQk7YzInVpfRiusjOs6
fx3Xw2VdJN4W/Jx/dBHTn1ZcUS3NoEvuAyARQPvsusz3Wv7qm3f1+nBZmGxv+MQ78ssc+FWcz/Ao
Rs4BX4HGnaU3kG1yhmBe23TnYgROsXoyQ4MvR6UfktCIJ0S8GsVTB26dl3bmaFjH64WoKtWypUNB
By9qF9h/sOlzM7C9dKoMAHWGKYCwwbkM/t7mYCCZlDf+g5X+8MzqeHn9ZN4AcGS8hR0jt4DPPJc4
IvSdwU+GMgADvuDUBYb2aJdJYC9akNmKqWKVMCGw6Ex0MpQ6j4HrHViXw4WdhjXfLzogsRXXH18p
0fds9RIcKe/88Ao+7DSxOwIoN1A8BXG+q6poiEe0gt9rCMIvL6XMFLciBcfaz8W0TCMiYrRZnYra
/zJiwNi0UlWNVWYksBHkxYGEj15QwUimFY+TRMMpZuhiNIqXzn3x0ZvpHvXsKk4VobV8Hf8IE0Gc
m7FaGteAsDZJr+ayxtglvQLv0zGz6kBz11+Gw2jgaUQ1KCLzVRstxTHtlOSzk/OW78b2Ato9s8QI
1uwWkMSKbdMV62kIVkljzN9OXMXZaL+nutUHZLDDplhu3JbtKmJGOUk/Me8rceKo8Z410h7ywQhG
Z/5ktJ8TZqHKA8Y10C19wKA4lCTAs5CZeNeDY2ql2bo4m8xJroYBDjsb/+nWXuGvpacSqc/fILqc
POrcBegDWmJNDS7UIZ+H+Gk0P/X1Yf2ZLK8fUMcAqJ3OISPfDdfOfjdp3Qr/WeRWuOBB6LsYQlSV
xaXaIAoAbTMHJhRLAWCur9LOghTiFA/4lrAAw1IMYJeqbE6jrroUZI0k6GD7K0+wnrVZV7gyhFN4
1hpBT36u6beGgZ+cWnsUYm5Xffkck2d36EOnVCFnSw/JRrjg5QqmTWWRTHCopLz27KeKxE9Fuu5d
rOwHNm8jSXBuramvIA7CsjbFFdo1lvwbVY1DSJXx+ZAlYBlMzKef22HL5skaaiiTpT97M/LqfTZg
JF+F+iN103/FiOFJW2SV3RcQQwbMy7RNyPgsyUeO7kaIYBX+6E9G1vMge37q5qtyeMyT4wd2ZCNC
2HutKRPQCEMP3YYC4DIyUrQrK5yjbLGAl4w3HXwxaMKFPUmqgsZmAyFNdwOuhb67SVWMC9KnIwo/
cEAcwg/4euf7nrWkLFxGEPR4b3T5nKRuAA4GzFjeUfgJlgdG/uRVHyiPAJ39r1TuRzb5KzxcFh+c
L7jYQBowktBBD/TlDZLYMxTC0x9NoKBjFPtJOhTScTbhVy1mPBcmXieZmfygzEZ3x6jK2UjcHnq6
LB1ZeR2xtxjHzYuzOuOA86npPzHJHDlLcdTqJfLsITDzt8uaSaziTJhg3S5LdCOdIawqT5T1iD2C
eVZUyqSrt1FIMG/wmaymPuHJvaInZjWejfKxwDRqqv28rIskwDnTRXBs86CRocVf0NCzZwz77t0R
GSi/i3rPv12o+Qz08p2Tq8xPtYT85xvzc1bDn+aK7xfKjQ5aG6oG8JgKF8G/XQiCz3QTTpbn0QQo
rNAtAZBB5YG3eVS1Ean0EI4RRQqPlQn0yJl5jQ58zBD4UETF0i2J0c404T/fLFcK6pkGbIawBvfg
jDfeuGe9wc9TYI9V2ChsQr5ugCwEfiWeReJNNFZ6ZfsDvHe7NJE5XHeZipBIFjZAoT8ixFvIHnqP
91gja5EGdA58/YbZIQBbXAApsyKgeojyoKMSK/cSf6UKBzf1J23UG0gtOzsYzIeq+tqymyllQcIU
51exhq5wfk2WFUPHM1kOgOXn5eBpqotcfnL/KsO/YGMTjTY17eBzCXjbeXPAkt2cH6qCA/8DxPkw
11eXXYVq9YQzm6GUxtYKAgGgi8G7db3P5iKkWTSb3y5Lkp+qv6oJB3eu/aqvCCQBwnmhyDjpQa0r
Grxl9+6ZCQpHt7PqYaQZD4QW9HFGTvba199GjPlN5FudR4sRTCrIJZVRCMcYc1DoT7agl6m/0Pib
Mo2mWjchXNG7CSjlDL9/9NPv2jJfAULsdWzt/eXtUS2dWPQZQYwwrdy428TC1M8eEEtDAnBHYJum
t04d1cbJVuFhSS9EIKgC4dZGe+j7PCcu/9iAC/TmJMoqcjSRonG1Nxet+ZfVk+7SH0nv8p29npGK
UkhaeowW9U3QDh+x740E4cnZuC6lhLvzHlCw7vQG1qREBUkkvTI2MkRf53VD3pvYI7v86oDXO7lD
mZqVI+bk0XOqWDKpa+CA5C76ooE0L7gGXZvdDlOyOEvGg6mXge5FbLih2adWO1zeHKmJbyQJroH4
OaWFxU/t8EjsyCY7v1V5BrkB/NVG8AxmYmTNOkObWUPMMO00c9zVxk5vx6DTw6afwRQC3Gj0vr0U
1ddmCmeqOGGqLxAcBfD5EF6O0HJofjrmG8qcl1dRendsVlFwFGvpr3HFuIb1SzI/+jpoMu5j+pnZ
UTWAk6FVNUErDMQXysT2WsdWDYa8MAEam0vCeA3nBOBfaTipyhUqUcLhcubeWKnObREpM43v15ds
+TIVJ1sFQ6qSJBwxE9MqsztwSbOGrtXrTEtDfQgc9sY8xQGTej8gAqN5FQCRSH2eX/bdugDhFeOd
IfFetREkEc6P0b4fVL250tO1ESOeLiMrh4TnqFb3O2ZDpvnGiRUZValpb0QIh2v0Jp26/PE0e0/p
+M9iHS+btkoF4ejYeecAlxcrZdR5QIokIvRgxv/8NyHC+Vmszpsnvk7G5IBRrML8/sFMvvwnIeIt
W/V9PuKpjKcZ7qHc2K2aHbiZCohNsV7iy7mfzNwaeAJPd59T61uWHMoPoEhhw/8YryfEwp2HTkyP
hz0Y8A7t6SWburBvborsRsco3eVFk3q2jSxufpuoWMuMtHA7yEra7zFoedaufCG5CTpbsht9P+q6
am871dfLUqWX7UaqcG7GUXfKlb+Ykvmb1T5rgLmeemdf6jqqSo4X1EWhopdUeAQRdbJJp3j2+P0+
tsD3TwM/3gFbKtBUnRwq+xDOk+vUvc64asZy9FhUza9KXHeVCOE0jf1qEVx3sA9/77LHuvyhbLFW
iBCT/F3taQtNfq/W55Le+8OjlSkcm1wEWsV5MRFxqujYSnPuCD9Iy0qDNL8q4mc0D122M+mNY/6V
IWwGdYyY6R5kZOXynFVjkDFrX7A4aNvma22pGpClZo16PFC3gBiMdMD5Yep6G/1PJi44F/MLgBUL
fLqf+izq2lOaH4kqayw1aVSXLXSFYtjDEu7TPl4Lf3EhLiNfreXkdce0CSvveHkNpfu0kSJ4CLso
kYCvFxwc8wb9MoS9pppCBDfYd4knzNGAjRV6oKP2fN3mvjScKkFytcRUGbnSi90AtEGDRUNysFwW
rMXrB3TaCBT8T08NrTA16FR6i3HjIC4JY2qjTkEWFaqLdPk2ogQzX722yNm6oonCLx7WOg2zxL0u
mWI8T2oKGymCoRuw6SGhkOKUB88EkvN9Re5sVWe6hFCCN4j93SjR8zhAeWc+xMxrEmHQsCR94KR3
XbtjzcuEOezsGoMmWXw9DY9LDpCDvf+hB43Lp5KAgMJRNgVbsQCxOTs8EY8Muclu7OWbo3IbUnvc
yBBW00Sl3LKRC+WPptSMquqHO34f150e/+ysXaeaJJVu3kacsKqDloykj6GSZX2xlzfd+Oz418os
hDSQdIFgDghMpP5F/EFvKe2m5ns3LCycuh9prLBBqaVvBAirNluplbUuBPTjoahOgGQCuMnlcytz
sHijAz2R+3QUhs83H0OjWuol8Hjm0tSPbTqefBvtICvN7dOIwZK7hIAYwLAGFWOobIvQNuahdwi9
u+/IXA1WM9uvGRyG8+i6D+hOYsZ1oXrGylbQBMq4iclzA/NFgiGArkdru9Tkx8uIYiD8JPYK5jvz
cHkVJZbAGf6AmYA5Xg+lpvNVHIAxrGUeeNIJ5kEB1hKTADhsKqgifhAFp34mRbg3Jr9zGXUgBUPt
920LFNSu3APi/mlA3tpB4vqyUpK1A8eNCfQJjhEDYOlzpdKxLC2PcSZ2mu6afngzRxY6GlHkqaVi
TGQdwXMNMk4x/HcBlwx4ALBcT3n7pZ7Qx673974KTUPWLo/cJocVh7HB5vhnbMJyN3Mq20rBPx17
tb3zuiJ/JE76ZS2SfJeZ9KaK27sid14bNAEG0+rcxkllBmRcu4DFnX8sBluFKiPbTwPEybzxCxQi
IoDANBmYH+5AD80bJ2e/WYN6dPTARbwbgkApDXJHBcAmFcnxfjBij/UWcexS5iagDqyqkLG9T0+x
3eO/bwtoUVtVX74sRwu6u7+yhGDKypwpdyzIWgDJWqVX9ZQHQxaS9W5cI9N8WAAn0Gu7y0ZrSPzK
mVTBah0wpjcDKwFPUBUcn4W5+a2hN8O3OPaWW2/MzE967Ni/4pl57T4ZKZgzS4fEx4To08O8lDXq
CobeodDJyNHXp34Kh35A7a41qQ4yT83X39IhcXZzlsCxjOi7ZkFpmO1VXGTJc1pbSxl12pjus3iy
FXlbibvGLBZOJFoFMWYrNpCaejNrGgdAXm2QqplP1D8CkDC1DrN7W0+KbkHZydwKE4LvOYHlahTC
MBFrGMGs9eSXjkHmR6pl5dfL+6aSJWzbkmlF0xWQZSaPo3Vs9UNchB8RwftU0alsuaLtG62JcQiK
41ba/7D6HpTvSkIrqRYI5zgPOyawxel16jd5NvdwMsReDsVMApQSkMtUdR3JxqDRWAVOb7CZoj1N
zGcYJS0M+nu1siZYFutHUr9VtLwxMJhHl/Jnr7uhbuWhXRVXKzhjkiK7v7yYOt8Q8TIyOccpbgbb
sUV/WpRk1HuTbxi4B3ZgjnklvjbvbR8zDl2Zg0natp5I75UBIdk1szPtq5uXj5VOnR0QUjTF5soc
2/ZzuFvYuPfKbvVs5b50MtNgBvFBsd7ZY6gXp8r/fFl1mYeB3jrmyHA5gYrgXFSNMfd0KPIqxOAR
Bh5oEodxjfeOvhQxXj2DNqoKrVKJACkCGyraBHEdn0skXj0XJpeYm79GfTej6t6tV46qhqISIzjs
GLSys95CTNHcxXnUxrc0h3mpsALk1gvKN5QCHdxCPt/LzV7RuSyyoSuqMCncfD+1TZD7+U2+LJ99
+prW5W1f0rAj2St1tH1drkfb+HJ5C6XWgs5djqbh8ma38y+YkqGaLBtX02iBieEFthyw5tBnPytV
F43UYW8kCTEbCCnBrcUvwX60I7/4kqY0KBgJUrx5Mjof23hWZIFksSisE3w6gP7HDSHopiXL1Jv8
AkRAzIKqYEvUU0vVyCDzdBYPW9AuBuyjdya5ZBYIHmusYBflxTPDFC1Zo8u7JI0gLIvwyR8wixKx
/xa9qq7VaQh0SQK0oRNbXqi379cbDxh/YIDQ3chVjQbLmpFBb/NXpuBIkiwGx4kPmQYojxrQEcKT
td8n886M950Rrc6ntAsXODrtS2eEJWAoGhKN1dFpjn6jCsElDN8YVkU5CkPRHIZJPCp+PfBHO75m
bq4TP7CtXzF7aPNAi4PZeHLiYE12Ophs+k92cW02UYzB1u5E6a6dv5bZrsn3l7dEZlzo6v0fbQpI
9oT3lB5XWm/qQxXSiU0B4QHq2DaDYghL5ogsdDyCCh62BWyt8+PpswZBekmr0Ca/1uFL67gAwfMw
SP+B7kpc1gCd9S3kFpH0OxdEi2FgtjVX6Lw++tjvNbv3VEPUspMCZ4e2QJCGArpHcN5D5jUUwzhV
WC/2lWt3t26jX2n6oAjW+MqL9zFQV/FaAjAKh2A5V2UuyiYpffRizUPtZ8E66+TTBIy7U0+6KjL7
kTxM1KCnahmJEy5VWr9eNg2pnibfLZQHTfw5/wDwNmWrQ/EBWndMpq8kPlSq7ZI5U0zm/RHBf765
OLrWXPCyg4iuSnEEblZnl61RMhE0v3mAKdx9QCPAkuBZj1XFn3NxZleYg9dzcZMRWpV/mzJ7t2Tr
42UxUq02YoRrl3ZoXBg7WDug+IBP7fZ9UGuvzvDZ146tstmX/7Z3drKRJtiJkWTGas2Qhof9WH5Z
gSOVVs+4e9P2dfR2TUMC7xfpjsBfDC7r+Tv6vSRauAvJOsR9s2A92/RgkNPU71L/ttbCqjskZeR1
5aEnJ6ftg8F6i71dan1N+2NM7zMVDr/Mv+DdzdHcXRuzucLG2h06W20Pa6DlvHv7qm2iLHnxV8Vj
TXYiELABLhLk8nh3CCfCn8tu0cEDAaZv/dAzfe8N6W6JTYWZSq9J0L9hytgAsxSqJOd2mtjONMw9
vyQWQOjsqjm1/9GmnhbBEht5vPczGu+AJTs+lghZ3XCqUSvFm6BKR8WNLdMY7G3AyOcAC8jtnX+J
no/UjYsJpjzvffNbXQVEUzVay47LVoZgwAW68rp05ZdDEq1uUBhXRgnQymYPtAHnAw28GKhG9guc
anwThaWlgAjFZQiF+hXXAzXyIKf5BxznVoYYcVQaQzAKGbGH0SJwP+pHY0h/uNXwkezPVpJgkCg1
uFpS47orPw/NnTN+YustyT9lT5cPunSHNosmuOnKmzt0dGOH4uIpGaygBH+0FYFgbbUOiLoVbkVq
c3jR40GGeP4dH2Zvj85Y6nzgx7728kNpPDgqqASZvwCa6v+L+H0AN/eOsZh9N3d83ebXdf5pDJHe
h5VqDEwWW22lCF7JyIzCpDMUGcGIbdAhAILF5Y2RLRU6PDHkDPZVAjDB8+NpFy1SjraOUMS8sTFu
WqHpVJUKl8UhvzPhBN4VSSrhePoM02cDio8oiiCveFgxjlnhzWO0ScDaw1gXUT7vLqsldYBbmcLF
4tSF7sALwp8na2DVN2PSY5T2mlT7eQmH5A7YGWiZuyyUr5VwmXmcJJfYJgGdn3iHaGOS9+iKxzsB
zc8ThyurfuULKqv9D1OFfvA7pXAuzAZ2Ls/3oZqLOUHBDdlJSWt3wiwmtVGbxhSk403BUuwm1wEj
3k8PAH+z/aXVl8BPUsTJ+2KpgsL/x8zX2wopIjpcWezGd59GcnS8x4TWYCItIxd4O6quz/frwj/V
Bzs29t8GEfq5jZHMX9q1wqeWwy6bH/XqKx5vE8Ebhf26vAPvzguAdzkjKfwyAeyF+AQdfGDfDqlT
gpEUfPHdao1BUa4q3tN3Z4ZL8W2ecoWHebfPGHhvnTpDeQJz7utpaIZn5hsghaud53+vDqgoDSDZ
m6ggiTm9yRzjwl8RLZA0+V4hXbYaSXhZxDvHDF04jhfy/qhS6WKDSD1qZomsBxK67dfFfBpXQF2z
QE+SoM5ebGd3WZps5ZBRxTMOUxyGKyIDmHW7FKvdo0yV9S+2ntx4af/iJypEP4kZIEDn07kEs1e+
WIXVwSyWVUmD6IeYr+4yPAyIbC9rIhNh2Drm8LjTfPdMJGymzMeRCtOWOiEwSkd4GhUM1ruDgwE/
C0cb71GA5L9LT/cZBo2BEVCFeokQfP5s1mOY2I+aZYarqSgsv7vQIMuGKQAbxOL0p8IhzeJq8pfS
wpp5SCL8o+lRtd5T9nJ52WRSHKDfADzDRurS5wayuTYXe0byq7F5+oY95OYPTCrdtrUHBsVV4Yzf
Z6OhEJDFkY/iRxTpiXNRnZU4Ve1CVA/EZkZPk4lqzJXfXGnWtW6HbN05SJbk89fcvUbT0r/XEw97
lPBsFGUAGnMu3KfAKW2nqgYQdxOm7sH1jnhPBihpKATJ7BDsSTBAdE5jdlmIEDwTdLX+AkFo8ArB
Y37HEuvhsi5yEQh3UY80gHIq6GI0pE8twBeCODY5tsOMmcmpfbssQ2YXvIsYby+8EzBBe75eSQo2
DZCt1ihi/fCQznK/9iAtJv+aRA42gS0hsDxYOh57ghiaF7Pv9Fgt67rp/NvKciPM2iv2ROLlzqQI
wS7KHbOpZ5DStxjaz3qQFVg/q7pS1Fuka4Z3CMf1Ry5UHD4ZMzv3mwliEudLBnbIMg66IVIO778f
i+OL9kcOLqPzRWudsbHzGXLKeoi07rCyb2ZzWlMjSB1Qovp3DbITXViqoIokV9OZXMG0jc4vkynm
cq1xh1G1sJ78IC+93cSswDIfCfIE/9oKASKs2+hxALgPsmbnmtYszkY2grcFvgu4ZE2QjXMQmy+x
ahBPsnVngviR27hBB035urlA0GCW1ZObmcYR5d3meunbbwXgphV6SVbSR1kKrRS2i8FxsauAahgZ
1004iaEtXoBrFo0JpQHmsIKc1LcmknKxZShkylQEKRLex4gtvHcJlcLVgYic0zo0mQOQsymY0siv
Qe/QKTLDktMGD/8b+5lfK2KWM5vmvvNcuA7k6E9eVaeBo6MWYLoqjBeZRgheXZDeg60OudvzTfMX
0k5zAY0WvPszcPH6DyYoUXpTsXJShTZyBONIiWY5UzbBF8buIdOT0HCrqBjW/WVjl12Q/lYf4S5m
cYpMVQV94rWOimIFSOJ+cHfOErbOCdzqDMi+nRYNGN6k63Vm/tsmH/5WwrAjLASBtC3WDWqgCPNp
8jr0MUaga8XOWKydbjSPl9WUxFBbMeLAQmxRvdRKiElSPIPib7PZPVmkiUZDv2palTFKpfGLmKcQ
UUQUiiEZ65g2eyuUglmQtrkm1o8s+5VMQ5Ti9XNZNcnFDJRnVIFQD7ItSzRIXRsIuoWgmpnV91pl
3rjd98sSpKa4kSCYYkeWPql8SHDzKayTKVj18REMFQpTlCpi28BIAPsOAndh1casXqoJ9Dvh4CUP
xGVPZqYan+OH8+y5/PtlDoYmBy9QHzQB54e3yfC//4+0K1uSU1e2X0QECITQK0MN3V09t6cXhe22
EfOMgK+/C997zq6iiSK270P70VkSqVQqc+VaWUHh7IN4FjOuqnhlKHZYpeu85HkArktmndgvHYT8
edbur+/jWuiAAg9ohecUhyw56nOrqQQdQaIeOw8xalG5+hl1gdCnjdCxFujNWbkNy3RAi7840jXN
lEEiQJJik52AivaHwnbFmLicp/veMdwo27rKjNW1oQDB8QE5g8zQ5c6mUErMlWXlYJc0P1vhcLSh
IveNpeZt2dJT3jW2N1ny1a7Zc6QG5dJEGsfaUvqNyKojtWpzV7ZV5oaG+XZ91z92F/DRgUZBWjx3
oEBXfvnT0P9C3RESGV5VNS6Vpqtsy7V7dFPUEB9JIXZUgVpKqzqXxolnADFD81OCiY8esPW+Um5F
f9Nqa6DtQz0MPwvXOZ6/FIeWLEs38H+hYomEOm+Zj14plv47KZt9Ybzlk6cVpzLzr+/E2jlmFLhN
XP4c2ugL7y+Z1qJznuaeUWXxodJTy0tMOZwKM7X/xhQWiOyJgzdxeZYtJ2pEzrG4op5OfERTetBf
baZerq/oI3gTNhisAMmLDscHsBEannamz1npBClQlsi3vo1OTf9rFO+mUkdHttKlne6hl/tiRENA
QY/ua0SHtkxnbCT8ax8UDOXYV/TBKV0ipuuSGioaBZ6aynDNxgPhYVjtIDshAMkb+WsnNwLm2pkD
AztUUXF1gox9+Y4BT21k1yE8iISu6H4wtsvLyYu28HGrCzuzs3jJOBWTmlNoKNv3b+3w2OdHnWLc
Cu0xfjLKXan+IpcDkSOYu+Ywjf7K5YGNECU1oSQOrANucVTXNU25TW1shMm143BuZt7es/Tbatu4
MaAKCoKhR8UKt8WghbOFCVuLxQg9+ExzYCTL5jfOQZbxLsKZG+6FPGU1GK/Zgeu7Ng/klgb36orO
jC0+lNTrosnSGNebpbtVdUuifQPKyutnbi25OV/RItInTdgAyYYVjfVOY52XY5BQFndt9Eb6v3Hw
f9azVG3sMXyn0hCmQuNr6RyG5Kkmr9WWFunqMTqzsrgfbK6SoaGwwp0jLz+P5QOw5r3auPxXDxFK
GvADvMEwerXwtjDt4yjDYy80Q593v3QSodr6mTUgcdCinWHqnjNuJaJrDjFTaXEI0+BZtIz4UVyQ
rGZwCGTxAU8rN67DwNmih/szIr9Mq87NLBLE1gBfjsZhRkO5/K1LaA/McxO1cdBTNr5YmAwUO5BT
59QFRKTL/NLg/XdcycofuRFiiM/pU81DSmAUzw7R2k9DZ0QzmKnhDJDpGq42SiCdeF2wH9k48efe
rtMSBQfDeYlFzJ8GG6w8fSaarxX+F3Rjgdz4klZQ4m1lESa7ULP6Fs0m8Ge4skW/66lWKKj5uJsa
kLjGFUi4iaknOyUHMw+UUlazY01qg7R2Mv2mZuVjKaoJAqVxWqduV7bMYwMtdxVwC1nYYs61sYo8
dQfZldwd0Re853VrTK5tD/m7BmnQL6OetJEbMUAYXfCT4FU1WBNS6qYKO8+KS2LfJD0zfcJC/UVV
/RCfOmu0Hw2Z8SEA6YIKAzaQ9AHEx50P3HJou9LCHJqVAsOEWVtdfJIlH9hJZnguerEy2YNRZ/VR
hjXbDXGPoD1aZazvrZxD5Y2PMXtTcRW2btf16d6o22KXWU6Z72LeNug2Rpa6BSpy+C50GXeeGrQS
UkOkTDcShrVDeO5Ci5hfT2qCfB+OR4auWSPuO/HMUFtyktfr0etjSxAZA5pQMykxygSQpro8h02s
W9KY65jj8JAXB5DmxfpurN5ASuuW8a1gR1M7XLe5egrPTC4umsHpG5ZrKLzUgCGXpJKogpRPYTl9
vW5ndQ/Rd0Q/GrA1nPnLpfGmmvo8hZ12qA8K2P+iit9i034uO7Xxuda38R9by873MOYQ7p0rzpN9
MJwf+vjUWpE3Ot+tMpimoEkglb6lBbPyyJhh1egb2ainY35kEamB8AhrAIRRC+SnsHos1Kkefoby
+1h4Md2NOLDRK865i6lWUrZuQfwo+dKmP65v88dIfvkryOU2YwrJEa3Er+gTIB3FSz0mfq4PnpC+
Kj/LyIuajXfrRweCRZPOqOSZWHi57pxirjWSbQ5VAuqVlbazIueoxJaZlRov7OBBgm6yja7msjEn
VG+X6VTgJlT2i8Wh8dvL+tBKfmObaBZnJFGeNPHIa6P6GBUQxwInt/PvXWv+FfbMoIzHGkYQL/dX
GMAoGwly+qz6FPFfiRxds8aual+17Hs/3mOMeJy2WjWrW3xm1Lo0qmciDWsLH3Wg0yE27C+t7HZF
bW1kASvnBoubuw4op2PmbFmB0NEjFAXIVEHBDmbB7L7mrxlu/uzBge5FHWTNKRNbYOGPcWG2ic7h
vKW4BxfHBso5He9quE+T/aqbBJTl90KMwBL+un4wVvfwzM7iYAjOizFlWFvd3BTpjzYLDPV03cT8
GS4zjculLHyjhoQOYCpYSls/TXrhDiAQv25ha7MWjuCQhlGZYxEJ0NSI2sckcp4YOHwxV7NhajWQ
nO3XvJ9nD5CsdGJ0VbCY3HnQ2LvW2O40gDxMuMK4U4ZwG9Dp/PvV4UTN6HxIgUCX4dIkN6tuUA6q
vaS1ILnzMEb3eR/tzC1elTVXOLOzHEdTsjFHXcKONPJbyNYErZ36UxpuxIotM0vPHtLe6nSY6UAu
wjFuJLPaL7Mt2PnHwRQIjCASMRuasTPh7sIOIF5lpDuogJaRmtA3UcLaEVD0je6QtGZ2wtAV6ldO
pd1HetQHZj3m3xyV9bekmRUgVQ38z/UPubrys19ELj8kM2sLiTR+kSP6l0IY7w2zfFa8XLey5qHn
614cNyNvpnIU2F+mPvO2hGodBlCrJ8AOpD4hOfuC/vl1i6vrcvBSRklsTi8WFsMySkpJUASOIkfs
4kqnN4XZJ2gyplsE4WuxBFNTM6YG2Emkg5dbCH23NixmU11n3tWieIxy27u+mtVwj7bU7D0QeYXU
+aUNKZK4nXR0Aipw8Yc1hukPRD+0/Q68bQZ/JLZ0225jzmctgmH7AIZH3RNJ0sKmpnHIKgwo/9Ih
dJnReuk0HjPLCuy83fhaH6sbIGBBIXuGusHaEtPFEl7VU0RytPYyd9L8qQ9dw/5ak1OubvL67fpu
ri7szNqivMEy1U5ZBmsS9S4HeuN6i8pD4xZbfDmr5x33JHJNlGhx6hdhUpvqtMnndY1UB1FzuzN5
5kdAXraN5sXM8NX4GShub6yGk0jZTsTjhuesrRU/APUvwLJm77l0nCwrSkhi4RqSeIeK7GfnSD8D
+l7n0cY3/FjPQaBG/RTtTAjofsDlTU7Cy2husEdNc0KJXO5F5nR+O4IWlk8jmuxUktfrX3LtlAME
aOAegkVktZerK3te8kgH/De0IbhVZ2njhZUSQVcav65bWotgMzwPTAWzIOaSnU7LoUTAtaxAf9Hs
v+jjpGroHBsMcleN5Xwv7LF5oFGoANxCexLPQeSlGxu8mlYzGxusg0ll1s6+XC2NejscEoZieC5c
01Ro575U3B3yb3R8iJKH0nqw7f1Utbvra1/dZRtVHwjBon60xKgbDuusUNlIlrTvmgVJIbzi83Dj
bbJSgjeQSQA6jNo3w9DmItzYtcgIBZbUY0S69bgvischfrIz1H720j7ozR0huymyPIU8w/ia6Rs5
wNoXdoAusOBPgMgtwx1mi5wcqMgZmPTQO2o3I27bR+rcmfFRDZHLWL1x965FPXTXwAZl4ehg3Zff
08HXNJoUKx6c75OBh8ljBjB7AyIqNvhhs0X6unJAEQjw7JsDErqji1BAqqLEbFY1Q7+d6rYaLQcq
cbUErbIVR4GJItO+bZ1GbKxyBRmAqx+9GyDXwGoLPNblMouYdGmWwW4+7gbrQVG35x3mi3s8fKGp
cuLU65zfDvpoaFD4Bv3XROzzeBUwophXxWQhju+lfQE2Fk21oDrKyI2KflrVkwzfr5+QtUB/ZsNc
oppGRgW1a9houPVESOdmUDYY9J8xTe6ASDigp/6tDcevqG+6pDOOZbJFP7riTBe/YBEcUMZBauzg
FxRQBObgS2uae7Dt3Nrt4FOg7MYo3opH84lcPKLQLPsjHoGBwA8Apyo1k24yrMLTynCy9xpV9Zdu
CsUsAajaZ4ny7VOlazTbEQqZV1dQFoZ3RmglB1YWvbnrUku/ibmjtsaEVlIysPSaaIpS4LfxPL78
5PbQF0MxFxhoTPfa5OzKaAsFtWoCZwkDCKDL+CDd09tZMrIRwRi8WseKoOoLVMZ1r1q5uw0MWs8C
k/OL4cMbvxsrPnUUr4UsO5AqhIrfXR0Rl0ux8SnXLKHSN3PSITZ8AJjaRZwmJESEj2KFam/oF/yG
Fk8h+Rs7yPFAXWEac8v18rs4qWM1uAPwXTL91tB/6lV1aAZE2phu8bSsHkkLPXE0HEEniCrJpS2i
maUlWTLT690L9YZ6jKvLg5EmkFJ50Io3u7vt6E3Wv0l7A/y8dhTPLS/yyz4ndSRrZCX6eGLVyciP
xNA8at4z+WZMh+tOspYVAGg/o4QYnjofRJdiS4bZqBeFV3LrzirI89i/8r4MwrDYlXHrtqY66Xpy
52jOTWOIr9fNr60VKF5IKLC5XPznK5zVHqKupR2E5eZbm38aqXRJYUIt2oEAm/4FznrbhlssVesr
RiZiz3V3TBstTrc2jKYUIVY8JPR1wKCnNhr+YLSJl9jhnW0oTK5AcbU0PSreM2tr7GAtU4HsFJ6V
6JUDgbO8UEwhDda3OC1Fc+eUyOWPjmrQZB6B/z44PHD4notdCha6GGXAXbJFPrf2GjRsKLHObB1I
fJejQTWPRNNBLt1T8dFAI6oFMMDSfkvEBls7pOPREidoHv37Lw3gLugY/gATlpB+II/DSs4XDGbQ
47ukrTOI+LTliWegXu+iexaL733C240m/lpownQMOAowuoCq/fJeM+s8jUhbeFZlQqc4d5mNZBfI
Hx0DH9dXuJIggQkCrVXw+AIHvRxzFaVV66zAbFxPf0IcZA9OO7/Fu5C39ZGBJP+6tbWviPcEgC0w
hRLuny7F2dHpUgGed44nBVKflz8S1gRCJ3oSGE61V81jz3Wv78QuRBvyuumVPb2wvAiNWgG1GzU/
ZhrxqETstTlgS2m4M9kW3+laFIYpXF6z2iXcdZHjauOEsZcM8aGdzBsLvVjc/HdSC32zrIMks9ys
lLvCeZ5seTspe9/oW9XR1cUygvCEYiUO7SJa5FNUEZljsZP2DRCyRmvcsn1u0GW+vqkrkRCjIeg1
gAXQRPt5sdLOQdMYZxJprtHd1E4fIFR7dmX81PL2oGXDMRVbYhsrkLRZCgoXKnpZeDwt3yxWyRho
f2EziY4UfC/0xgj3dXrA2zN3DnLyM/aZanc535H4DWJRLpRzKXvo/jWLLvJqPChAooLb24Ky6eVd
25l8kNqI3xGjupDsLfOV0ZNTC7Tib3m6Jc6x+kX/sUYXIwT9MFYRGu3YaQgTtPpn1Br8YbDccivk
rQUEFDOwv6i4zRySl8sSKRlV10149OutB3QFmi3dc26Ut9JMngdeP133oNXDguBDMAqGOTo0Wi7t
NfqgR3grFp7BR8D4Sshy7JJOd63yBCIcMPmK6FnknyIHJHfR63XjK/ksKlX/2CaXtiHgbeg1mubA
LYbAisd3htzCrc4nYPFeAGwSmEHUPsBmuqxfQOqrlI4AlWSqOYEDFADVR2SB0fH6StbuZ6C9Ziwf
RllnzMrlUmiHYXerRTO3qXmxj0JpuZOVhU+ZE3K/p0O6l11xipkN4wDRNKMVuzIckRiG9A306u2x
L7JxI5n/c1EtVw/c6B9xF8z5LQED2YikIe7wcWtU8vvUcBWUrCv6jrnMW0ufZ9kRgK3vPLLdktZ7
q6s9cKsfouyxduxDQltXoHca29GtcOy9JBog9VsdvvWtoyYDfwcqVNZyZqVvujgcObwg7yEmH990
yZdYuICSgKv4LbbKoxV9MRrTJbZ6JVm6i+ParfWtaY81R4F7gCUbzxEkt4tQig9iRAnacl5kYlAn
sozhADAykOlNvZGqr1vCu8f5M674J9U8u4NRv6vSbn7CxhY5OIY8NH0a2CnbX3fJtYiFTi067xSV
YIytX3rkoJtajEFVKPsAi1I2hyh5jzBSbG1RFaxGkBk8jecAuJM+lCnzEWNcbYzh6KISggQSOj87
qtctEgmtf+udkX02OsM4ZJKVdw1rjDvHro1bKy9BqmfwcCuizaF46fR8Lr8AyIpJ0GWBFiLNxKSz
VEVTu310J4r3TvtN2oCBNpnsq3yfbp2zta0+t7jIbUZZ1g2fRTPj/GuleylBXXh8UOZWo3/tbji3
s3jkiUzoRdPBjkbSnVYBdcYHTxuaI6S2oZQiN8LHWnZxbm7hQcqU0RApbGTafplqsACULyp61jW/
EIVb8N11fzXoHO4/fDg0DdDnn5mrlpnFFGcxy03csSiBAJyZ1cNQ75uqcZoAR8a+qVtSmUEIUPVu
hFr1J72syaNG+WjetCzr0assjWFnJyaEPToUSsKdNY3jExkLnXnmZJrpI6JPtS9VbrFDJJLhe2Jg
vsCjY2gGcgoRBkMnTG6birfKJxgarcHP3xcyGKhW36R6oQXR7LZmTgQofjrdeOet3hxIo5LR1zOu
RX4v45x5zSCce6pVMWCDhlM+mqGlv1bESL9QPQMdl2Y4E7L8Rg91z4oMgVHEoo2PXaZM5K0jB0cb
pujwG5zuvmfCpG6qa+F3o45KH1XP+sWsTFX6Y1epoItb/RtmF3DWLT2yMRmUhdLeUVmRm1BBNtht
S9WmXtYoKvdNBmAAQIwzq4SRWvNcln7gFQGxZ5t2ZHJ5OQDfEQ95hdAEpvsblUgO7sIwdt4LKHJ4
Y8f47yQsjWNm8miPKsHo8xTDWDcA1YPrqQVZn1sV2GQ3bOIx9qHY13nAD0J5sNOt7FdVjt3JnnjR
gMsyFh1IZTvQaUCZhf7OuGi/G1E7Ol4SNvXPrjHylwLKUcKl1ej4raPx3ynF9j6zgoX3kNHQYy8c
0wLDEdZ0Z4HcOOjrBEIKBq79XHFn3+eCDJhzb49Z28U3k1L5EYUuctRblMGroVSRS3IJudu6gYdp
NWCUN5SO6I7ntHACovVR6IPAMQcdXS9OOim1+jDmBgv9hOjaKevgu+5YkOILqUeAYATwgpZXj1NV
+Qqya8VTOcTy1q5H0/KqcqowvjNU1SxTVjQ0GBIZ7mKpmnuNTsaLVQ/RBBA0RNldYhbEeCxpn5dB
p4wuPGltbd4NijSBiST4B4beqz0INgBQLeEZ2cYTYzW8z5Me6LMhoprLieO6buE9GRSNY1CsCbKX
1Ymor0l0byZuHh/M4nc9+aN5ZzubA/ArAQGvGtR4MPY587gv4mrRt7xqEmQGmBS+w5zYPQ3fE6h/
gPNlT2BuVP0OXfDbKovcJgUK3io2gtJKCARrFrD8QJSBzXvZR8g1fcqk3RUAaRgu8fb0rlMWTqUO
/octKb6V6I5UGP1M/INUfBn+0rKxspEhLyiSBowMKFkLsEskGG3kJEUlltVmcovpgrjciPNrhjH1
hClGDLDRDyQdhpbSxmg11LY6AH7vy8xGP/UwildhRhvetLafqKqAnZBAvwNR/jIpKUeFeF0BNS0a
C3W0yipuDH3oUhc8tyBRQvjq/Ck0ktydOltt0dusZF7oZDoAwqC2A3b2hfXWHJtoUrBuQQm60Ttc
ZOKYRlsamCvpAKgCMaVv4UkAMMPSDEqRTilLpANGG9T0ACkK3NivbOupuJbeAyqBfBU7iQrA0jtH
eyjNMoww74e9+lKhT4ti3IhxIq8FJh0CqXaIXyHjZASSW1nCdkdcct9E3/WVm4ZhcpeHBruVTc8P
MrRlIEQZ3spIaYFhpT2KFo2dCD9pFfqiqQ26cFL3cmtEZ60ohd0CzJ/M0F/gfy+dgvdRTvUOktal
jWqBnFyZ5kE6fZNm7hryG4ZoSOpnlrHh9mvecG528ZmSJs9IHcNsR1VQZq/mOO7TLUnA+bcvchrw
q1g2gFczlGaZjLap2Yy9juS4R506NOVDEnYbLApbJmZ3PH9PFDUOdggTWZbgCwv5RNro379Z5h41
mkLgL50r0Jc26kpnfdpAS8rRy+e80b6HIt1BXWAjd58zyg+7dWZmURDoorS2WwdmIJ9epg8FxhNk
dIq5m/LA7D9n9v56zrkS+bAsLAlTrTb4fhcukFWoHma0AeH9KP2iaB/iiQXtYN2QVvgsGzduk1Vz
ILqYh1vn7trCXDzZld0ZyN8Fqq3GlAa0sjEKAV4vU57KLbmklVhroQf9X2sLv8AIxqDFI6zV2sOk
GpeQ9yY5tXQn0aHJt4LR2qfDoAZGCHGCwfS08BArAQWnVLOsi/3LYgFn+0H9TuNXroRfde+DtdVi
X9tMkEEA4MSBhEOJ6tIlLXNA3TxMKqDtMBtZiNKdUmtwuyT2RslGr7O7H9e9ZSVgoDqAHBbD8XM+
tPh8mRwKXsw8DUUBqNhgP4Qh3RNkx+51O2srQ3po4t0OHuQPFEPOOLIIZw3Y2ibop1sQjLoYoZE1
ksOtuc91U+ilIfqCFGKJqTUF2A2mFAAqVn8pdB1wtLcRuL5SHMateu2ag9gYIvs/U0tYrR0lyKMM
oNQxxkXqe2VXPplsj+H0pc73rPHbLfqVtdQVH+wfkwsXibocTDYDTDJI7FXlG0fepg9ZYGnJI1Co
bjGP2KLbNUtd6PuUc08JsoExWkkGZtgUePU5kg60lC7dFK3Kvo4n7HAKudQI9NVcq0+tph8dQKav
+82WqTkgnF0EqdYTU5u5gaqhOjgV9TUkru2QYGxv48pZCy2A5GPYAkps+KKLk2AOI6+dEfDTuM8D
AZ0Cn2jFizaoIGZZ4KRaMAzFxhW0ds2d21yEMxbGtuxj2EyhbJ/XJiqEL9f3b+18M3AOWKhDAl2x
PAwCuD6rGYFbLKkA42IKTnsA7pwNAt3VvfvHyvIc5BhF6ycFXPLUcRQrtE9Rwu9n+K7GIHwUWvs+
3BJDWzt6Zwtb1viLtjTsKQHg2paf7fTREb/JcIyaYEofZfZi97+u7+OqH56tcHGLx21E9Gg2J8XJ
GUBYFkz1p02y/lV/OLNiXnp7RNFNNOd9rBk6FypGQT2R5sbpXYuP5zs3/4izI1Wg72MoDiOYuHbJ
cDC699p6otFPmwZ/sWkzdx3Acg7i/mI5Xdy1zCiwaT2aArHe+mZ0gG4SF5+u21l1vzM7ixXFDe/Q
jMaKzNnduuSnU+qeMuJdkvKvVFg3ZZL8TbQ4M7mIFixXNJ4mmMxaFEaFL+VzM4I/Ey1E+lP2W03u
VffDqDJG7QDUQFfr8puNYeOkhM3BKdTctL8vgUTroyeabLUMVp0DUIh5pA/kZctjNYl+JHoGQ036
mWYnLd1hXtnLeVChnvQXX+3M1OJI5SjJscGEqVG70xPikqwL0vQmRG0kSe7oVl959WydmVs4oxmZ
Uuf1vIV6tUukuA3Vlp74R00KME2g4PDf3Vs4YhbxLLK6effGb7n9PEJSXA6uM960oPefdhjXA7lh
Wh7a+ABpOM+O3hR/ttvHEZRtjfZ6fX9XU4XzX7PwUeBFQRJv4ddAGaurb9HNcxkQo30TuqV9y5GC
EX1XNbcyDza5MP50fJbPHkBAoBsIPgzMLy7yFM2GSJTTjOA+cMjXBDTmpFL3WofcxEj2Iy/cKa/9
of6W8xTD12JLtXDdPooy4P1AngJg++WJ6dETVZGGSY/OsI+m2UPBLHXz7k23e9fKTPBNYuw3E98t
u/5i6RvRYa3/B4wsRvzRx59J6xarL8yuB4oUq+/VZ5XbviC1PzozFXr1SXByRJk3KIcErjEEIU2+
oHobCLu9q7NNaZK10HH+UxbHDIBaiMy02IicY8hdBjr/hZeZXoWHDXeb17T84ueGFjveOpk+j2Mh
VWNIf5NPpgPxgNJtile776DluK9QfYnRNpBbPaS1asssdjIPqGI6A0yVlx8bsIKkrzi2OzQL1ywB
GXk39afMCGIIQSTxgxzvs7/AYF7YnC+ls2t0snCyugo2KxTyq4BEo5n6dpwpAEei4StGKtTz9R1e
u+bOVzmnRGcW5RSVWW/AIogrY+02KUHIULhy8Ez9FKdbleo5Onz8nP/ZUwxLXFoTRjXGpMTnZHlx
ExXNoQSknfFf19e0dt/8s6aPWIapBnh5XtM4dF4hKmQjEMiLXjKOZU5bTc3VkAgZNgyyoYDl8CXA
JiWGXXSQQ/KohADP5On6E7VSt2Svjv0DmN20GN3I+lKIhy7fOB/r5/C/ppdom2bQaOKMMN1Ww06R
XdZ1fgaBsOgvKBVmUak/WCZEnw/dDVYPGJgisJQVn6TY1aNHwhPRlWuYN2nss8mbNuWRVw//mc3F
aWDTlOZGAZs2SgcJ26U66sOo9cc7jd7aoCcVga35kfH9uvusDUVcrHVxJqLe0brUgN08672aH+v2
ntoI7pB7vAOiU9daH1U9Wew64gp764ysflMAyoFpmkWfzMUNa6ATCOQh8PFpUb91Kn6KlPKU/JRq
W9xSq6fxzNL8S87Ofjv0KditYakQqV9K6ZsYEy61PLi+n2sLQv0Y3mMCfgoW20szhdEPAO5gVjHV
MP7A4hiDfSHiaG5Z3xKj23j+rloDchNaEPizlm04p6ozQ9MxKqQRDPoLEwhR6WVa9QR+SO/6wtb2
D7OD/zW18E+zJCmIfmBKahhJTswWzWeMe/ulTffXLf0psC4D57mpxR4ymsu+z2CqyG8b8o3wR7u8
76o7Wf5MoKc6fdONT4Y4kP5zkTyDhopvCbquxdSzH/BHq+zMV9CEtRu0lJH6FO9ZdqM7d7PEpEMe
s2ir+7R2JZ2bWuQ5fSWshgMh7zUT+53IT0keuYXd+6UGxwEitbfSje1d/ZAoVAIeCezXB/Z1Lba1
pOkFPmROj0AXv3Wl9Kv+LyY5gLT9x8wiazIdiR6aBTPIIm/bwtpNMBEN9ABs34Yg2MoeYq4aXIg2
gNCYi1zsISRa/+9zMa6aIBUW95WeQQkjZI8xqmo+rQeMsvVNvZFPrLyIQOaGMUEHHVoUFeetPvcT
cOTLLJOFR4tIeza7jHkZmJ82Ptjs7ovjgKYhOrGzLh5IpRbHYapMUWQmHsagD7E7X4/AFgJGoW8O
KhwpBIGMemPemqytC8z8qNxDthKyp4t1VUWPimE1w94wVWBiBDrtepDlQpuuo2AloAfoQgQRsdyE
akcTvIOMhQFto307xW4dKlSulC9sFUw2e9ULw3WcFJXUBBxMiV/m3EtI4l8PGiuRkEIwDUFwJpRB
xeTyU4wDJKiGEqDGvGmg54lsJHbT+D1rn67bWfM1itFX/GHW5YNMIetzDVUs9OOHdk+hOinkMQQC
EcQ5VntgOMf/P3OLqFsY9aSzaTYXvhVcuga/j/sHKd5y1bub9P5rzwBQWwMWCLlbYMeXA7ZZWUVD
o9sYY1Z+Cp053rpxYvgNAdTXbehxKk7F1ljm2peb6bsB6kBI+tBFDElHB5kqDDvUfmumXp7+ysdX
pW/Nya0E9T804f+xswhIIPxFd8HAMaLOoQcBkO1SzXKNyUvLTfTj/FJbHllE1llEwyR4ASy9MRzq
2opgixmPg/WoDaBi610Q5HVtD2r5HQbui3IH2iUw2u6drVLr6mdkQK3Ng65zG3PeirO4lNkstrNx
+OOkrf4zqb4xuiM96C0hHQVeg26fDhvnYi1knJtcOKpsxZA3Nr6i3dTeNPGXzNQ2ou3qBzxb1SIO
StscFe1hQqvkXUVB1gg20r6OTjRJP/eb3JNrBRAc8f/u4h+SwLNdJHbalE6LXWSVeq/lA4NaSSrD
B9TAbkqze9FCZ8dRqGytL81fwZwurC8uNV7wdiw5ViubY1IFVTwAyfisde8i/OTIu6J8MZygNl9L
ayOnXHsRXFheHJRIIyQfHViGVoWv1eDwaeUdteOH2i7emjLdjeoZg297Lez9JH4ZzU9Gv8Wet7n5
i1pIYtpjoUpsflK9p+IJiEa/5V4WP/R/JBnyCW+xz82W1u9qLAKHMSROAIw3llftOIb6kFuwKg0/
b19Y8yjULs43HHntDgHB7X+sLFlAZ3BjoVFYoRbu9A63624yDoR+I41bq9frN8hK9oCigI7xYIxk
QgBncWoiNuYY+kco4g4Gb5K9XX4aufZS67mL8StoeBA3pXKjQ7JhdPlUtzBx9L+T7n3hF/0bFbcx
HpSSol56x8LItfON638OqIuAO8PxMNYAyg9kgovTAoY5HgKAhxzJeCpBMkXq49hvteBXvOPCyOJg
0MzORGvCyDQ8tnilpxwUDcjB6Malv7WYhe9HmmMAUTDbcX7IWqEWLlzn34swAcAIgN/8Rv0zTXl5
R+QVFDShZgEnTD0r/YR+nDMFIwXRaLn1cVb3DYNLuN5RTPlAaMEJUNWFDlOleJj6X5V6YeELbf/9
KwAL+sfKfEOdhespQUcp1WBFYyiUpm7lBLYIqu5raFZo4W843NodCzJnA2P9Nu4IfXmu0OkOGzKb
Y9lDHf5QZgWd6k82fWLTwVCB6kBDsOEXKxcgCrSMYTgeeBpUTC5XCNCxY6VzMpjSFjKuYLNhQQGw
s3NXWdHG+tZOMEMUBMAWKRmghJe2oN9aEOHMuFMIEBfJkRtvsvjiDINL25+TGdSIwNcD1ZqXwD1A
W4WECfCdRaAaKzsNYwWLFIBFrRWeZoGjYRI+wYjS/8vU8n2PnkNCq2Q2pSkvGZKDRj6bGMufCmer
j7G+KjyhODTq0RNcpGJNSEQ5hLTwxrZO33NMi/9wSkP7AqR2+dIwIqCzXKThLUD46V06TezOHgmE
GgyDy2PSsaJwnQEK9CApz4wOItCy6n3dzPqN/G3lTgK8gRh8hvqi3bTY/ZIOQ4PxCGCa0Y5FcdVu
HmnRuylGw8xCgvDt6/VPsObLs/YWJmGR8/8PaefRG7fSrOFfRIA5bDmcpBxsyfKGsGWbOWf++vvQ
wP08QxFD2OcszkaAazqwu7rqDao1O0s9vcnbvCKeXxd2lKH68taTjuvigxn8A2UFxBT8ETxuUB2d
NzcEtcwaZRrbWJTSay/7w1Y28tsSwVoHcNodhgrBgcGvYDqWntEGuhmTMgdPxQ/fqx8r0ENDkMVa
qbsvZioOT0A5pOcx6GVpo7Rx/dbpSnSQ1UT7VWiN9Q32arut2kYJ7Z6ez1FNK+0LX7w32HqdmE9m
GGnRXsjUrnP0ovX9bdnq0avmC8jX60rloKMj/fJGhXqHJHnS2sNm4WbC/4V6Mf1IahJzP7PW87Gr
H7CSRi32LvOymzhVAMMYf3/QoTYC+JK+HxpBc9A7pEUTnekopxZux3A8RPmZ2rcVfVe6lW2/cMxx
mnJ+G5NghfyBZpimfqYGEx+usCG05gPubNVV2VNE7fdJ5h9Zj8sbfymzJSSUOOj28NjngCJTKMu8
wMsR0ukvMdpz0tpSE9hxsmn7aBdZb1n24ikvYboiKrDE0T4NPMcY9XkTibVCYBVtyQJIfSU4ofWg
ud/kuLWLDsLNlVXskYsNLGyMH0rjS+C9jdldtcYtWOrunv2U2e3S1xjjNDo/RRDKjYbMVifR304c
TfwWGtVGKQ9ycuONDkRxD8ESsLHpP+hNIpeNmSaQf1Bdc0q1obiwrxQA0i5CGaF27/u6LWYrp9xS
lsAtyicDjXWS2pwdq7JRy4mrT0hvimTdLpa/ucnenDZyuQuHqxL/Id1YlZWeOouzbHiSgMSLEhoZ
uNTpMz5Jhdycn9JFE2I6e5PVW9mKHU1/zOVHWe4dv7+q1C3Agcv7euECOYs5XYQnMVUDuXPVBLcp
wLkZYxj/w7epU6DFMRQyIPyAbi5HXNxFp8Oc3a390Hm9oU4hy62Y7TJ1n4z7CSkhGYdcqu0gP1re
LdXgusBH5DG3Xi7/gOUhTyIL7CCezLPF5YGRx20MFVIUb/PMqeons6Z7Pm5BjKQc2ZejLb3LmeH/
hZs/qqKgiHJXYlVD0d8o8iGz7ob22BQbIcEZGEKfq7/k4oGGc6L/6Et1Lf7yrvoTf/bRZuguQFxn
uN54xFZIDV5zOHbiZgg++8qhx5XZC1diLt03p0OeZQldwN0gTzMsy49++1Mc79Tm1+VpXboBTkPM
kuq8beOxF5lVH3Z+BopKlHYaIAgrOeCjVU4ru3IDLKQ+WBJDjoYEhJLjHCEmdJLVjQqg+NG6grso
tqZtld8Dd2+srtlSKGqrKBQBMlY+OJBZZaK6g9flm174mqWONoKlirYKbLl+XAO+LWS60NcnNWt4
OyhwzLaHWmsmWtM9tImEvnx6w3t8G4bvbXG4vGBLZypK49RPONt4nMyTEKkVdRfZAu6xRsMAOTVU
qGJqrKJWX9VYoA2VyI3SW2J6owsmnN0kbLrYKbw+WWmULE7vyS+ZDoiTMw+9XVVsFRGjcr9/rMb3
LPhSgwwYInqj49qluTi/Fgpi6LCpiNrP5tfUFK9EtgFk0IjFimsIqoMO9ZfMMr4IMYChy7O8EI20
COUPKHnIAs2lrcQAIRszCwskIZNXM6/bgxyYJXzoPHps3aE8Xg638KGDhDegAHKYah+cn3yvDczC
grchhqNpN0UEmkuSMWus1TX1yaWR0azDY15DBgHr0PNFC3BftTAWKjaSku/9Mt2mbXvsA+NQN9VK
yjWVHGb3MJAGyAa82vHJm7dTmq6j6VgRygzrQ2L0e99Yk+ZbmjgoITQ++fCkD0otri+Iha7gUxvW
PJMxNvmBtxVWKqPx8/IKLX12KEbge8qBAnVhnsoUFN3yvOwKsC8gn8XmGkDF1mrdYy4ae7Eu7yK5
wF8z30mu+WMl9rS35xNpIDVL4o/JMXWX8zWja9OEvjEWG9kdtrU7brM6RnCs3elFedvpPvd8ZScC
QmeJtk8HP1yphix86NMiUrwCDoqK3+ymL5u0hlovFpu80+GF9APSAV17R5vH36qhkNii0Ujby4Ne
WtmTmPPrHpkMNmUrFVxM2CsZX0UeQ2mMUPTlMEufw6RyK09qHbCLZmdYAoVPMFx5YkxZe7Hr3wtJ
O2hjedAVaXc51NLTB6caLiOT84tMZv7plVasjhrluKyTNylwSrVVHQ90J9R+JxKBtjaFk7QvEVlF
23r7/xh+NlSzBy3mFYSvmt7YokgNoSPodl2ugi0JhGHDYX7fe8JgF6H33dDCG9csv6/8iIUsCl6h
gq0k6Agq87NjHDLjCExBKzZwPh50HKiprfQ7yy2+SYN8FbrKvgG83fiWZ3N8rCTpS4sNkWASQAHD
B7v2/DtKzXIwS8soNryLbruqf0Iv9UnwxC/FaL1dHujS9j0J9fs4ObkbhyE3wbKYhKpzONVDmtyH
re5v9FJdq8UuHbMmbU4AAMwr2mfno5KH2lTA93N5UBDlSffWqdr75dH8LgTMTyALPIQBZHWy9Z0t
W4Ky4ThEcj55qhWqIxbX4/CjiQ5xrNhp9cWv9Wvd+zzkR7d/LqQfoZVvivhWyHfJeDDSvToAxtzm
3h5/rU5ZuTw/rirG3jzpKJmYqI/PZSCrXvPUrIXxLcGew5+rSbzNIL+H1tPlSViMgyclLvCT6OTc
dqW3WqWlJ4imD57sGk2JsKN5hZreqs3AYiSGBJfstwPw7Lz3hbx0uwCnP3jr2Bg+odIzuPd98u3y
gD5uHKhCvyvcE/AAAaDzjWP1uGiaLnWmuot1TKExEHNdd43KvjQYvgSK6b9Fbef5atUIWlX6vDDa
vI+vSUuF26yU4fiCc/SGrlrpg3z88KYqLi02SKJTdXW2UyUX/ZLRpeRQGi75U7PXGmOjZ2tKUktz
h4r2pPupwEud05bRTVGiOOXx3RuHxP0hx18ur810GJ9/cAwDYjljga1Ddnu+NliftoOeQFRONCQa
bTdBCMK/RtbMDtWj2vy8HG15NH+iTX8/Oa0kyQ2UOCJa0GnbUUS8NTacyyGms/XDgJC3sCRVo68y
/0oLSxm8MeN9JDbKnRCbWyl7s/onQ36Rxwb5koYnYLGmo3Y56AcMuhKbha7VPAA74VA1O1/bD8gM
9ck+0AGjUHbM11hCC9tvssjlbkMxmnr79ItOZtLs/dBqe4XaU1Vgt7ATRtGJVl2nFqIA9oIeoqsT
a8GabXK377LBa0h7Yy1x9KyHzCtQlwg38hC+DqH+qc1eNCF2IvcRhss7HvfXkEVKS3EKdLguL6wk
f1zZsx8z/f1kyFVHVdydcnDLehTwistrNI8DJ+IKtGvzNW2y6xYIhzUK27i77fth5RhbmAwehNST
ufxgCs6ZOnKP9HKY9QWygeYn3m0ewvpttYmqeC2D+5gHyyq9Ttq4CGcjzz2b9iyXgoC2XLnJBszx
WlxT7XwUHwrDe9f05j4qImMFSbDwYQKxRDkAiDP9m3krQKsx1ZTLumQDjzcg167rtNheXr+F6UOf
ALA2PCu+y/nDpgu0wAxlGZXD7FM+PMXpfvh7XMkkt8hXgWQRyqzzb3/UzKhwI63cIEbg9AiYILCL
NLL39/6yxKELPmHc0Jycz1bQxK3XxcQpUBNHzdxVDkVwNIXd5RlbuNGmZ6DO9TJJCc67JmXKgxSa
Y7nxhBs9fZKLw4hV4hrfY2ld+LLxRRRJulDMPf+sLBT0+sJQS77tBoKfeWhqaxd06l9XOpgztvIE
loMeaswumshTEzqCzFkyYq/xaLiFDY/XpEb2D5N2Emd2xQwJutyZTxw3UXb+5EJg6J+RCEvtbFip
Oyyc+mdDmmb25EAKIk0JzYZQA7ICOla1nWY5WYFittS+lPp7XGJyvSZwtFCfPp/IadecRBXqVBnb
kqgjqB/U9iz55yAhWMZBlNmGekQxj0dyXcsg6Y8IlV2e3oWDAuAAJnCAPKf22uxoKq2qTMPULemn
hBtwOiCk/34BIWIa9CO5c6QPhscJdQ29nxpWKcYoA7A44y2Mn4NxJU9YGggpD3wYxeSxPNeGaOWo
ybM0qDZBUUME2nSkcZenauHDInH7E2H2DsYfYkQMkAi5ddSq2BYqwG7/MgqOVI6iyeFUnG2GQsmV
DqXUahO3mA3T5pLWbDUX7iLO6z8RZseD0DdiX+RE6KyHIN4KKap4oJVdO1VWGk1LkWC+UKBE/h0E
3bRiJxtb6Xu2NSKbmyG5LmvqTyQRP7LAqd3D5YVZCzRbmLpJ/KDMCGSxwzoJO02es/SVQCmstT8X
SDawrGWDEoQ63X3aLBYNfESJu6LCb6/DyO1Lkd3pAmqF79rgoPFcd++q+j5Wd7zWFa20gYA35so+
XNrpJz9Bn0olJ/NaJGUjDgM/YQRn3uqParZSn1+4p9BMoLevkzpMaOjzAIKYpRFm0dWmlmS7I20p
XVuWShs2/uWFWzhwTwPNW+umMFRNZDIScQDyjZr9tRpcTa9jXsaaulP8lXLEWjz5fGBZJkitpxOv
CQ9p7pQqKdgu0TaSYOfJL2NtsywdGCfzOL8iTQ28lFYzjyMWDyKk8+9e/XB5BtdCTH8/2QtVrVQq
tussFWrc/Usi3cVryIvl3TABuqluSbzBzkN0RRgFacAoJqxBcdN4W1/Z92tmRIubWqUPBlEHKNXc
TIEOlCGMDQPpQxHkdGJba43YhQhohaFhQVYMcmWOXoui0o0LeSg2Ogm4DUjHQUq8WsmKps9/9lql
tQbZFj0fLr35m0I1orEOLbXAxq50BH1fRl9oK4y4IubNvb+GEF0aElUlHhUm3YUPuKIiVvWx9Kng
6bE4Put18XnwrfLvCyOUYf4EmZ14UC9SLKkofnZBaeOecFXrKheGfri8kxdmboJcSFNHZmqVzA6d
InSlMMVmegPRzd8VrQHYBkdCO02z+6K0zCdXLYpPQVxoK4EXDgWKcvjf8DjjhabNPqG69d3GBHKx
CcSjZ24b66HU91J4W0RfqxpFkMfL41y4rM7CzW541WP4hjrR7AZ924jbSMi3YVGS7Tn4hqxsx4UN
gmsHZDQd+CuFhdnYPNXKm8RqyS2LY5tEmxhUyeXhLJwOZxFmwzHiWMOlrGc4OQCSNNpU4ZOa3GZV
71wOtDRvp0OZ/n5y0vkdAqjYn5Ooio9Vl9mph8F8cS1lKDLD5rscbG1Usz2f6xj1ZmJXbppRKO4T
P+q3jVB4j/loPYppLa+MbeEU5wObukgYnk0n4PnYBszm8kEjXGs9psmxDH5Y7cpOWJq+SXBPpV2M
CMEczNkWUZ8M8lhuKvxtNbtrDl0E1ui5/XuWBgyNk0CzsbiyC6gzIpAZHrCHCcUHo3XUxhn8J79d
SVSWtvefWGTM5/NmNm0IEJFYdf8cdFfmP5Q4aDghI8WtN7H7ZvnC4Pl9rzcKR4NX0qt8DeHAi8JK
qWahvQfHBIcdPlFqNR+k0rraL0ZSdj4hz3F7J64Sx9PtSnyR6y91vDX7G1BYo/Xr8hZf2nMnUee5
V4KGmVxNYzOzH3msvcqlvDWr9Mt/izJ7XnZZbOVJx9hII/cRFIkkzq4Uc00PcenygE48NZpoM9Ft
P98IrpUiLqQyGEP8lcWHLnkas8huS3vsmMjvl8f0OxeZXfLAXv9Em515sq/iVRYQjfaw/tUM++io
W6MqUXN3R3D4ioII+Vg+1JKnbbS0ym4MoJtHAADVVhTiYINdeXX0w0R3urI2t3WU/7j8ExcXF9jk
73Ly5ERzPh9KEKt1Z+n8wuShi+5i6MTi0z+EQN4Ifw+NItM8RGvGnhklTII2YkzcRvDvq9xOXHcl
/fidl81ne5Jxw/yT/IDq3PlYgkxJh0QfuMMiedvWrw3vg8aXnTC0dl3xLhuWXbTNps+Bpojtba0M
qt0V465q3kbzIfbLoyCpVxQf7jXRdXJrzQV26RA6/X3K+e/rfEMu3BDebRa91uptsgbcWtrbp//+
FP/k4svUUI1UlUNO5hBSkuNYt47hX4Xhg9sCt1upgS3tnNNosy8JQwYhlMExQNH6OpRTceBFWwOA
Lt2upzFm34/emGNX5MwYKm9h9EnhpRc58rCyQReQNzKNUODpk/wkDejZwngo7fdJzFBG+aXzDHiZ
xxJ4a2Yc0d7QqyuVmmix9iBbGttp0NlqVZZSmK7Gbu3az3H0SYt5Ld3+A2+PoZGyTjrSpP1zUFtg
NG2CaD9R8mgbFAk8t/ZlTP/eCPM8zOz+MxPTFaOChcJKaswca8AEZhzR2RpsHCltVVm5z5eX7GRc
syWDNVt14u+dMdS4Q4J0AU3Cq+AmUUKnm6xHYmS/M6DSVrGmF7G080/ndLZysg+yXRGZU1d8DJq3
qNmX/dXlM3MpCTsNMfu4BNnIRjGSyCf6+Kk1ZXvAvb4yyk8lfAk6AysFuKWTCejz1O1D4OMDjq4Y
BS2oXMLpsfBzCLvvKRYll0e0OGkK7zUENmD/zrENnee2uKxwvweF+Rqgpidl+q3paythlorkUPf+
xJntRAkSX1HGxPGT4HNVfA4a66gPMRILw0YZXvtR2Mtt81wF3dbrJoPAYGMO8efLg116KZ7+iNnu
VI1ECjpxuvIG5b5xfZytqm0YqzeC7l3RJNlq+FlkhL8cdm2OZxuzjWQNxW/CRqViU/GxcwkYln68
HGVtcLO9qQRZDcKTKGW8MRlG/1nBp10BQPItjq5d2sCX4y0elCcrOrsExEyPCt+Y4qlb33WAOKXW
K1Svf4gC5YqtOUnNzC2Y09gX8Uzn1ZgqN2K/1zyna24VaSXLXUzh4ZeCs6StR9V0lm8FngEncRpM
kL2UqmwHV+UvQ3cM+R6hAyN2+vbbsOYiu3iYnMSc8oaTvMCrK8UYcmLi0xSFv3qtsbvh1Qrv6lWd
w6UUBLdnUMZwDsFizIaHtLdBOZivTzNvy/S28W9L9b7OX5TxESTi36/YaazZsBpZGIcmI5Ya+7av
b3PXUXHkErqV/b42pul7OJk+RJaCTMeUauM38TbrTUyWfgS6jGxBDc9e2ZClbP/TyObIVMxSmqL0
plnM7zPvp9F+DtD9scSVCVzaF1PfHxwYsvpcpucDw25X7ASDfqJmoPMZ3+nd1YgCq1tfy/n+8oiW
TqbTULO16tW4zxqdUDhEudk30Thq3s//FmK2TGkGypTXM5mOhBpM8CDk70X/92DeCZTxvymbv4Wt
So0SV5r2XNCo21BEIVaq8AcIaF3eS5Yrbi4PanHvATSgcgaZlwrG+RLpdW6CZJueZ738MsJ13Yx6
75TdcC3GKUQM5RWO50rMpfMWdQ7SRVpxU4X9PKal+pJXdjR6kwwduulEr/F2cGL1+fLYluMA31fo
/YFFm43NQ3tJhSBRbqy0O2LWHuLjaQneJh9WNt/0D83fhYA3yYAh6kzosPMBgWgIq2pkEov2W5UD
EFSgXO/7aIsgkpJupTWz3sXv6iTe7MJK8tTr5J548njIOluRHa9+M6TbNP9rtDHdCQnBh8m61sBv
5nxgciJIcR2E1SaTSA63XX3rYgomH/92nYiCboBMakh1eI5JStRIk4cxxvc8hIR2Awq37B1h7an3
cdLAPVHSn8ztKevPbT5k1Qrh36v0s0sHO2OMv5IcVcyHfI1H+fEoOg80W53O9HwQMQr9I+UdqfKE
N3L1/fKMLYUAJq1SoaW++YG3KJlA7YXWrNjSN5X0S2/fszX9npUQc3ZtbzVRLY+EkIdjqB0VcY/T
7uVRTNni+WczLcSEoqeYAiJ7WrGTey8XikGsJZNSWYBNR01r3stWSjZLozgNMbsWPCUU+xHEPOAz
xLNy74A0y7Zo0r9+TTESRRQpDCGAIX2AuipxXWc1J1rWad8iPyE5hix0C1joqetqc5dq8soO+Hjk
EFFVAD3TSFSh0p3PnTqgKY7yJDkDQIPYuxstfd+2sLuOvq/YdWkna92ij6fpWURlVuF2C+TEm3a6
YWG3Z8W2L4KvODDejHq7RvD6eCkRChVA5DYoHFKkPx+c3JhR4E6XEuIt15FXP+kJRT2h0D/1nfvU
iK2T6cPny5txgVx/HnS2VSqxQItV5LYwvPGhzZFnSMx3Mxw3lvF1MAxsK4PdUJoxYC/hUc+qOwxU
9qLxWYxdx1Lbq1QzdnnkrbwaFjfwyVTM1rkARuS6Cb9Kqsed25R3PVDgzC9WRr8445yNlJIVbuU5
pU41g6Yxe76TpP+q16qtYuSA/yZiHmN/qAzBvjzZS2cxj5SpPA7D/YPkdS0iihiajCpO3mol3ZlS
8ZiMv9JWuYb5vpJuLI7tJJh8vpsKS/cMmrhUUypMbNLoEFVH0cI05bqqj5K5plWyuGIn4ZTzcKVX
BlpZMpWj69pdi3eOJm76YK1Xszaq2VO8EXRRaF2+kb62bEH55geOIH6TwtfWvDaEH5fXa/HbPxnT
NOaTk7rFoN4KqA7BG5HtPpCdov7h9ekxpt733yLNLs9KSMtAnFIpPf2VRbQ6ZTuqPqXm3wNi+No5
WQCnwoTBlet8RJAjVSOULFI2RbWp3d7VfWz7VXS4PJzFK+4kzGyVIHaSVeVcDHkdiY6bBdIBzQNl
eznK8l74M5jZ8qSBKlZmw2D06gbi3k4xvrTdMa/3urApzLfLwZb3AoL1gIZwbBZn2bvWp6PlCuxv
9JU3QkN2o1e2Uhi2n/69LDCLhHaVOTVcptzwfJEKvZcUV2f25ABVWv1JKV6NXkDk6SlKpY2Ur+y9
pVOJ9z7MRjg3wOrm06iMdPV8st201OyovCux6sjyx6H9Uq5JNC5NIohoBQoftKIPLu6p2gxmmJLy
Zh5kzbb05HtZDoN9mmsPiGjVny6v2dI2nBqSiFih+w9+/XwiJ9iMmtTepMsSbhPZuxu8fnc5xMLk
gWdiMECIsdqar1WmeaU5hkBSLeExaG9DBQ2P3NGpXpjBynZfqHFNHHMeDXBH6FXP31tlxk2W5SyU
H6K/Or5bueDgv2jnwbALqGIYCorFYjdQAxufUm0NIMbjkfmaZa5QL6FnwdpASXje9AgzMxm0KAJ6
KdPs18LQfzO8IdpKdSeOuM5F0afUFbqtqHjZUQiU5L3OTH3TogP93Oam/8mtSSK8gS5slAr1zgwD
jaePKdx0StneNbXUQTHQMnZErkTFOxT+6ksU98pGq6T8C5h+09/0Ui6gfZP130VB0J6qwjTuythy
UaRM/APwwv5n0OiJcte7KhrHxpSnxaOo/9L7OqscJfblYz72wrbzxvg4ir6RoNAZIfWoRn54o+XU
pGz6Vppoa20tD87QD7oB6kBNOzvSM0veo4uuwuwaE9XfhlKOsWslGhUw287vtjE+M1vDddtfbdNb
le0boR9srLCxlI2LScpxkJT+OpSE5KaKk+6TGY35SyUUn+FvPxCqPfRZagDUFsextWvDQhvSl5PJ
a0pWdkHbxV8bozY3o5THTw3F7oNXWRI0BhndyLSn/A+gICjzrapHXQv0V9T3qhYrWz0Uw6MUp/I2
lnjV6lhOXvHRCOgIlNVRKNviSmtb8zgAw2ipW/X+tm6Fpn6P3EbyrlDwi8FpJrmJdb0eZNtCLQ3l
qvN7GQYCU27zJSB+16QihJ64xKSETnD+rJZBSPIacVFjqv6S5CWaOoJl7frWBSJQGHpjm2olfu2H
EEWhBiMO3VEtD2SgFLrhDg44zM0ib73nZqxq8zmO+2bYtNBrXtOuTg65in72Rh+TaIca0/BDNDyA
NSWk/20iRO1nLIcs2ZFSV8/2Y6ESUy41/xXbxMK8Ur3C+kTmnRwGZBRk104KV7kdURGzbNTEIG+k
UlPf9HJupFe0clQVNx9Z3KaF6Gd2ZtFqtJUUj3g7Sy0DCmuQ53yIXdbumjRVX4LEi1wstdL0SkhE
8ZC7UXnooapvzHLMOd7jXOXZFMlGakee+0lrFclp0XW5bZS639Halq8qPy0OrlBbN0oXBzKxvQgz
D7H2DnXchU/IMY9HUOuUvcc+kLaZi6K52o+eXeZWixKVpnWek8dGe8RKHneAPuglpxgV6ZcStGjf
VG1AJtXKvWvrXu/eKIIQP4tG1v20xibYDtYYPQ5dVh9AY0s/0WzLO7sPzfE6SkPXSTxNeSwqSdgE
CaoStsKYd1rRRsBIBa/8ioB1INtGkntvchhSD82D3Owe3DRNrkCECtRIxTp+VLvKeq7lwntIwBu8
dUM1GDsxUqz92MluehgNobrxpdjgrtcCb5vUkf7Y5jHG150pxNJNLcb5kwab41oW9PBXppEn2t1o
UUpW1arbml7aWLYemW33XHdpvAnDor7SR2NwtCQJtxGMoWHtzF648TCDQoFhEkzDNHmWcHWWkWhm
lXA28F04woi0dZ9sBsNyAHRgHRR+1oqfKp6lts/p2djR1ffBy5w0u9XE/vvlu2qB78cr/eTHzNKy
ShTzyoum6zf2kDD4lKSJExpf+15xxsb7lRXvhafd+C6ZZ40KVbX2wF28wU5/wCzViDFnN9N+Knl1
4VWYNk5TpE5ayUBOVSyNpIOq1ls99p2ElgByPa8rEzBd+PMLjPFTrZg0jFFUPE8IBKEIQatwgenl
98hXHb/yd0pafW3i1wyTFbtss22tZ54T575t5f1KPrK4GShaGGS/PAHntTigZxhyGUCsAQrfa27z
nU/lqk2vUroeKyOdyhIfRnoSavopJ0+XTMD1oG7AjAt54QTWVgyLbQYhB8/YoX3Rg33vXzXyStq/
kJDDnJ0e0ijw4Pwwm95IjFWXkjCZJPegNnYvGOYdxlFEJyo1NnkZPQlrFNKl/At6CwIrULmRxJul
eL4nCGPcEDKogk2HLbMn+4jzHd14U6+5qyykkxLeUVQgJR4wylydvk39Ss2VgfxLea+9zjbWuEdL
++M0wDS/J4vGMSgXmUmApi4COIpqcpd27pcYy3sehnHhXN4k09c23yMKfDsEJH9XuWfLBbKDKxzw
2CZtn8vuxQ9fPX2lQrg4ZX9CzJky/iAMudARold6R+8rpyr3/2kQ8xw/dUe102UiNOV3sz00xud/
6HPgKTGZdNAToNUxV39RQHEMUSTxjAh8gD5YimRFZQuS9CWV85vWrx9HH5fpolvrii19T8qkPoaX
IAyuOcE3UmL436JcbdpKQkjgu5hsydkEf9xW8adeXIHBLu0++G4WtmEIlLHDz3cflnZNpUxXVSR9
KrJtPH4XjOt+7WRaioLpjYQ6F98r5YbzKI3PW1NUWK8wva8gerq9XShc6X+PblCADf+JM/uWtNyq
uyASGQ060GJmHKoxvslIHONUXGkXLW1ynOJNsp/pS5o3E3uhxBLWZ5m4/m9ic7xBb+Xw97scpUbu
jemlzlv2fNaGVlS5uuniCI3hQTlLDafoA3eTyjSP/iHUtNUpRaO2Mz/EO6uM4tiwpiShsoP+Kk1/
Yl51OcbijEFYn3z4oLBr099PDrpBipvCCgWG0z9Eoma78gqObelo008CzObL872grQe32nh0kuFU
2WrR2fGaRcGCkCcfC1RRYMb8j/b1+Tj0ICj8LNInOptYHKo0omij1cPgCH4oHP2sq2/CsaAgmita
Im08Uw2fx0KsPmcdTipuIvWHTBnT27xENX8l9Vya49PfNvsA6tEsURhky5RpC3K1P2ZCt7u8jAto
wWn8OC1N4kV08Gc3SCGGgdKZCN9Go8oDUXmWirdO9g8Rlnx5Susp+Znn4mOr+Sup7PLg/hd4bnEC
HNqsgoGJd0Np1xn+LpXW7Mam3z6/HU/GNhf6rsfMl3JdgzuYii91Lh88t9qPhr/JDdWzo8JDell/
qHL17fKkLm3d07izF0OslDiriQwtER6K+HshXBn558shls5gkKuTOy22rbhznW9bLBR603BZNkhQ
Bo9M7V4HOCJ+uRxlcY1Oosw2YIPgRpQNROmCH2Z+bNawL4v/PrcyR++Er/z92Dg5REY95aTM+MZb
+UXobiJxZXcvLoSOKihdc6hN81p5CYTH6GVawU2Jy53Q20Px2I7iSvV1OYphIELLtcvr43wtus7n
fOgYxVA9Zd22GB7KaOViXwxBuZCrg2QP7e7zEJ5k1m3dcdoWw+/05Q6wPBJY1b/sqpMws/U2x4R/
12AkRXjU1AgmwkHVX8Rkpbe9uHlPwswmzIpFqhmJB3ZmOCT5TWQcGwE7n83lzTv92A9f/58o6qzt
21lBOsYeUWRjM4Y3YvkVXSVLOpr9VloTSF4cEbA+/sPRBijN+fogSan3ShXUm1C6CUYIK2F0DMsf
8BJX4MiLBQCc+P4/0nxUGoUik0ObUQ2bJt+Z+rWWv0rDq58eozQjTTrW4WOCc7O31h5cnM+TyFNp
+eRjbSk1eHUaQef0QQs8JfWN0rz0zV0S3vTF3wPwuJaQ35pkPwHgzb/cGIKnnoKZBNB6X2KXLD6U
nS3gxb12xy5+WVMeO+kRUE6Y/n4yKpKKMAldVi5AqbxSJbuzvrf+8fJWXDznToJM2+ckSKSXdWOF
LJqgubbUP1Ezuhxg+v7ne31qN6EkI05guNkbOsrbBH1s1mbk7VwP/mb04tustzZeXu1To1x5Ey5t
99Nws63g1Qrgu5xwTejasertmvK33uAa8nhtWLPFEc2yxtmSOJb5LfGvoGANMUXZQxPuLs/f0i44
HdBsgaym07q6JpBGhxgltMzfy92aoviC7oWCqNBEBJ/qzh8RzlXSoAk9Ha/p1hNwV4mvvfi1VI9o
Gjbhteg/CaqNSlug3oTypyjduP5KUr00oae/YHbAiy5Mq67mF9TJfTw8U9m0qbFTDLKtMPiHa5E+
Ax8WlExqLrMsyBCjZDR7zt9guJeFH0WyU9bKOUvLdhpi+u5OviuhrFpZmEIMmfSYhhj06u6uRkrv
8u5YLHqexpntwwgDnLxJiVNbeyv+1ghbiJ5e9kvRoMqljj9sEuu+X/PlXjhw2SaKjLkYIpsfbCJG
fEVJCIgqlYUtSd/bBqFhpAil596lQ9isfAMLH/VZuNlH3WZBHNPTokbilQ9FmjpqHe5agKBkUCsT
unAenoWabY2RlMzs9CmdaZNtWUdXXqVvL6/Z2mhmW6NsBUMZakK0yf0ovQ7Sszk+p/+QlzEQ9LxN
bDxYqtm9X3SqpWcj11TfPdMc0IJjWq8sy9IL7TTGHL4m4UeV1jk31GDGDihgx/ISG4X6t9rIbNkr
tjU6UPj6ILc2PF6exKXX8Vns2b0yYNphaR2xRfVLmG+76CrOD1nwMhbbyv/saYdaeR6KY5c7qvio
6CsnyMJpdRZ9tiMjxVfVomd2E0/d+OKPEhfayPdsNxNfsnxNo2Ut2nxTWrEfR1MOh3qFpPxUW2y3
09YWk2s6zSvzOv3y2X3Nc5skZqJVqkCHzw8uJczl1nQZmTYUd1oh3IiUuLraeyhCn3KX+5alNMJr
6amL3HtTDbBO+D/Srmy7bVzZfhHX4kziFRwkWZLnKXnhaicx53nm198N9z0dCeIRVucktpN00i4M
hapCoWrv9+tDWDGdZyPgPEGZ2xJRUsw2mfBiYtujgoe3RgGEUC1qPFtd2JPJcocE6D55LxeYbB8b
+0gK/Uo3bjQy0FTN0Iv2808mhqQ4PCyA7/nIUQ6XKCsA6u0Y9Q6Ih0uJx9TNdRHrE/otgrMtWQzq
dGmCCAXv1ZNFq3RBiuGQDpskfb0uatUHsHIN9GwzRHZOKWU8h8eNAVFztgUdo6ztwU6nq15cPFZm
LThv68cdwG8ohWE0fzy0KZSgHlU5gzkDRXGLCsDSZO/2C03m4ZgZLTVQPaqaoWfGoZMpKi1Bpt0b
P1BYI4iYV5f4ZCTc0Y8iZWqXgUWYKOscQaRToKEOTUWNO0YCAysSxe2mrI6kMyNMWrJAa2iiPKtL
3abpaTL8AmKKaI1XnvVUUAn8s8ZcLFElQCY3KoibpbcJtKQ9OqoZjHEIXKBnYt6jaYHGIhCOVW9o
A7QJrOrIs/B1R9Kimn3ZQGjQp3RGnsI2qwe0ECilCPV31a6cSGIjOQnJDKNGj5sOSSHyXzH6FAaJ
ypbg/rEuBDgvoO62UcXEWZTYbrvUkPPOGTuEJ3blJ63tR7KI4GJ91f4Rw3vetJ2kJbUgZkKPveQW
wT0AhkYiyO2IpHA+1kZjajRlBVYs3RrzZ0fuk8INyb/nuEQkybBx/l6zr8qwk42xUf0yK2iKceB6
up3cxj+koajfijT5pQxa5F23W6JJcXYrzzqbpAGWLkg/zdkj8TPAArLQvy6FHc0LN0rw4MVa+FET
wJ0lw2ptEs24V2dhpHl6ZYauPsd/FEqeSGFzPVm5eCIRilRgi2JQJuEKt1FBcxWAGw7lStfns2rt
iY5bPHsJR2PJuaQyy2NNYVbPtEAxpOKpCIitf3VQDXInoU76f5PGhQCL3kfINEEjpqbba8HQ0rpq
gao8KKjr02TwPo5mTHNCSoENXFWOk2lyx7dPdVR3sGxFMz9VOVoEUdRTLJtM1ZzrM2TfiNcPIBqB
nwGeE/0Y3Hrq1tB3RYyjVdioi+pAWVvGdFYlL0UGUF5aN7eJM2rZ9rrYtW0ECB+6+VFlCTBkTvnr
WA8BUADl76ZbkjtR8xQquzD/iKqZNomIsXL1gnAqjnNgJbC0BnmAOCsCFJpxaxUJLeVtoN0b40sc
+3nvFOkf6M6pTO7kDRVwL7MMMsMONMT6rmgyOhm3CA1k68EWVQisXcBVBsVvMeBBE0bs/GBME9rS
baNEIih+QVOC1m1aCfnOkCbagQFaA+hwsl0rFD3ff3HPXmrQb8H82R/rwJQqCB6CgqWQE/uvsnqp
ca+UwDNo1zgfmrSbu5T2ZoWq0sYtjX4z5NoGLMaUkN4PqsSVC803JRF6NJv0tbFx2t3VbVhoErR7
QW5UDR4L8z2ZBCdoLThCyQQIpFA+gXdeTkbTgD62mSFDitCaNZNCom00Dni/znoPBXG3IKAdBfA5
yur5ORHKGaYhtxZ5CiuESFb5kkzjxop6t0LtbhyXPjoUnUFH9XT9rZLjfWJ8auly1JWXTJaoBpy0
AiiyurYcmqDYXD/X62p4MjDOcMlm2E8DsOscbQIsrfSm9tth2GTzD92IaQHYjOpooRys312Xu7rR
4PFi+KFgYeMLLooEl2AUKWM9pmJrWN1WtUM8VYte49YNCd4TYbNQdnGRsUOlaI7KOxzqoZkd8Nw5
6Hn3OnSQGejUAWrlsx6V7mChknSJBEu75snZU+Z/RHM2TB+R/yLMhvXmcBPX9Q7UHwJVXl/F3yI4
G1KMDN06xeYRVOWCoxImJKUVMv5/slm/xXAnpipQV5YhY+PE6eS2JPEys/VGwDdfF7Pq2k4WjDsj
eKTrrZa5NjveGYtvl48Exj89JD2II7e9qIdStHi85ndANSln7E+muO14NM2DOf28PiOBCvCFZkkS
jKRiAapUPk/anTCMW/3+gIY00EGNYiweoxQgvwgXFzaF4q5rnmqyvT7+VasF7hugBKE9BkCE5z4K
hDGllbU4pZ2cHsbUpJqSPBnVs6lX28bM9sMkaqZm3/HCAZxI5HSgzk25JiokmvPOBM07qg2krVH+
BEzF9amt7v6JIG73RyKHqAOAoMi+61sD7JcoKxJB9KzOBhW1aC1ib/W8q0nHRUrAigwTMMLB5Nm0
k2eAVEXyuwzA4W6RBfu1FoUqNmp+QEeGGgG+aUrvyyAo84ZNatvqb7bimgSPBwLbvaoVgDlE8AmW
FFTlnWuFVAZgRjGxdKGZuU030iSr4T3RGRFui6ihUim4Q6wu42+BfF1N1JVVnI8QWJcbW71tGq8r
f8n2syICOxIJ4u6toWSD1rRmM5NAW9G5ADZL0w9VccgieLVaO7maBehs8Pcx8Aj29ycXsLDNSG3Z
A0qFVDT4Dp5KRO/3axLwcI+aZ4Y3jfN7LqECoCQhBfpV8ATiLBUaC/6gaBIlKBg/WpzAhmtygaTe
KtqiBJBA0sEJR1S1uREiWWkUuJ9VJ46yFiDOAyLEvmhnS7ohCeoRIA5EebUyJI5/mdZhSJ9T9TUx
3Ci9GUQpLabCnBkyECwAtwmXVjhwThGCps2jqQaR/WS+lAAqye8qfYNLlm1HyG7d2SJDsWKNcNXH
+yngwUE9x2cpVRWIb6YCuGe5zofNRIBcjKL1AX4pE70Lr+gFYAo0pHpx80D9MDsDJ5qXxVU8oEUV
fZxE9u1q/mvRZYFyr87mRARnxIt4gOUzIEJpawoOYbcb7wYRzsuKrbOBZAQGERg7tAhzW2TWfaLF
FYQsGu6GIdqTMZ3Ux0PDdUexpn0QhJsCcLKRx+CdbKjkWouGMwY1dDOBFwMvNoO+0QIKPJECtTfZ
sYqerstc2yMkHKHuaMtH0TM3NyBlVEk69EBltnO/CKpdZjUCm7oW+GNav2Wo53qwGBGK91PISCsg
DYB7VkNHecHa4/ymcxc0aC1u1PlR+O8TnagoAoINQVUR/Advl0hRxcQeG+Dz3QbBr3h6KkUk5Kuq
gcoylFrjUF0kK+QJ/JgznnmdrnquiUJD7YeVJTCzr9e3aU3PwT33jxzOiEdFjBatDnLKykk1kKnf
Kp0gwl8rjkIJt2oiT4BqXlQln2+TZMXZBA5CaF9ePixJUG0DYH40iwZiB1kPt2DBWzaNXBWHUol2
oGT7RkYAIBZLmD9en+1XRp0zihgKgFPRQ4OHGz4HpOiFFijpBDjybAoz2hKrfR3LKLy3sqn6MesF
ei6TsbJA0mAaqTu0hX0bpZHpaD26GsHQlRRbfPNyU6QWGvxrOKfDZLejBSY5MyxpvCz3IaMejqVq
2gB4sD5UUdi9GMCwbFAnXY0ylUMjvi8m3fgJmGHy1s0qEr8gEH6NyahUbgSkroc4SBUocEMncLkB
o1RN7sqe3SCCarbBVTHEfpnO5ecYSXNI0eggeyGwse6VokYgUyu9eqMCgeMPikewfAAlYzycBEw7
5zsJBKEylG1oC17fD5nSbGSpOARh+AfGF0/3gG8CSSaGzdl3Ywpzs0oWBmBn3VWAZ5nxCkwNsD1e
V4c1uwheKCSu8A5qA/6Gm89SK+Ng5eyUEVAWkD5Dkmg2a7e2hvqpCduZLmGpOmqmjNQEhLinot7k
+fogVgI2gjQ548+G98Rz4vmaRsFUZUAVAlpkifhae0qqlAL/eRhfpnAWWMwVq3ImizOYehAN+jxD
lkRuSLMxou4IZsvMkgTh9aocpEQQ6iC+vmAcTQacwSXEusaRaj/MKt4IDQnAUsQEBMJiGsXL9TVc
cTaASUM+DJqOo8STQRRTGqNLGfMiILodNZRBjqKb/YqhPBPBpnwScwwdwPpmwAQ7I1jTEjBhE2V2
u0FEEL8uBkklxFHwnXxIEMa2Us5M9fXmo8nRURw8JdKv66u1AjnLUOV+C+HUIA8jo02YGtTWV6IC
PUJT+l7IO0V50bKNAXSUasAr3m2PwiqRbqxcvSAcUSnwUlCFxjcWLpGUFekXdrXZggRuO7Y5IPRv
U/PGjNwWrfbXJ7sSBhPguMvoiATBOFb1fN/yASS+c8NUvhp3QaJvlGn6jmeAfRkOB10vHHnRd4Y2
vl4X+wXZwHkayGWFuQj50cfByR2ljuGEQV8KgKbY5QucEbA4c38hy7a1FarNaPFP4o/Q+JTr7sme
VRqpyRtMr5sbgI5B5UnRfE/B7q6347YCYF6mDoKU7pqyIYGP0JMB5qFV8XxtMtT5yrWBtVG7eD/i
Ub0sp5vJeru+FGs7cCqFOznxYhc9eq5xONtqvNUBTAr0UzvVWiqb8bKTizZ9TGWyCa0gd6ppvL8u
fs02gCVUR98sgEpg5M8nWQWhhEYinKhkajedWt5qxh9cFtDX9VsEF0RlQ5JrJju0hhw/DHL+mESj
w+q/rs9kbbtwblhfKWIXg0fK0ec2Xay+wJ2kIaigWXy1WnYknwVirLUTykiccY9D26LGr1htBUOj
6iUoYiKlLmlGcHQAkmGMrpynjeEPkWH69lBPT3ZfDbdVlqVuBvQ4/CMJg6SxHHczteSoVWkydYDy
AUxx6cpGI81OEyXpPYh4tSMgJFo0QwK6tWrHELAfsjwdgsFabvQkyAF8rSYhrUlQv3UBAdJWpOQd
7cwuPoxtszwQfaye24QsNwMeyt2hqxabxrkJhI8STFUh1aoqSRyE1iinBQTO8EMzsnDwSrUst1Kh
EDecouDeHtUaHl61Rh9UrAUQbPVho9UTSaja2g2yQdF9MwAwWlbqYCcVwS4tJXVnSYanVIvmF5U1
+8tYEbxxk/kOSMPLRjck/WDUuJnQKOtLcPYVKQrxJtTOAxBN17bz0i6vc2MqOR2tpLrXFiTXKYBB
uoDOwPHx0Ms5PE/ZpGz6Ok+/SWGsAOggNvFgKYFaWGAjV+MgGzzUClwO+G75y5pKpLbILFyiUBpn
HcA6Xd324O/Y6Uj/vOJdPACeRtFPbiVN9q1i90kBmIr533PeaHgS/j0Kzi1lyD9Wo4FRjGQ5TKkF
VKZ+c/0Irdki2wQwKHoLQVnPc5SPCKdbfWhglW0F3HURrt1VCGtU+VJWfpRyib43e1eZoqzmWpBn
A6cVnL8qKof5tyJCgBeptUiOFMpBjZ1SClEjWiDruK1kUa5pLfg6lcWlLvI+mXJrwDJWVg3Ylz7L
fYC7PXdZ3Ty2RPoDZgNs28ncOE8X45xLfQl50ZJNNM461EzO0sGO419plB1nK6pcIHgUnlwALaW2
xubz+qau2UV8AyDHoK7QQFro3MKXM0Bksg4DUOoBlyGNlF4wjx+B1IqKUdcsI/C8kFVD0ph18p5L
0qe6TBAIwpXpwVuRDYNDahTgdhoeug2wRsgoCW8M4J5cn+Ca9pyK5XY0Kasy0FhqrW4slmmNLVdP
ESMUSOCICKOZr+LjllNZ3G4WTdMaiYTFBD4fzQpsaLW9Ppv17fpnEXm2QrTkSm0COU5s35oAdB/H
fZN+XJexdgZOZsEDatm9TJagw4qFxWfcSBT3EBRfhHddPQhav0SSOKMFVAOAarP16tD7V86Do49P
mu3NrSCMEegAz7ANq6/NU44Z2U3oWYtfktRdFrcenwAtJfAHojkxHTm56xSoqxq6FDsk5zHtyUSj
CsiaXt0K7t+rcgB8hmpr9Jrq/FWgD0mnqcwqal3kloXbGMdKt6mlCDRuXQ5y4Eix4hrAa0M9zAAk
qlgCConwof9sAFWlG94UfP6B1rHH8v+Xw+lCU6IhRbOwboqa+cSsD7IRvCaZfQOHJoL8Ec2JC2vD
vJ7bzELu2CDBh4nkDw1RCtI2mU3H0nr83ybGKcSMBqq6HTExCVqXh7QxU69Sn4NI5LvW/DP4Av9Z
Qd6Uq3Oa9ToEpVNBrX7ygLNKZfK6aLPTxul93lQAka8F+VyRVLbWJ/qOa0hkoDcc9jW5GTPZrcwD
qGHprABdJUcc6Udd7l9f0dXjfDJRzpPI0WjJoErDPX9QXdzuaKz0T2lRI0qWnK4U9dyLtIXzIHHf
DGiAg7jMmKkW7MwBwGLglxFRJK7KAbw7OKlQAXxBpzHOZaHMMzLyJin3UYAaFbQSSchomYWIAHR1
BU9EcVPKzZQMwBFkLzSI5v4ypy1KO0A7UDiN+QfF6ASZSLxyAvAdcDWcU+xVe6zyAobK0MB5PZd/
WVF2U6sq8LTgHht9EhistZeNU4F8jbNhAe1vkOFVcLHeyZV+Y8btvg3lXdG/g1TxzjRMqkRQ01zG
Mcl215Vz1UPjGqyA71cheOI4Pw/1lJUgFMYuZlLlJrUGRMaPwAgEUc2qrpxI4TawzNWy7xJIkRnW
cD/s5Cjx+xQXTqMUHPDVCw7KP4BnhUstck6cXbGReWjCHLKkzlOHzE3VGMG3qwK9r9GpHbpTqFH9
D7qYCZLluEIDt5Jlss/XUe3NOs9GvBPVc+BP5lhRBWRfptQJ8jir9uu3HJ5+ZY6kMcgl9oiTEtCI
fUeieix6OtibJBgco/lhEN27riJscy7CxBORXNZ6stXCkDSIzLBhJHIR/Q6509bfE6VAXkewfyJp
nGNd7IrB3mIhdVZS+RRKjyY5RvpThI5dXQCDIFpMzrGOZmHqhQxZ5lB7i+TOhd8tCO1fgfZSA94x
FXYgiyRy3jWtJFZRBonKnPidMbgJCb1xUdwQJzuY8pcsnu7MXsSkyb7ttS3kzoSCdqzBLiE2BC9W
Xmd4eTIEgeRazShBbAdQQLS/432FW0y1sGBdYmRBY+kQDa9N/d61ey10FXWblMgpgEfXX5aMBsmD
LUfUBLK5sbf6nVaBMjZ2ruvsqlk7GQy3zk2ct8OcYcKD+Zj3s1ele+SoBUJWV/VECLeqmTYmxlhj
xml6ozUTcEf+AMwOj5cq+oV0VOtfcN9Z2KqsG5BtlLCEyvCz1QMqFxSgOYLdW12vE0HMgJ+ERamu
oUq6hiDULdESjZeh9qqYAtt1KUQHeqeMBLSKZDnYYc6FNOhXAygWMyT66EhDvCl7HZcb5V9vy7kY
zoLgDTrUUg17b6vq4BW2HHhz3GXudQ27dGnnUjh1l1AABEQYTMZeVDdPXpsspnXwMRrf/0QO8LdZ
7THecTg59lQZSWYi9tE7ELrb+rYhVkW1sdsAsk/Er31pnjApYH2gcgT4jOBXON8hleEoTzry9z3U
IJqfNHTgWm4EUAQgYeMmj1MrULzLM3QukdusPNLMNMxk+DNzucUdh3YkfLi+gqtq9wXGZ4L2xiCc
bg/WVFpgQsch0rKPohj1N7S/BJsgJSLAm8s4FdRUOuoZWe02noK4YCqrpGVSZh3vD2l5AwivoUOZ
BTLj9Te87Vyf1KWbhCiQRtkGsKdMVeUM3CLXbd9PBqytctM0b4r5rCQ78CTPGqyRYAFXQqpzYZyh
i2U1LKUFwtTMVfSjZgA8I6ay7Q8NuiuemsBbRPRRq0t5Mj9u0+YRpOhxbCIMzwaq9TFdgLaN+GMI
tkLI0LW11Ex0txA8hJgmz1eEModgKCUL21bSSdLoRJCaH2pAuAxu3+zzt+tbtxLxszrK3/I4nS9i
S68SC/KK9KXTaSbf5tV33DAcUh6lmU6Tb/dOSwQGa+1sI3uLwj1Ep3ip5JRzqiYpSjOA6yHCCBJA
yxOQ/3hKRGhabVX5xdZ31+e5du4AXQa4ZGCQoO6NDejEp4D1Y0nnGgI7NGk3363ydQp+Xhex8ryt
yycy+ARjbaiV2jUSe0NvnpZicfv+L7B4f9dZ5mJW7pVK31cG+O7tcVOjNypd3lBnKHA4K1VP56Pg
zGaSxRGGgZmOY+VUxkcdFA/5VPpKUDgxuPHGEOHyQZLiTTP0wBfPBEU0a4fldBU4hUpLxcjRGMTi
WOLVVUUX/W1RDkZyb02C3OSaFp2K4txRiYRhbbWYqoz8dFM1NLRcrf+ptT4CurTdWsOfGJ9TiZyl
Kw0tsdoFEtP5Oak3QP4Oy5xKYIjohpfWCr1Idhr53+fGz7eUM3lTA6e3MKmT9VIi46aL/LpoITkD
Z+eK0baM3qUtlogClhTkoANti/gwaKWnacFrgerNpTAerx+ZNWN3upycGZDaoKpQ0gszoA3UmJ70
tKNWB2Tp6FeS7OJ/f/Nn64h7uKWgWBhlQudGYOnqpEVfGG4e+efYDbjw04K4ufJyfVbrtua3GE5J
8CI9KBY7Ad2SbIN2Puqd7slqLYhg14K+09lwWgEYiFBuNYiR28diZE6JvQo7VmJur8/nv5iU3xPi
1EOrgzkBLjdKxZCQn7LOM+I3c3FVa6ON6Arz2TXRcJbIxSOvILRY9U/AAkdrBkrUGM/M+Z7ZU6uU
ix4CdDIzxl95qk8bM12SHd6/bbwy5sHwKFV6+7YMeu0OTV/e6HjN9Zokl/zry7Bq2PDoDNAuQGCB
ufd8JFJUpamdYiSS/AucUWPjV9K+RCJMFsVTIkmcArECrSTKIckmoVNaXlE9l/J7WEdeWaUCf7F6
9E9mxWlRiCSA3lcRcpmZjz4o9JjX+ozioYrmRoyW8zclfr2+jqsRHOoO/1lITp3gnSVrMaFOhrUB
JaPUezLIAhLTCRp36B/IjDt6L9IjtjvnWQec/ROhnKkhdRD3nYU11aoHC9WAsrHP2rdsUbxWCf2i
6dCcgLTLA8pcG3KTiiogRVvKLOFJ/KFlZh9bDZY5B71zlDwzkBhcY3Tds2LBy+BX+/O1qXKxTjAZ
Q5y2mKrV9G48LpAJYUvyUqem05BvuQaCjGrcd0a6qVXzmwVuBBnA2sM0HuThU0LhPGznLpN/ECVy
8Aaz0SZpk8TBY90k+64tnYyIuFO/MqGXg2Z4hQjOwPvD6WGtzcCv7cC7ZCgHODxnBIuMHm2X5BbH
HNymNoqbh+kRlMXm+DySG1N+s3oRFMGqPwKP338GwSmJUi9Dg40Cur1kglVm/I7LaQw6mNnt5RoY
qK079YYlUM1Vd3EilNuuWM3TMosgNG2oVmPmeJOsRDxxgC1fPQD/zI2/TvegubcHA2LCSUGRUQMo
ZD9IIwXUXc30AhZW5VGJxmJ0rDHqbto+jlqa5HH/S1cSXadpMJMPGeSze2DXk6Pc5XZHw4Lo88My
Bd23ckjrgzK0AfrZLKN9BKZQ789gIYt8dUyJWxJcmrp4knraVRXpaQScXJC+2Fl9EyZGt0XtiLYv
rRpJpVpSHiaAqD6VTR8j1wTqrG0QVfZb3o7BTdqEqD0vx6B3575Cwk4bl9vCItkmkSayaYsWVEYS
CPdGuy8OedJaLnJjjTuju+8FZETjTWAS0E6BmgEJQGIXxwzVQXcgSLf+Auyffcz7peppa9kqevXL
wTL9wNCLGy2aUt8ILNktUO4J+kC08I9Vq32Lu7S/L1slzl2CRnU8oy2Fu3R59Cwlg0mzKLfvu2yY
LarpDVD7zGVRtiCsNgoUQM7mDxkLuI/qkLXvWr2MSmJSgXq5JtG0tQlezVC2ZgHvlLHb9IQ0r/Yy
zM+gGajv7WmK7lr0Y97YQ6rsajTieNk4yJ9xrQ4PZdnI30B5RXagusB3DOwm96vZqmdnmZVu1yCX
fhOmAGsDFGSouUiu2y8Aj+iOUT2bFbAv5eJnAJ4eH0RPfeCEKK7YKnZe5fB5WaPf9MmsmFSNOlL4
qT2jEbQJAgN4dEHaTxTZbHWmdqIqj/PUhg96oEas4SMLblswbt3jDgiOV7O28+9WEwYtLZOwirHw
jWQDj9siW1kv9Hs5SLsbcNFKR2J2DLFGthMPQATzp9maulMu4JffXHdRq04RhJ66CZRodGtwrn7O
oNdA7QBpcFfqtJvro6kvthf04195Yv9Im/5gFRi1Uc6765LX4x2CTMpXRRpgLM4dRVxrIFaacvQe
Kq0faG3qlDYBF2+t+402hGgclWCT8R5O5Qx4E5KCS3pZFoJLHHPBF9b4ZBS8i+6a0paRt3aQU74F
utlGl3ZLvqmT0b0+31WrdCKIs7gDAH8lJMeByV33PS36dKBVEhwMWfrWxzYdFhE54mr0gbJsjRVt
2TZSi+cLLGUpAcZSAtDTca8pXyg+jfWkwDh1IcJGd5iOieX9+1kyPglG9IdPvtdCR69Nn82QKTcf
jApuNN5McDPa/Zsheglfnx+yHOCKtwEcxF9ywgg8YijHACeR/BxOwKbYG9kRZte1Ubpl6X4M+iBF
EUxwzYcBnhm1yKBNUC4osAcSh9XQFeCYWApqAL026mKvwtXn+jquikHlLNAlZAjii5HCfs7rIUBk
Uy7bJgX3l3RUu8/rMlhwzau+cSKDC75xr9CIpkJGaFW1rzToAa9B5CZYsLUDdiqFzfQkHgzmWetr
BVKGsQFiYA2G3dQZVbeZQkGAv64QGi68ePJC6p5vg4vNokokCaKMsfGW0aAjjKhdL07dljuj7kxa
IIcRNbYLMiTRcfvakt/Lidc3Gw8FQMxB2g1t9arMAPBOJgoM+RKszHnu+MlTfqzorbPdP+zdT+Ju
RUU8X2b5tyxbVQD9BSGouEdQCr5tLpKaLKkc6xiusnJHp/XAJO5OrkQlijIXr3QiFwzXjolP3BSd
zpuc0VWcgCZUppUjuSMNPMs13F6wAxc0m1/jUg088aDjX7l4yZCyUB4lm4y09ti4BndwUfrttBjX
Qn+Py3JiBxGmM/uj+/eoUrdwQjdwLNd2KoHlvQAzwn1aRq8UOpoBo3RZM6OMcMTI/EzUnndxRpXQ
bQiFjTKfWl+5DbZSvjdpjxV6iejTT9GiqPwJ4MVzN6JBToYSZB8TlSIKziD1wbacYvf9rnQQV2oA
W6XxLvCr7Y/ByWhBoTkz/QRggiN6KAE0HHfkAcDNirNVhC9IuOJ2fa6jdb60g1YnJnVdd++6R3d/
xO989uH71N/tKMUvR9/38Tu6o5uO7jYb+rjBl//8wIW5+KCPdIO/3uHXR/w7/FuP/T2+OOzDwQ+X
fXEc6joPD+4WH/stZLnsCz4dfLB/wv4p+4P7c//68Lr/ua/cCn/a7/Hxc8/+F4xzL9CIiysCI7yV
ZRQbQRs0VSH8lhhRIU9ZblODlvT738qp3XWuRWcvpvFm8FGz7ubOr9GvHVvzgqflJtuM+5H29LVy
Zfr503ZC33LnG0kwNuVCXXByGMUJaP5kAMKZnMHM1KnJSymLnP17TlMasqX+8eZ4zoOgOPQC9hRn
FDgJOtTBRJc3ZJ1rQwTAhsAocENQN42LTd9sDq2bUezHdUfzBcN/Zq44QZynGTV1Suc4AMQvzb9M
FuBMod2mp+FPGibJPnP83L+/u0fiHe98upvYxDf3P3R60GntGl7lGd4Peo8wleL5hr5tvCdn+/Dz
515EwHXhSNi9HBDjGqqZQPmMJTpfmH5CQ7jaIgNV/Uh0By1suJsNN/P7+DF9ywSe/mIXoH7QRYIq
Dmw6NoLbb8DPKMMilZHz7n/4u1/3P7zbp1Bomi8LRVgBD1i+8AQFLmbr4rlNqrQ+WvLYeTUo9prS
A1aXOt5WoFVfD7unm83mg/gInF+gWWYQvueLpwZqVqq43jgwL0f//fj3Dx9W5Qjjwj7+NhTMWDCL
sWH2Y4f/zj6/fnge9Qp6ODgwGw/bz4etu3+Acfj5ur2ulxeOAUMFHbrJOItYI63MudG87gw9KHvQ
LzqtA6MXf1ksZytqkfx6EOPWBNBi6AkFSBISE7y/lscyT/MZi8+sGWwtJu1RwSlb22Hg1SnI/oFZ
CDEBd8NoNJLndQz6xZTu96979/jd37zh+Lx5gi1W2M3hYjonkjjzKRehEpAIkvbHI7YNtukPNgbN
xgoie5Akgwj9XIfikpRJGy9MgOu+H/1fdAN1cLYCW3uJVgAFOJXDTUQZ8jJKS8g5fv/+8fz8HCJM
eYbhYcHKgt/jTxDtHTxn+/RZOU+fTyNlPz9nOtOI/SJ4d/sqdOWXFrUFKJiwYZBVHvGxQW8iyDoV
aAo7Lrs7uGT4SDjK7RaO8voyX+ZPv6b/WxhzRSch62jBCxo1Ewb3D8f/CC+PqW6Zg74u6sIFsKMG
HG8bmO9fzoa7jMpIi8wdAdMpizpYtLFjx56dfxYCfIUDIpnra3kiUz2fXkjSqW/rDjJRY07xBbh3
+PqK2aaIQH9t3jb3h/vDwRNs4mWKl5ss51j7elAjOYVgWMCS+v7z5ptzKzIqq+f9dEk5Q2uFilo1
MZuee7QogfW830BTX0Rqcvkqxk2H81BmnDUKOk4h6N31dxvcbATacXGf+dIOEyE6CjRQxMN372lJ
WUjp/PdO7S36Dgpyz/Xh/Cvvx5epdLbsDAiKXteP/4lY7vinWpDniwKxTD9S+t47768ALYQ7mJ3O
ZfcXRIT+I4WnZFFHh6iDbt6A+Pp1p8ooLpT4ifUXOKYvsLILK3AyMM4x2WAhXoDp8PdpgRK5x68v
ODjs8DCPClfJDiv7gq/4ccCvX4fpK/jGauEYC84wOy9XRsVXQUt1UPfy2ajYyDCgv703GwUbC7sE
eF+eVDQCjak0PwKADKAEC5AXiGO4dSlLkhl6g/5OJvjrnsKuKuwW8obZ3zo3zEy6D74oqPnKW50J
Rk+pAZwNgrstaik1zlJ2SSElka3BIZX0LqQhzZ3cGegv/G6hE76GLJryMAaKoWwO987j7nGz8zwM
6fPz4Scirp0P24NLzh53oYfX1/3DtqefIe7iP4Xx60WuUUUcAPgdgNAivEf50bnhqyXTSHpJTsEi
Rpf34LOl2nb5yD7CXblLHivabNLn2R0/RIwXlw4F3RIEBOEoO0AfPRKA54KlDM3yE7pUmfe6gz99
fmYuBWvwNFNEVVvRvlwGVoipEGpCHMBJAE3CCQwivUPHqCpRc7P8iLfZzl+2v7SNdFO9xs4HqDYc
k+IZwwFGlShuZ0b8TCVYOAcnjWgLQIoIUs7nOpqRKZmDBdEv6uZ9cNPXbDeOG2WT7opNu60FNuHi
Xqhy8jgVrAujl9UK8gZfeVLeh3fVeUydoHXV+8N4UA+WK28swZH/L0JRHI82C5ZB4ZJajd5LyRhC
aJY5Vuh+jx+Ww7D90YLA5LPYwwL6eGd5qUUBJn8H/nuuv8Vy0UIckBg0UBBLVGd+fMg/ZQeI004s
78dvb7Ob715QzSKspWfW42JHsalIXAGwA93H5zvayzgzC5vsQmh9Y/xQN/PGPtafnft8n2R0vouw
xkge0eRF3pvedet6cen8mvOJdC5aqUm71DpQt+ls0AUFEK9wOICnCjxpo76JcIe/Oowu54rnAdx1
VeSxOe0t8xjVJsAlosmh/qxfVZizbG/ulM30WL5PN4DScmrQD1KRiVgVjMAWBwcXCGSfOcFtGgx9
JUFwnnuoh/DQRlNvir3xmNHxMPu2Tx7G7bRJPGH2i+kqP+VTyZxVlKwgUAOdbS/m9n+cfcdu80zT
7BURYA7bYRIpKlnOG8KROWde/akx8OOxKME877fxxoCak3p6uqurCO+WlnhsCQm8JjBkopKHZpPb
J8GRjmtr+9Nne2EaNB+Q2Jag6YikEwi3LndWD3Eh8KJnyOmMSHAGG+0gEPQOGb4F7kMr2iZmu81O
oh4gVQte88fjYINUHt4rJ9mxOWAPbH1T3O9nO9cLhyeB8ZCuvLl4OvzlN/6ccrxTAXu/glHPTZMK
RQcdRUN+HIliQqHUFPavJWIgoP/s1ovcXs+ckMR76ZTeaU5mwA3YzH1hSs7KYbgKNaAgAMcORDeF
3+MVeDlhGvoH2KIUUby2FJ5EDeFN3yjNJrAnnjCYw/lzxeKVO19YXOyOQAP+KoUkiV4zVvTIAHuo
V3q+DbwKx0H8kP4/8tL0clrM+MUgF9FMC3kaYLFhsnNzZldmMPil6aPOPkcZFLIIlxnojrL/Huj1
q0iEMDAuZ03A1EpY8cupFRh57vNRDvXeqPYBUYjqKofsDjwE+mDF37IByAEy04mX778FcyD7VGeJ
us/I20CC978/5joDs/iYxaWGMn0jtQWkqSfkAyXa5yZOBMySHoTP3lvTt8CDUukFKgM8kQvi/2cE
0cL+YtXRMcBXzYzJmJCLzEizry3eTO/BInPXbrjNbD+Ab8BKCVRWjHYPsi632+S6tgJwvHaK+AwV
lEOohiPncdVXUAcIOqMWiaj2o5FID4y4E20DU3XC93nPHiQ70LPQNDWHWztodLUXe/DC8tVuAH6i
6mG5MQES6Z/F786eDw0BXEbaMa+V10Q45WsO8TpuQ7jGcaCiQZIbkrbLTchOvRwzUCzTY08wYicz
B1MzsfQMAmnBjr+De2XXqzpIjozxo9O7lvy98W6cgssPWGy8SJMzwUeTMX36Wcxmjgjnqd+t9/yp
WpM7GsF23IrfvCkSYK/ybXIvgmpJZ919i3KiT8DWvfZFV9cTpoQGsejkw7lU2MUXpelcJl2POCsU
9MFEWzyTwhUPbzNRjRZykWSyYvKY3CMSCfRPFoKpK19wFf7QD6BcuSCuwxb8eS3/ygaJ6sgkioQP
6CMcQeoDxENwHMhq7HHt9y4NLUZaiXGa8lDd1KVz6imQWyBVSspt5GT6E//BW6pG/JXb7Tolsxjc
4kJJshxkwzJsogBxz7qsLr50mM8v9RDpNTJ62Xu+ZvLWfILIBq0tiHJokHXpaJW2YsqeRagsv44H
NLlUKCvhvu83ga1oqH/OpjkYE3ZVZqxtpht+lRMkvE7QFEUXU15cLapcj1yktqmebOKOjOfc0nQA
7swGVKc6g7Kw9jXL+rwLrHEmzXat5nlzun/ZX74b2DgqBXGEfSg5nRRHrnGdqsasF/ZgOjNF/nH6
+e8jfcOJXox5iT2Jxj7uQpE+TQoCTD1JXOUZasPviV59jBi8EZqj6T+Vu7XI8rofBmcWjEUIVtB+
JsGdXa50G/HoOZkD1Is84bO25ufMFR1hV+NKM4FDyUm3+XusN/znhcXl/MZtg0MENJzOTrr4WmxG
Iz5Mu+Cu36Qk2406vLeen1greoDik+KuSqZcZRguR7yc6zzmfDaSYT90mIN2DvD2rR5jI/HU+ykw
542SkFyv7vn9zKx4qesn6cI09S6/3NTIhUniC3Todu+x8QZvNT36mjTSoXX9MBijy2/xijCE+7/n
/IcS4vKqBI0tHoYKyueQu1ie59TvZIZP60QX7ehJxN2EMXrFTsBTacuYUI5xNG80RDhtwD+Mmfj3
zyA0dkY3uvefq09xZQ/cOGP4HkoTTMWmEbMvXBq4cGZJSoGb80/iHWcVbmD2GlAVvIV4wUqMciD6
2ivhulop8ojKURRFPgxFip+k9K/Zr8FMyPVanujCGaTZky0B2iG+FLa2Bxt4/Nh4oOlbCdKuE93U
Jg8SIyQEAOX4OX6/bMZ+qHDNWCVwJr3BPowR6YkIYItKsME99cDCizLb1kKFfm2zXb8KYBpMdlSa
g8qbLOLDIk9EEBJjjpFbIdEmMPkX3+sszUYr/R267I9/77ErrAiq/lD0AnMrqrRYVZW/3NyCmI71
kDA0FoYvsern1jlAX0nVZTs+yoaih3gmP7euTDS7/M71UtceIOUDhFG0hnS7TkjgW9B2g7wnJfy9
4mJr4kZouPjnW3gd/aBSQPINMOpQvjhE738P/LrGsDC2cKFFDS77IoOxEDD0Tf2ZuYmu6OIHa8Tm
aK/RGd/cUoi5EXgi9YEK4+LsiGxVBT4DJ8KfakSgqfMe6cEOPVkZnkH80bcaB1SS6j44rDXXXEcF
dFb/WV7sKK2ew8CXw0SvUwuc/d+Bx37Uj7GtrLwpfvr6F+7qwtBiRnMtifw6hCGQTmjn4tGabeTQ
EF+LRP7MdtId3hZ6vQdJoryvH9akzm/cxhgnoGC0/QzSm0vGy0Zhal4ssaC74q49qEexRMaj0gVf
1/RAj1+L47QdHBl5vKeVrURn8GrgvywvzpCkhYUW0q3UPqsSOTAz4WzZEBRSfECZY7JqEhnNNnqP
7T7XVx9U9Nf/sk49yi9nFTGQpgtRLdCrRwAeg82BA8vf42CULmNH1mqgdctBAU+A9wJCTCTeF9up
F1LwXLXwjfIpe8N7fj9vGCD/OgttjZ1evq3xbN68AH4bXGyrJJXUgM9gcNA5yFce582x36Jr4ijY
SMqy3qoLvn4XYVwgbhfxKkLlhV0YjNNMkvsM165/ig9A/cMN9S5kxnhT+PTvVvYOfXosV08GNS9F
HUDCYOnvJ7kQRz6Gv+90qBGEmd7tcwt0gGZlyIfOgRjud3TfndW1K+76ScTjevtndzHIflZCpoxg
Nwf8bN8eUdEY3Zh8sh6PHBAHP79aJLp1TH6ZXLbJ+IPfJqGGeU2d2RO2glHp2l7TSzNymg/2gyeK
N20knNq7eeWWuxW5/B7tkhsibgaxgVxDoiePmieeRkOzfMTLw0u79a3U7e8msmaTTuD1wkKFQKOA
Kn7p8LlOjkYp7RJ9fh72lZ54yXF2BT1acz704riyQwMF4HCootfibdvHSiKFMew0yG7PZ6Tyrcgt
n/LSDNCStp2c6hw/QP0IEZvz995dAJCxXXGF/qC7FAEgiysKrszX+DlvR8Qq+mBHd6khWWBT2MiP
FsSJ9H4nP0dWiE2lWo33MJFmo//9Abci84sPWIx9lCK1kAN8wGjsAED+iLa185V4shPvBSRt5Zy4
awRgqzYX/k/go7GVqwH+bxf2BCUq7RBbsh2d8idph7wiY6ONnDMjYDVXRkurQcuVVijfMEQRqNDu
4siKciA1DB1tpdB8pSkbmcd8Se5w321XUya3bhWkweF4wReOd/2iNJWMeGJO1Yx4xa17HazcBv9Z
q3qPiDdoCRcbtbUyvFueUFGg74RoFNpdy0B/qEtu4hUh0e9SjUgH5N9fGtLmG3YrnDKjNvk7GN+s
HdObYQPw7YB+gQ8HElSLWc3FJJyjgl4vJ80S7eJu3lAuUac1vclQEBUTDzw5aE1eC5dujFcRAM2j
FV0ZMeEiW1OOfZawsZQgQdTp6WfpRXeTe8+gKjZuJKtGdkpx8bw98CTfBxazPdFXx1rs8mPlclMh
VYSCMsT5EDOh5w2b7lf0IINggR17mWYSsI2dVx4JeqMy/dfGnkw0o5HHHe8KlmTCX87kKcM26N3A
aFG+YmIC4rQ33wz0cDfZawSXN54DoH6mux1aZzK4TBZhFZRFGDAKMHAvjyVvBg/CO/syGby8EwO8
A1d237W7BkBdRaECgqxIRS6L60rGTLVfyDRd1zx2byB4fxeM8LNAHyLQ8jVg0Z9goX9qd+p2TRPv
RiEMklqUORS0gvgKmbr4X2uAFKhWoUUq0bdYBOTsUA6wJ7d2GuTjNZ15iHTkRT1wi++Z15oUZmnH
HnLkaKQ0gxUnc9VQgbEDoAhaRTRUQENvieTgGppp8fEtwuE10oXnxjwjtWV35v0HhXZEdx9ZYyJ5
T3O2II8SjcgrSeoW58CaTcFUjrmtmitrc31Sfn8TUJqX88NOXDAMNPczQFGHDCYYdMz2PWXJcTJK
ILUjzMSW2aw5XP46RkI6k3KegnwJsOKlpORYocet0KJUr5+TN1Gvc8Cx+kc0kVqBJ+xJNegiCd/c
DnPVuNB7+/5mX1fzH9QNXB5QfIQCNSFsT5BOLt3EBAYqdeziVOegMILGbVt12Tekr5PHwk63eajP
7vg9NhZPVmb9OtBHeyatHsMpI5e9hMTGuRApaovSdbHntpkNFS2DZQBJk9CzjnaeOSbjSmvkjSTj
pcnl3copHXhEYJK3cye6u88dtKZzT7SrqPzGWtvhnjtxrwI6imo0H33+PeLb5jXa4UR50a70Dutc
rcR0HlAfOLChHtxRekhM9F4z532kR05wr9kgwxoMmtn194XzP2TRMQG/vmDhjRWGzZgxhiD0aHGW
dA7vQ8hgGKJb2eW2ioHS0BVXD17Y55po6zfw9Z0PRkc86nDLCkAaKfQc/vJDUQj6Qb7G+JmNvyve
mIaMd2JtQmTXkNAPTbLVPPZ18AqLwFKxUPLBRvspmv2ymHHTPDQcFpw9ySfOQUDFn5qvDBiFjXxu
FYN58IF300Ema6x6lVsHC0cLQTMV9AF07XK0YUZnQJRSBM75MzbcIewt8IIYQWtgoQ02hnCEXryv
PqBvjlmDEA9emZRFbhFwiOUkzKFAx5xtFat/hs4bYaFaEZPpmJPmKNnyuTPe0N69Fi7fWl90Rsr0
jsN4l3DKXIoCtQhR/4I2kzkSISA+8vWz3VnJJzITyeryrhlcOG4Z0nIBm8Ng7HXfueO7/bYNCCTd
528WahlkLdXF3zKooMsMSXMErlcwfrHQulqreNQxwb9lKWeNRFBfIXJIjh55epp1Ami9KZPNejfm
rcvit+nFssbZAI7XEaaFQ5cZzR2jM3vUvexgR9/ylVPqJhnN4DwY+YPoBUCU/O29bgSyCCP/jX0p
652rIMmeGS7V1VfuHOyLR87ABR2fv5jX5sidXOiVk3q3Vli/kdjEFqZipwLwLLSYe3mMimDwg9xH
6Rh51AotVd/MIUIpu7TyLY/nrqeYA6zPprwP3VXUDv3x5eUIFmbo7IEuBE/gxaRzQ9GoVRNkOrqZ
eo1gzF6yg4BC4iRGbHcB+XuOb90QiEXRbSSDphxSZ4tILZPTukcmF/Jm+mwhk6AHbvBVb8Kn4FS+
Y2sLd2pJ+E8evgN+C9Cp3Eme/v6GG7kMPBlEdFOi1wkyn0sGBSGSwGmi4hsml/0SXypa4EW3mp7c
S3q3BVOFCUXKtabqW7sLQSHSC5B4o72Mi9dKGDNtzvCADI3WZPJv/itvzogIs8IKvvI9UJkHDblW
Jz6tOZHrrJGoofSFWwleGsISiyWu/WAWKlrYRU2CnUitENkJPFC2qyuLe2OIEmrnsoxACxUnJG0u
d3Kb5lyVthUCnolI9yj2Gexj5vqesgMlJjL1u+wz17Nt6q4GmtfbGJYRdFDEHt7cy4wj50OQS6xR
SI4d/tV/Q5OiB5zkWUMxzzeK5x4HdzMMQP672UHch1+rfvN6kiFKiyQS+OE1JBiuUnNMhheYiJu/
2jcnFo3DDxoASoP9me4kYwf5n9BQ7CduQwIHjOdohixRjcx1FQV+9LevZgqvr2bEnQqSHAg9EXgu
GYRLiLJqYoGrOe5gAa5kU3jgqC23/ibgUYhCkjC34eTWjtZ1yItIH2V1jVY5URZb7IAoK4GUAd2N
zp+6R2xuU4CEn8E6s1tYkPJk75vNymG+DgaosjYELgFgBwhyCSfvh6GC7Jaf6pONonZKeL24U7bp
wT8CmvWdBySJCA/YCGOsQZ5v3JXUNOXqQGMDWKEWgxWFpPWTBI6bO0tn0RVNxozfxdO7tO+R8NYT
B33i3WbKCCJfQQdzmD2s+dMfgPOl/778hkW8G7MReJM0fIP0IQAD5OO6ppXWiCdsaHbv8lrW+8Y+
vxgzvcR/xZthlIZ9HOK+CJ1uV6CbxvA9iLshWHBzwp0Ye3rqgI95FO7bl5WVvo4PLoe6cKAM9PFS
kcdQ62dQ7DmRavRPaDMGBxNdaL29S6y1zXXjGAFYzlLpDpRUUbu/HG0LMe16irCda5A1+E75PqMj
rSIQFCDBQdLLHXs3MuhQWxnpjVN0YZYuwq9JjhkhRg+sChiSjfh2M1oBIfV21Lvn6lxtV8uO1zEf
YAH/Rrl02xxTjXPFI8hsSGADR4fxoWyzx7mJSWb7uI+foQlhhHdnwa31NDYoXXy8dnnc2lm/v4J+
5a9BF2NXtn6IuZ6RNyHJDpKgenjWzC/eAdkQGmDKinTb7bi2rW5PNiB0Mn1EactyHDQF1KSGmDIa
TnpD2nT7TGfeMrzYfELTpash0M0jS/V//8/g4j7u0DDKNxz1kTaXWr493gcnAPhnnUPjy/8Co8Pq
guaEvpZYtEgs9nAHVthg8uEgO338aLGOGVEsbGLCnyPgusrTqK9pWN2oOF7aXGxgNQfluxzgqI6W
+J1sBxNAMrvw0n3lAIpgSc7ahUfnbOkGfw9yMaep1Nay0sMgawd32UPkJc5oljp79/fJvLlH/83l
T3T7a49KZRTKQw0zvaVYXUwaS8Jw+pUtuWZlca/EeThxQkVn72M2gpPv8QWuL8H5eywrU/Zzu/0a
C0rCfpsOsBJ7vg2il6fGgIqeteZdbiShL/bCTw3sl52OE9sgHmFHPHFwZu22NsEa/gzkz+nvAd3Y
dT8BLsDYyMIDQrm4IHxOa8uwV1Ew5PCKUks9+9YAUm0E2pWjvDI7+ZwYxeZvqzeiAFilhGgIA1Qk
BRarRfPOYVT5KCqZ+T1Sz3pmxUi+aV7qNDJw+flGyB8Vu9RPA9GQnda81Ufc9VKi5x5D1iSozSto
x710nWzDaxDVyRAEkOwueeR6EpgxpyMQIJEb2T4YQgQAOHa9GVjZGQSLf0/BjQfVpX36fb+WuIJg
baMJQOp27mxxRmqJL9x+sniSPqi7T8V++1wxeO2zLwwuz2HHzjW47mDQf5U4MoBQ+7HfckQzpV2H
xN836iprY7yOM6lsO57KLAoNFB1zOcaYnZhaGrHMtcGc42O178+xYsgeuHV6MtvaK6cnRuXrgrTq
dW6k0cExguWFAjpSm8inX9rus6oKg7ZDWvHcI3D3ngtdmQEaFUF/sO+3EWiRJCSkKqM7Zu+hqWIL
IjckrE3BdRUBn0GfN+A8htanushuCoM/FmqLh6TmW1JH+N2kv2c63pP8UcsN4VQ5kYe0qrPmdW9k
SJBhxPWFEEwD7eGyvNNrUh0OJZK6HSr0ykY7f6Hx5gNTUCMcA/jMZjfDVtuUz4NmrN0stzY3qHbA
tAiyMAiCL/1XXGUqx2iY/OhNu4cCgUxmTzbw1AyQmUGU1KPTRrXW0HXXfbk0J4OmYOQa6Zt9aVbu
xgC8kkhyqr0xmeIuNHhHMPLtZKUGhWWrRgjgKClyCDgauW28ubpqrnTb38CkX37EItqPlFKqRXai
jys8JHGy3rWtbzS7CF3J2k4l1Wfy5fEkOZSGunLV/gzw8kq/tL3cbVWtgvcVtrHhwA4ovr6ivPry
IbnqAaEhkU/obnvNTsV9u5/f5QjM8Dpn+m8rnub60XH5FQvXCsWVHKoi+ApAwl4qaPaNpHzPHrz+
kflWN+Jdm6Bi97dN/oarQesu+uVx3BAn/gAofrlTIYqgnjqzSKNAReRQQcDbbkEVpxzuY4V8sCT8
lu+fasJoem2C99JAgRUouQ57UN5323gNvn0DlohMMHY+8GockJfKwr3LraQkoS9meNQPIPQko6c6
ZmInNnqOwKqC9k8G+2Egc0ceGHu1D+R6CWAeKVIcCCg7wf1cej8x6ic542QceWmbDAYQbFZPxlO0
m09tSirGeuNXW7dvoHpp9hulDSRFb2Ah51IqWqmSwBlAGtK5qOK2MYFyER66HSCZB7DkAUBdbgSQ
0dUTysyZDvQrRNURD672kV8HhJcfw1/OQDJD4jNt8DHwukDwxT1eCQE8XXuMLaw/+6zcAQsLWr5I
369ctTfCm0vbi3uvU/OIS3LY7p+T78k1uMCsiHjsXj7Uz9ke8UhrN4MnKyQ+KXZBH+Orz+HrV/jl
Jyy8UIfuo7Kma1GY2ll47tE9IOwkG83l+mgyuxN/KteYAq4RjMhhATEBnTakqZHZu5zxDgCiIagL
pHZae6Kths0OrvfQNGZyHNeM3RgfYBpQfsEOxz2/vN59H/RBeaFAKnDf2OGTCK5Hj+8Iez4mz6EZ
xBvEzs3aZX5jT10YXbhXngmzXM1gFERadrDhiAqR0E3zUj4pO37DHyTQcIOBIdtyNGX7t4e7ca+g
3gB/otJ+Jx5grMvpVbR5LP1MzdB44dvVLnZUN4Bc+Dt/DPTxlD9GhuREL8lTdI7ttTzSrR2NBi+o
q6FcygEsv3gQj+jaHJqywsWp5/fg1kYnjsQZXYrUWROjiZb2sCZeYKsgsEtNuPmn3F6Npa4jWFzq
KLkA2wgoMPopL2egb+s0bxl8RGWmoRkfswfVYx0eOkMu7VTgIE3zP4SwlzaXdxlqEwUjwWbtKWdQ
CNIOL+lORCd9BlZPPP909aC4uc7+96ThpeHFcoMhPNLGsEa6+5Qee4NW2F6kLY8MreooJtqfLO2R
e+x3vi4ZKzvtxkFWWPhwFfkygEiXjShoVaYUJBDA9R9YtzzL1BxvVSo6gKa1XX3TFu4p0NmiwAUk
/eWaRlk/gV5kQioSmnOoSTNvWm8AdIQ8/+q4bvgMJNj/2VrsH2ZOYhCWwxbQx9k+26mfoUUx5LzF
H3RUG3bsO7sisHfjfU2T+v9sLg4OV1QTP3CwWZghqjsFbsbQoLRcwi7ct8RVV7Pba6Nc7FiG5WiH
IMqACu7dD/YxCVBGmhwgYQ0NDJ+cnrqds1ZMutEbeDHOpdBwkfWS3I4YJ3SFGhMlM6hV6OI538bG
UTk1oHr8e5Net6lJYDChnRdo8YdPWr5vmlScY16LCkTYksXs30cje2tIjQp31RB7+qif7ujZzLde
cgDNx+OZuQ/d8hVcpvbfX3K9xPgSAEjBZgfEFC2oXG7hpC+1qqxToI83TGurJxbUxPxLKxHZEMHh
0tvJx0qAcd1GBJPImmD0lLcTeM5Lk602JKM6QoR+PoTeaPUOxCZ07rXwxA+QH6+5IhoqXbwqFtYW
5wYEsz52MKy1FmLqDWDHNrett/Me7cwjoruV+bzawNScJtNIEjRpgAZdDk7BA6pjs6rQBQ4EAS0I
gGbygwGTIZrr9e6sv+FhuVbxvX4wwyzSUbje8FLH7bJYRl+qeb8eBySfnPig7u7lT95Bu5/LIgGG
HrzG0HGmmGhlH18ju3/MApCEahx9MYuXo53yQAnrssfuOaAC3BsB5aVQ7xHLJLayK7z6Ud5UW81Z
YwK5pgZYGF7sIalkhrzMOuxV+3WE4fmQewO2ryWcC5J8lV4FT4WiXIvAJibVE+OaHSDDbxMAwZKz
Gq/T+2y5yag2w//Nw2KTydALClgZn9M2prRRzsB6bmVwofDnsjAaazTRcbmpvOiQPOlQFVvZczes
gzYbBXiU4MEdKy4i9jhUAjmD6rwuP6ivikcpkhvdP2oRwQ2BIpIxuzxHmJ1qoZFsxfaN/X5he7ED
qrieqq6CbTCIf2ePtZcehS3QaCqGrZX6rAsVKR/YpxWz9GcXEw5uIhmYEmw85EAXxwziV0j9ljDL
bGWw3nCesp23msl8NcYERQHCblfrztcjBVSHIkpByATIgby4mkJuiEalL0paxbE6N9oX++IBa7tB
WgqhbIL2qm6j3K8MlL51LwdKrYJnmmN55ISWIYYftimXQrhQL/HSQoHuJd8itb1Dn5oBJaTPv61d
P/yRgPptbeFGknZsQIJUoY4ybTIThF6PlO9I2fduvUkc7QFkX2ZvtmiTE+z6LjLK1cwyPSlX46Xt
DFQqHi1ei7e/HBdFJGZtiUQvqNhpvkd2ql29CYBzdGDWjUfCvcTO6vJeHyI8S5DlxQKj+gtFbnzY
rxxMn6LI0MOZ6dNJAgf8CZwmhSvHwPtlTv6EMqmb25OROD6g22v+4xokRbHjCCPRdIp0M7BCl8bz
ks3YNMmgl3coIvQVjE5iT8fqWbTks0zeym8kuszCBLrdRl/SWmHopyK4mHSUIDF4sFBAB3hZEU3Z
tMlFAVu7cylTwHRCyE4SEVpHQI6wjr+ZjNyMH9Sn/47Aw8B/WVYXrmtOtDkIqGXpkO3TQ2sBfmge
c2tsyYy2Cnqomvd+V1dEWnuR3VhwPEh5oIfRtg4Qy2LB04zpGx6qztDyg4A4SuD5m2B2SG6u5rOo
M1pML8IdFY0rQPuBCYB+ya+tlUSynBYhV+ribnKDu2kfIcRjnMDJYK1be5Rcu0YoO/yztgxmlQJ6
TSHDlnrqheh6KL3QinZ4a1qBPduSXa++r28EdLAI5mD0PaEki0b0y/GpzKwMUJmkR2c2pn2KbuXP
2pws/yl8ZaxV8n36c8vpVEGlgEFCLALYs0tzQRun/JB2JdRyTA6Nn3jDRw/sUfLp490r1zhirvPS
EvDtQA7icgUohF/ag3Z1k0OyBnvUEjagnTVFHXJSW+YBrE/DC/oadP4eYmm70vbNpCbJe/adrO6h
G6v6+yOucFa1PGadDL84Bsg9RiYLUNkmR8cTGDVEXq8OzP0IOpHWWLkRbuxdGldAK5NVaYJ6cdGi
BadKkxl2FVTbNkOGNrNX/ogY88jtKyN+Yh3IEdCmFvQrosstr0i1XcXarX3EItoL/SLn4g4r0Fqc
x0EoDkhl3hy+Mx0SULJDkQY+qsz5I2udgvfGfVyZBHrtLXbc70n4oQL+dYAnQSmhGAf7sQe1H5u7
i9BSMx7VhNSo1yMzmSMJ+sRb/l38JD+xZNjw+07XjAfBzoxsdS/cOACI9JCmBtweoPhlo2Em5002
ZhPK3XfNYwM9EghHedWRQTH4KO6b1Uf5jTv5wt7CSePWzNWhgD1mo54mk91FrlAY6VOJ1irOie3Y
TY6SvoafFW4EXKiFQfgCNHhg3FjCWOcp7iWhA/IM5F8imFs48F0h0DI/OANZM6s7BabgKqAVQYJH
JbEbO4j0zWwDKV1n3E5mbkOS1TzzXnXO0fn195648XDGN/37OmVxMMpsVuSswtfJpzo0uS0PyEuv
Q469sCYr3/sma3z/bfJWlHBhkvqIX9tQlAq5bAaYVM7PkTk74LN95fXw4HE6bfH3SRYS0YssAVX/
v02vjnZxAqVZq5uKh+nuW7mfn/vDO8IwG9os7jGzRz1Z4zm78aDF9EKljDJzocfvqqmOo5hDMcFY
AyO8B0Q8Dkn6PZmVeUDf/dNgBGcOeRoHaoKQ4VlJ0P90gC8OPNonUfbHpYby+9LbKpofhLXcIUFv
pgCQgEzI/ME5eD0P6LhkPQ+Es5RDRLQ9Qxq76wE0LvSX0BTA0aqSccuZYBjeq8ZQkE37PGFR+sfZ
9smpNPxdaK44qOv0OsDeVCVH5WhXLlIrlzsjiYMIkBt8b/KINNJs1O/on8Dj66uzE3BxOqEnHQET
MLuNvP/vWVAYB8YddLG0GxTx46VxIYmZOpOAc0cP1CsUNcf3UTak2sLVnxPh+PdOvE7mwxq6f0Hw
TWlhUKK/tKbIch7GQY9aUI3TrlB0pkL6l+fCprwp8mdhKwp60MCqxHiz7kqf02ati/9G5CgrkJ6h
kSOQdktqBLEfcz7oIbdeP2dId4R4lcWufzehOchcGS2du8VGVIEGAOkgCK3A0bIIHaM0Cbqo9tG5
oIt6fx5EUPKSCQJtj9G2dQQrQ0Ipv9NAd4/C6FFzNLvL0ecmE6j5NgAA/f05t9zA789ZNszIhZ/k
NaNleu6ptoxqSmAmO3+D3EK4FdzovAoEuRH2XBhchJbBMFVlEWP8Edh/wReHXrNTu1Fganz0wYpR
2p8rQ7yq00iInf/NuLzw6/OQ+UKfwOKgt1C0JGBKcGPriE5dFEp4OzH+tnfLqV/YW1yuYTcMalbB
Xmu0nuDNva6RBDX3/CDq7FsB9leoMxp7LHGItA722v/g2i8+YHGg8rAu5Kb4+YBm1/AW9phsfQTu
Ey5VXyEstKjB3PVfR41gUoOzou4Cz6IlBUcUd5CyTRBRTTpn1E8ondy94ySjeR8PohDe9OiiZ+PY
QWxurRZ57UGoCCDOkoKeIA0+a+GvOA1dq4PS1tjE/Ctl7ozMj5cY/fmRCa48C7QJJIenfBigPHb6
74ogsA5KVbSuIO2PP4sUi6gyocQPXa03uL5APrQHPQ/MovQY7HpdeBRwltG0m91vktVmv+uXGmpf
yCOhCwqNWLRl59J5BoM8MkLR1Dq/A3UZWIVVJ9GfiufCSaw133XbGEWRgIYOrdhLQNMo+J0YtZhn
BvnQeaPpNFLInNlEPWmz6pqu3gh0aL+sLbZxmCrBLGsYWmXKbuAyJDykRhQR+fAibvN45dheg1wX
5habCB0vFcehqIs3b22UQChAYUJJ0fKDjJH+92G5Lk8tbMmXqyZzMYCKHWwNbme+j9vERl/AM8WO
M9Z4WM0GXd05C3OLHcqJHTis6NDa586c3pRtDzInwM5EEHsE59auH06rZ/KqkrqwuUiuIvukDlwB
m+op24QGrYVNeuhBMEfIQFfQgqJztBFfsVZurwVPVx6f2hZBcUzrXxDjWHjgAZ1kzVTDNvehfSZv
lr/jUXTsrBHpa7dwVpfz6jW5sLfYqVLUsUlJl1PcMQAWDQhVKA9aBf525LwoPWarpztVz+2/99FV
2LKwu9iy7TBpGVPBLjjHLDUm73eSzf5/9B/cHh8N3tElBYWGxf5JIXkUcloPD+fydveV7cAKAjRb
BoKj2uzfIuctdLstuqT+Ht51cPIzvn92F3tIywUhFmO0qlDuCZmqMvpe/V6bHEBDeUoeTmt96cJN
n4NaACeDsgrbZ7GS/QwMax7Bl9PoTPMa88A5k364e/ahGkD7apQ97+yihy+ZTC9gQCCBZYfbCOyb
2v3Dai6VuoGLWBHjh9QyxRMBWSQtRSmZIuaKJBdr0JCj0TXazIhLRSKd0MpdDCgBVh4Lopr52LFr
DurW6UV3C/rEwAyAROBiZ4UiSkDNxNYoZ/fqpjwiKtRN+YAiBbsSrdwc4y9L9P+/nsARC02MbISl
yuyhto63Vq6tjOY6IqPziJAIwHpK+PaDFPxlI1EzsfEVGf7vY4QGJp4YtgJwh+yoHpg9Z5Q/QrIf
SAHGB8XhV0Ls29YRIEjwSejOXqZvoXWVVd2IVZxcPjN6QS/xgNM5Gzv4brDBqyGRkDFh3gwp27mG
1mJjtTfruhBE5wDQawAweTSKLTmOujwKuaRAE6+8a97UuyAD8D1ChmP6UCw0b78JMxFeazO4Z4FV
Kz8iS+tXluHWrQcFTGij001FdT4vl7rkA+Qlu6jRM+TnrfKAxl5L2rGfLSpQJeiTeO1/uNMvLC42
l8JPndbksPjz6gfF6HDUgAVtQcNWr1UfrpvCqMLvr+EtXnZZOcogXgihwm7Lp9DozNhgUpCNnydb
+VzxjDfOJ9iyOGB5kcnGjC5uuDlrUraGWiNuOIwH4ioZwV4e0WIn7+aXFWM3nCKeqoAPwxTKeEt4
xxjJVRn8P9Kuq7dundn+IgHq5VV1F+/mbr8IsZ2o965ffxdzcU60aWETXw4CJEEMZERyOCRn1qwF
zmM8lowT78ygCwRjIQR5fsRm7GHrMuyRsE6FvSt71HGT+HI+S2IGyA6A0RfZI8ziLnoUkJ6yO8Ns
HelCDp7SLO6iX8ojwzoJ8besU4fOGAyVOuew3lkFeUAcP3qXR/Fdt/mH4qu2wp8MgyunODKiYLwB
3xQAB7Qqg8iJ1cyJBZSxDwB+DzvVU5zT+YR6QLmByJmXmju0AndIRfxFIyORIV7YpjbIXNea2Bqw
XVx6E/UAyz8lXu/86jSTVRJdW9WlKWpVIXIvpkNYNmBOz+/CU7vhDtyFVfRdC3MYEIRleWQY0fJL
WWm1VgTYuSJWZjDZtKCVQS0fTC/bevMWusWrcRAfw/tpH+Myk3wkE8N5v/OY/Z7RPx9ARYE6m7vR
4MkHABM7XVRgk3RvhMgT/wXwlVk7oQvoO/Cpwg6UuK4GbaHQG0+G+QzCfofhWmS0tC8jwayhpAAS
AaTZriNuUkfVHPE1wCu4vCDuIqPWHUME3oBwGcibyO5AJsh7rLVeeymCRvCPYWoT5RzEr5oRhtH9
Mm95HO48YFOEwwobOCr/Qt2CTPsfgzQDSx80MQTfYfA92DWV+TM3Raz7DBzlZPPId4C5iTG3ayF4
aZHEkcWlQhmrrFMEWIzveKv76T+me+4dNDtHiVWv/A7KogZH7dJURf+l0pLZdMMtUL+73M48A1go
DC5BazWkNDbii3x/e4S/n/PfvQcdU+DDQ62ULuUrqBO2qgZXNh7UnbaXXsAGgQbzM3oQMbe8W1ov
cGUrxX2c3/C28MYqE67eGOC6SG8gXwqUDnXMhcaY8p2OgasekgBW/BUCV32MzpydOug+3bJgnKtn
+NIgtahdrIP3HpUR0oaJtOxgvryJZvMwbQqQvf/N9C4GR12HmgpX1tqHrcLhfUdFX1xi8ihEg3bz
hfA1keLP2T9/lveB0+KlnqAuzf/vpUAAVnErBOAKIhrAGlI7dfRDARo4M26nnu9lv2a33X/MuJ9q
DnDlD8G59OQA14rbY//ekQerikKWFMyfQFDQaatcm30hkWogRgtQ2jjZYfBGOLRi5hBgQ+c+j5w3
9iyL8OM7MIYYBqsKikDg6/2G+ZKqZGz6HE8BTbTGfbUT7jkrctQtSDznS7ftdxkEDcY34YslerW2
iYEi1Q3wavI8SmDklrWIF2NdEPqTiVzARzeG1lywSbGN5dbyN/IDIEm7UMZ1qmO+ookfUdsYYGgD
/CoAlGK+KT+T8b6KplnAK9rWQF9pnxov0hxTlJzy4Ds6wjIhRmZeh1fuUUBCIyMKGlvkJulHl66O
re6nMCs9gLwvdbVXybD9h8adrWmLm5vbTDbDq1aOOyg4gLUQwqBE852Kk8Us8InB4ULKe8094eVB
RzFO3tyUN/4dSrk2b/N7vPAYgXLVm3FjBZ4MrHKAH1FRY5pR1c/akeR/5lfg3KWPGJm8Y7RrX9Rt
eynv1cAUfjJhMysXR7Q3ATOpiQrpRKFOdyjyDtpUasgiHozjAFb9l2RTbqJDvUufBKuBqtc2OPuO
/9PoNskHMzh/Ay1gKy3NU5FDasKGN4j53i2O6L0BN2P+gUMQQMZmExasixWJ9dduLEEPBNc6vKAJ
+xh1sZoGYR6zXmrwjOZwLxfxe4PLlXQUd4aLe17hNRIOpRg44Z22RUqmsZCYYQWQ34XXb58BmJIB
mCqPHDg16WrP6y2X4D/n0b1aWcghuJLX41PAVbTpAMkKQeaeeDkCNgcVDWXLgwtWPvyFzwFnD5ws
oSPDt9Di3fI0+wM/6o0VPNefqiOgu+Kkeii7/NScfBODh1vYTQy65pXz+NooteSRYoASmxhtPyc0
CWrmvKnvIpxYjQtW3uO0YWzo76Hryh5N1tiVIhEKhL3ncqtDbj27cKaABOfdi4GCYXsQDpfbFr9v
qWuDVJCesgJ6pSkMag/SS4uWCRAfP+ZsmZDvl8drO9TFZuTnNu4m2Im3NWDAdz36JVyQLjzCi5xi
O7moVulO/vv150cuK7O48kq5tk9FrEANfLkhCzk4PrLy8rF147fMQcTaj5CzItcNDV7Mb6Pt8dd4
Fk8ihNOiDx9LzMq5ruTHrr+FOp8KPo8lv8W3BM+dg8wyOLjREQXtNJCuxh/Na/nMefHxITwMVuyx
uD9WLgTX1qkzw1AmRUnISkw71fE9PTUNII0EdFOStnj9M3njLvqGmZkijkSFEbSL4jKAdz8SkgYV
zbhsnDixRRhR33O7Bc3GqX4RjqWTbYuvCvd6Vnn2e7AGmy3uWQLOKRQp6WveZIgVp2QGuWyOrxp0
lDJn3+JSLVszaCoJ/YTvggvhCeHUnAqz3uWMNOjaRC++ADXE6/uPMVTSmMz4Am4DkHnlHDKn/UBX
g5eCcr349B+b8/BSvzMbaVbODdhFUVoCMhlJWCpgK5rc1TmHBUZt9h0aadAaeofOZrB9qMC/uskS
i3kyfr+HkMn+Y5IKk1Iwz0PiY6i81W+FTdDZ6rlvgbQXLO5NBeVAvBOP3JnfMPl8ibfSbgUqG/wi
Lano0L2eZFEpp1BqfWQfvPFOfAKOMLbBHrPBceQhuQwigofaG/bP/3PUxHj/WKV28Kz34xQHXIOu
1Dw0+338C/2/aBYxha/bhlbyCmRm/1iidmueq00SyRhfBljusX3NkcPmnAJNdxCJbT0mzyiJg7fm
k1rJWvdLTehhD/JyRwXPs8p57aEIsPUfePdHs2EqmawcDFcDpOKCrI5R32swKH2CKSA7zLwlDmb3
2jwGM1Ncb6XmDd5DPL/Qp4Br5LeCPvCHqERXWLgptdvXxhPfcH046CcFKCvGyq15poYeSVxUCVaB
rmVB16wy5ixowToY3EsPvQ1QeXsXv0Jt916WnQ7qge0PUCuxrhAsu5THRLkqJUECu8Jn4oTPuR1B
c1kEqbcGSJslHuV3JF15j7TJ/82IgWYHAwhhpTOoN26oip0+pRrO2F15J3w1kMZECOKfAC8Lft5x
h/lHCgZoicX1sXZJA84Ry4ruQdRZaJRtHlcDD5JruNBpdEOrApzuyJ8hpfRZuca22zAlbFfqtHAj
4OfQoA19a5C3XkcdLlV6eaigcdr90Dun6p1xB95MyUt3ESjLUcsCAQ64taU3xgyvhfalXWpthbyO
BbUmdneDp524exxvh6Kz2kPrtFb7xhIAXXnDY6CETwRQbeAyaZy2VAuDxndRaxmfk2waL+GDcJ8d
EiLRN1oD+EI5lLH4fWHzmskY68pVmLDxoxkDnDLoRqXmmI/DZqgrmG40sPfwOz8HjG12pjN4yTb6
Q3qQSjM7MZ8Za/cGkJIBlI60OtomqHgkFXmVKDOmuAVVJ/LIpv8QbN/Cg8EWoSGxlI61C1MydUGI
B90I/BkjLIFSQcLvqHwkP4vDdAJX+uTKrnJOXP49eAvZKKpVR/ozym/rOg1S0ZFRkjYpZDkhKqEd
883bk28Ve/ZarsakhTnqlSH0c5tCkRCTiu4oAVJuVnSAjJIl3ROVae0uPWR/QblP9OeRxUUJHO2O
yFJcb1KxHoEpFuMWJX1QVEMYeaOYoz3uBwHEpHjFK+8d9ENAsHwZzwzfXbsPLU1Tr41yNNIcohYt
biXKp+jkBbJQCZEeP6E7z7hA6t0LgCLznZwZDFcOcERfIuGB5BcSCNS2EcRwEEcBpqcdrgz+QXAb
EC3gpDuj/K7s5E16ib3bw/0NWKYcGTbROQW5WuA2aEyeIYyJ0Eew2T6SInCBnuUSN78AIpe4fzqk
hWR0MhdVkJ16xA/uQnPYS2d2mwfZnLc+hPKzKgEEa0jxIcoptZ6TfRqamWqJra1DrwZIzc0P6NVW
JveYP0nbkMU8thKxrqaBWvVirBNjKMg0uBDmBdHBazNa/Sa2jXvhvnVCU0PK2bo9999x8zrgiQAX
AO0AonTQeV97eaSXCSS0UrjaLr874Lztz/EZQhqP8HFQf5lg43e7L86+xHju/YVtAXsMIkYgptcV
6jga1JwX4ylrraqGlHuyQRvBrwjCkNldvck3uW6dxQedZFvBgreZ7m9b/13ypxebVEl+X+TQZ0tF
6kybgmAKW7yvcjO0+J26U7HV1QkCuoRQOtkqh8E9xru3M1TiwEP8AAFyO90rXuXm4FoEsziTJGgF
mAt8wp9vokN6yQ91LakNClenV84JdhK4Q4tL+oLWOvA1xC9gr3UuCW8q52of2IDbo+Pt9rSs3U1+
8y0S+TY00tObManLXMoMaJeBA0reSSBHDgnbWo88C5iCzpIp4u532+ZaRuPKJrXvptTva1WHzY8A
lMB34wt/ns78a2W/gQYFMEhEXDvcyXvM+obJJLpyuFwZp3bAYEixYeQ9SWiQPpfC8Scr8TgINg2Q
VRHMCBy+OjOjtLrxCK/lP/NM7fYALBZ+mcAst5mhnaaYxS5JUPFtPu+qR/kEpTRbPWjIwIvMavNq
wF3apoJ8O+HGO0mYb+kkuDMq6bj4ftyrQHyqtrDjz/zJsCRPBlNE8vIAkVbzL+g6EHeWn0Dt/T5v
60H18QniQRLgYq1zP5ujy1m/t17uZq+lp+0k0Ebc9rX1eYc4FYQvVch00y/+sZenJugx76Bvg2s1
iKud2b9K4EbRkNcp9zFECvDyB6Gob/3dEQNhLJQgYJogBq/jrZCnQxzx4+/simBXmwmh7wOzvv/M
n0vzJyoQj5MJonkrfdaZtcu18w2aYGg6gGCTAYDStXG1r+ukmmFcItxChomy7Sn7Ab0AS7ngdK/B
a9RbxVsN9W4imr5lTP3aAbc0T7n8UEVRpo5k7KAg+Rxfk0OMruHSCqCSAOGi5AcRqc9OX7fNrgZV
DYIQhBeEgBmpnIQWSQMI/FEIqcGxfumRqdROOWhFy22yGUDzI6FEriSIcOiiRlNN7IAjJHySmSQl
3wMNmA3AJAvVBAkEmnQNt2sKEchKlFJFRLRXl38YIVxVwONU20gA8R5eA6v7AA3a7fH/PsiuD7pr
u1R0FZoo0ScVq6uZj/ouvZvPjTOfevcCLin8WwdZjA7/rIEE33xUHNw5XhqPA9RRcWqn3cTPggWk
Pc7A4q7APh1emKQb5AtufSHll3pR1F0pkS88hV74CD4+yPXp4LvCF+xLQALBhbDTTfEeYiYhiOl6
1qn3uwpFfwFSOrjoQ8iEkPRd7ww5mbpyEAF81E4n9Q3Ae6+2QbFh1kBDWe2+VEyU2LeF9YlLqPkL
OnK8m9icmyI+seCDK/4qo3D351sof02DAKBIAd+C+jPS+oBw/Hw3IE3gfyFMIjbh9os/VbMmxJvK
lmMnKFZg3VefQLd7F2pfxamCT0BhOEMnkAhRdnX7UdvZh2JKXxMoUcoXnyOdQ6jDgw8FsJbhTbr/
RB+2W2xTa7ATm9Vw/HuD3Fgkg3JkecbGSnh8lXiI7tHZ/A5ysmTn25+5GXniqUAR82VAvXpy8eRl
baOVS8r1nFBOmoVNYfRkWXTvo4MPbsIH1JDnC5BTbzM6S+MLUjbanXbyjxpZJBYr8/fgDWSABKI9
1Os1pDYoF50FI+mqIQRVGHcnt5MtTckr+oGeYi59F3xMfIr2lJZZDvieYIVZvMwIpQYJXdQ1WUk6
vipVIGfLeuNLZiJ4PSRvQeolWuoMwAmiKZA/t0PW94MCNkmJnkexFqGSKkHI3cTlIkEGG9K9Itp1
NiFKM06jVRuEPQNpXPziqeUcs2o2ihLjStVgX4me2Jebsvx5eyAr+CiMZGGFOvLiVq/TdoCViBCr
TuhDKJL7yh9Pjaxbgl/3SMzXtkzkIWvlEX15LNDD91TC9QeQaVigaPwSKeYig9e2yfSqoqFnnKNP
Tio3fFeZdVswVm7tjFuOl3JSJRP6ofcx3jz02v45Gl/a6Lln5hW/p77IqIj0lIH+RdQFqVFlYSYU
XYJ3Upd8zbz+lYmTA8pmU2qCu17+7PGijDpglDop2skiwN4ZSNPzqoEegRrG4L37KnXhEKE7Tm5z
hiIp4+N0Ki+Xa2obBT6mfJjNKtrPugdaNENB7ZqHAjYL7Ljux0CrIiJoEJ+k/Fg02sYPyFTk+mSW
OXpJuWIr5zkDyrAafXBr/ccM5cijLAyASsFM3L+05ambcXmWXT3VrQmtjLOlxY1ze++wBkZ57tQK
fhX2sMhns9Xq0LnSJ8Eq2rFi+CzLEOWzQaiWstCQGdSeEuUIQLtZxix41+r8oWqEZ51AsomUx8pa
UkZCA5S8D0btJnkZ4mMwxXbj/5gjT0EFu1FZJNKrexFdPDpkC8BrRZMSpWXXqT7ByUeKq1e6NzRQ
mT9MneD+xULpKNugDQy8xhq1UEk7iXORwI7STNYsb8NZcDoucW5bWQ1kCyvUKmW6XGsx+jhAiV7e
5c2UukHLvWkt8Hii2F2KIGblp1gWqVOokHyxH8sckIPOd4vurVKAgedx4emCnRgn29vjW40ai/FR
tz70TMdqV8FaX2054Smud8oQXuZ6sAuovEp65N22xxod5ZB5NvdxVMNe2oxupknnUm1MWU+dqI2P
YyGmjF227o3/egkdFfVWTDUtgpf0AhCc42Pd/Kq0r5G7vz2s9RP3zzzSxCXAUEZxmcNOa4jvTQLS
lDrOuT3UwO/ELEPTxjiqTg72VYsvM0AqxP4X15YsUgPWaMXrA6qJEKsEMtqac0XdLoGe7VLICGis
fMbqMqJZDvsOyGBwNF0bMkQ1E40JyxiWh6xyx+QilMjb1i+hv7k9s6sOurBEnQADpxn5PMKSIT63
PObRzZFFyGuzS3QTNBV/4y+kp5RwnKCdk4oqMjekbdSTdaxgKRLsDMKG7Swe1HRgVJ5XF2thigot
cZ2UfAlSAAvYhQddHN5iZbLyQd3WisEY1epZszBFxZQm5nIIhWES5QB1HENF03z3IetMNbLvZUhc
kBZ2qGgSy5DX/d08lIMiarZzvFTEsLRz+EaVPraQy2nPs24prX3bSVhTSUWVRAvHrqgxlZUkm61o
FGZagwoXei1DrrBCygqOmIwSzcekzZr89dr5q6woIcwJa0o8/kxRM+LF4KSPwbbNolc/z9BL3nS/
YuglJQZ6qHToiMSNHVe+DVHeFxmpmNujJ/boB+rie2hymJ7T8nLo0LKVI4UkAFety6DiClVHKVxO
tVPDAXvVX8w4CAcV0AEC5itLlEdxRapIY17DJo8eZwhnO3Ix2XMJKm1RZiTqV/AvMr80RrlV2nMF
sEvocMmqvdTvedWSo7shswvtCfQ0KQr8EesWs5KwvbZJLTLeaS0k7kmDmLDLo1PWYiJLu40fEslU
O1suDgG/SWIHtSu/PUz6Rhh2YXuvRU6t7qOAlQdY28GLKaBLNBw3SaGU4nMaJXgfkuZLFROvHH1G
NZBEU9qVkAICnwc0GsHQQoU/oQwKKSpgJtY6b1TzN0GfL7e9de3oWJqgwp4RSEjAAy9syXFjNvK+
weE/c2chefb5H//NFOWkqtHqWitgY9SNYIbZpeEqt9T2CpdbTcGYufUF+jNzlI+2TehnKQS+LQQi
iwcHAQeEpsx4Dq0bIRI9EF9GSwE1oGQ09KjhsOuSBt2ScWhlgb8vpZyxRGtnrgqKoH/MUGOpo7Tw
q5nUA/PDWD+qXPPa5McibV0VgsshyH0Y59Pq9WlpkdptsyTnfNzCYpePVlhsjJ8YnHScSnMXcdY8
WV2fu3/hHOjIAALz/5uzr6N4i3to25HeRz4AwA09u5w2OGl7NITHVmKR4a/uq4Ux8vNFPqRMgzxA
YhOPolJyxiGCN3IW+P8tv3T7QDCF3pGF58K4VDVSJM8dOOxZ76X1OV58A7W3g3xOR6PGgFXVNPz3
Ub4PExzIjszhBCsdf6hNXT412tvteWbapTZ8qWmhNjSwW8+JCSVBvr8UoJAT3RIqX1yamaWKQq9s
C7gZ3Da9ul0WI6a2S571XJxPsFx2TspDA0AdvZ71ollfWqKbhIsTdMnJnWixtNww8wUXkJLizNtN
CzUfqe1ebw9kBSyI0whyEf8YoS72g1G3mjECNSAYJ8gEt+KLYXg1d5fJxz6CtM2LIXpNe9SLz5ZF
y7EaDBamqas+VyUy1yPdY0mAa3QKb87RIxcCxlbzlgopQE5TGNFg7T6D1AFw4IBHat8gEkqZx3ww
E4hE+Tj1h9Ywtcj1SwAyJAgTtxu9cBjTu5ZtXlikT9deF9NmymGx17xWdNTiPCWz6ffQ+wtbU8Jr
oylNPmXhwFf9Ewy/ALeT1l36sSEJBurxCswa/HMe1U7EA/kS9BvG6FY9dGGG2oBjaySDWqD2rHOf
bWdW2h1CuKn7lcWBfxv83rX2AKo7PnbE8D2oRlMpNMbpSEx8u1csPoHaiaMUpmkckvJ3ldl8qLiJ
fD/J47nuGEfX+pQa0GiVQez+LeEV1zok1EbU9ArurhkviX/Ig+3t+Vyfzn9N0LTUQZdXRdfBRJWj
Zq6V9pD+TW4Qaib/jIJuk88EH3LBZBQKOhTrpLCDaR8yGS1WvR4KB2CZATm6LlM7mw+ENOJ0WEmT
8A1/94Ra39Ra6cT+fMgVyRvUSw4RHbwlCsaBuBpUFqap8xCistkc9XgJpcJzOYamkfbmEHXbzn+T
hvemmhl7YDWkLOwRt1kE6SoUlHjoyYQasyfNoycOvFMWopkZ/SmoVI/UJaJUsG+7CmuY1M7Lxn6U
eGJWNLhnzv/o0yo0W2lyC+ld6DNnEEtGUmH1cQo5FNDSosaEqjK1qF0oZ0Y7Y2YjEbrA4vgkzOUh
EkpP1wHlEp4iYdqMAT5Dm0Dw4ENT2TS4FzTkmnoDdWp1cG9PwepugcICD/QBFHLoDip5jKYuVnS0
kFejl4rd/RiyamokeHwLLv+aAEPt9eL2Jd74cwgTwJcMyhHvwTjxdNmVxr+JYgtD9FHfKVpmjADh
+qpvRT5UjNrQLJN5k4esvPNqHFuYog58UU+LiCfL2LebXr3ow0srsM7Z9Xf1wgjlK7nazvzUYjxa
FiBBKpkDkEcJ2gH81opzp9UckWQUGla5jmmY2v65D1b/UCA9yTw0AP3AnNHlLm964J/q0ZzUjVQd
K+1vjobFaKkYoPdFosccjOairXGy6Qee1vSMu8vquv2We0RSFDB5yoiUp9mok3XLE30zRqBlmFRH
EyTr9q5adfmFGSqwVKI66bEKM5CGMLvyoy5Au0coGmLX90eGsdXDe2GMOrwh9q4V9QRj1ZSbU3os
wQA3BT+aYmaES5YhEk4XUVoNhBrPThiK8nM8eGDVMzVU+iJGpZS1RuSwWJhRShwASQxH4NH1kwXZ
Q8hPblY1D7fXaN0MKDtBD44CKQ1pBX9ymKErGvSWEmQLpAmlgYdRFP7K4f5YoQJFnpR1gLoEKABb
ZSMY4eNURV6cG4zMw+pJBmrDfwZDhYou0tKg0w3EWKRS5tCT/dxRok2LF3oV2DMrIcCaOypA6LU/
yF0Bc0FxDEVQ8fWQ3GVBW1hjovYq8l+hoY6YugzJXrsG9ANQvDn7EaU6yAb5BPmpKhskR0rn7vG2
b6w/inFUoasPgoSgFLn2QbnjwnYYfLB9tI4CVbzOaUNgnIpjWeyM1ob8dAcwQTCyxkwm7ttZ+cfu
b7jRwvfzYK6mPsGYZwHdzIAq+CPrBrJ6rVyYoE7JqefaNBVgAoLGNodRlNpGRaAVYysZE2sC3BfS
6gFLwYo1MmojaDnEnNIeLqNw2nYsu+e5Tr3bq7bqlYuRUZtAUaOu4RssmlEc6iwHuuZRg3feNrJ6
VV0YoVwfdBY6N00YB7L6psxtG0TBWpTMBgumjpBB383c5rZJ1tRRGyEd+CzvRJjMfR9J9XQH3Zf3
2yZWQ/tiVNSBpUo+yrA6Ym4FmG9eH3K/8Dr1EEG3428MSaAZFyVFQnfl9caK1XDwZYkDyYs2nIUs
DiwxR3PjCJ0IXX65bWv1FAaPzD+2qKWqqyZtVQP+kCl7pA1Gobal1pbQ1gE+ndum1r3ijylqiZoU
MJi8hClB6u6kYLJi+X7MQMDAd8FHX6dbdLM7Q+mLjOlcd/k/dql1k/kEurAJplNEjO9A0KcGT8E4
MCo8q5F4MZHUDUNCB5IvkdHpst2m96UcAbUGUUfFLWvDCUL39mSuO+OfQZHPWQTBues7Q8gwqDRw
elTI+tKTmndZZUFHWXaoIC+kQ69XPIYlAmkzkrdfFaEqlzx0RcyKuiSqfg/s/4wJDKDXY8p1LvMj
HbaM8CkatiDjlBJwFnbWPEA5L3mYjV8j/1jILSN2rBBGIDX579qh3fba8MipqTpnMBw14N6MfzW+
Ebj6yJstLiRVwnlZ+dD3k2n0UGXBk7PsfVfsoagoQVOh1+5HuTpPGc8qed92KbDpXn9W3mpy06dY
4zZ+avu9ol/aItzF6bOqvie1ytgm69sTvGEChOagPktFHUmYSoj54syrUx7EiVZfoH1daqAQtR3z
HxPAV0bIiAirzqWhg00TkMHBU+N6gGPii2JUI2gjc2lqodO0b430s1IZb9711PPCDvmOxWbhuimO
Gx9D06ptmW+zCJRVn2m9yfrLJHiCiLP2q+6eqvQyyb59e6OuLuLCNhUXZL0SW5Wc6VK1SVVg0SGz
g6J+p7tdYPPd8B+nlIoLEHkSYqGFuSD7WUVHubQqaEErjEGtnraLQVFRoTFiNS0lWOmTeaso3ZfQ
iYzb+m3fQCX3es1SPjbKPIKJqEILG+IahyQvd04r9/b6rJ4O4C4AZzUPTQ+R8kHd6MU2zgLUPsbi
wMnSQc34Z7XW7m+bWb8tL+xQPtiGZdL5EmKMNLygOihITgy1LQFEhIHD1zYHeSXfDDuesavXfX9h
l/I/ceKappthtwZKre6rnT9LJh6Ptp9DiTABS6zxo8nDzzIGFVOFtomuudM04K1vj391ORefQfml
5M+5NLQklqXdrpTLfQOcXDaikYebGaZWrzQLU5RzZoZSDnh9Qasg+1LgOHWMx13pNsML6Bo3/2lY
NON60iR+LpE3ZVC7QRhZsGVMFi8zrp6rQQQaWSoki9H+p1OLKMujGmsDnLSaPLn5CfBTWWR2xNtK
+1TzDWN3r54EC2vUWhmdlrTaiLXih3exflL7vWg8D34ImO8+L92p7Rh7kGWQWrGk8Tm5KMjw8tgM
oA3FHYRaNOvimEmOojoSKx20Gr/+jJDu0lHCEGBjEW0SKCmYEzINc9w+3vaMdfTNwgZ1qfAbIKjy
EYPiU/5iRAOaBtOiN4tMBPVDOh6rIT7xbfNZSwNA4PL81PjzliMlrTo6RbUQWnWdxk6RSr6V96h2
QaU7M2PD5xhHxnoE/Ne56OYgH4ytSljhQ2N+3nGoYqSlfAwqSCrdnhGWHeqCAVaXuIw1uBVyihvJ
L5xKa0wIQjDMrO8VjWRJUX4FfSJ1cKhyAdwahqOpT706m01mdy04L0C1Nl54lalivnprBQMAOB/A
BADOyGt7waCNfiLDl9LESrXJLLq7DEXeMXwcQSSXbwyAkDm0i+Ss1rtVJ14YJj9f3GqCyODSgrSa
TVrlcePgDawWmNWgvbBAnY1pmCk42DGVI8jq8tktVd9OtE0hszhnVkP27yZTTKCOR+/1ULQ4NsZi
gGvk4b1SOREQFTzuSLIT9ayDaNULF6aoWfNHsefznJiqLmjNMNWGN7MgZkQ0lhVq5rIgBEcAeXNy
0Z2Byn8EOGfOavZaDZtAL4OpFCzw34C+4QAwGNp2gKgQkDqP7qbYKkDbLDUnI3XiBDypEuMcWqEl
kkFFin42InECtl1qc5Vpn2SJBpNtbiYH5X46q4/NUTz7LghvX8GegyvGNviFK8bt2LG2qRd26XNW
rJM8Fn6nROatDsJoIGPjsxjsO8Ge4sttW6vdkktjVOQGkVfS41pGejgNExL2AeSAwF5oqudsl3nl
3phNCPWmT5Ub2An0i30Qq9z+hLX9sPwC8Xo/oKQpRaoM95lHt4v304QcyaNe26rw47ah1TLW0hK1
80DUmItDAEtivEdI7qbOlvi9ogA6Im1q1a1A41KxkhffFVpxLi6tUptQ1/tA7DnMcGMWhxmXzgc+
NsfARCo+fGmf/Pt9SzraI/uH7wSsWqvEciZqc4pzEvE9WK6glhi6/qN6jl8aW3MiUFROXoAFvcS2
bstWvVXuK5t7R8vw1gM7KLy7tJoNDnEwhoNPdSO91S5/4fYR69a+Fto1dHCC2gfq6DJNuZuq05zE
GZoBtfHoR6M1MY+ttQClQWWL9D8oApSXrj2szrM25SccHrlvKhNAbJnnMzsRVh8fSyvUOtfohEbv
Mayg0ZUHybqWHqD1KodfUofKfsq5huBU/NPMe4PhKhPvMLyb7BM6o7S0T6106nMtn2mwn0rAgDaB
xwMApqRFuRFjHlDsZBf2rSeXiVXilcnFwxZIo78pby0/gpyyi3NaRqUT+Eh8hFBcBg5EzkApZjmr
8Lj6wFyaod8IbcZJWQKvxpO81t2muZuHZ5VT0d782sRPfLFRqm0139+e4rUrwtIq9VbgyhGwctIl
K1fcLpm1/ZD+4oT0pZm4r9uWWB5LHT11zxd5rmN82nRWhKepf2j9X//JBP0siLu0y7UAgxGT2RIj
0fKl2Z3T3L5thrVUNF/jrBuh0g1k0mSXw4sc151O39biqVecQfiKhX0h2LyabW/bZcwgfdEPwrEX
+BBmA+W1Rt2sFy6K+HLbxnps/Teu0LdhRY+bMiuxStEAzGpfId3Bver6sK8V8SPWHxo92ty2uB4r
/1ikYsxkJHUq+7BYVwefx0UbRCGsm9aqDYAbwccICvRviKS80Rt08RLH6MJjYQxIjxhy0X3eHsnq
3Am/1YSA81LoueOBABpSQqUhVqo9cebEH/x0skVOsiv1FKBa99/sUTOXBfOUxKTFPqnua/nkJ24y
3cX6W+ZfRrVm3OBWnW8xOCoUa3wUJzxhQ5j6Gfj7bZ00ZpgwMHmr0WhhhAq1SdAPKHnDiD9UDrq+
LT4y8P7WTwB6MNyOtVhUuFWDPBYTHqYKoPwNQFacdv6YxgdJ3HMto7a0Onci4XnTQLHyLTWvtc1U
pj6uSxC0V6ZhJ4A9pGLxk69fexdWKHfIZbHkAKMExvYQnurNvEH1apsdStB0xCYKt9Aos6VtbnGH
zOUzEzKjjshYvxUhIFwMF99AeUnbyZxcJ9gC/edJwr37GZi+r9dHUQGpTWX3luJpkKafXiBHb0m7
WQHjn8z4hlX44fIbKCdCbnTMmgDz0IHPys4GS7kf940HPsGP6jO8SE5SgvqqEpzbu3H9UrwYO+VR
aS5OalPBLigzdQ4y3uO+3Yhf/hc4U1Bb4l3RrD5QJT2B1FzSnL9gEb6ee+Lxi3uKL8tJYkSwrzwc
jAwXcf9uAJ46huXJ1O+7vX8vHv3ZDD5uD3x10y7GTR3ssdqUikqkE2PQpSFLA2kTzmlYRSCGld8P
ocXotARtD8Bw42CqP2L//0i7st26cWX7RQIkShSlVw178OzY8ZAXIXYSzfOsr79Lxj1tbZpnE52D
fgjQBvYSyWKxWKxa65JmbpoMzlJLbsjrx36JOD8H83H0b2AIbQOw4q2TGOZuFrHfOm4ythY5qv5n
iVRcrlTkbWUls0JntEFd4+ANKlQMm2iYgdpXv5TA8LL0EEBvdLYeTeQN43Z3fsWEREubLfIR92/w
wiq3lX7Nn85u7TKG2zF7wT/ok2U3tIVu4qv61rnqN+Wq2HffjcTN7pWreX/+KyRe8YOPcfMRHWjy
4LFgN7WGvTJqu9JwIcX0N+fWZmo5j1SC+HqIVrupm8IJzNqlkOtIZSGhbAE5n5M1xVqmABQ1eW81
v+29OnqnqT+ntZNIBchFKcvt8nGehipTk7PVyypD68wMzcx3KvPioff61ouQeKPVjnVPaAGV+DjZ
knEuhvS1Cm0IDLPr90g4TNlvlFJLFkw2lZw7QWl6CRlcYNjEGZeXMT/my95CrR8EKHeLKcnUSPY7
X4xG5ybuh3XhcstXej+G8lOBLZgcFzK4s305KRKrlx3TH3/fmH1lwebjBouXHVG+TS4gcVtddZe2
nznxdbtLnFZ3v82779l+uBgdCtnm89tOGAt/bogP37DBR/dBgLdMjFhJOz9kDKlAiXtZze+rD6XE
Bnk/iAd5Yp6hV6huEIRWVvnUR0dmX3b1U5T5TJcMRQbERTx0UuoyXzmXqnlXR6BDukDrZjZ6/V+V
0YCQ4Z8hcV7EHMY8mtAt7KrlO5rNEZlmeGstZR284rWxGF4IwUuMxrPTc2BOdFXLzJVrCCWuuZWi
GOl4fvXFu+sTgdvBsxqRxTJhfYuWOHNc43Qp3YAZV0OpOFlIvXZkkiP1I/v/1R4+Mbkdba3PdfXK
XhcX9XNKGK54WQGdTzvLD6ytDBywYU4ouFbT+TXujRy9xWizNzOmgGQ8VvQ30i/tez+hoaoxrOlK
Hafqh9FF2Td0VxogswL9kINKgPiQLy0qVyu0ktV9Z/1BWWHw1M/q/AbtSsht1ROoXVNdsd25Qz1C
aobhIexYsMs7qiNqq+z0mg3hcM3mOTyiFw6kmF133XYxXcVujMmrbT1+H6wZKlOpTQ8La43fkVon
0N5Ic+SGFOon+vSgVizfpzV90CfFPhglAZ+jEt+VdqxIFlScjIDB/L/N8PQyc7AwlAZgdkF4oaDY
f1qcPOlxzL3UkEZUrpbyO97O7EFGoC0+Cz5xuSx7MUcaQRHZmoFcwImiOEFmuunfHd+fKFxkpLCs
AMUSdkQNmjPau8Gwi4Lf5/eEeAp1sLepkEtYGXROt11Y20ZazADpk4dw2avj94XuUwR96M/I453S
vjVrRdvfHHQbVC5mMFYl52YCatD+jOunWEtAh3epDEc9fUipLAUiXK4NGudaMhZTcF4DTVFeY/3d
QLfVwvz/cSJ57zKVSRjYAEmq+6C/JfbNpJZOX17MkdciM1+U7og3l0r2BC48CHR75TQEHQhoxk4X
sIrsLFs6UGSxJtgv0+TmcXTTj+FNw+afrM3/5oDbwHErB4pG1vQEXDah9mrUzqzEDtMdI72apDMq
qmRH+/E/I+OWzWxG21IUjMxOyNFUEieyDpX9qiAm19hlGqEn2PCx8c4vpCgqQgJrFUAFXbT6IQq3
iRFqEAgqxcp5N0+507TZbi5Sdyx78AIV+yhMDnPeotFcfT4PK1pGa9XkRkEhSJ34EsYCekaQuoN8
fNDigGX3A01SOOUWFz77WsUj6Xk40ZbYwnHhQxAxqqgT4FL1fsxav7W+J53MTYoO3C0IZ5qsseyl
HAASlr8hZxGn3pCBYgHsCuUlCUxJRKSt/pA/a9Hqg8ddU1uVBTi4OFvGarLBN2KmkZMFP0fLQf2y
pwegInrscea1UBdD07A9d06gvf3FhIJce0UHTwCfAM0Uo0qsEs3kjPyCn3Xj5bmTXdCF87nB4Bat
zqnepCtnRhoRtMrsxxCtdAmi9lfS/zJkdFJCE7FAL4maBsNEieupY7H0tAzpiJ1e6EjiRKAYepto
KbmDiKI+JKb/A8Kf4OkI+l1lpRGsy/YpKuiuQMX536zMJwR3WJvVohS9gnG0VexHyE7Vc+eaw6/z
KML9a6tEg6IcSBF547P1zo7jBGszaE9d6hIzgQngLRYk0mzIJKYuNIQNGOeEkZdZSJkCzB4eAvNO
s9AFT9/QtOpRdoy6v2jYgxe2UWUOyRAI5JwaQtAXFQu0VTiAVPuQNU4yUb9IJRto/WZ+925R1t29
8bugSaUlbbGBSvsmQGmCyfYpuUsyCYzIvW9huMfjfpyW2VjZLcKlOGSdsW8HlFnq1q5KidODw7mY
blVNxpAm2ktbVG7n2mkQ2mO/opJXu/9DugtiP543QNn88d4PKi8t0QDRdxPSZzbeeSqLvE4FOJ60
b+exhMNZ22sNa+UvULmTuWBZ3g0G+CRGWIKqWRejQV8b8OqehxEOCU8dH+4HPIccTNWVyaz1gKG4
uqGQy77rK+OPHpZ7VN/uz2MJ9i94TMlq44gFoRN9an5NEhs1SorRv2YdbgkUl8bhRo9l5HXrOnNG
foLCbdxiNkpwIbRofWkO1dI5jeyIEJg3ACB/poIwnEBh53QYsznHcxoAgKatl6OPcdEM0Jg+Lg10
GQPlPWpzp7UCySOPwB+B45bYKAwDoZPKE2PZQWTqYdOhvYzBg6uBM5nGPasiJymuuquKysqcBIZx
grd+z8ZXzCHKQlAfgRK1YQfWgaQtD1l+XNpUMq6PPOyX9doMjDsDi8g0szYCkIbuC+NIiduZ+7T1
U/uJjTtSF+jtOUzJni690/UWAlJZRbhgq22HytOdIEijY0XwBfN8naGYiliHtDict31RJdUJCOfh
87W3eFnXL1VmP5hQ5pLYTjy1V62NhARLUFsVOZE2PpQIvySb/L+Ao8cXlGqEovj9dDFReLHMI+nR
XYDLNEW7pWLtsvi5MB5apXQCdoSWlAP5yfNjFm4UFGz+B5XzLUqVkVFlA/pq+p0WegVxEaju1Hof
lk6V4zlZxqkvXshPQM5m0WFX5MqCYTbtNfpa7MmtJ0kwJZxK1FyBGNOEru2X2qvZYEEVViPMVY27
m8mOJk+tZ4jbazrU1Gx0tIJ3v0czFF7GqLGY4P0qZdwIonFqqwQ9BSmmiXDodDlzs5uVdFzQVoBQ
OwgJWhdvovLn+dUTeestCGczSobysGWY10rY0J3Sl4zsVQh2MXdsJOeCqMFO20JxhtKpIG0LMozH
nHzU90/VfUyfo+ph6vY2+sPHys/S6yh709X90h/GzEUBaRx7REbkJvJ52+/g7KeLLdWCHiJ8HthC
Kv2pUGcPOQdU1U+SrSFcQahqrFrQqJflrzIpno1QVE8wYp2C6H03E8Wtyt35FRSV46Iq5ROFC4ki
u4oyIwNKQnNPa71pfrPUi0G9jOp9QC8HBikmchWn1xpzp/6Vpn+C5a2VlXOus8Y7+O1XcNY6V6o6
dj36hfXYZ6glHEu3r6nTRQx0yshbdpLsgnBuoe8L1gGovaC95nR3mBYLMoUBb1nsystaivcdRn7S
jsqyh7oo1oDWLF21ZleVWw4qS+oorSJMMIWQZO1PHnXwYuamkIROHTzyQF18hJZ9nzjZn+Yw7+Kr
5Pk3tNVvyU3saXscZs8ZVO/Vg4zcVTwH/3wYXxCNvE7dTyM+rLYe0iBy9OWY6pI7i8hBoBcUCsoq
W29j3Lou+jhnWaGjN7x5qlX4iARkGRd08TUi6w0RzfMWivNF8Qwpy0XHcLrWV/FukYIt4PxekSFw
Liivu2xMFyCU0ERptdpJZa9JwpNjOwjOuyTTlMfGAIg4OYIQIzL8Mf8ZqYcEotPKRdBeaTI2J5EV
QJ/gQ/TZtJC1Od0JkJvP50RbrcDYqZZfo9lABvHxgsnvbgIiglWgACEx3yAZGBFuDgmsAEKuF+2u
3du2177H++fZ63dQAvYCNwAFh5MzB7XRvqwUXuSyt/CcZShlTrN5HWIMqlEVfhqRMTMu4kVy7gtx
EOtD9kGzdNj76VRa5ohirhjDnKfb2PSM5M0sbyl5OG+FwgXboHAOWyXKuHK5wmGDFc9UDmaIinJZ
O52o7BohGagjGNSHKETzTscykqxnQ4mcoW3lN4q6b9BnaT0F4VO/ODotL1P7Lge+Ye3QKGLLdpoI
nkBaxkIeD1coMNOewmezGUZaOaOOcVXrGb2J3bPomU7vpHhUaidaPFT3WNgU+i2R8XIJtvmaPrJQ
1Y5cvka5HdEy3D+hzolqUFX5ZVW1F7ZURpAlwlhJ06GMh7suLmyn4+vToe1m20S+rRoqR5vpDgI6
9+cNRXCmErJm9BA6IBNqc+NQR81MmwHCzTSyQFfqL+CuaKw/fey3EKmOrd15OIH1n8BxrsuMQF8Q
rzrRygj6LcW61pUJrTyI6el0OA/1cTRxDgUClgguTR1ayUh9nE5fBGr3JrBRiD9elGjAGF0QtjgU
sl9ef1HuhwSdNqX/hno/h34bXLD8QV4w9N5zL73SXdVhaLo4/0Wiud58EH+WKnZmjIuBD1p6VH3/
nlnkwWVHYHkZwuuqmf/iQowJMFAOgPZS6IJx23MIKTroCuBpqwQ4VHsND6N+b1+ig506r2PulMxJ
Z/f8KD80Kr/O+ycs53tIMyA9CboX9yn3wW0Rgoh2D3klJzgad/HVcrB3w2XmTI7t2z/wdJk7P+3j
z/YAajvdCXft2w3I0rrd7Ab++Q8TRbGYDwbqCVxddeiGnxpE2MUgzg7wYcF3ZVddhV73DipLywuu
Ql8D99LaVebmx79gWzqBJaewQZgp2rIyAocthCz1wbGezw9MVM16gsAttK6OdKgZEKb3wdMPaGe8
KW+Sl/Z77AYPFDlgJ3wwXiqEkyhH8C4iP3X+/I+fwC16XqU0zEIoRUOw1QFD15t2ZXjl97v8+v21
uqb78TlwsdKKZznUmy9l9NWiaqWTKeBiSJuEId55MAXK4Xq6zf9YLvpQzIN1fH8p92j6CgpH+WE8
WA/2nt3Pzq/zwxddPE/gV7+3SXJNDeqIjBjDp7e3lmvuhzfNm1BaG95DcLGCMrPugq1RRmQjOOUh
94XeKlSF4DTiPZwNxaoqX1JwTQd+W+0oiZEdz9zJ9PBIo3bXSniBkgo1cS0USf6II3+SPQQIz2Cd
GXhHI9CdwEPs6cDnilUmgxCMu3S4XOudk6qGA6eMPp29rh9L+9ZqnRAk7Xlxs1g3lez+KzpQUFFr
YPxURysbt6eVCcpWRg/8kV5aiRcmx8IOkQ9+Or/AMhhuD48mmrJbFesboNF2qcsrdIS/K030Tetk
uhIipVOiW4ZlgiGHoQqfG1IEHm2NrrYE/nK386J9cG/52XF6tB61vX4YLqdvynXx54H+QtSxw1Gy
a6EDPbnts2xXiT3m5lO4YTdJCzYIBbObQg/YG3AHxtU02eVujTZKd0I3pzPs1d1ywY7n51t0x1lj
Hg2FZCAJQvLi1K6mGR1EmpFgEjpIlrFprxDb7SCoOk45+jri+RYJ1p/oX/VJK+O2EcVdSI0bsCvc
xL88ZYAJSa/rGduKhOj0+T0E384PTrRtTYgjgnnKVHGZ4mOumdrg2MCskmieJyesShbuJi3MoF6W
h7V/Hm39Nf443qJxIVcS1u1cT0DLuu5YoNW2a3V/tgY3jcFJEb2eRxPOHYaGqkAVDCL8a1PLIOPV
j2UHlxOjhK29mtRMcoMSJfqhEQ3KWFRAfWRQT20jTMoZaqFV55bl7ECBylkge2o3lp8G5eVQFBfB
CIkKIz6wxnCWtndLDXq3je4SSi/OD5eIHANqIEG9DxcEwkHu6CVDHupD33TgErH8aupcww4u8znb
T8F00DKyK4psx8YHrTTdXNX3WT8fQRTu1BZUAWhyBck+N4IeZA+Gpj74kRQ/Uzxq0b4CK252PcfW
CFKHDA+sTBKmCXcY2CsQH+vUwAnC7bDUIJESqvhyrX5h45VmO6R7rSCFGd3RypmKS1OVCmyv/oK3
xS3mOpubY9IMaKOqLTDDNnVivE4XuuKGo5/ryk4tbyf7Wssyx+5RUbPr/yJ9SLbg3LaLsoBMyQzw
flS+d21yYVqPrdb5Cdoip6B2jPntvHEIo4ItIr/1Cou2U7cOF6peFnJBUfGaInFpGp4Zms5Yezo0
TEDvqYM/q+2cTN1DwqXIfo/zJbN/S75mNcVzk8/dh/B+koXqhK+BEqhnT1cflaXUI5O/BKnPgru6
eFGVHGRNz3X2W7EeJPiCEjHCkOQz4dANPNpyW4WmWlNHpMf8k8cG0ZARPeGWTsiRQimb7ewU9TGy
N1zRlWuLyYWlRqxp1WQMndtmD9Gws+KLWYGki76DbqRThhLPJHC1tsVwlcYDnYbXNW5LUaZGBVNR
jpa3mdMp9kPdWND2hC5q/GOoZA+e63px63mCxm2mJtAaM4zXkrsihNFc5yBbD5hXmt/SsXXS9trQ
JaeyGBE5bgiZrVWo3PhQqmUUaYvYksUZ1LyQkjOeE7Tc97n+MPZ/0DoIojZZ/YLI3du4suEaj7oW
lPlxdpMYydCZFDVBkKVs6Q0B8TohhWM0vjoeSeYrS+YaCuo2f9K+hATEsdYP501XcKidfAFnRdE8
6kpoY6Z1Vr4UbVUd7Y40kqNEaDybYXKTa8SjEpZrCVc8hMcwjF2T3jdm7OIladcZf1HUiyHh2Q9t
xji4DN4ZJB3LpwVLaceqz8jiWvGzFsePXWnt5gRWq1US41m//4u5fiJSjmgPYZuWDP1aPYbawopk
h6AN3VSqByJeK9TvoL8ZV6MPn7w5YhTTsMYyQWGhgiuZUynLD1WmlSZwKpi7TwjOrQdEr0ay1sGp
SXFAYhRcw7u17KAIvQncbER5OW9+QsuwCRR+bNBMwXWenpr6FKOAbFWaUwpnUPRdG9w28d7KXL2Y
vfNQ4s22weJMfShsiECNwGJLqd7NXXVtx+Z9v9j7akClpk6UB2LE4NNCRtmZ2my+g0S67tc0uuiz
PLntrDz/LvmmdXxfLGfzTdzOsIdqHOwY3xTkyRNUQH/kanWTZel7MD7leABMQcU8KsGepomzGKB2
C8J3YkKO+vx3CEI929p8Budvy5L2ibWWrELgbbDphQZhuWB6YjLtdDEORWkOlHmYxbclLW1R4p0K
OHHoWuqehemxRN+VtDpcFJ5gQJ9A3FobdJhivce8Dta7GvV7c+6QEg3Y9zAqDnr2atqQagSbij53
Xt4+t2S466n9DM0pRyvSm2RGi6ktI48Qbq7NR3GLXeIBf1IjfJRKHcKuDMSJrbXPGfoO0KkyzZJF
FXqlDRy3qIqi9EpDMNn9jNx3502DV6Ke5m8sB6u5aoNBApSLPEcV8p9TgnK/unKhgrQDZ7hDUXyV
apIzRDx5n0CcZyoTMxjmBNp5afHLoMsdi+9BAEsLr5/f9WCUeHSxoX6icWdIM0ZtjFJTbAhdx83V
Ue12r2jNja1KvNL6Q18dwD9A/NFR5qDgozlKaKP4tUXWPFO9vMvBef1cRx6z0kuQ0p1fMVFzPo5G
xKsWQg8IjnFLlgaoXPwoRF7y6TBB6EtDOUMBTubMKG9SEEUqZrWz6K++/0OL3wTts7gJQtzV9sw+
l3yMyEa338Kt6kJJnRY5zpt2TAqnQf2AN9Z65BlxlB7Oj1u0pFsobkkrWmZWYgAqHcNjNmige+uP
EHUHQZiMvF8yKr6jde6riUxoLXKpplyXNTL+OjmYTPK+JTzQNiPi21hhNVnJAsAESrbvY+NZKVHx
TTtfCUH91RE31VDJNpr7VaxoHhKfxXg3NAwnHmUadqLdCa8OrT4wbCBVyiX2LHXslZrCjNtwdDMI
O5odc1ubXo3dW6xNDyNkJyWeZzVTfueAWBGVFRYyaV+EVUZEKU20Sq3qs/7dbiAh0JZJBtCi9mqd
zF4YyoS8xOv6CUlOo5WgCtBbtcrvMqtmbqgslt/EI7RQByp74Fon7MvoNBPvWwwbVeVPylwblZjp
mFBwQ13H4S8bnL9E7fcqNKaS9A+jCaJASCKS/liqg8T7rafjF3CkfU0TRc9r8vl0nJaW6PpYA7ya
k12c0G/psEgS/MKp3EBwG58kU6KWCxxsb6Y7lPUf1CzzykjWLS9KBYFP9HMo3K7XC6xStjryJLvS
o+9jFKEo+L4lXlpfmBFYFdQXBV1xf+FqdOTsCTTY1mvI6fwVtZ3bbYtD0exx18mDXZH0ewadOcWK
JAVGQq+2geJMsqcm2mQNQEWW6U+IIZJ5xKuzfQvJ7rvzoxLucbzJ6DjnUaLOt2im0I3FuyumUslc
RKvoWS/AfYCYqsnfqBX+1Rx+onHRSxOmrZGtgUWgXZsWnjCTox3FTipLcwrdyGZUnK1DElFl2YxR
zWG+nyLwp1R/bLW9mKLnAZK456dQvFqfg+KsvozKmmRrd5bSgaHVvk7ZWxeMt63M7EVRhb0ZFGf1
pIi7lECmxh3m2PbqMEjxGN3dd2x8Ccl4089j7IboP7nMzMSQrZwQHLUdeDqzjbUb9NT6B5QiqVoO
cAoqB6XypuldaY92Hjtl+5BVf6RMscJZ/QTkle+rUEfDXQ3AUtuP9c++8+z0OVdlvYoiOmrb3uBw
2xqvsHWgtiBl6zxsgdCPD4HXoxTXMRy6/6lcz157u/i5Fz4oV6Z/3nKE/nKDze3zwR6SmZUrNhTf
aZbsGLGPuS47VMXB4QaHu5AvFIKURQ+c9KfhmxfENyyffqv8eVd8q0EtisNuD3JTSRQseo07mVru
vhaOuMxZ1Qr7VPpZ5CmHwDeuxyfjd74vDnMGvSi3+QMpLipxasJ5/VDKNFAG/KXQCs1mcRkEALbI
ta2hIbP2ZtbIhreuzpcDdYPCrZ5CuljXVstJmj1tbymUe3IUiS+tB92CKiz9cN7XuJvhQLKHx/OW
I9wdG2xuRYucDXGlADvsjMs5A4haX4EAZd/E5uE8lNCXbqC4VQSlBPjJQ0AVyrhXwBlD5gTiaShY
MDNUHNLv5+Fka7f+fZMPm6qg6rMCcJr9Wmn35Vo3LXNmstlb/77BoBmSRkiSYvaaGEfDfd4dQnZh
/UV7DQrU8PCn6qjnwpPXKUzb6V1kpSpOoeIyU7ymeo+kpGyCRwo0mlC8h6GgEf9xGHU3VLlFENXR
7lmz+otxrBpvXF4Xpb1GI7o/LNVLoT2mRflwfp2EgcMGmDv14rbAb66BQ4wEn1275QJH0gXOiLoo
M4HQsEn/4rViO1TuCMqpFc+mtYYqKhpfJ8J24GScguFeq9daMVXCd7fa9Zft/TlA/gCKCjWKhjVW
STq0KPThz2FGI9b5SZRhcIdPASUDG3TGIDzFquFmEDjqrMpSRkJr3wyE81Nz1lGjbwHS9xXIrFTq
BsTyF6Yh/CplwZCowAYGuXZdo4oPxa7c/q3bWpvJjGmrk0O57OPyLgleUeNthI+djgTk/EzosU/u
qujYyh7zRYQjJ+Dcxh7HrizitRXWyPyUXhrkOjSfKWgVJifDg1p9pVHHGiSnjTA0Ah+1ZhCVILLk
RrzUFWvLGKCFkj9PEbobktgbCfErajhta0IkMXHVXNmdtx3xYDe43GCnNrImc407F5T4zDGeac3Q
CazZn8oncHO42vxUQCSstJ5oKstwScE5v9O3mc7ACYTQJR1Qu3BdFjeMvkNPyovZRc/2deCFzSGQ
pUeEtrwZM+d1lHAJbVBTwwcQv02s+7o3HRrUO409nZ9d4TG0AeKcjUrVsekiAEUsOs64TFpKsVvJ
Xc7DSMbzcdPdnERJR5OpoivMZAdOPU7Pkb44Cl73tb6X3FNka/bx9w1YlBp4168BlpA/WuVPuhuE
xwDP+fVK3DTu1H43tWA/limPiANBdHRT9A2bIGrl3FyZ5yCDChHLd83ohGBMSqcQnQTK3tJzR2/K
A8lm/P/maKiJb2CilYU9ZGiAy+ynWf9d5f3x/LT/l6n4/CLOJ1YN2iXnBt3fQ3UP9olxuB0y9PtF
FxRU+0zfK3grMTvfDiXBlKjIG1Ien8Bc4NZCQ4YWFqZiqV+bUN93JnGmybw1ZwMdOMyvlNDRkvsu
ny8Ga8KLnXqkUX7U1Qc9iy5sGjzW5ttovRYtcdWewEyii4HhIWkk0b4rtd9t1vhhmDp1qanO0OLt
Y2UMGWuZcJcwLNwMhAsLiWmndKYYSDbcDd0xTN5rlAkZqhdOs2S1xA72c844B9sE1WAH692zJtDi
fGiDaa9W91p3a+BOoTA8uzyeNw/x5v8E5Dxr2KiZaYywjsoIQD9kH1pVQ4vm5J+HkVoh70QLdMgO
w7ov8luod9QWyGxyJ1RR/HVMUzfvew+k0KMmfS1Yrew0tqHQJ6Yg5UIbG3K73IxWNqr5iIoAuIqv
2iDeB8aFCYvH9aVP3lKktabEHYqrKfeafnDwbCkZ+NcJBr62tiqiXFJl/AOTYg56i0dpBOA1aHNa
5Ld2qXppxMQLasvL6eyy8q5RIblYuEv7jYLpO4tu1fnfMyqefgd3nBC0+fdRje+IuqXaIbkygn8E
bLRG0dwGZRI7YKSad+cHLxw7xLaRq1MpggbOA4wLScOU6gjH7JvMOIT1YyqjrF4/+8vyogzWogZu
2CovizYsLZ5BZzTiBGaFNwLIO1BImFgGmnIi4tnBVYu+FslJJhoWyk/1VUUc6Xu+lkghDAZlYFjT
fGOCEjafd+H0+/zUfQ2XcYJsMLh9OZl2iLp5AxeqyLUUmI20/ko2Cm5HxnOdBdO6OHnkDsjRzzd1
9nJ+EOtH8ouzHQRncz0yA7aiAIIVtwrrQSblm+FV1/7rHPLpXHEBzIj10NZt5k71tT79KtHQkN9b
uuRJQ7wiKDJAlgXUACaHks/mGM4ZVqQno9OFu7STLLl4tv4B4Ckqgni2ZjUFQDU/NM36rh4FD2QI
JNb79YjBbEGuHQRpFti9+JqtkEFWyF5nKxhCEFai3B2Od6kC+stM+uI5pEr6C2KJ3eMSJBBzb7M0
kNwihAP96H7SVB1dV9xMFokxqqWBgZIwQpv4MVedlqVOLiMqFVo4BQDEsZAyYFwsNrE6n1vQa6KB
7oc1oLknAKGPeX/exr8GB5jODQgXXpkRU+puBTGyvRXfLeNDNjzh0HH6vpWsnNACN1CcOy3DQMsW
A1BWcGWibbPoc/f8YIS2sUFYv2ATNqMK16yUAQij8ZLHhwkqhPONVn1vzYORvJSj5BFN5Lw1dBTD
f2NHfWFI6Ka2gVCfjcCqfCx0MJag5buJfkXVu8F+xMXx/OCE07dB4weHhsMR4T9eteZDnb0plSRp
I5w8dPOtLKqA4fNTqZ6GYzgoMLfhuQuvdPUmrRBa26/MeEnAkj6+nx+P0LxXmWZk3ECXx1/Gi0Gd
c2sJOzcZDAgpak5bJSjXlgUOMhjuJGpYbudjBZiMHg0bnYA6nILsSCXCxdkMhjuNlsQk1rwOptmV
N2CuOIY/aOi0FE1/fvZE3cI1by6XX/oD88YXC+2AidtcgTH2/JQKShKwm23DWllAETLyfYh6rS+o
novRK5B55GLy4h/mK1rcD4GTX6UQcPTtR6WSgIqH/onJeRBLGYyottF4iwjVHB7Jv6/mOB0T5zaa
Tkm0JMDvR/pVUx1M+7sto5MX28jnELitlcf2qBgWIEzrRqHH0EodKY+i8NSwLRzmpr7mgLlTY7Di
BeIxwMjrlRTnJzJOK29L++/7oCka5uCWQP9lrufkqQ9U037Cwbd27g0mXPqSDg9ZYEXoAbF68jal
UfnvG9ZPETkDWGo9VMIcDVXF+DxUF6r9/bxVi2ZuOyLOAJZUq/KB4Pe19lANf0YdOu7zfshlKV7R
UUhwzQEWeFm+VEfOmpagqwoOUJ08bYwcSg6DerTGFoHf4fyQRAa3heIMTokKCD7VcBeVjjTOknp6
9Fxbsfe/oaxfsTkOlcHswqQDChh1cm1w8Sxrgkvrb0DArWKuJD6olzkFWXpim529DgVCL5DSMECO
FskanYUmgFa9/4BwkXgTohgnjAASo2Np0WPPRENqmmqQG388PxwhEkO7Ffq8VBN8p6fDIRWyeomG
7cOMVRfzNpkOgeoPMuEqQWEMQlfEryvRL4RPP5Lzm7WZ0jkmMfKy7sAMt6bsKYEkraEvjYMOdweK
be6co7c5CHdmK6v6Xq2Lv9dssTnrs+ZOL0c8pbukWNyeNneLrUluG6JgAswPFo5E5BIZT3AURktU
wF7Wso4Q521fDJ7Rgqc26W1UTpXgJ+2aIPWI1YDhbewlD0Ki7YUjEAYD0hcDDvd0EQdGArbECJUY
BHKsEJTblXUVWN1fXAR03KTW/jxwIPDUuH2m2AZCTkRkgU/QXRYOpdeBlcuud+eNUjieTyCeHree
yzGqTADpagvBX60Juocir0YVlzmoYEp2tNg2N3DcEYJUZDnnJcJoM54cKI06WaIerAkRbsYg5hIX
bmejOna67atFdkkQxdRIuKB9BAkXkG9zS6cXWqBNsYXrHfJNhv2tqiJwO9ZXUUo8Q/vVgabn/NyK
vD5qD9ABpOI6p/K9Y8zuJ6MrVq9Px8ZRuyiEuGBcHEgN2tkBr0T1y/8GyO8+y0z1rgGgnZVICv8J
TdVJSgSJbHCoMT2fRxPtdXRgQokVumugk+HCDhTn1aPe47JqTOBLtUy8G8j0w4UzCB4Q1KQxxJ78
XmeLmuj5ap0ambzC9GeaOg3a8kGx3z2cH81HlMS7LvQA4+kOcTp4BTnTVHFHyLK2QzB4tA/dC7nW
wX7nTC/jTeqCQ4y8W8dxt9yYzvfi2ryd7+bbV9TeHuwDAwUI2nr9898jmt3t53ChTz0u6hJV+Jx1
EaegxKPw03kEAf0ERfnp54i5DRGXuU6gpty5+o7eBNegnLjrPHZgN/lF/6p4w0V1bTpQysEo86vC
72ShiuhA3OJz5tqRtkZBGfANcHJm2ZUV3wSl4pV4qjg/UgFx+zpSC5oveI5e1/fUaycZSjnbER2V
2KYvCk7AdC48cwJTlhnssxx3+L6DjB+6ytBEipoQTy17Wemo0PcxFOWDNRfMfHhwOf2ILNCW2mhx
g0rS/iKg8TE3LSdp+l1PwISQhc4w3yURqAqjX+eHL/LxW2AuxMFjfI37HICnsHD6+FCgg7WbjudB
RIvJ4Fw1E+lfPCtwU6xWdpOaJkJphe2XAOwle8t8o4vEwwkqC9YzH1QTyNBBApqn7kj70TB6MOK4
WnhnQoj2/0j7suXIkSTJX2mpd/QAcByOkal5wBV3BMng/QJhMpmO23Ef/vWryO2tDoKxxE6t5FMK
M2nwy9zcTE0VXfVOlKTrTqk3XdKsI308G8UL2nYdwXK0iStbNQ8XOlaujtVCVAq0LDi85glPSVJV
CeBj8Hc0qQN0bsyZnVUepAe/n9NrN5b5bzvzvOeQyzUFwgY7Jo/vSBR7pVK8ikB2O5XZRflzjJbg
eteCK4pDIGtoIwHAeebTNZGhf2IAS0EQESimEJGtK47kYDwEN4Tww9B3oaNyKXBURV0SaLrm7QGI
n0QxpsTh/IKGHEYdVyNoGIj+I+5vuuxD9M5Q+8P/vI90ai0gkNAygQIm8zQr2hYklqhwPAZ9KupN
HL/U0XtSvLTy+xJtxpXyHmxp4LrRAQ7GE2XmZOM+b0dc/5hRpJTbzh9R0+p9JTwpuk8Vn6pQTlKf
1KV85dV8zaXdmXMdEigxyeBic2TN/zk4t9K6rnz6eic90sqLaq96XPAyV1dPB7/F1O+JPzP3ZogU
1ZipU56maMzV95psE+VNjh/CJdbFa8ePXlia+bNU7zmNJkt4/9gQsivktz5xtCXO8au+5tLO7DCw
wSQDnezkDZCyyrqzUzvfktsG6Te3vCkDR7///sAvjOz3FXLxdAv6+F9zGE29+OiY5U88gdBUdve9
nStdlNiVSEVAzQccc+o8mydqk4OZecDVuzIcZa3c+9yBVBg9Ka/sLJx4Vd6AzKO3xcv3hq9dRZd2
Z1FNM4nOc9pjV9Y/WLcBhRyz/O9NqNPvmAdylzZmJ66TU8ITCTY6P1Vt9REa4u6woZvaDc78Xund
3CGgytNd9pY6O/QfOH8n3XP5BbOzl8amRKQUsytU9SYRsg/CK8cAoEPQm66sNgsDXprU2dU76mYz
GgMGbJ6NFfeUdwly1ZAdZUe0VYy9q7ipG62Qb2ptMdraM1uJLZpn38NH6i8lhv4vsz8F7KDYRKf+
bPabyGSGCOHE5ZXu81Ww2mSOodimrxxLpwapm6e59Z58KBv0OuereGU8GH/jjQ4iqr8+YTb9gwgg
PKnj2mzjLdCvqrGhS6TdVw8qdJTg1mUNMowzZ5fVmlLKfBpl8bOtfllaB7mcs9H9+n5pr/rUCzMz
T5cMZQFMN8wA3F13P0AdEfADVweony+Gp9dtgRXUQv82WIFmuygRySDCALYY5AbSFpVOA0Cbt4bp
jtEDNGD0DhIVeFcmH40RuebYHSy9dkWlHaSY+lJ6M7BkwR9ejZmxk/76qGkdLhyiVmdB0MklLhWI
OrfQRZAyxxo3I8S2jWdRrql8JEt5uml7fPEfoIIiwHJiMubgVbmyRk5U3JwZlW+TzDjjPP+NwA4t
un+ZmA2LhIk0jCWCAjUnXhU7vbKSE3TUsM0obcN8yR9ddRAX5ma7tW6tRgonBiOCjEvfoZ87RSIQ
4mp/Y7demJnt1t4olKENMHFGoqxZ7fNYdpEdcaTBLZYaGa8OCUkceBlEmtZvPs+LjcEQh8ZdgY2h
1KBCLQ1ba7y/IxAHlQNk5kEKpqmIi2cTZ+RV2iAqRe1N+RUSt0Ymjmh+FDgSeHOz2AkNsLqsv5/F
a9vPUqZyDvrxlC84SVMMRkl1LFaRgYOxIse0rxYc5DXvdWlidgtLJch1ywjDkiKkTMNTGts5qJ1I
8fD9UK65lEs7s7sgKsHXBYU5BFAAMdD6lNeeGHI75F6zpNS5ZGrm80uVK0mtwVSi5i5YgYtKRRuv
UzX7NHr/flRXK7KXw5p5yipPDDAC4/kgrdvRblSbHpqN5lmOeip2kEd0UztxFE+stvQU3j3EzgNz
lx5q01maO6nLb5h5kKxq+1Zupp3Z5l6We73gft9atq7sJAZA5M/vx3ztuF2amx2EEqQbI6cwB7b1
e2li3gFzKJgh+iVXdXVrghgUeSEFh2CeJFH6UhCpRcytlb4g+0I7UPYmlnbL1dm7sDLzVJYVpZna
Ih8UZauedmtJgkBusBvqzCvoDVvkHJ9eCl9W68Le7CWRl2gPCDqMCtx/9JeJbMEzceVb8gQlUtbZ
BXOkx9GV1+qx9Bs/OLDz31g+pL3MCVYEjqHZju0IVM3DEeOVULVIQNMUaY6xJOd31XFdGJltSTYa
ofR7UgMeubL6FIGn+PthXM3jQeDGMNF9OkHXZg5FJNAnGYLpRSadSn6TM8CngVN9j7SfVXcywI5X
HJi0SuT77w1f3f4XdmfeJVAVkYTTia8Fg5QICrgmIqKlV9nVXXJhZbZKUtVlnUBC1inzo8Y/tHGv
tpkNPSRW5KBGSz1uvH4/rqun7cLibMkGXpRWXkz7ot5a8UvUHVj9oi/d1VesgDUUuARAXcF4P6+D
dHIhi0aFlSKQnNgkftpzO6GnTokWnkJXmlxh4sLUbKFYAtElM8dTaAB7+FnpbLGODmIlHbSbqrKz
DXPGnfWiLFTrrriTSXAFfX6o7U/cZJ+j1KKWWsJ6JCXBPEVRRoJCtmhDW1MmRV4PCr3fr9qV3fjJ
3GyQDelTs09grlD3mXSnxGtFuvvehLI0pNleBNqtp+WUZ630ux6dNpWbdYc2dcFUitygp3S/Gs2v
6E6mt1W30/ObOjrVzG3h2MKF2b32pMR40U6GciiaG+epZaWWdUn0KJwXLjuSE+SlzvxNc+6ifbdv
1uFd62cQyF4n+xzVmW34UC8pa10JLj59wOyY5AHEvPQEHzAEfjD4ReiG1ktnHYtwqVKxONbZRVuV
cpRGOkwR5qJ5DnxSzNZ+hv5Hsn+P/fiJK260YTeQbt+3dnRfrN6WkqNLg53djZRywEMtrHybub3m
aqy2q8yL2CuJH7/fZEuWZrdiavKxyQ2MVRudLtiV6XZM7+rxHERLF8d0Imb37+UCzts4ASQgWlzB
UqVC5P61SRYC6mtZXgVqzhqeCjpF7D4bSq0VaqBNKgkQSNGDE7oZhtQviS/y3Ti4GBwwJo7Q9IUL
UbtyTMGhjkMBJl8FcN5Z0TJkdV2kqDKDcZq4Ffwb5LlReokbEOP2XkoDO04cZhnrrNix7iCFO7BC
jfrOIMdefzb62yiPbHUEQzVbJYEb885D3b2Xd4nwe+6aAi8fYo/aJqbBrg3AXEwHrwP4EHVtpx4e
O/C6NM2b2k5VNMeEelCR7MbqZDayP4SoQwO6ACXhJQ94Zeeo4E5XwGyHUECd3yhIyHAuCR1xADwg
g/oOCDcSx0L5Tl/q8L82w5emZs6W99ByTdXJVLSH9E0dOqSP7QiaAMw1igXPftUYukcNBT2kKlrE
Pl8kTPTgIyQwlnaWDfJJXwbxa6M8S/2et8e4aPzvT+CVm3ky9Je9mWNr6zGP8AbFq0l6lE0w+6r3
rDZ80Xrf21ka18yrQUuTFLUxjUsHXhSkgFR95/qKiHBVmHRDFymkrhgkCtruQbGEZ8sX9klJDWkA
Ou7WUUC4yopNJF5HSAvk5SlSvCUV8iuzCHQapSha6WDqnF//WW6WwmIWSO31wBmLhzEQyAz4fb6w
O67c+5/szLZioZBQq2WzdXLrNCSHVLmPliQDrjjKTyZmG5AIYkWkxLw1geaopHeMv9F6QBADgn4K
mVMUi2dbQRXEYHmIydLC9qnJhdsV4V0eL8QMV8dxYWXaHxfpoU6hkhHJsJLAv5EGojFL7VVXF+PC
wszjx1JoqYWAhTL7KEqPgFdSQZr0+3OzYGQuvqPpnDAckNYZAHxp9E1PNXjeBXT+wlzNFaloVnam
xjESudVPYae60ABwvx/HtXrT5aoT9fN6VBVajlHRa8GCIQ6RsdfHxOlBKNmMxC2ifD9BzfKwx2Nc
ttEzgkJ37qCL3g07kE728iroz02yVCeYlmgWFXz6qFnYnndx3lgSZjdrHyg/l+ORsV1a71CVUhKv
a2+/n4SrbuLfO+a3nOLFnowDuctjddqTUb/qIogbRU+QFQ2ShaavpfWcneG2s2hdWNMZTuKbtip3
WX7//UiWLMyuDV4yiw4yLKAZJshXaqMs7Ptref9PSzPzEkaUCmiVYa5SXb6ncRzbVPTUbq3xZugk
z0qoP0Tcbuo7C23O349u0fjMeYRMKDrtAxwI+T4LKiCBnbI9ZeIGymxDbDm9tMsldcHq1c2IrBeu
ftQcvlQd6ooaTJPCzsngsYLcizS0cwP0PKA58M24k/9GTx2BbieI3wEwVb+oI9JBqwvo93boQO1+
ZRW/H5ALa5XclQHGXJhQ9cpBu7Q1m9C+oWpWJlHnKPsa3cTMTvbFm3kIzg/qXfXOF3qnrjANAOJ1
MbSZa6YB6OWUHOa6d/kYPZrn5Dh+lJZd7MzRIZ6rbx71W7bk4uTvB6lPP7843oWpptBHgVW8Tr3+
V5fZ+kHbhKkdgmJlwdg1V3Ixwi+knErB5XyALRQ63TwuHQFIW3xHtdX3K3ft/rm0My3sxZhCPU6T
JoadjFgbI9V2Iejl+nEpQbRkZuaIWyWsSNZMZnTZof02RnZtKWt/Dc1xuSv0yaldjAUtpObYTkak
NYoRq+o5vs/3ipvv+LN2jg07WnDDV++8y8mb+WF0UsldMi1SnT+yN8j9vjZubUteBERlo9vSR7FT
7zug8m/Tx/+/ZZv5Z/jNtIoqWCbkvaePKqntUn743sbi8GYuuhsTRZKnvWEcCNBNr4rd7KLtRNvc
Y0j8WWyHm8SFKou6okvP7QWHos8cCm5tIxxK2EZdvMxs5aShEG8bkzqG9yIDVmAuxEhX4FQTLg0S
fGgohADqvLM9GNHJVTQKwM5FhLf9KUu3SQztMFfNajeKz2N5yIN1267K0ZXKY5wsnMQrGYbpA0C7
iK4DFKbnuAoxgPQmzYG2toAlT7rUzQpoZwNjBcnlAIqpmzE0oIniZUuMk4o5zebnOOmz6dnJ4ZQB
bmWiLzoxdsxETTIDTe466TfQzpasU8b3VfnMyaoyHy3d7tA/I3GPyB+K8mbgjaLb8pDcAh5qW0z2
CPgx+wMtg7XoEscs7pElgfhAxivXAoCyLjq7qV7Bv+A0zYkJSGYUa6KGKFBuOq32IcEy1vtaJCjU
vFIheVKjgW3AV9R1LLwi2+jllku5V/abXFoF8cbIhd1kG0HBFL+qunMyHAICnr7cZjFzs/wni3YM
DJYGooqMu5a4SeNTrqINyIf6e1Gsh/wUQ19x9OUG8Wr+CNI7OVjH5ppaj7y4Bb0bJA126XgL+hpT
SVxarc3yTBs/S4hddHvd2Mbs1uB7qXsIzScLBX+xT6odh+hdmWxMfpclq7x+C/p71E1y62x2a27Y
5riCZnWO8yN3IFOL3msNBBWnXvjoQfEiUJJkz3L9ws0INNcBJBa8xDiEkLBTHvL4LPE3MkIwJwCX
BSTIDIbpGlFT07a15FrRu8p1R2Mv8niE/IFURE6LQoraxeuM+th+TswfgnINflvR/GpKJ7b2cnBC
GqurH2jyoweDD3i0unKakB00r3NrcJLOZ5pXy/VGQlNFA95DXT2lpLdlTlc0eQZayM8iD/y5S/f9
19BpakmdpF00GWWhebtvprOg0sN2AuM4ysbcVH7jtl5kp/vabmRbviEHUNl62GFnmaFBdsERXjFv
IBelWZYCWV0ooX++WMpU5201wQTjPVpjnd5JnPxUyXZgP50NCHbm23cUjp5qr1wY+BUJTVQdLizP
DqbBR8OscKn9hgehUWhb2uIJ0qUZQlfnzvTMQ+HV+3Edbky3cOMVZGtBzeMu3QRX/MOnz5hddGFX
84b1+AzVAdMYTAeusYIz7n3+/ADud9tyzX1iP1s/v5/5r1HQ5+HPrjmIE4EWwkS9DERSYfZagA2s
KOyWLI1v+v6Z//s0vtlNJycZmJN01K8yOztqDtmFfoJxlm63arxgV69bZymldKWQ9XlssxsuC4lq
NRRzmj1CgWuT+yUkjj3kH9235nBMV7qzRDmwNMpZ1JwS8Oz8xu+a1pboq2A4Emn9/YJdu0UvZtKS
ZzFyOBZoUaqmo2KwH7K+FnK+KcD9WvdvqDi5Vjq8Nb1qm0kIWmOK9hq0pPVRdzv1Y37/KVc08C4n
+AuTt2WlamFNJXkEg7cWRGL8fBO7yTFwfySrwRV3uNVslFns2qd25/Q+0P7uVo/t8/cf8mUTWwTo
cIBxCboJAH6fHZ5eCsdUVgOEUWPlq7R0SjjX2jyo4933hr6sLwyhMRTQCgOUdmiA++ymrFSkhQHB
JiTeQFdu5JAZ8ojqf2/k6wrPrMzOpNoRkQ41rIBUFdzeAvGZzWMw/QJ7uyFODn1ZFK+yBU+4NLbZ
Cc2LPjNZGffo/7xt4vtC9/slTsvpV3xyArOBzQ4kMpZSLbcYmBTL8iZNyuxJlYgRg2hx5AezjdNf
UhsPC3nMa7sDrUsm2u1Bt03nD70kBkymE2mPcuBKrtEEpj721U4lzwvLtmRnCrgvHkdCU0ElPGIC
LcR1rjL4xopt1RdQArI9Ped3xU4/JBvdqZeQkF+fZdO8qtBIQxVHnyhPPltmprB6K0qgLbHBqduY
sv1U2Z1HVujL8KZ+JWdhqNN1/GUhLwzOFrJlZRtVLQwah2YfITO8shz91nzt/WEVbulxMR3xJTEw
G+HMsUr6mPdmCIOl7g8udzpbVSBX72h+DlGNBb/2tXD/2drv5NbFSrZ5yjuQJaFxxlVOdNW989Su
R091pveZWBmnGoFR6DRv2E3jeuneunoQ8RYA5SuAk1+6wEaF81wVWQ9gFSCt3bqfsli6sTTIq9uV
QAVUm1pDtXkRwWioWViYVgRb7S9IZziGJ+3LbfEjuDG9CumQY3bD/GZJY/f6ZoUiEkoXU6g3l39o
qWiZQWEXhaV37RbAej9w0x/qvXB0pzy1Pxb26nTsvuzVC3vTzy8WU5fUtAlD3jumCiRLA7FNmzjR
Cv2Jbi/bLV5/CzP7FX8wbZ8Li7Ng1myD1MgkjJC+stEukaf2wcTZ2bFvuMpo16fRNVfSBg0i61+D
Y74WW2kfL3T4T2Hrl1GDK1sB4Qxmeo4BrNKippxMzijda8ov2n58P63XB3lhYOYCgCzrQUYKX94M
BlDe3C612Illepe3gKe2hQW8C0r5FfreRg0p6BCSaShy9+GaFbED8gFbNQLbEuWpL/pNQomt9NWZ
6h1SfVK09MD4GuZPa3LxuTMH0iU0KWV1ut2MjfHav0HvzPDDc7G+K+x6Td8zX/RuvCXbwVEMd3BG
9/w/RsB8/gRrFrgRSRuqVMeMZWJTyq9Se0sjx6JPOTpsvl+cq4uPBAtEJXGuv2gxx51eRnEN/yVQ
68pFcRwGefW9ia8J4mk0YI4AzRsacXU62+RDbuJ5OnlkcHnraCc/tkdf34GGdnxpbHavbxtQ6DuR
X/nfG77qti7szt5rcVAlBPod2NiRutEKsUeVGmyfoxeG799buj6L/x7hLNiDpIQuGgZL1HqKokct
8r7//dMJmR9RoFwAeQF4AEHrDHdi1kUISq8SW5LpqxpJj+DGGu76fKXk6TFbgntcG82ltZkbzIxC
hHUKa6P11DKfN0uYpyUDsw1hmJE+KJMBg54nKohu/f10XQseJ+YsVHd0AHXmdB6KOoLtr6t6ULL8
qHWXN6s68tHNYjHne0NX4+8LS3R2UPmAtlozgaWIyJ2ThyEyzkl8yNhPSMX4TCUAl6aNm3fWUx/l
6IPLm0e5QzeDTvkxSOuFHf8VsYujBpJTDerCwJl+4UuBglFJuhzfk/xSbMVyG4CKapvvjwApISHS
yAsvgWtHzKIAAEEZygKCZhZOahEB21ZZ9w4LWuh97AuSobvG47X7e6L/4334T/bBb/73Xq//+7/w
93deoIzCwPP9+a//fSo+8n/cpG/vH/V/Tf/xr384+3erD358y77+o0//B7/8X8bxgn/79Bcvb6Jm
vG0/qvHuo27T5vfvx2dO//L/9Yf/+Pj9W+7H4uPPP955mzfTb2MRz//41482P//8w4Sj+I/LX/+v
n03f/+cfjvh4D6O3+X/4eKubP/9Q6D8pxCSw0lMqDDhfHLL+4/dP1H9OXTQaGoM19Adjbf74R87B
nP7nH7ryTwSJ4EIwDajsagB5/vGPGtwK+JFG/wk2AXA2QDwZsBpEJX/8nw/7tDz/Xq5/gNbxhkd5
U//5B66Oyef922dBsotA+3OSxyCwAw2j2dEYWQJQiGHlTlRxeuZ5fKoHYYH1jTzEYGnZlKNV2mMs
x3YVBRyNFeYbydAOEGWy6YGQJ3Yr+kPWktuojDw2ZA5IDOt9V3ACtXvtILieH8HFuzOzGNW4ASgx
IzePZhui17TmG1EPjtaRwmb1sEsrEI6Fio4HshejymZb/FAxDoRSbMchR2dd9mpk8jvIlNZaU/2q
Jetg1mQrF+ZdqHZ+q3lh+hhaH3zYddZjI+S1HmxZv83jaK/Qh6QkxzqGikSppTjjIyQXVhZQ5CXR
363iB77OAcpBNpLcBi2Fl0XZTWMNQO0nHoQL7Kh8TLt8MyaDR1ufBGxXg3DJBE4zFmeRHtSospsE
yWVdeo8T+UEYYtNb4gilWXsos7Vk3fdZaAO5d4qrF5HrTpHKdjEiP5l1Ngu3bOAHhFaQil6Zxg9Q
eI/tI8uKFeayB3Laig4DOarNtpSF09Ccg+/wQ2LSfV63qpNZMRQtb0YpcBWpvq/YGziQbQVXaXoO
eOikKhDR5eCPigrSmOCmD4Wng/OYVvIhRDlByAw010BVHkyRrCS9eg8Gtq0Jwrdu0N1x6Pem3J/C
sbKHMVx3UfQjqfwheeMFUvqJnDkjcI25FLmquopYcTvmytrqJIdIJ62JC4f1WbNRwWN/y2A2ZMRJ
yJZ0N5X6GFuR3YLauuhv0mYbx4WddyAFaOUcrzIr3IQt30OOHAqPEnP0oLpjaYQ+95sg173QBAN2
Vd0woztXNGntUh9XNcl1FJjxN2nMXgbOuG0a4y3jdEfQCm2bEbVzCiRhIyxnABkAuJ3uah2TLBIk
5YcRaVsdzd9C+aXIH5rSmK7Ku8MYP8p1tmJgxK/NzKm6p4IYyqYpEifWE1eOk94uR/UBPOx2FxiA
jMZONpr2KCAzjtsEdYFIK0EgXnPQ2h+I0f6KzeFYW6mbV7pLG7QGQ9hRT14yqJ50be/WNNtB2MzW
AJkNz1XZu6WKPL7+NrbpQ8WsNYsDOwUoWZe7mzpGppfTfd20aA1VPKOOcNn9DBXha0r61KgtUMQ5
hNY7cOBRdxybozXe86n9OdJvaxOFgiLdpJq07kl/GLn8bqX6Szgq73H1bIl1DXWzAMLCVlZtNChp
VOa2y12aIbGvm+eWpJkN8ISdydiGRremSXAbdNmvkOlYlWaMHK1XFOzy1hWqfmxF17yZavVuVXwb
/l6Mxs9DubKjDhRDkoYuj7Dc0jF+CaXgyaI4JJJOftUWimiqjN5i2lleqsBNAHsfininSqmHko0b
s+zGEqEnD/R2gFCnn+micEQi577SD2czZi+WngiXlYl5kiBWakPachNyTYA+bRzdkUoMQN30NJgW
d5WuehhxjqoBvkFO1zL6NPL8RRRepOvPSZCvyyBALZmco+ZdCcapsibcqcI2FOEPhZbH0BwBPO5a
J2wFaPQA8XYiCZJqcqCJU9rqwx38KBJM5rhXchxr9Pj87GXqUZ4K21R3KmjAzjyU9pEmaxs4dA0F
1Yc2TwCehpJzycznQMmgW8u1c4JHMbjYIg8iieBiS6vSloP6PAJykRmjepvV+akskpWQgZg0Brql
ad/6IDEV6wDcrR5XJEBdQxxNs+1jr0+i10Std5xaaNkITrTjEmKnPeXaeK9n8lMF3fAkjnexqR8V
SN4H2q6FFolbdNFHE0p3og8gwGoZH1Wgxs6QxNStxzhcW6OqeT0kareVlg0gth9uulaXXkhjdSkW
nibOqKstsjTgHOqquPSN0kB/NU6TJgX7oBfVMSqB2846YPELLd2bUDtZB80IRFQx5s2xKbXoEGWB
aidW69GIGLZMpG6jUjByygV5MAuGEmYgoxO+sYyzVOmta1YD+pgk+RCMQfDctHntG8YQPVZN0fv6
GBa32CCxVzcs2ptZNOwYcsouqzW+NtKaOzkF7DFl4BLK4GDdcgRVHVrHE6dUxMGsLL8UFRZPoq7U
hitGJIjWqu869GShbVGNICKSkzOjQelVbUU9FhZ8o4gitVX+s2jYWZGkNSkl7o/qXR1xsg+0hrlq
VbReBY91U5lI3hmdZeTHimiNT8Km+xFKVgOKQ21UNiN4HW3EIzr8rQphmp4KaGJ15akmwDePxr2k
D8VmiE34x7GtUET6Rabrj6mvWi7LaCIFS35Psm1SNMMqpS4muQAVdxnYI9hVNo2ZQ0evFZkbjslL
g4q1r/dFY5tW+JSC22CUyZ4NRbvRRvMcgXDqoJlx8t7IuYQsQR9vg0RQm0PRCipJQ+GOCtDzWmkB
5Ralk9whHvmYd4QFhvoji+PS1piCDWuUqS/x+kbXpM7T8zQAJAGik3qRoeRcTr+NIDEUdFV2ynP1
jSjpsNILEAbVYbjOSnrfE/UEdhDklLle7lsZgYL5qJqWtRJsJE4VDwJ59PGHGhfAa7Ih2lG9Dxxw
EYEHDHHXqsZSO1J5GCHBIRAsiV9IpiiuJUGsITWqJ5HnPzuD3SZ6KXshRTUyVNODMsYPJKo3NRsP
YabcCsn0CcnXjd7eqxVorzTcKIF4H8zklZeI0qRiVWHaowjVLoLyPegrosEPtD2kUlwFaU2L69uo
1ldWUkFkO7FjcHvwLHD6OtyKjEKVskJfQkBxUZUHridba8hOE0477U9lra/zXDryolgFBOnDLgHs
DoEbmB08KcHR0JTiiLlHBHGWtNjaFmluvvCg7naiE4w5Voj9H8qdckqhxw4p8T4WEM8A92WSVZbs
CFkLkM5W6Cph6uBXeTe4TcglkMX1Wh55TSnkzBU96Mo1URclkBydDgk6M0dbNkdjtl4p1rYsiLlD
kGz8SCQEkKEc8F1XGYkDylJ5xfEwvgXlGG7GUOWpX3eZ5EpgiFoZLLV8NdNwO3eN7pFaVdC8iIsp
t0qx60INfWOhFa/aXujrNkyUfQfG8dcxEuUd5zX3QkkgSqojEZxLSL/3NgGntk1ByIe0TDl0J101
k01Z6PI6TofyqdIGYWs9MRIAFoDMGaU8XxdyMd7HYlQOlaW321pr9F+ZEnIHT/jm1pKlN73PQVWc
lnFzpA0oIAfGEc9kpSwd4yxM/Jbm0b3c9jLUb0CC14WyeYv3g+nGUKzdpIoJgIZVlh6XOjB+BWoD
z4dOfaMfUCFFmm9bRSpuD7Mkow//QciaFGQ9pAbbdlb0rNb1oPlKI+tPSqoCStEpoVujmnNjGUPC
cP/XpIWPNkM7LmjwYHSttYE4kcCittxmVYAwZUpEK1kNVGjSj7aILfJE4ix4zkidbgnp+9zJMoFQ
sRjNN9EhMJZKhU3OqW5XvZm1hyGX4ufKSulmUPSB4QrNLESYadH9RNVOWwPzqqFRv3nVDTTWjCqR
XFNqtYPK6V1k6St94EhcscitDOqXleq2srQtGbhl9WjIVphJyQaV8iHI+ZFWw6OWDG4/9kd14Bq2
UjcMO4TvIDXqQNsaj5Kw2yR4JVrvp+g6skmS7yNZ2VshbsCRphu55fe0zx5IKvy4KXApDXBP/B73
6pbU1JPzrnGHakg9ncUvUqsowNcogOyahQfeFOH1cX2jtikDsDZ30PE38S7LBFoewSFV+aFQQMJY
v2EPcidN+sKzDPbIk8EusuBUl5KKABBAE87DcBtTCHIlKvCWoPNmTsa0J9HLqtd2KiYf+uiJSn9Y
g9HhHghz2xijaIu0bgE68VK2lUFo9yKNWgctC5Zt9Hj5abGigrxCgYBnXD2IVFh3Cbr/AEES1GlS
Y5uZltuC6MYPgpSfygosAEWCjU9ZAvE+M4CsViFtman5qDHfjcorj3SHgFVN76pVIOcObhTPzAAm
y3PMTDyA4kkFckEaVsMEjE8we53a+joXzC5rLC2wTFpWs6OldD/bGlVoigjbDVO58tMIW13RZanH
qYogumJgwHgD9MlOFm3nDh1nrmwmrdsiDsU9IWW7vPlf1H3Zctw4tu0XoYMEAYJ4ZZKZykFKTZZk
vzBkWyIIgDPB6evvSnd13LLKx44+T/dGdHR0RbvM5ABg77XXkB8in97kpHeHynMI4pv8uBA82lkZ
DHHRQ5gDzSfvWZb0OlQrKMn9nNqxLNGodKLa4nQQ12bkqK9oXlzxIgievQ5bQq9CZILCjSHcstLj
NxYav7QEfHdWQTGmvm+LpMzy6IhWDovAz2i5pTlyb2sPSTiwNVYHUtjq00yIREatr24ttRrOz4F4
DqxbdqGHDJAhawoSz+ssn9soX2/DMRw/6XCxD4I7Ct3kOGwdzGwL2JFJjrjBwV6rsdXXtiLyobJE
bdraMgqXdGDmnp7ave8V5fMELOgxt1X5Ogs7fB1RXxyG1ZGDFyq/37rWHz7JUbizM5U+EBXZL2Fu
ZrsZzTjuEBk0LjFHSPiNnMLhZeA0ezCdzu99V+AgGvsMdS7NivLRIdz+yxoyBfAULs4VsiwRlxfI
Zr5y2sBfj1bikXct3cICcL4xvPGOq1+gBRP4MENR+g8ZbeGWWXTkumL5si870d5kpuB0w8IGW722
weAlw9qGJ2z663FlDF0bvEWq58HgnPT5AuGl17EHKNHUyyxF18EufOmfneQD3bJ1hnsWs/O+yzVL
o9LUKeF6vw6k2M950SG2aejo/eyT1aCPdTyh1WLwaEYczFEPQ4yoUE9WM6QwhFV+K+mo3h0bJRIZ
cmbA8ahXh09LqGy38nbcUCjtoT4T6AwFaZajkTnOBLD9D/2MuJe5rtKq7YMUrnonha+2kPPeR0xV
0K8xTHj7xMwAJdgQPpaku8U5Cy3jiOogg+xMO/bglQotDISONpuKK9gAlhuUmCB/VKv/XZYjPFC6
LGmB0m/GWZdviyuGm9HqfZGVYwrZkkodBgZ5RqLUSPNSZ9TuqFDbSbJUB9izhSnuNO+RxRtNKLvM
56qewfVd6EtXljcNB2XOES9/jBimSx6HsSzQUYe6gU6bplrHo4U9fKneV2AliLaIR+c9O5XtQelN
J+a7mPbIa+koHLy8LEsGi6lP1Zq4mFb8exY6QWq3oxEgXaEBC5oyQTd66R/vImHglrdO41WYOZks
4124ftJ8jRcLtAF4UsRMUjv16BUDwIGgrhNUqHtP1Fe86/zYTX6Ohs9vrmnzNtDzWqPS4vBmtLq8
AeohNr4JOTIMvXpDJiAZAqnSYZRIeSzabUAh7/XCYoh7L38DPX+rS/HWzIX9VJXkup+nLhVtj7Kq
zNiVT3tU2ZDUxkY3Z3RSezzK7ySIaBy4jKR5P2xNPr8CcL7FJoc9flgRIth8X8Yq9ZqXDMF+G0jQ
Ep2N06aCiioe2ktTpscIG4Lhu3D18PN9h+2SkKch79O+RDJoJZuj61Z39Ezob1uldn0WyrSLcpAT
TDkmpgRIyOGI6XX5lkWnwG5z+Ee2oX/OTfMNqrApKRzOzJyYZWNJhiSzqmY7nDpRDIaVSbu6dFul
AKK0SxOkZV22Vy2W0KakdX8H7QmiGPsIW0sZN36PXLD5lDm4VhtTP3V5C5Zs9MqQUwQhWFXsfM9c
j+ZKOqASA/h91KzXfufFqiw3SsvrPPMCKLkHc9XqFgbiWc/TS+pa0svla2a9k5NZeIM9ewLZokf6
GiKP/K6WoHRSHQPpvYw/Tx5wIARUMf2aw8IeBVFbP6/1/O5PA9+ul8bT6yzoGhG9MQM7QAyZAMx4
tUXhIfM1PLmewMECsV5nV4USLqLBfDZ9J3ZT3SRULce6yVJXOIpTib97YYVDRshraGX6WIgH2TX1
UzBBF8Ys8NuJDBMeg53iedQw1lZNFA925icCxOkBvp8jIuUmcBz64aYz4DwU+V1ZoaQPRvq0oNdO
ode8CWiO51WVqwdIpjco/KttCUpyVeefDMi5O1m58BjSDAV7hZxaGOxEGb7STs23vi35Ywl4sYgC
ss3LdUUsihK7um7FltYLhhuVsBB41dEdUeZbO+W3dEW+XpE/4Uy8JuB9lCJ6BaMbuNZCsRWCSZ9m
ebHnBYSXPsx15qbyUk5q+ExKwIscATORKXY0s24TVkObLiw6SlQ8bTUvX3BY+ajti3QEFHRyxgeI
Sj0NmsDS3Y6F35xRGlz7Q3+Es0qQjEhpS6JJ3xlJxKHP8jd/VNC8heu3kBc0Dv08epjtimVv6jsS
dNgku9ltc9vVd6FpDWqP2tm49sdo25uVHhre8BNCyPNzTWhx1fuy2BYTLGAQ2AeuJAs2OLhubZg1
m6IJnwJndtMSDQkVTXOLg2dXtZ688teInwdegO+NPVhwffbDEpN1ZLePwfexWX+cSngj2dKCK03N
xqK0uUhgPnExm6ucYUddhi34G/Dnosng2qcg/FKA0nHOZy84K7fPM8yg6N2obGq9VwIc7iGqObzv
w6g9+N3axei82AMCjM0uGtbxscrAlVmj2Z11FZDUr82+y1bvGpzjJS2QP+0ipDai9npqAYkBZsfG
66pLyzTB1dnKZtO0i8Kdzs1JgwsPWjb+T0eVOaomSyrvPFI+HzSp27gzIo7EmNKRAChtUy+sWWoU
FoQOA4kSd7EoVADKIh3MyGzv+eR6yot4hLtsg6xQWnxC0Us3Y0ev2o7olPMh1SsaYsCuz6Ah9teq
R3gZKwXYXK3zYSwz7jrsuUb7TZwxMBApuv0Axr8DQJEmxLzixbTgvvO25seq7l2SFY5dVUwqIAYo
uxA/3F/juLzEKi84B3XzrkgL93TTpkXkKQxKVvBHqIP9o1WEHzyDyUTGhbfth/IbzcXRtAiaDPNg
b5x56ZbcO44u7A4GIgPkxjZX2itF7DJIBuKysQlmFojEdL3/Fnl22E3UnezlsZPyEsPUt4exsEPq
L0s60gDPsvsq/UzXyNSds03Fp9MERQMcn8QBY5puWyLpLQk6miPLpP/mrOgfdRa+qYonY84ODgjy
pCqyHZ3CiZRL8H80ZlhxNXh+Mpuy/9pG/NU0rdwYBMg9NtH0iM/g1pUwSmyC/A3VDz01cjgEU8iP
MycwY9DlxssBActlKtIqgAfUOGepZxHT7GsG0SGZ9nkTVBu6ooGEV/u1Ab0Qar5zmOfPxC2AHFi5
42sOMo6mhzIvwLVuUQvYUp1AFzmwEp6NhMoKbTuwMiCdLp51gK2Kp2WpD6afZBzoa+UOorwS5rEy
10PTndGmJrCn22aLCHH2h3YrYLRX1SV83IiI266mSYnuF5jhNmq6a+ap88j8O0eAZ6rOpEO3EhQ3
8oyIizlep3neSvtGopiX+PBrryabei7BoS76KxjA386DfuBDme+5m85+1x66qYZagS43Du63Tet9
z8ICO31R8F1bIAdD4w+chcun2IRDuVk5wzoLlsSKL17nvaPUvhIkqpKFuC1ZogfZ6lO1FOchc98r
zIhPUc8kbCkglqE5n84LyY/dgg6uESsSyrgXR02Ng/umJPYOCTQxoMJNscoDCZaramA6WWW/C2d5
mGQvYdQC6MCfwBVul7sx8s4NzrzJ+9QKLMxKbXQ57UrTRwm3eVp2/QNea4xCqUTSIIqkPpO3i7ks
YImd2ceKKztzZvV6dAtNBN5mngMQq1acGiJT36mCQLlC14socgDAtt7nXD4LHJvQiAPp7DyYU9yG
F3zeJ8+OF2HqLfo81npNogCL3+l6hRECltQU1FlinEAa+yBeZFvf1dDvbOZZ7iuHYVS+a1fEeqmZ
7EouPwf4Kx2+6QkaUTK47yPoBaL1ko5vbXgjZbnNQ7VF5uB1i8CesFVbi66xcVj3/mdLfZjjIbhY
ZV9ynG1hM6VrlcLo43HprsMKJk2zO2AejFAhOOuN4lzAk63OohZHMQROHDKVEs7haQes7SGssfBZ
TaNEtS3gtxCtsvXWB4nB7mPbz/yhEQvcDYPcf0QmjVYYIeYZvNa4Vx/RLB9YhSwujkzhTe7Q3y2M
T0mAr1ij/wBCzfqEtgOJfZjP5TXJr1o/epMVtkYfw1tkwq42sTV46npcILJpO7helv6GsiUeGx1t
qksT1ICOuW9LnYBpfjZFh4rKWyTqQPhvIurgzrjuQGx+12kFPJ2dFbHm0KlyRwwMXpkcjvCdQOIz
I2CnRvmzadR56czezzubwPgFodUrF3EOIGmjewsBpTcfS2CIn3TdvsPlfYoXgb5Tr7gAmaAtwg6Y
FPUAkAs5UTsSsOZI6HClkepWj+t9SeFmiE7lbuyZvlODwgBNEtxTA7vIGyrJqVE9lE3DeW1prBaN
GmfdDcu3IWvPHr+vaojgynHDS4s+rsNE2NZb2tMdW6r7qIMYEM400nzvB2godHQ1RDDlqbB17Qut
t5Ubd56EKTHgtjZvMeUOt1IHqDK6uGrAeeQnjbApUR+HqkkUewxNfw6wneeqvSkoSWbYCIhggjfb
SthnGcBw0vUGngnO0CcCGdQG7hPoZaYpy8Rmdbg7T9JtET6qfNmY7onZZZtxc6NYvs27vR4TO5+4
UDuWf5Now+HlvmlRDZAF4Vodjbl9p83ltJ1xVzLlpngJh3kbDN8U23pB82J195ot5NabLtyCIMnh
n48Ao01jyvRiTmmQ4F28VsrC7vNt0diG22Grwz4dNI46gDI2/FyWFtvFWCQo6DeoAQ+C4+0LzyYt
L7LHpq0dpvhA7gyyJDehsx7kbmi146wJvXttRf7Q5X17W5UABJu1Hfd9R+QOVA66oUFXfPVkxnaV
wxdNHPahTdeDMoNJPWI5WkALmD8WXnQ0EFZfuAS41UUt103j+kMWVNNuGHmT1mXFnqqConmbe2z1
mgJPlB0z6ayaM9OV/xmmecWGNwuMLKzN33sm8r1nsEVr5tXPzh/GBfWqmuGIGzX3s83CzQoxns39
CFlBusRaY9FymIUu8df3cNYezeOMoh6hdxauFT0GefylldmVKOsH3ZFPYshQaEv7OVuaFJppTL0s
NtGaursexFMcVk8YmNe7emE1Eq4rmNOgTagKAiJYmMfAprMDlVGbmMx+ozq8xbDuiY5sT5V6n7hB
i9Eo6BUtYEF08i68H6LoIDPgus3Mz1IAy/UgN/QKrJZeSsjwMPlqshfs8kViagdMOICSE8gQxxhQ
ZNMcg+q5Y6CaNphiMFpPMQmGu2Wawziqy9tuGq5WGdzklp2R7fWFUH4fTOSgg+G02m6nkTUAjGCC
m7BbyVUOCwhbhwJ1Yf4we/pQBsMLw+kaL92KE5wpftVYsgU+CtUuUw/tHNyWnkoiAlS6DoLNNGPe
6DCm8c11ltUeUEL3lZv3zncEBgkLvii/B5MEEG9g5j5GJ/o+KOBZ2YSjLYfIUfhNAtWchTcWilM7
8lgRdcMCcEiHAUMXpIUEs/niJALsm7x5c5n6Gng1yuuwOHQzrXZBRa6ynA/xpGakl/i7AO6gYs0P
MsTYJ+M1Jtr5UWfyCYXhTeATsHm74nb2JOrN5YZ5ETSyfI6LsjzpAMdpHURYfV0OjOCyJ/tlEmYq
yaZliSvkxFzVLW7UZOalWcUuUuPBZ/NloJjFTSUTr27sruFoWbLhy9KUZ50h+aiP1IOnQrJp2whz
yezeBevGs/RLxZY9G9x5qPQ2B1aRqeadMuKBjScfixrciR6unwTEdaQvJsy1u6iKgiuxVMt2KOcg
XTWVG8WQ4jZZdjOjUhzKAPEY/T7UZQfvxvzVVxjOeCH54ruFAWb037W/yE2lf0y9ASJH7lbN/jmT
8w318jOZoNHrkXJE4Mo7dlsilnshv0q3Lax3g3FhsxGDSXmIRESE5yR2guUXeh8DTr/VxRvHONQH
b9rHmoQ+dUNHlBr+NRwQYtYDYinpXgNcA6nyfnEPkYBjN72KqvJuLh+oIckwhBcqAM8xJuPdBk0q
2rbM7HM5H9tFmFRNlMezAvVaV8URaXY2bX1k5oHPhjkfUKt1rTFGQmcLRBnFrTf0MOZrxU4L2UFX
i85dQubgaQs6Thl+J2t5AvXjgbsiJasP2Ycbg9gDWjf0AQYy0PeqGbj5iDMN2TLDi22WgxXse94N
h1D69xitJUJH18A4DmhXF8zDMNdEfwkydldv8rEUuwDib1HVu6XhOyf7CLOgzk/04Oiu8ikAdgLv
bYwZLpwVsBTaejy5yPvOtItBafzUNuXXTJTHRY5vzrbfCUGOjsvgMwYawYa67tsQ6TuCJC/YS3b3
EUe1PYb7opnAtMpPUiMnq7Sb2WlM9N49MowpE2+9iT51s7npfejEJ7+kN52FPhfqaoWMqU3ZjWAw
SNiq19hH3VofawUIsp5BcUEi1guK3L3Xdq/WqZepzwLMIcRxnvynZWzfKwxyYwoAD/A3eQSPNPYB
QO3W5W3lvYtNjV0ypxECQsNXwMct2EgMylzV3uIsPiDX9jaK4BJH2O7CyhDW32KoPyWsVAtu0axx
hDfKF3rSVXkGZCc2CimjsZyaEynBXIKPer1R/vJeOMytOlSqwxS5xHqYzNoedpEkP3V9I5IKiFnc
0wEGdn0B+TpkDnG9kH3Ujl4cgiGDT3k+FHkJeQ4Dcgtuir9tQomUFumdMqOQBC/LEnHPdlNT8nUd
BhCi1KND2pFfjPgbR63SwETqWKgFj6/BVAxs2xrfo3+sMHjYdC3SAoeuAd6NtYrjgewacHt2XTiy
TUaLd67lw8IcwGlNgduVO5mPX4bQJRE7VQ1GMEuHB610kYix+1J184mhT1Dbhi1QgzegZIT8SQ5F
giEpkmYxqU6XkSABolKvpNOf+MzUsZolTQy1/CviYd5hcI491X+dJvRZZdN8poU+FctsMY3ILwOp
r0NPP9deu+GYnOqBQ4IgfbCJWuxwLysUQMlkUUQFtDxlM7SLutiD2X+L13UkElQ0jJRutWVJ4+Fr
ophJWHAebNbEizq7/lqqm3l4KoRmyRCGe02bQ752V2073kfWNnuvwdLifvbIhxDkCHcxL4QKpZXT
IQzmF67b8MabqUgwwX1YmyXOZXn05/EGMRSPLcUjhMJRqG7LgIjFUxmS3UBQ5eTB56y+6wi4bo1c
tyTIPEwiMc8q1T2sp7aA5GKm5J0PXuOQz895aL+0qwp2w6QfemK+jSAcZuItQNnQY8g78QDzD36g
w45Mu8bsF96ArYCpq7HXl2Wh661V6ybXnxzmetLdF8ADptSwZIEvbeFhyAHzgxWISAAZ6LwAMxrK
gh4q7rxDNJmTEqCERV76ScmNf+aXCTvIaLm5a1WoHotWZfedhxsFJdU70GUo3oSp1qvSBeTNCGtS
CyuthxX0x/dAQY9f0WHrG5xE5VSom6Lk05JQSM0xal2GZwOS1g1YtOWuijwYWqxOHxcyRPsFkbzb
SFVQlaMEOpXcqK9ZpeCRRNC3BlkXonWavW2Zed0VgUosnjATfZnC/DWT4LJw/SpazJLoUPeYtQwY
9BDYGYAO2JxGtXbXFgHDNyIovb3fj099hcfoZUBB04BUT6IxiL6m1AUH38J/0Tnzvcu7DfbcVOVk
u/osmV2YICD0XPfqeYlGkNjCp74Aw9QvqvbSRN2KitKEVNjfoFVtHlsdkjsnAXwGrzUKC4RNi9g4
71o35rY1MGB12RUBAHEFHInsMFEu05atwVUxDrdtIe47FRX3CD9IwEYGX4pW86EDUTqZLYyihXU3
dei/FMVwrOk37RBXNqIDwWRmwLR5wDweXiFmyeMZM6rMK14i73rKZDxOJz/MtwIzlzy8rWEKgaF4
3KKwE/4b0m1eQDm70o4kS9DCmvXrKiUw5CesW4hs0WOyfP1CinHZOnibs7wnYIj0oNAgS/w1EBmY
96Cc8rAONxkG7KgWxcGIPAVScpPrZs8phrhLDsIgLZ47mQ2X7qXFrpInq+5TNqNs0hXoWOS2jtAx
YOOjRcLovi7L21awcRsVLg2sl70Y8Bu3QY3CGgnB82RVMq/1s6p2Y1Mc62K50xcwadZVlk4k6vdL
L9Hhzh4Q5/HBOnnKxkjG+SCrZI2KeU9Xnae5nsDHVgaYFHizt5lHoicgg2obrBJ1f6NgBzp527G6
zAHAWzONARWUBSKBa2Tqm0vN0hXhpo1wtNo5FAgghGiZq+sc1qfj7D+vQ3fsB3BzK74roGMAMUp+
lxRbJOAV8ln4s79ZFM+vddgCmifrkdTwdbPw7SDhir7YRHGh5xF1FoWO/GLSIWT2XVFMAAfwXIkc
r1unTmJ4K3oPxByGEonxBbm5s33FkYulM4H9Vs8v1VqndQWKa4QjHaNyE0+ybuKxRWFW+t+E/tY1
PVjoVF5PAvW/wz9wUEZjjiLbNpcsCa8H4mqtxkYyRWkRNOoGTLoYe7PEJEIAGXV1msv8cRnyOo0Q
t/JWdg3cwIC3JbnfHDD+v+4K7wkTbrVxzE5gXPNySY2FpZctMab93wksHobu7W24fm1+K7G4Lr51
YCW9Dx//1P+DGgvkFv9OZHEqILIY3qoe7/0nbcaPf+/fWgv5rxCxJ5EUF224H4Ag8B+thfwXEyKC
5SmDM+5fKoy/tBZM/IvCdRPEWYlwJLDCIKP6j9ZCXGQYsC7GRA1xJ5yJ/0Zr8cOQ++9KCz8EKwip
d8hvgLPcRbnxk2zVeROkIF0b4sgvu8SFS39cB3aujTbJlA0YI3Eb3CiOwffA2jkN5lUkAagDiee5
8FGYYEgAPDhoKnq2Q5u/oUP+lTBsjhe3X8pLBiAR/XUIsbpBNaEHcxoxAMei655NCFgbzEG6N41o
4kgDcQBnRU9pE2Bfjtsia3tgrPW74rZJWD32yVyCR1mgZf5EyhqDBEMFjClwRIQC6uUqj4B0R2i5
lxYzjAitV6I9dUtIDeKxB6WH8SdUQYEudpjKAgH1K7XLWi3uWevY/0J69FiX+M/Hj/0nDdL/uCR+
+lP/P2mT8JH/z9qkbVHZ1+r7T9ok/Av/Xi+B/y9828KDHgw2/SHCw/+zXqj3Lw77ASRewnsAzt0M
qqW/1ovwIFuisNxi9McSuwQc/7VeuPyXgB8Dvm+Ik+DbEfj/1Xr5IExCgihEedBHRcJjcEK4aNr+
pvK+fDZKVlyloF87TB8tLPDQH6lPsg6G/d8eyl+6qL/roH4WbiKYFbGeEaeX8HQYZ//Dq1jzHI5+
A0jzSFllX50re0T8liFLptIXIKgRDGvXFbT6GNRi8wdh9y8vHoZwa2Kw/kUSyc836rF80FXuK9RP
pICHpgHDV7ZBwkaMZDvwJKD1ycpDOOk/RXF/0CH+dd+RwKYIvwD8gg+6QHBrCbjkgcIeUEDFRPwi
XbqF7HTdTDfz1KC8DmdIT/q8VbulhDwmh75gT2sTgj4xgY3z+/fwwc/trx8kPeFfTOWgcf+gaSUg
aRgM2VWKumc8WVZjRKv5cIVPct1ma1u/l5J2F8at60HyMmZLuZF3EZC2/87b7sdPEbCuppFH8flB
cvHza1kzvyuBpoCSvBB9rStQNDbo0eH46CnM+B2oKLdkAr61BcGi/iytW9+HoEBiFCQoUMEIwDcn
0OM8mWhwtf4UAv7Bj/Xfvy+SzPNZ6F9W3Afh3iwB7S7AQNI2mop75o0zwOkLwaeLeNpVqt/ZfumO
ge2qLcihRYJOu/+T5eBF0fz3Mw0LB1biyCRi7OL0/TGLNyLAorIs0qli3Xxui4YlwdrZG0iWyF7Y
ViQLh9E+aubOnOBfhM5mDqvxVYTgsP/+2/koZPzxUwJOGUSu+HLYBz8AiC+drPrcpFWv6ffOMrOF
jGHYDaAj735/qZ/ltP9+9PL/Xop/ePRNprIcQwaTUq+FyGYB6/jQkiz7gtJvuXXgX29/f8HLFvDh
MV+eLrZqmN5I8cPe5G97YeFLTeD/oNNAgUPfB211ZKwK/rALXlb7P64SMuSBQ3eNg+GyUf3tKhUv
KfEGD1/UBALGYAJoplYOhAGIXwwbnldhmPjDW/N/8dqwOuVlrIItCMF3P19Uk4UUMxQyaVjacutK
g7jvHpthacnwBXWC2vJmRp0BF0gAZitmJRPqjhjQjLg1ZU13/qAxlKAgZ35axxlTqN8/+n/+PmwA
CJtEhIUfQK/74aFgn7Jt4Wqb9vUAwLJtIrSwsKoOWpb94VL//Kwij/nY+OB9dak4P+w4NTa6qavZ
5S1zGLI2BcYA+GGPeWvHZBUi/4MX669ujcGsAFHPAvf4o2D92/su53rteSg1ABcMHqs2hL+Z8+Z9
2Hgy/e+f4iVOBPeGgxaFw89v2ZkOu2id2xT9F/hqHdgqgVZ2O0/zn8JiPliwXlZn5OHwAO3RDwLQ
kz4caob1ovBUi9VpJEjgJSPLoR4hfYglZC8bPTULGn6XBzd+3S1ghbFLPBaGvxkoB+9t6TuEdDEJ
FGOZXmxPMcUjwxymDLDRH7IL/rni8O0jICGEyRkit/mH405M1JcgrJo0a3wk1Q1ouH2X2y22NySh
XVQNQwUK7O/fxa8vigcUSO7h1X/YKEHYzPwabQXyrmuM/YLSRHcci+qqI2v1DpqLujFBQL7+/qq/
+tiQA/Ofq360YGgjuiKjymGGIQd2vFBvrbLhFVnn6A/L6J+bJR4q5dhL0PHhJj98a1EID94M/5UG
tWY4BCW71myN/mCp8IuN6+fLfHiME4gXnR+B12MykHhVC8lfHoDz7+cgY0QBqFCbVtTQikWOPDc8
w3SmmOfSxYIZdfCUae/IXGVJPbnmBKBR3P7+gf9qNwnR70qsOOgDProyjZA4L6OqQV9EcXsVuBlj
1iEKH5yS9fM00ezq99f7YLLx73UX8hAR9VjlwEI+fMy11wzhWiEjAKR18XWA+cHbMooLD2AeeAj9
mZxehlFVt9XEI0w5mZv3yi9Ao7DSrKDT0AyR5eMKmnBYMP6XNwX6tl97HfzqeUhsCpe1E1HUKz9v
QVMu8ampsUy5G6aHZZ0IiXndkidstuZYhUv9Xx+nEcpYEVJsrZHnfazr3TQEYhJzmercB62t9HF+
wDHYPA8C/2vQcu42eqzkHwIVLt/dz6c4/Hs8ACHMx20CDvn5Po3y/WkphzI1+OiAwC1Z2s603npd
VJ+5D8L1Sn0Lv6YcroO58P/wGfxinePy6CV+bGsITf758hSqQkTZ1GVKo0olyIVDRloDfTyIaPMf
NrJfXQp+Afji/AAW1MGH85LXqIvtMOFoFjVJeiAWRz3Ai69sJoTR//7r/sWm6QdM4DhB6C0cPS6b
zt/OSozGwtqFxqYyA6slqvxoayzjYLxRHyB6Nu+cwzT49xf9xQ1ydL6CcQ5qLmTdP190hIAjAxyc
p6pz6r7PRJZA0bAcwf/7kwnT5bV8+GrgwoNn+SOtL/wYmWUinvsTlEdp5nQAvR04UpmlLuFKASZC
l5MU88UwWpn339/jry4M17gfdQ+8afg/P9cpw1ZOEhrm84v1Vf9SKap2wYWS1ztHUx1F5tOl+v1T
C/WLHQGVgncJS0bhBQTw58drGetYXTR5SkDaPds2f1/7Ity6BQaLug6m9Pd3+qvL4WoANbAboJT/
4A6FNhs9SuaTBCJUAOr+Ip7NujZPrarsvZ9l9A9P9pfXA9jp+QA1oej+UFm3IWkDSiaSNPPQnyoc
VnHPUF3mwARTrxz+0Av+80XKi/tf4OFil/d5+Tl/WyHQ/4PF5UYFu3WokNH9DofhEs+5Ws/tiOpu
kRX6UCne/uGx0l9eGGnoQlLkUUvvA65alKaanfRU+n84O68duY2ua18RAeZw2s1OM5JGtmVZ8gkh
yTJzKmZe/f+U3g/4h2yiifGJYWAA7a5i1a6d1lqNlug0FrKcqUJGtMeLk4xw7htjUZzGkFt9cF3A
B8e0Uab0uWIK9+YkhIDHxlJp1Khj2B0E/BP/ZGUgSsY5E++zA37ppQtlFxV6toG+cdgyDxPVBSKE
Y2qpHyeGXeGw0YDQ+XFoqH9rVcCkYx1NdFQqD7jw42O0EXgAa7BVAxcLmtjwVhstzA7k/sx4dN0y
8p5VY3XSHLNiJm+EqteFqaKf6YiA1keYUk7XwfCT02Uys7Oe1dpRSfPpWXYmT4quiB2XtVHB4bdx
xi1Zicdjrn6dHg9JPHhRfAKEraPoMOu/lxr9vRQ5uauqoQ2u6XYCMsUD0TEM3WXqRoW5UAAwj/fp
3nl6NvU8iklAADx9nVjmhjaZUWyFJ1sbnCPMRMWxBTl6y3ugw49NbX0SW5cNB5Ysewmrq914LUCT
XgtPDbMFzUGbDPEEqZHjxwAP0VzVWwYNGjl5VYM//qEoEXDSYRxc37Zn98muYZPP5pzOnGM5Z+hL
ynjn1Ny/XxR4qaY6Jrx0pLOrS9JDIRFVbRidaCXrx7LWUwYiYvEOgIp70pUwOoDP34sFNo3KXSEa
d6iirYyGjdszbBuEp27kblIyq6JrqsJrexAIGX0BbkBZFdjwzpe/TwBkMfv/m135dVtRhxF8EU6O
dugtcw16f4KxsccffWtxTD4T22no25KoLf1dyBRiVDW4nbg07Js1A6iEP7c/uUFk0RWFmWgc1T3p
s42qn8dxhubcocXCDVtfrzmaM600oxOUgqDAizCFBBkFWhsx2N89AB5nV4b2acE0PiA5iE5IkPeO
u/xuy2BB/gjK89DmEdiqqx/hVQGJi/wRZZwbL6Y5hlcHDNQHO2vb3/i0/V+OGKInC09zaxkfupWo
Abwb0kJhQEXX31uQ/zY7B/w+7PV4dKBSI+CGM3n9umo2GaZwKBwRiMPvP4qCWRtnOMej6zCyVbXv
2iTPL/CbuqeOsqz/+DRslNKxjwYcPo9HkNr18jh02hj2SoD9xq6bc0+Cfc4BEL/zRASjpqKPzyXj
quox1LLkewPx+XuQCw6SyEFkUmCojJ3neMv9wUBJnAEZNjW9lUvSvLbuayGiE0w101WDS+o8hu5n
N4RV4PHSN3eeA/GrMmnwLi1XToaXo/M3chHS1LpOwjS/9lTSLnARNyPYLGDbUFUYV63Qog9BP+pf
H9vfeP/pEiGAjkSYhUToeqUGyDkm8nFtJtW/qQ5+GkXRfRrF0F0ZeUhuOjCZ4yBgRHtseMvPWLpK
78RxXZR05Sd4FfHkczQ60BBhWK3kcJyXPcNy8H+NzTfkrZ5NL87Fd9Olc3V9acUuaVe5qKufOgl9
jFVoNaIGQVevdMJPhmCm7PGqtvyaJW8ShXSNjrX8+6tVKXMjR/ewN8f69GTNAgaKIkD1GsgRQyTE
NtlZzZNM7ByjLbt0yG2DTrtF+Xm1mzBDzWoSKaholxNiULoDbdGkvthD/K+hxNq1to1/H6906+Dw
Spgu2SOLtVcePFIAgYSE/CdhqjEaN3VLjDo5HSwTmv0Xs+jIwOWZ97HJxe6l2bqetgyYqYkaLkrF
y12OHfgLHC+NIRYscgTCS8MvSxFdDcczdzyBvH9rb/3a1Oo5LIpszPsOkRlFMqi5trCOPTKxjNIV
7bnRHHvHFW5+SFIZD/Z6h/by+kO6fERPgw0yyIiDxey676sAitVuBC8XpypwgikbLo+/5dZ+Yore
CKEnR2jlfs2maQY4M+LTDOmDHHqNj6HhGmdy9LfR4so6F08fDXCiXGg9IVFcfroUIgqPsInGICU2
SDroTE5VmJweL2hFWf9/ZgB2E7bh3KgDrMy0wEtNthBKlFg8TboIznSu5WhgXFdXBv3e9So0kpoD
KgSlUu3s1ZWUJZq7i97U9ZUgEOhWD5g+VTT6U/Br+KaRDydHt6odF7z1yekD0ql3dI069uo0O3MO
Ewx0RacZTCUkWEBEK2Gh6aTG7hEu0Jn5aNv4Y2eHZAK7OtiMBug2gzsaxZl1gjuNTokcpkA9CTTn
OwYg/zLaeP48wXNwVCZOuNbV2VVoTL25c3vrbX3YaRJvrJtWNUMDpsHIA43Q5TdSmjYL24L+uR4X
3clUx9mHEjy+elCDQ93lxFCBlePOZm+lWA7zwlTYGFZgNkn+qlceuoGhLIwE2UbVu+ISAZoq/d6J
ADnNBQRDWZ/Kmc8cXHvbf1C0QtIvQR9+jmnV7lHjb9w7fovlGVRV8WXrzKcz9XyEXCg8FXaonk18
94vTh4ZvGFO/066SB379uSUbLoUw2oQAjJbLDsNM97IpDU9am2rmUx600Vcjt3MNGhVVuxRhlP5M
DKe5RCGYy+NQCHF7fOK2PjclQD4cIR669mvPZlZhO3ZldJI07c9FVxq3we7iG1isf2uoKcFJ9N35
sc0N701VjGUTcOv63YiGNpIeM/1Lt0aL04uRhP1NiTv3BrA1u3ZVGn1+bG/jUfR4/VWgzLyM7rqa
4oxmUBUWjBwx8wunEGLhs93CwwE28kcHo9W7FHminRdj4xDxVnCBKIsRRK/pqT1LGZOxoJXCYzzB
ijBYl8xQ47OBwPNvj5d3t50kLCoPPh1uy0FMfnV3avpsM1l8ekoUMBdkaM1FLfGWhanAEReo9c7S
7i8rR5WHCVJ96rdwDKzCN1gJ9LzOAPdEZgc0SRusU6DAcHGo1LSGAVGbbq3qeCcoA7Rz2hXlJ/CM
zFIDb9y5PxtLp5GtqzyPJur266vaDHAJodYHOZIKG6qpNugBZmcwjW4p8vPjbZZv4OKuylXraFfz
GFMKclc3JanxWiGcjn6uBmBJoKuYbETgAYfsRI2bi5JDndIQ6rby7698YQhlE0lZq/hJCrxyCgFY
KwXE7YHGoG8EeP34eGH3zzIZDkeVQ4o6lkO5cWmwVLW2myTJkNmJ6mIJt/LFIOL3TMZFP+uGDm6i
J+bzqI7jV+bG2hczGs2vuYr6Utj04C5QBQTQFwOdrt3ia1044l1aKuXPvhd72tp3d1n+VgIi2uF0
gvS1v/LCMfMkIxjUFGPxhDBT9H3u1e6rlobhfKwgMPpaTkV1Atus7OzT3ZWWptGiQYEQAUAg98tt
svK6HwqXhoXattOtT2r9E2zd1ll4yd57uHHWmDYkItM9ukAUfpamYCtnthVOWDqpU/jUZcl4pMoe
f3784bes0M361ctzZMawtDIHQ8nETaIg6qCXN5KF7rmrqr3e/IYVmkyuTTWRuA+m/qWVRAuMkgJz
wOitaTzXdQGdQW/tFXC2rPyqWpG1q7zcq7XEHhM0rgPYERIH91rUSnJ2IdzayTs2jgCpFfmxR3bO
clZWlA70BMyMsmcV5zeUBIwzeN7MF1W3p1t3Z4pyOPOLssuBwhLZ+HLb7Mpxc2pCEPFOoziNphH/
lUaoP4skD388Pgfyn1p4NknXz31SqaIatMxWpgYT0EAWDpgSifYEJU5wEqkVEZBr9rGBReYFUO2n
fGh1/7HhjTUyjE6CQ7rPpWYYfeHpQAUhOs1YpD+kbvySFWBOzKpzobHR3Z04Z8OUTYBlkf1zs4jr
l6aqUA3dsEGXwoI26Zi0PXxUFpnxc+cl6XR6vK6NDaW/R+OP0T3XwmssjfU2QBErGuDGGlFnACzn
js8iYIbnoDSN8w0G5uovC8S2hFeE2VvdlM2oCKmcS4RI52gdU6Yg9atcg/pOtO7fcUDRMg/ziTvO
fMrbl2kj4EOBkxDyLnacjQSA+TAxDDrqNrTW7Tj5FOmi381uDt0jCHsTahqv+CsMquTrY9tb39Om
2Migl4HUyvodiK1eSbzelrgYEgAYEZ2T0bcW5ADR3jzfnWthQxkm82w6+/Tl17KvAYOnBuzLng+L
jnYb1bl/6hS72VnQ3asvW0yMnRoSz2GAt16eGXfUQrhgDUmjlxdPdjaFqB0bxQemtfRrODb224+J
Q9DPFDHMxIC8Vk+MxUSBKAWsKnkMs4ETMYlJt1y5gjeydt6ZraUxcc+UHF3i+0m5dIj1SFU6+MGp
NT+1JeQX0DzB4FEil6n75tD28fXx8VgJuFFqYDs94gM+G08o/7/cTtjnyO3wq77TUg469FOZz4ds
ylCImcL+91yzB8Ca2TT7U22gXxnkClR83qyh4ABHomeXxskGrfXn49+1cWz5WR6jSyQFNDtXbqhX
hNGwfpeHPSr+Vnniez8M++kyueO8My21YYsZALnv1JLREV+FdVZpBtNYwNAXpyVzByWQuLzIIZA2
8j010A2H92vqj4iQqVIdlMTSkUdOEOYtFIgC9Pw5ksyB+HCthOAHTubIEP1nt5t/axDe/vnmDcUy
r5aOE5C+dmm5K6GndScWOSetdqh7+PIrhn7Rm+jrvTN1V5yhBqcSj/PpSJhRm1jagsYGgctQMl3m
DFnWZqPdIPofLil8nTc45fLzZPTBpTYZxtQdiAZCzyze/o65pM1yBgKvhJTO8jcksxbR9NSk0gVj
T/08mE9ZoWm+VfTml8dbu/VRGZ+hTkeed6+BGA7eAKVo7fq66SgvfTwB76f7DDE7eupqkljktmAc
zQTCyp0UaOvoWkyaoWsmr8kaKCP0lkEzT7h+kFc/89kZkBXAMo2WeafctWmJyIdxYYYPKIEu97M2
vXoKu9Yl8IDUdYYF8tqn5Xd7GLydL3fvBZkC0GQ1F3fLAOMqKBgYzIMlA62IJGeAsIydwrcGYaJn
Udrv2qnPduzdrwx7psOsDLmxR810ubLOLtOpksj3dmh+isDNrn0Xv4y1OV4en5MtQxRWmLJnhgNY
ycrVQuHvWG1lQdXPJMxVDfGphdRVqJ29h2TTErnXr8uu0mlYLqmYPANYMTTOdqZBShVb0OjX+Sjr
Ysp/WBRvFim/Q7iI4vvSFBSJyQT/FxBzgL43eg0p443QP8QtpB5v3z8CUvkg8B5TxFmaApQl66KV
7RtBEvlpY0ZHKLEbhhl0+/RmU4AKyMZ0gmHaYaszUSk1Zec5s32rpp9w6LpAu1Z6Ub5AdzV8f2xr
47zLohsdfbksRtKWy+pA88NIUtiQjjhfGJ0dX/pQQyZHkcy9jJxcH5u7j9KYDmXWj3XJ1qW1OhuZ
U0Cdpw02sO8mOMFVg96Wk8VvLTjh+PlU/5vM4matFuWRwk6UoG3KDzQt8yaQMyeiuQVJW16BQdDL
eLwsmQItc7OlwdWygMTAX2VyDrUUthHNhI+aIkcNKd9sfogHIz41XlHt7KW8sWujjEA4oHN4W4FG
Lj8dCPZgFPCa+12R2+89b1ROrTllV3eM4jOkHsWxnkfnBgrJvOXFNHx+vOatkwNQk7oHoQRqbiuf
TBrYwS9i2r4yzpLJJoWKxWzzc85XvTLzq+0M18iPdrdcF7wOhQOyYHvtmcuem2dMXEBVWF+ToFVs
hBsG68lFMnavurdpzAMIaoONANW1OkE1CWpqNCxuLDJ6OkM43hBPmq6MUSZvbXtzWLkTDj00m+Wp
K8dcOB3abDMSQwNM36CPDF0GDGgKZ674nQccxrC6/A/PnITfyIeHd4dy6fLstKHSN27CDamnJr3S
K2p9bwxhiBuFduzbRH279yT7o0pCQ5GyzDrKNV18sx6zyKrNq3NvOzWzj6Zy89Qy2sl37wvfckMl
cIoCMNWZtY8pjDqjLspBsU3FG4+91mWwRfRz8GQy0vzBcWrlz1EQGKmMbVxHTbQnqCfgBCfD2Fn2
lrvj8PBzGH5zCSqW20y+mgZ9b7Bs1Nzp2MJpWTqRsRMdbXkfizsh5x5JW7zVzVDqJmJaorfgWw1d
n4wqPaSR0SPdNvVnO7B6v4kLZ+fplY/Q+jpSOqFyQbRNZX91gswa+kgrsMnlKyRNzERnQh1WvDOE
5MqxnaA0D5FguHkRQj5vdzwyk3CYtGMqcd3znXLeRlEblm+5UQ4bfVFDsTbF1G3oMvfQuFBlTHds
bn1IUlSavuRqCMeunB2aYwrSM5PlM3EUnicdylwovtUdVNaW13ltZeV1AiazY/SbKPEhAnKalKY/
tL03H+Ow3xvu2TJFeZ5BAgINnf7e8mQORq26c6xZlMkNZsHUYEbCiIH/orL2xInvRwfZLxDNZJ34
N6Ap8vy+apXMI/SSLpo+vrCjTvXHUSqihFbgfkHZoUhuSRrpl7zTvAwRN6rBgT0wuTFIkv/HJ2fr
K9IIA28viQIIEZY/BIHdrtQ0SqiWAWSib1sH6St3/uuxla13WYaINE8ZkyY0XVoReRCEnhraftlW
unnIejt4BmYHi9vQDgidmHXUfUclIiuQ7wyapxFu6nInApI21reTuECC+oHYQ/y1/A28i1mVzqnt
Z55S+EU7zmfb6QfhM3hVXRpdg9/MLpDYfrz0rZiAOaH/URowj7zaYCOxyjZ0KYePI1x2gsbSEVmr
mspVb8AHqAdQ/L/dIqNpzBVLQWNGQJYLLUp9jG0UHvyiVO2Pjaqoh6HEj4cwt53aGOjnjsGtMyTH
ikGRWTifX4f91WFWlD7oRNzaPmlucpzMsPwweGPw9+NlbV1PCFtsahnML/MNl8uqs9B0YJKyfYYa
jWNmhu6pz9CQcMvU+/TY1NY3o2LpMbQOZIg4dmnK0OEy7wccuR0FIHItRQeHq0CrUjHBL8Z82nkT
7wdWcQevDepLg6UOQyDoM8tv67R/RqbS843OzI9252awdcLabnpDela1xn2PYOTf7iDsk+0F0INC
UHZ5vPqtX8P7TCGeSRqqkZK657VzsoUiCs8m2Zrrov47ZkoWCk9RId8UK1b+sxxgJTtFiAoBuUq1
XOEUxzk61rFCIaJQ0AeaZjgrd07ZxvdHGVnSP8gYVDPXe4TMmeaOxPYT0MbT2FILbYX9bhpL5/R4
AzbO88LS6gLB/qYHtsAShKF/VSItLuOs2DupyvZyCFFkO5gFrV4bqC5n1YDWyw+ElV1NMRFuovnj
N6gW7RyvTVPMN+qAjMmi9dXNma2i7LtO5XsWSXtI6bI8VWn9aTZQe3i8cxsXBwdPa8WRqTppwvLk
DIlXgpynIuAI9C6zAYp+lbG3q+uiRGlYSbJjb8OnM45DiwM/R2vdXH2pLlFc5NPxPIMD6CZuHOM4
aYV6jRK3hjStTNM/Heia96p8m8sEOeZSYgFysK7daoPXOmNBOI38GQI7hg1LqKaRXKZz8MEU1rxz
IzeeT9qNtO5lRcelR7bc1qSeBCTXM6mXlgzUWJCns0QHEQ83oji6iI5fRDi574fYbI4R7Cc79je3
+ZV9ecBeOfik79pqxiH6g2nOV9hx01OT6e5TKxjqN5glP1pTsgci2IimaeuCqiA6oe2wjhlcNRwL
c8zQUSyb6ho5SIakpco8Qe1F1yZospuhpdURHXl95/5vLZeYiDgeV8MDIP/+arlTUonMwa34gMPh
VXcglzC62DjGUyk+zGlXQyBfv3nuiv414QkFM/qffOyVe2OAI+WR5pImLoVBkgV0sbIieYcj3WMw
2fIHlEjkjA61CtL55frySWRGP1H3nO0QBHJvtccJ/p5zTxdhZyu3bsprUysvN/W21luZQ+A3s5Vu
nWjXTAu0w1SZEAASCJ0fO6B79JccA2Czfj2nVEFXHsgJI6Whdkd6GQTKz3qw0XpKhYdyV0A1Jpij
vDqqAv3MYzL1/XNpoP5rp1Mc+n2CdJISm9CzhRZiiF0y/wFvufPl8S/ceFw4VqpBLZiCDTjF5ea7
xlRn0C84fpgH3Tsi4x9DWNe3x0Y2vjDPCk/4ryoUNfulEVOtu8oZOgfCcPB9sJMmlzGtkJaInT2w
8j3VAIXS17ZWWW88taPXBbAL2ZNATNsTs6P5il1MP/TIa37G9dhqL4AG0LNmxj79ag+NicwXet/o
LcNG7h4c2gvOKR87RLIqxRZvfmklDxHNIOrUPIBrR+J4ChTVTMX4dqK0T4MixmMmYOWOhtrdyVbv
Py7ZBS8SkCeqOsT8y32HnS9V3SRDlEex9A9DAjkv7L3tTiR07xmpMhM1yGxfBiqr8FSxWyOalYRE
lSDt7I7IUhONUddJs3EC9lgVn5phMHydjsNb54hIn8jgCL9ozdJKXF0v0YJToZNnIT3PS9BoegU3
UT2epzZL/beeYUzRLMP9k7WRXCz3MqiDzEiy2vIdr8jep1GiXuegy1GxUj7/B0tkFBKy5EqjS0ty
HnuEf4Wv5iFTXdgQXIOWJqwdNWMnFLt/Wvj3iY+IGYhY7oAEalkyRp4Fpu8ERXINm/gr/qw9O2OS
EPGnAzrD6R564d4HL2yaq2+GwDmcHg02B0vpfdUNkY609foYj1V0jtMh31nj1iV4tcb18UTwtB3o
5WAPPrvT7Oj1OYwMb+dWb66KV1pW2sk71+x0s3BmowgsRvv7AUFaD30zxIjtQ5nO41Wx3fDy+JBs
2qNWA7aNuBaE3fKQDENm99AymX4EY//v2tS4Z1eHx6iGmNoPrWavbrB5yWlLUpMhxmQae2mva/Ms
pk7KSUnd/KxaDQRU0TS+gDGHaV/v3KOi2Eh7CiPZeTy2Virhm8RcdMDuMhNbNMnQJJ7pW2kbXkUy
kocqbXEVoypu2qR8fbyxG7UwsKu0zHmy8SgkQ8uV1qJHedOgFqZHSnBj3KZ8Cqx2Rmp5gJnKyrpT
AOchKhyR8t01ii9aqu6V/raWzNCqBMzYkv1s5bd5SSehOSP5d4WyQ20lTogiqWLdGggobpOS7o35
3D/QrFljAMyho06CsFpzV3kIhdRwlqA4h1SXC+a7tavpJILy2+Pt3VwaxqgGSfqhdYpUZ7Hd1RW1
DIjFqpPaI8HWOxB9dfaYPZeaHu6cno1eA9bI010qm/Cxr6NnQxfjUEKjgt+Wo1lhD9d6bifUUjv9
oHtxdcuU0D5q02C+QHjWXHIvUo+osns7D8iWr+WlomMMFooBLemnXoXxOsOhLd1Gi4jaCUhBQ/7T
IofX13LApwbVfQW9o7Q7ZrfPsyzuukxMEYyuDlOWdlka6kgNd6L1KCSLRv99sIzs1lIm+WF0ivKP
NcGzkCE18VF3gu4yDkq/V5TbPGFMN0hoHIwLaySuHTdwFocVdUcv7a55mUZf0eX8I0Qx8/z4hG1a
kuUFRtdc0AwrTwVClWpAQDiSt67xezDBh96ZSnObKXDs7O2WKYJ6eUMpN9ItX37SWrXDSVExpU/m
dI2hE0AoA3nEKc72XupNU9L7MiRKoL7G1YeVYjZDjFdKyMKOEcjqL3OaJn5g9/GPxxsoD+KyMg2E
gXY1sQeDL1D9LleVZa0rZpQNfLBS4pvexbwvZrQHBd1wBNDqMO3KOCi0f2vIiZi1VuvoyfvJEImT
3QnnqzuK/p1i67+3XTjtLGpj/6CDkpO8ANKo2K4+lZ4NY68ppulnUwUgLLVRbATj+00pO5hbHm/g
pi1AIAz0YvKOEArA6WDmRcyxAAcCZll3nlrL/G54c/rnY0sbrzLvMekbCbqcTFx9KqizoVFziKWy
rjLMc2cZ4W8o0aLOAuWsMOAodmPGFj3lCWzvsHP6tzyLyXi2rMryGWnmLg9KY6V61UzEBIPqJOch
McX7Jm5NX3GV9lOWZlAqOAn03yF+6alIeqQySjjOHm/B1mbLS8EpgjeJ/uryR4xlMLliJFpuFbNF
lESPq6fEBWTCFELV7PiWrUMruVb/V92jTro0RmNaH9QgJ9VJka1G4x3FlsEa2rPo+j71rblWpv9w
mF6blEfg1bMxRlPvtlNj+Z7Zt7dGy8dTq0XuS6DFe/SYm6cJhB/8tdDeE/4sTRljqUZZTbqIbDxk
qqRb9WUEp4RKn+soqATb6Z/B6IjPij1oO2HXlm2YDCSfviEf7NUy6XAMZY3D8Ms81t55Hmwpoa4h
smQL40Rtczh1Yf4tDqts55NunR8OD08TfVaqa95y0ePczj31WRPxYEe9ODEyU31mmJdynObT248q
wHKgYb8gyfZqfwsT1pPZphxtl+0/hZNaH3M7ay4AX6ydRW2dU1OjuE6o7kEcu8qxFGrbMOCVtp/j
XP2+6c2P/ShAMU6qZNxxvj9e2FaQxYQMjX5w3rRu1wWekdHhJJMTMm4dRChfieoW1QnCvYFefPco
1n6aQOn5SgngLFYG67d8onWcIme701XdKP+AvsUdypK/XPzKHcRer3e2IL5EJzM8KEKZ3lUl4+uz
0L5W1VxRmrfj59oU4a0IGOr01FzlkNkVNc4UhrAQsXANFZDj4x2SjmH1puIiQSMAQmK4bg1EC0rL
6oKB5xv1xuHMkIiDckNoHJqQmKEfAadBQblHwb3xkC+MrrxVlUF7GFDjlVid/lg6enMJmDzfeQa2
zpqc4jEQZCPEXFcQ88AL4mGIbT+u9M+dg+Lw3DInYKnJOy1Qi98eb6S8juuNpF4hK+EYpLyzvK6T
og9A5DTbV4NSO6hxqB8Eqs0fYq3Pr6FajVLoRj0YEbW/Icjjj4/Nb3kLy+IAMDME1mM9DGx5Se8w
P8NUVgyFZdDEzaFDBvuIAHtx+S+mGINgZJy4ZZ0vzDB9NaYc0q1KRBwhUy9OZPz1S6Kh3fzY1OYn
BFVCxcn7hctcbqoVpFUO5yi97CGmoVOE+kvdDZoPUR/0URWqpo/tbe7iK3urgwl9Y9UMMNT7XqUg
ewv65EgKN5881Ix2TG0ujc65pF2i47jOflx3iseGgp4fQgLyTJ0iG9EerqTMfFH37y0zfjP1KFwH
FNNA4uGGgMzIxb96sO2cgl3UUvIH2+0c8y5GQCVA38hLgjdDqVem5OJfmaobL+5YEpMO82AfYq3r
/KYu+p0q8taVo8BE950qMlUR6WZeWWmaXhOIgCI4o3iNpJlHFCsNNO8p00P1YkUEgFnlITwdz9U3
3Rubeecbbv4AOQwp67wwka5esyYIpgZye9uHSMRFOjpl4MLoe+9nXpoKchDcd9volbOihJmvufEe
McDWcUWCg2YYTymcPKs3pTThRSbAkx6uKyaE56p8OLiRa/wxznES7DwVm6uVSCN2GzaL9XAk0NGs
sAKs6Y02Il8+dC8z1Jp+1EJaZcdxDlUjKo1OpdnvZ2vc69VsBWJ0Cih107eiILQ6U7QDtUIqoINA
jPLkoA7F105NlD80K2jP+sDHTfuqPYq8aXYc3mY+Ien+qXyRPDF/vjxoo9N0qpBydJ7WzT96c2zP
FOLLq1v2HmriI4tWSoGKlu0ymwrkg2pKtdfN2Ho0pcgBX5pvbq+BQYbSAIyfaC5Tw3qpswB+zBCd
2z05ky2/RMsTzldJagG8dLnWLIErJFGZR7fU5l8za7RzVCFoOGZme6JSsYe531zVr4eE8Uh6Nesj
XGRuHLRMRzamSI7zSOfJnqe90svW0ZURALU2gN0Eg8tFKSFCdGNH4lvr4WgclVZM70UGz+V5ggwt
RvkRkcwTFx2+VVJkDUFCJxv/wzQjzzPz7jRpoACC0mP5MyAFRvZEo9KGuHH4ReWlQRxwKJ6U0kG0
PRwdhEa66qy6pXEw86y8GlUX7MzCb33f179h7TTVpI7ThunNeKLTrMyReKc1uX5NOxSAVQbir4+f
1K0PjIdygLSBU7pDK9vdaNpOSMnYLMvhWlqtfvUQKfjjsZUtT0ipAS5fYDbYWd3QIaJqScPR8gfU
Nn4EbW3mBzfP+vjg9UG/N9ey5YpcU9biQdnAarTaQ61z2qlA7thXjESAMkWL7KmK0UM8upGBDFOr
xcAKCrtNwkMLgfRexXZztcQN0JPiDOAwXJ4jUwx9pjSC0oI1uOcqb6brzMwScIZx2Mlb5Matw1qO
pYQTwYvBRNnSVDpMdjHTu/FnS83Dg5a23tFRpsJvmeU8xTCz+umU72EoNq3+6gzr9FfuDk1dQFqU
y85tamflrbTTTyWos4sKKcOzMkAfiI6btfOYb20qRTgKwb8GTNbt79IkGf1VHIvKsXsvQnX+U+vj
9gridNfJbl0KGdBSdjfQHV7r/lDbHIfQgXEMMbvyXEKr837QynDn6m0dU5mxMQslyWXXK+ozYXYQ
Clt+VOrGv1bRFIMvIJ+/THFh+uAK46cW7jXGhbJhB5myuZmwwBMd85BQhF4eG7MLdST5ciaxuqi/
NVGmHwJ24ykU4R79yLYpIAxEQHBsrfXAPK1mbi+kDAyXXH6anPZbMwb9CWKEdicA2rBEPolsFNz9
vMRrJyOGEU2plHlPp4vNI1wxwVM/uGh3m3ZnXN7s0OBdp/sNEpji4drFNKHWj2iB2H47hbHfmpoC
Sas7vY9SssvHpjZeBEwx48QRoc+2xuLaJoAoI6FGEpad8jNB7QEVaD36uxO1w1BtvjeguvEY0+6S
/hPOW8IqeWxfhe2ONqSxauNStNItlJchV9RPVQBN2iEbmmp4SuIqc9H3FSaoxdnJDso4TF8er3nj
Av6SRqISznQIGdjyN7hZaBAsU/npTDv5s/e6+dQA0/z52MrWgaGwD7yTwgothdV7L2ayVzgQCW60
AJW8doh/1B3SuQFhyE4utGUKnBB1B3JlfNhqU7PSaxAfHE3f9SJxNdza/liERDa2usvutmmKFwHl
WGYOaZYu925SqS6PAMQQL69mlGaD6JZ2QLk7J4x3gpWNzyT7FB6U8VwEpqeWpmxbdMBJ0RXqjXg8
R3HmXGKHqsbjz7RxAQjGcP10sCTrzyqNMzuXkRL52pAitydN76q/3H7If3hK893V4/b7Y3Mb+yc5
OaTePHAS4oflooTrZEFJaRVmk6Z6QSsJHl6vG066NuwFKlv7B+WIbGWhmaWtx5B4fFpLm2kuxULX
rm7dd6c6TM2d/du2IjVqPWIS8tHlgoI6bStauCaRQFlcCUn0dy7Iuet/2DZeRkY8gByQBi6tpF6L
2lpNPyVEZe2MIPZMdt+r73sn+fZ2SwBfcPI8z5Djr9ZTqKJsYZ2h8t6Y5ge1mPTrOEXxMbXpcD42
teEL4fIBhUtfGNjhWoswLwp6OQ2RZKFlSImHlXHQAiW6KpHzxVCyyDygp6JeRTdCL2w1xLOP7W+d
RdgFAVjii2VrermpxFgArwqic3DA6gUI55+lWVK6jIx5+vzY1NYpwQYSrACFqB6uCqRqUKR5DmWA
b9aikWTzE9QStadnO0va2tLXdvTlktJKH2qAcNzmqem+Oshb3ubJrUE4Jtm5dub20ueVdYqUMkDD
vNmT9tjcUZnrMKFM3XntTNqksoe2wefPQ5G909Gx+MNR5+lgBdqnxxu6ZQkJTRlGgj25o6sb55mu
SazTgOvS9IoUrvd71JClQ5pr7+zpRjzOeqAJIZaUo3/y2756skdvdMusodcH40T2j9eZ6pPVqum3
kIGGJ9jN8g/WaPT/4cLTlKB/C5k4iPxVltMwJpEl0Gn6U5Iah6ilKdIXQXv1mDTwH2+ldLmrLEe+
L7KyAvEjR3S1PkOrxGyAlKzbkWQmDbr2Epdl9hwZTnAWrVV9hDFe+ddT072yztbjw+tGY4ihKqDH
K9NC16teiSJ6m6kOlLGk4VM4c3rgjTBOjVqIncBya6mEedQyJAgNdPFyqUpst5NNcM7Qvm7dehE5
B30MhF8YYSN7i/qhbAtxiqO2Oz3e5C0HALiRLojkaYN/d2m5B49Qz1w9H3v10RvHKD+oXlHveO8t
M8SyslZHwe2OzavOzSTOK9l3T3PzW4m+wqXKtGknMtm6EYQMkpOV7gQrWi5GRABJwgA+stmsP5Z5
al2qJlcuTqUUTGtb1TEJlHLnQmyujOeIc4qy6p20VlsZjW7GrIyuYOYPOujzfvb+efyVthbGYwTf
Gxzv1OPWX6lUIo9OEqwyukrLpRzaAySdzZH4vDnEWV4dujLudvzLxsrk4yenfQHe3xH4Qnytluqk
AH+wuq4/OIlaPYsxHnemsrfNyHFiQn4mCldri6MQ6eiMej3aBMrParKyP7XK2eumb1qha8zcN+6E
mYXl0Yhyg6ZECnLfqWzlaofKlBzqrjN3TqD8sSufBY+3VOujqsY42WoxZt6XatLRhrOcxPxQaMr3
AC5faOuNp4yJrJdW9H+rI/oOeu/u1Wc2nh44HeklSdp6qAhXS9QqhiLyIJTka6H3XDQ1jLJmao8H
oY2ms3M4No1BxytxXbxB685qDVu1MGPZ5skn76MatM5Jt3LaxWpXlePp8fHfNMZu8vVA6hIBLj9e
34ThxIyl45f/j7Pz2pHb6LbwExFgDrcM3ZM00ihauiEsy2bOmU9/vhrgP5hmE01IgiFfGPDuKlbt
2mGttZv6X5xj84nZoww7WJMjdtHeMYHNynoIaAEKbSzpnVQijRDSzyia9oQmybS6CzO7jnqaO0p5
QGgpMgmiLo5jS7bIJ5naXcPHklsUK+tFjZ/GuuyCZLHGu7yCv+fn06r5jZkwY3EeI/XDiED/KaE2
H3ntlDeQIU1UvP3bW717gMESU0hh1AslhcutVlD8l9YBho/K0/oja+PhgRS5HtxmHsIT+2E7SNOg
Rec2mpwlnpkVdXMQf+99bkqMoGxEJRe6++VvqNIGunvWArcgEXgHtX94SltzPrWTehhr73hWcPjo
poDLpC62jbWVxAgHjYIGVdvYvq/6SjovxtB6JkfuG2qBs6dGSfcH55kcXYDQiOSvtDbk1OwsqQBU
mHXm8lWdmFzrKPnwoyCh+YN7Sj2aCpzN7DagUpd72QJyzlGPximoqHO7oRpa/2VqXpTnoWll/XT7
9OxdHwR6IbSKATqAES6tjYzMSKOI0xMDzs4+5HaNWrXeWMsf0DRIONFiAEDEAdl6hAH5F4kMCo7Y
Wr+3WsX+p0He57/bqxG/duvM0T4Q/ObX+vNmNVFvOm0Y4uNkasGPSNkrH0LogF6cqAODw+fkKEva
O/g6dUVRf6BWs9W5Yn5z5AAaRPzAac2TVgCjS7N+OA1leCQ/vmuKEg6BNQ1Q6gOXX4rW9KgwSQMG
t8TQsa7Xsrt2bMagsuMjNNOeS6FB/f+mNtdZa3WrahsHUTcNfkJv0qcw5/57zzRNFJ1nx51WZQ1i
ve3dIrXqg17J3pEErIcWGnhAHO4mma761FAN2l2+3unGSwbj5FRMRX8QBe5tJ7kYoRKlSz6hcDNv
c7GcHHpKwVZkS9TeLeHC2HUgik/IiU+n26dy9+mAVCxIdK8p7ebTpVEFZr6JQBU1SmjctzlZrKfK
Y+u4EqKcyK42Ef55jigfP5trxOQURmtUjWsupvIdRP98Vstm+jX1ulQd/Li93YbTDhgAXhMZ1OZb
d5CYckUTdX+9qL8sFRgPQL5/AJphyDwlNKBOIj/ULnc7iuvQzhSY80OrhIGld39XciPdRcr6J+5T
UCIJHEEgUR6/tEREPhuTCjQS/WFGWZhFi8BBLisMJs2oIR0oAuyeIkp1ioKwFlmZ+O9vTpE6lnOt
ZEJ2zmjiHw5lwrs0l9XPWZibB6XpvXdPyJ1QOUCAAGnVS1MyvIq4LwRKBiZpoJLx+qU9UZ9Wl8id
rGl+kMxY+nL76Ir/6dahCpknJoKIYX/bmqSylLEOkYa72Pbx02zUlotrrUu3cTrZr7vxCBW3a5Bo
hMTpFSKy2dCQAQt2Uc1o2jFMHQEQxfnZWBB7xk6Lv8WVdtQg2t3VV+VjToawe7mrCORIziLTYYsY
YPica73xRZGK4TSuWo7mSZPIXo/o3VE0uXvr3pjdeAQDZmvPzCY87CSrXpvkNY2w+ojUt7+ZvE3A
XWhqbOv+hWZKaiyEHEoSDTJOQ2F+rYHGtAe1hRFn5Ibon98+MXs3QqhlK685Gx7lckOzNutGUD60
LGPdfO6WQguiSbfeZbadHESde5sIFhRaAIESvdmNqUhmwMhM+8k3hiSL3UIGx+WilXCYp+0dEupa
DF0ifoUMtDG00G0qlQJ+ezdWTPmozH49hcrU1MGslgxazx07cIam/+v2Vu49wxYYWAtwAiNHtkyn
AUxPlJFb+TFUlnNq9/3fa5uCxYgT7dHQJPNkgpvw0JRv4b3qzoHD2UN903XGt8HLpF5ylYFXuTKt
IHDoMDbI2kGwqT4YMaP6XKasK63fruP01Os1U9H1YQJ4OQGNn9x6sHVkQuymOupR730HQOi4IxHk
MWbu8myhlM3HzUW0VeXaE3ju6ETKnPlOL5epu1qN4qMKVB3sw65VsBv8wQMCMr20Cst+nIaeoDLV
ZFFRrLR/02xOHxFwXJ+rhPIb9MojadHdzeddEVJ3siA2bhwTnSimSqGp58cgvk6otHVeV7bxB9Rf
LC8GO/zdAaP3VPLYMQdCNokVwuSb3SG/dfsU7t0yQT/iJAC50rcBgmrF5siUHTZ9jMMzuQISdbJ2
lEHuW4F6j4Yw5dQt00mac6C7A2m8Oa3pvaZO+ZOZGtKBcxJudfucCUEbzhANczAdl59yTiVNa0V+
4Ex5R9XFNM/pnM3nKVXX+36wKrcKkb4301o+397FHZUr0SKHREVuAkRvm7Zag4ISbZ3ZWM2GD6ot
yV6YF8tX9OCnIZBgew/nLNPU2h0Ne3pismmGhpv44MVsfNAbJT2C3e5uBh0PRM5kpDG3AoRV2CDr
0FkWsUu4/NRmWU0Ae9lMaFFrpG0fdCVCA6fV9CckSY80hvaeJvJASqNUsentb64yk4IVLVrFrIOw
GNJnqe5yPy5V6X2kZ834XY4j/Wi9e/dYZBWqTAVHjIu8/PjEVonRTax3CkPHeKf2lvWiMq9QflHn
Rv2QLX0bdEajHaQzOysF4I/DAnQrCLri5L8JEXGPSwqnDOV0S0nf5yrXV1mL4lfXSt9WYywPzO08
GkwzIB1lPoYilIEvzS1ZlTUUoDhng2Z+yJeWgUIQS3+YYakt3jI6+iOKNcpnpxQz4lfpSF96b7mU
Zl6JBhzzrU7nkreRpOa6LVqxYe1KI7IFbkYB9cfaDo4Iqez118HdEhnh5lqTfSNxIeTNjKu71RYL
gittb/lzV8dfu2ZUz9aURR9g35i/kmwo3MXs68pNDOmntmi9jzS/euAmd24TvwEwDmK+oLu33e7O
TJmuMC9UPK1yPbdmjbYAfLS7cLUK1zSh3sFGt4pT1hbpgVfbCblI3+jpw5shydoqYAyFYQKUxvRS
JMvHpq/trzBX7Xtldez/DrZanNarrQY7TUdD9Gu2AJlCo+QRI27ij06dPhMGOP9azF6dPSdWGTEb
popaEQ1k7bM1RVLtLnIpq6ck4ve5pZx2VZDQVEJQsStiXF2r1kcfYv8XchIoHfBwbjvHpjTExZAl
yPCG1pIz8qYvnqgea3e3d2LPDOUygQjhH2YVXN6zxqgKuUo4c0oYx5W/JBVouSZf80+37ezdJ3Yb
hBfoAtLMTfRhDFXaOxq6ZMC9sshThrT5LHdq6PYkK+i6RB9v29tdF9QWFBwYa42/vFyXomXlYtsE
1Ym9lH+BNpB/WeZwhHXZXZUAPgE2Zk1b9euuLnV5sVBxKtZ1etarlJ4HEtx+I1n9C3IVR1dkx/ej
TaBzLylzAJvY+P7KpueXprPl19Mg5Z6M5kZ50oy4j7x4HYroXCmA1wOGQcffbu/nrmXq1OSzlvhr
89CZtW0sTkfuYEtZ+nnRw+gzbwUHU61N3v1CoWJYSYt/2+reK0CfR0jH0Ae8KhaODUG4lBK016Oj
DQCj1u5dnanRewh8sG6VVJOaU5Jo8b9xmzixR+t1+YNKDLLUwA6EDC/4ts2em6tSIvRNzVzvlIZm
k1xG350ycxZXn5sjVs3egaKMBQQIpCxDFDbXpHOMgSCO8KrP4+zEvM3MDc2leSqj8OdKQn+wv3tf
FXUvCs2ETnSfNq+srU2TSlPXhuOqPa2h1t6Vg/zeWMrm7CyA1tuhOcJ77psk10UOgHxgS1wJc8ks
KBAyOwh5MfBNUwMbvrcXVBpX50dlpsUjE5KMAwTynlWhCgSkgm3lrl66AzW3GfsWy3SXNMoThRRL
gWRE/X20ps5Pk2kmHnOhDkVd9r7mG6vbYNlEUhgxM7oS0tLJHxwUwE5zIS8/llKvZY/QZ1LdYVCp
Y5iJ+Sypg35q0G30lX5aTYSZQDmasax9YRu7T1FaLc8MEeg/3L5je54SbS0x6YhxgLz5l1ujSUvU
VYDg/XiO1nPllOFzN8z1+baVvccd3W5xmW2emm1i1C6hnBn0gHwmIIBgLkrdkzNT9onh+tPvm4KN
QYWR9hp1cfFV3kSqisyUJqcnUlWckWHSUqq7KRWwM+JTycH92ds7IAoC6Yig6dXkjMIkSCszG0hv
mmcnxlFJp1y1xoPDu7d3goD1CtwEQSB+xZsFzWnGQGxNVNmK5V8AedGd2q4/qAUfQUr2DJFOElWp
YsTwdspeLStDnTeg1aSWxlmYaZOnl+g5ZRHR/m9/JIYUwUagZUfatO2jlWuW5qOAOlaQQh9RxM8C
Fdy5B1WxPQhpd1ZFjEd4wxaSuWz1DHQ10+GwA55fkyREl37IThWl9Z8r+vF/YIqMHEwcTQjaBJsv
FY2oBkwQeYlyrPpMYT8OrARVgy5Vjiq+e90Y8j/BwxHYFYRwLk8FeVCsZGlt+XkqV2dFbSQvYbxk
sIzR4JbUmL05s5qgs8fFDZcIOl2hNOd4nUs3loflviuN/ABRs+PvaHgxxVRIgNP83Twni13mrVqy
fHlIGr83RxhYlUJ8rJqJZ0zDkeTsrj00QODomJCjt8ErTzYD0hrgGfEkSeBHFWMNlnbWvi5aqN2F
caseRLF7R8mhxqAzzRyW9nZAxtBpyB6OREHSVE//pmkV3U9EAsFUOM0BoOe1w7NJUSgi6aIorIhM
eLOZ2ZSHgPZ4siSlGk2v6tnaZ0lpO1S46K2/MC7a/C9Ru3bwJdxp6K5E1qi9oFnVwBdM59FdDBJG
n3kpUI+nzqo/EgsrVhCvbSG7neGsH+oJjKNXr+r4JYUFUbprlMNwh68Tt25OLB97hS6Vz2kuFEdk
eehVN4oYE/KrUmbZcJloP5inmKA+gnDbjNT0mqZ9ydd6+Fed21xy+9pExmxZSrnx5LavFk+Lm+xl
WquhPiOlp8lBWneq5Jtt0X5KU9X4Z20q82NcRM7HNg7b1e+QGzvqKVxHlqKHp5CrgofgbxEwvPGp
+oD4iKGMwBNstf6raxYm5iRGf24Mozw7FrqctUN026ehwnMof77t/a4PrrDO60QIJIRWNk/UwMij
sM7E3e3C6B1zG/rOJR013pnG2OneFKv2rz+wCLKIIWCoF/MCX643Wzg3igVp2cYhP5ugQLzF1KoP
ihXXQVf39oEnvA64qLOSqKAey0opalzaqxwjVpeRNl/PfDc0TOL+pKl271XMBiCDVpZTCm/qYFuv
rydG6RChMA69F5jGpVEnS6NCw+v5ZmfmX/s1UalFjsZzCHL44E0WnvzydmIK/R8KjxSTQX5emorS
QZqWkPwy5jJ6RSKF76NUNg5q9nvn5K0V8SvenNJk0eakNKme16tkPeRNOTxZmZZ78Sgbqauhf/Qn
n40eFHA+iDY8m5cGQ1vJpQkPTwbb90GlrrkHsHw+52kL3hOW633KJMrfjgXYSwHCFOA30SO6NAp7
UzOg9NCX6uPuo6knoTuEY/Fhag7JKXsnBCkwOBZIklKN2CRzVTP0nWRw7Qe9RK1EHxsPLUnTRR3m
SNV47wYwKVkIo6CkxFN9uSoyCyF8AcAr6pmZXI6G49GUC78g0V6/M9fJcE27OKK27x2YV1Y5VVO6
A9uwKlkbrV1VtjIBPDidZyVpX8bcVgO0Aprea7QSPYLbnmV3nUJFhFcRRS5740ll9Dz6zgZQ2DSJ
es8E2NGHq9g8FQukH40BHGd0CarznxglJRcEXWqlm+un93aCBhKwly6XK8j7/Y/BIe6OJan3pCWb
vKxUjha63VtYz4IYQ2gH0xu3vTk7iMzAUMyyNaASW/pdFjG+PCxjry7q2VcLZz0ozW2fqFd7BK1Q
AfCfxK6XByjMOkdexmQNpqxvX0TP6Zxm0/AjC5fmAeygfa7TSH5xmir0VKVB4+f2Hu+tlyXzOgrF
nStvatUDnQxzZr1W/MNK2/klgVbumvp0X2jx9O9ta3urpcjDPEz8N2Dize7WpKZrTHMpiEKVWUdL
Ez+kdSmXp7pbmk+yVMPFU5b2ezjM+VM/2+qP2/Z3V0uPGH4t1Dgi+MvdZvSfNLbduAYUKGykJ4zM
1+M+f2cOiuJKy3BE0bySERGfF0FA9Mgo5NGWFz/ojW+fGLM4hjqcyawvlbt1Wq1fIik7d0OvBPpS
TL5US2owLI38qCtZ/CkGs3YQFWzdIb+Bu2MBCEDmFhjq5sGc6Wp0fOQ10HNn8SdgFF5qpLmXwlEK
bu/vrilOEvkBCC3q9pfLXaeoUCuaJgHaKMOzHufyqS/l+ss4l0c8xx1TXBcuKfklHectmnHtE8Pu
OsZ9AGs0P5paQWowZeljkUkH+7f1fewfFRMUqXhLwBVtx8aOUSoB34jkQM3N2JfkFf2/eZF+RoT1
zylSk5pb6kV3EBXsrc8kSSc05Q/P5uVWalRA1ZJxY4HVyZYXokLjhnRB75v0cO7g3ikFUcS9AD0B
J3G7wrBniYYircHoCLbHbM0LhYHUvCtofHxftCz/Z7UXCzFeQz0pa23LiOGgyHjgi3Y2WuihClou
GJkrrgaTPwa77SU56LPpqxTp0oNBDQ1R1nI5xetIg6aHs3VgdGefiV9FEQkhRPgo4r+/uaFrYeSq
nEdKQHqinJUokk6xMScfZzLfg/dsx/uRTNFHADJA7XdLqStKKu+KmSlBqDR2YPPX2VYQnU4KdQka
rR6eHBuJRAZxlH41zNlB4n69UiGsAWuQiebCD2wupyZVsywZpRK0zDbx5yKK/4qcvPWXaF3vb/uB
az8r2M4kXWKqBHWLjdtLijZtmSGiBAVwJM8q8uFhkNX1oa6d2tXarv9y2971zioyAwrAhOMPBEfl
8iPadgubEKH0YIYH5rbyNN51Vv+PNtTZB0Op6kepc5QHmS/trnWZ+7et72yskLck2oSLT7l786qp
YR5GlT5OAcrw5aOUxP8VRhN9sLpMPt22tLNOohPUqKhyKKKFcLnOxRwWe7FxRXOrzkHlqNlHxPeX
+8goKXgvffdYRUy2lNS08vV0cg7KFa/8jLcJEQ0wfC3iLJxUMKtbTMrQ0JnvynEJzEyNtbNmhpns
kvGpiJabUfyuoxjheIzpUv+xa6WbTqIlmHqJ3KcvOalT8b5lGmfqxmrk1F5vJMzzEWyT5bEnVq8f
B7PoqWEhVpXc510atm7T2FS6MmsIz3kxlfXBp7t2OTQn6BDTxmJtdCsuN5TueKNEfcXtD+3qrLf2
HCi1LDaPukke1QneMKzMf29/xn2r3EBVyCleDTQq2hxNaxmrSTGoZ1h207lfhvnZWcr+v3YmbS/G
Mv77ttGdUwrW2BaanyhpU5i4XKo5SaWzME0hMPKwdxmood1bRjkHc2ebB8d015RFK81GdlCmcnlp
Cnyf1pq9JQdJV+vnGgS0hw+WPHQki4MPKJzW9kQSPZOTYAdszsYUQstFWcWZHBSmnXlaki5nM7QT
V5Zs870TOlJgJu0j9fs2+P3tJJ4jugNnB7pgE1VNTFFbanB/gTxDJzRVvqYSWwx1U4zo4NrtvM/c
Nh5o8UTRv9nOYKjx6IBnUiIQSDX3wOu+L6vTnoqSXkcmz81d3/btw6yBinfLNm088Jb9wXp3XDo3
nuwdTDx50dbFJlZkQqNsOT4yM67ToRgekjGN/2mBhD1VDeIuBw/zjkGhoiKEfAEIAZK/PESaHUWq
1jRLMOhz9TmqUircUVTeJ0yCCyRS0AN715dSMBtpKBG50CvdztrITOpxdN7lwDaT6FEq7QE4mxYi
xxCb3anK5/Hz0lnq59vH6Pr8EuyIYXkWcQ+dS+Hx34Qf+tBrdlyxrQOAI08UtphAL5Vf47ItHyGV
/CwrATwzpIOG4PUVxRfQZWJz+Zykn5d2tYygbml5MVWjc16yPqNBmyX5Q5Ll8cEV3dnYC1ObKxrN
g55mFd7AsdMCQBsqlXlk2O/lVptOa1jXnqKt/UEEsrs+YEYybG0hKLaBhsgV81Djmq+pVHr6F8jr
4pdl8J5MceEc3IxrU+STODmhCweXeRs9T7UZGX23tMFA3OctFIrerWr8Ua8t6bf9KvgIjgvIbq4h
yoaXHw0BjcTs2hXoX9jmXoEy56nqbN21Ekn6ePtcXkcaAoqBr+HOC1mLzWtRJ0giwlvDlKUO9/U0
9q5ktcVJmVOKIZxHdykZjodmDuT35fcHraI1JOto1lL5AQYDG+9yqdNQrBUjrbtAXpPmvi9n82s8
WppLsUh5rtS+9AiSursyr4cXHtH11EOk9EfgBrkXzXQ8DrzD3kcG266IuFbAujfeyEbYuQ1RSA+K
ep0QbCnkLzRH6Hop9tFQtuv7Yiu8m6S0OAVKppujazIButDWsAwiQys9hCx/TWbtPKRj3wXVqK0f
46U/QqtfuyFhk8hSxK8ivrzcbjm3wiYnuAsyKYzEGGjVNaVxebdk+eAnYhJgsyzqyenio4my124e
HQxk9vnaUNto4F5aXsE4RkWpVkGVxwaRq6Lc16k9n6WBWYgrgdLL7YO9t7ukl/h6QgaBc720l6dl
WPWKXgVGMdlBIluZhxRYEthrp9+lbfaNauZRy31vjRQVIZcLSUwc76XNjKCdkE+ugrCaVS+1mhic
UcxlkufUiyrb/G3nx815Y2/jJybD6pwqUapg1uvEVZvaelctfXmW7do8iE12l0aRixkNPJzkBpdL
q6Ssq8NuqgK90UcX0U+KCGUtvc8Qy0Cd2Pn9Ch5LI/1BlJdABLrQpb2l6vKYHIWtnLPozs6qf8es
YgpxizRlOxjOwU7u3YtXVAGjIIibtx63U81Wy+yhDBA6M75GdPw9x0oSv2L2l981ivXO6NrMy1Kt
OHhVxEIuA1uadGj0sxgE3mgtXC5Uh+ec51B2gjiMu/dw05cnsxizgyrTFcAAP/vGDIiQSzNRXWuL
shhlQFs/Qc25j3xNb7snO4xeQkYTP8RWEQcxIGmvjeBlxSm7rU/D9MQcuZ6wftYPaIp7J4r+EKEf
vTek9TdfuLVrcu3eQmF+XaagSfsmWDuGmcvNOp3suD+qWe7acwgRIEaLUunmBHeDyShTSDlBq9rZ
r0Ierb9qVZ1kb1y6InPjpBr/ue2C9i2StPCCi8LixgWZadeTpvNp56bT3ZbaXjAkYXNS9CUCim4f
0dl33i5EhgxRVkM2hDT38hv3iw7+19TLQCls1WcIsu3Zq1Pe13XTH5ynPe8qyqQ8JjSL4FtdmrKH
akaIxObj2bHzTp+WyW/KyvoUdsX0hPwXPm8ZAL/d3tAdq+hu0ZZCWVWIOW02dKQYac2jVgWo5Hb3
1TxKd8UIXLYi4PeGylS8lG7VgVFxATcXVOhYoFP42qHaKj2moHPT1cmboFeskYqGHr7LSv2XMWqD
zxiV6SE21Oh1UM1jNyn5wS3ZWTJCThSceE3I6Ldqlh1qROukIWWmTOHglQ28gcmJEERXx+yzZbaK
l+jq0aDHK6IXrzQqRBSBNKFhe7XRZUllzdRq2wcoXJsBnZQVWeBmNH4SG+v3Ua+FS1AwOu59MYMb
flzSPvzLqaKk9mdTkg7enu0eiF8jvCPyUkAAGeR2edgWnXZnkam2mDG53KfdMARr26SB0bcd/TRU
TMOqOKJlbf0yRom9mYhK5QZIwFY+BDVYyYizPPStOC6/stvlt6U9ZIZvD9erFQBIIHYpoV6B9JTQ
oQY2FiECOIX2pEqS/r1wnM4PtWi4n9sxP3Vabbh9klSP5WgfOKitwxDWqWiKGrEudAfExr9JSrVh
MBgNrzt+NNTrU1xqD1okjw/1RLH69s3ds0RERN0GIIIgxFxamttKmxClAPtN1jO5RklJyoWO2XyX
y7U8gHPsGgOLI8jTrySnjbHGMaZ1VYG3G2vWeXpott5EZzT1NHVdPt9e2d45EfTb/xnbvN+dsw6L
NIAob/u6BvJst2cLmMz5D6yIbJDmCGHRtqVQmoumhKNA3MKsOalJZ9zFdm99vG1ld+MAhNCh5p3g
/F9unDXVzFcFN+8jc1i8hFP0BTzccFqYyHuwnqtSlzh6QhwTbA8J6FUrCqULS01rDQIrKFUKolr+
o9FLx+MRGR7rNla8JkQ1Gxna7qy1o/2BQOl30euvv+EVzwG2iZrpJiKY6qZI7A58PnqRycOsZoor
K415j7D14iuRtD5IvT4dvJzboACjRF8QPgCw49K3BOreTPVYTlKcmVkPfiG33eSlJZ40DNX2LJHS
HnzUPYOE0KK5SOEUlYbLjwqtJUwyVJ/oQIfwnRqopWy36turKT0o6eHM0Z1DhDVgVAiBEmpt5RnG
KK/TQXcQDe6V6s6qi/Eh1hfzZBG1H+zlrileKKo/uBYmb14urQzH3Ckn2/ZDdSp9Ratlt6EcfWp0
WH6/fTWohwrBbsEzA6p5aaqbTbKAfGRVaTPdx3X0s4YM8KJ0JEK3Le08CRCbUbpBTYpRKNsgp0+l
UWH2CwoCbW6+LKPafqMfnEBmM8rPpLHmYxmukSdHU0jNe4oOzO/tKSOeeY+ANILm3viAsF0aYNsg
VQsqayela5vzZGed3y7zz9sL3fGcFNMowVJ3QsN+CxKJmU1kzTM+zSngNze65HxXM6c+eAz2jj9Q
NO4clF6BLrr8cLVZmkaLJIvft1PxqW+L+D6J0tHTu8G+U2jdebdXtff5QIGKLgW8atQ7Lu0NDBi1
VoPGa96Nw3mpI+lXsZj5i6yUesoEn7g7m6NdvgvNoflWWl10NHblKtUTHkboYwq+KxfwqtScTI5J
odfxoeDL0Wky2tALmyH/CbRc/tLGdXlKlWjq/L429ZmBNl0fMOzQ+UQ7t2D6j5NYXxMnGv/gYFmk
1gwOEPnQlVBCSIOvL1cHzddVO8GfWVxbQ3mooSN4cFl3AkYh6gWzTuh+X4Gd9Ei2U1QpHH9t0B7A
09XOyxIPtuIakTE812mnBUNjHB3o3Z0H7gTOWbT+QXRcfnv8rGZ3kK79vIqTL2mjxneIVtXvmzgy
z2RG1eRqsypmpddy5EayUX5Jeqa1g/ofV8q78lD9lI0iPMLQ7OwHF42iJvggXp9tdSOP9HwYwsbx
7Vap3J59u1s7DMYLhc5a6avEbZnqerp9E3Y8Cb6ZCSOiwCmqOJe7YdRNFmV0831YlSvZgtYHk2GM
DBKeV/+2qZ1LR/EEdIfJnBjOv/gpbwLZyQCtrhS8cVMitQFjtsE9mF0NuTrrvZ404d7Myy96U+RB
saJledv6jiPjmEGjxI+RmG47WFXU9anpxI4PYFG7a5nhTq44xQeOZW87GeKJ2IdQlyEvuFyjPpqr
Fma8q1Dn/y6NMvoScQYfGZN6RITacZkArgRMUGjgEqhdWmqSJprLgj0cQa55VYOCTYW6qmetnZjl
3aR3t/dvzx5EeR5wUk3oqJu3VU6aopW1zgGr0hdw1bPPHdPuz1JTlV6d50et5NcO39uMngPCuFfR
AUSmn8LTZn3dGGV8pNbxhzIuT0mcjEgyW53XqGr9sHTSehc39ui2jJN0xZhfN0E0912ucWydqTPv
BsP8hcCe6s0mRXRm700HG7L3qXEfFneHL0Bf5vIDqAPYVMfJHWiVicZxjsyXttBzF+BiGNze+yNT
m73IeTW7osTUlMvFfapYBU07LflgIEVxcEl3rgmxPiEvtEH6vVsvFEfxkE4of/iNnkVnfS1p+a5S
dXBNdg4TORLKkcgPoNa1VdSIgPz2NQNCUXmV+K7lakeuFXVKUOsTvKXeNv+7vYPb0rFwN+AfXgtu
MlCITQJI53UNTRPNqpBJu18Um3qUFebvpDpZ/loo/z0jttC75ZrkByvd+XREaZT5XhE60Io2p6Qy
C9WZDFYqJhjYaB24Ds30Zz1qioMq1O4ahd4SBsWAQLHpb/xrvCyUTtUo9EdEd/6FgIHaWizJZYOK
dJP+tRiR+my1UnjfNn17ur2/u8tkoLCgxoEy2ZJdxHAbzUIjhCA/Vb82CzijxTbC3HWq8YhItGcL
vyfAF2gfg+W9XGeVWtpiziaewS5Ul0mo9kOaZQ/2Cr3p91dF4UVkgvSUCdUuLTGYYSbXrENk0JJG
Cij3AE0cxqIavDgbk+XgidrLtwE9iDkhKP4IBadLe7KRMIjYjkN/GivKlU5h9N9NNR2Y+GXLrrRm
UHpC8+vaNznDWArdK8uuPjiwOw6A3yAgF1DURSH+8jfEYaRDBCtZMzNzvqH83HxpyC8OlroT7FDd
pz1M8e6V23dphYdTqszKonA3FnIa2EVcwayDYdMMiq8jLmScJKVTfncuKm6AoglnlJIGEedWdVFW
qyxLdDn0V6U1vhvyZH5Op+jzb5+aCyObr+ikcbnWCkZmrQuhnHDZ1CqOTkUzTf/dNrUXzGJLcGxR
bkf4cONesq4IM0sbQkTIl+Ihi2andQerz7+oarb+rUhm8rBIc3ZuJi39Gqnp7AGxq+OHzm6rwu1l
wPDjuFRHh0gscfN4EyhQPaEQDCZ82+SQplgb9FUJ/SFW0jMl3PnEkDwxeCls3Lw5klTZO01CYYwc
VXTqt1mLvSijwYgBzKlRHGZuC+VocCmTreM9HTP7wzxSrXoGQtEdxSk7zggAH4E794XKzVU3udRn
B6aG5NuhDjAJ6ftPSZM3DM3KFv33I47XPjkS4gJ3sq38SZKVT5PWM609VyqvyxqZcnDSBJNSJPe3
D9beBxQt+f+Z2ngBBXK9XXWThLRWofn57Awn5EnHkyMNvVeSpB3Y29tGA4UzcCaIY4A/vPQHitOE
U2MsEnI4DZ3yUNF/qcn8rVAG8+vtle1eGVFKR1SXZ/8KYz5acdQrKl9scarl71VDH9TV5PbvoUGa
eFZN9ZNI29H0zWMX4QzrHs0T3W1k0LEdlSTqkHrj3/5Ne7stAK/U4jRoqtvh4VrYS7klyZLfWQ4U
LpiH4/uG6Wxuib7DPbTd4XdnswtHaAlMD9km+f4W6LHkdSPJSyVREM96Immr+6kPYx0wDet5dYzi
D1wi1Q5UiCjiUk3afN5kCGkoKCl7bpfFXVoMzJOx4b8kYv717b3cO0kWLB/uJCjiq6YnIXmWTSke
EdJ4+CVPq78AsDgnxYr+5MyCwYQcQReOeGvjexUnXYvEnCV/nVXrr2WMX1q9nfwkUY/Iy+L/tHWn
oCsA04MKAnsq1vwmslusOKsXh/ORzWrn15neuaE0H+3c3imkFAw1iY2zr/TjSTFXqjzcQd1c2rPd
TdM34IGhK+V9dooyCNO3v9TuqqgJQ8EANGxtM3JJtoZlElKNQ1bJ/mylzcuwpADSb5u5PhAkMqAJ
gDRB5rqqq8graoUlkkaBEZvVt7wFQOzV5VK9ZPFadwfR044xoiaIUDxG/Gt7JuZenRm7WUXBqhSr
p/WOc5aN0PJGS50Own0RfF4eCiTKmL4AOEPorW/BIjVyAzAwdO7UpFk/Ya9F57Ke5M5lbuRwH4Pj
vVMaYzDc1dCd2Q21ZTq41dcfkF8gyDNwWF5ZbZfHkpEnajw1juQr85Q/zn2hPKQlovm3v9/1sRRW
BMVWcNuveO3a2C9d2uYR2JsIASopKb4jK5qnQdzU0mdJKRPVv21x9yMSlyJ/LDAh20JVuNSMZcr6
iDJU69ynaxKiBdHoQUyP47efdBb3xpRY/JubPSzRVDl6GwVtleV+b5T9Ux2SNqmRGX68vardr2Ui
Wc+hUYkjNkUERgyodhoPUdDNNoOnla77JEdO8X+cXVeTnDi7/kVUEUTQLTQdJnpmnG8ojz2WAIEQ
CoRffx723Hh6ptzlr7Zqb9ZrNUK8esMT/ocHwmRpi/VbU+Sc12QVoX3CIfUq65EeeDz8ZB1z+zqF
IfTfn+e9t4QGMsasW+77BnQxVtEaRXPFwNes2SkJKv+xH+pO5n6NFu6/rwWk/0bJxa2JO+z1awqy
uvFn43k7lfh2xwGqO+pFz2UCZN8/j8ugrLIVnXhHkAM4l4MkXTTwxTN8a4V0x5VF7DgGCnZT8XwJ
NPPeicCFDFDvfw2KcwMYP5lYIG3IS1BSTWn0HGxqdmr/73u3yRtsfX4Aps9pqIT1KalqxctpbFPQ
/hOTJ/A0OEWKXYq+74SKDUaKFjN6zBtT9PVrcjPlEyb8dYlxP7sxcNXZR96UlqrrxAGopOTD3x/t
nQ0EEQSdLAwBwcU4B+oCgN4GiYo5QC5kuoeNDruDl3N0IQC+rW42bhIsLUCl24BcZ41G4nlMRSOt
SxlUUWHHyBUJQMMg3Dfeh7BhdVkjfb5wu7yzla8WPYsWrO0Uczyty2SUEuCC3n1o53a8Trt1es6G
2VzgQ76zldBXBu8C1xnG0efeHXYKdRgyRPVO66jAm6QniDtesjx6p8Oyqe5t1h1QpcOxPzshjdxk
J6DBXa7+6pUVzXQxp2NVSkSTImm88OT6nh0M2KFXeOFwzQ7bqfz7qXkncIH8jdojhe7q5m/6+pTS
/7fHY225xAPfiVW6Q2a8ChPHnn7996VQXSMW434GnOHsLQqN8Rv4AU1Z+d14GmavztdgWAs9ZtmF
U5rhV5+lI5tlF3qdYJlicrj99z9uMpD6wk5yAeMMly1XOCbjA4xI2oPBbXqv/K314KSoked1UE/4
+2O+c1ixNsBB+AfGR+dvFeK5acDiri095iVltM4yh6x8UEQKl3g4TJdEQd97g3+ut32xfzyrYlW3
xATrgTCsi6yZZJExMl6HNhIXCuN3Pn50dzYYCqCNSOfC10tlU2d8EdGmDFfu/5g7DPlnIpoHVZO0
zwU6gd9R3XWHv2/ouw+IAhFjQQSdNyRai28+biC9UaoY2En8OXEEYCS4osryCw/43lIIn5tmESbO
KKNeP6Cvt2JEUby7qZ52FWvqz6EHPMMI+eULS723l8h9wLpGcxw4rS0G/fHa5NiJUWPaWMLooQdT
Vsk982GJwhdH7teplYcEZIULadd7Z/PPRbfn/2PR1MSRB0cQfBepP1wlhgXFUAt5Ja2trzJnLong
bHcP/srzTxFTVtDXN8FPdFlfL6ndpFlbzRAyhtOAi3JEogBOLwO8ZXLNgw7SLZVf8aKK5kUX6DFQ
tbNMSbLz5ibcMThjzHlk1jnJVeOppwDdiQqKjpGS+TRN5NQBS6eKHiyVIU+B6/09eglYn/1C2POS
AnFcpHSmXa4lVTD+pVAszweSGpiSwd9qKpZ6UT0EXHiNdWo+T0dAG/sBp81E351oVXeaXZVNu9DY
yBR2wJ/EQi0U53gH3FI+jUN79OO200U3sPBrDRHPcWcMX+7AMGXNwTLrfY+XmB77hLU6D+a6zg4M
T12GtgZ+3sjZhgVyU65LQg2HFwT8t3aD12hQJfQYYICILTz5WrIuB+8ZEkkTBYM619AQudU1J78b
aLCNhWkg5AwovhvUqYfNN88z5XlNLmp/vXY19yJw7pvGP3mYrGH64xD/80WikDlUSyaeHAugiVQz
lh5aYuD+pbOB/iKhp39i5NpupYERV7YxKbkeVFbzfAoTNxUV8dypHSIV3GVL4t+0iT9F13xe2WfE
hvDBrfX0o+9q8Q0CluMPDNYGl3s68yl6L1F7QyU6XGWlYwxwq9hLfgQpQkwxptnE9v6IaKMDf7kH
ymocDmqp6wdfg49UtJVTRwJVCkhVmjoRhQtdp3ZOQbcy90GQ5Pnajd5P5fWNhW3wUIWY+E/rSQ2R
GHMKouNQeFAg+GAiTBqP61qJqTDCRmk5R2mPfgDstSBuTGaAADSUBLIcvHrzOeC6uguW1tS7cSDm
a8O9eUPCtCkrstmJW4Wo9RI2NFzyegBm8OgA9nj27cTbQsk5im5DyxoYcTABGa84a3u7C2rZfYGf
ViWLha7uatTMDDswFOXJRX1Ccs+vQNsZVtt/Eo5BZkOrajZFZRTeBBMKviUYo5AX5LkCE0Qwi8Y8
sWz+ksCXvbrqsNhPoGqjroBaNMaOuDmrOMccbnmeIPZw3fYq+QWxDQBhWlqtQ9l10BwqW2gotGWU
WvlB08hLc+3T0c9ZYvheo+hN86aK7e8QNdAv7tPpaoqrVhx8bw0/mrSDAYMn+0RjTyq/GCSMVeB4
AsNcbCurlyIdBGVQwvVqvWfczeNu6rqg3i++6yUECMO2KyB4IpeHtW7WpBQTSzqIf8jkZhSTzXJk
pf4PNvk9uu0A25ymKGxlHg5t+9MpOHblS9d5sG927Bm87+UpNiEyLNLMS1AIFPo3WmMgUIDPU5Of
flrT9MPSQgtoQEXudiRVBsQ+MsyqWKs1anrYM8uB75cGOol4G7iAi545DMSsTeAcibEZ/UYGLyAP
VThHEAXXBpiB3KTTJE4uDAao+XhacZMDuxr/6CxMHPZDmgj5GwNEAH1G0F79cpAhvbdBY/2+IIJX
pMCPqOQVgwxkm9ep4dMda4PV5ZiRTTfp2HoEgosSgIPJG8fma+wRjFvmoO8nfEpeegLLfnS5DXyt
i1RUlf7oZhItBzky2+aTt8YvcP9it9DnSXgEqcdg+cBaSCQUatIey7NhmpnKU9G1Pygg5mMOdUnb
3BvIYmdjLlXKg8c2Q2JQrElTfxps4NE8JbVr4fcTOMxBoDMAdYPBmwCX0LORO85EFOXZwpf6QCNn
v8Qxq5I8bVkWHufVozJv1ZTyfbfUc7BfV3Bt9wvUb8ObBaz+7sWtAaueopH3+lFWkjytAKtB5pkS
I+/iJgzrW5NBOeuX8KqgvwbdkfK71J9F+BXyNmF2m7mhDXbIt73HYeCDQEBgJAHMQ0NrL0rmMCrI
0jb1QftJ+0JFam/iqZ3MUQUIN/t0gKLckaZSdQdVW64gXKHkWvRJk+Al1p6GznUymUPEq6nZx+0A
PmpXpfaFB7Uf3U5J1/2eYeW8AnCbGIWg1tvwtulW8WnwZlNdJQzMp92Q1Nljav2gK9FZ68b9Qqz8
ndi0TzCO5csnz1gnCssmr77hpp6TPcXviXarpXCjIUswsCs/qVyWz0J59VF4BOK7NgN/HwIMWl9H
pI7Zj8U42ezGPl7XHRFiGHLf6DZ81Kru+QccQNUWiYmEp4rOx3G7S1uXQIK2TgE8FYsI6SEZ2kTl
zUgiAxYTS9NHTDk8XxWJtl21l6b25p2DLhwkSXQ7Lnov8DDqdtAM+Bi/tq3pCrBapyivR5tco3hy
3ZG6NaX72u9giyu82SKnruC3Q8qMqdr8qqOVfTNR3OiC9SpLS2nj6JNI/Wm8aViYwTaTws7hCYCv
pNn1JIFwPEQNbQQ0YxZyu84QL6B6RXaScdymty4dOg/AQzhwUgZpHj7T30EkuH8vROC7L0HlMV42
YgVDa0bzMY72Sd+t2X7UySQ2qEoylhBqA2VWGwhFpfupCxb11WeQ+/JyjsFku/e05yDw0ROYzx5M
07RDToC+a17gagAlNNzPqHEV7HXUAa3pyXxMPH9cCj0ojqgIAbFgN6W9BGaOry3uvGixFJ98IKN9
k9lUYXA/jkMuMZ2d8nRNB/87rbNG5pt6RQSt0XmgqBpAOisQvfophxzjPBQz1JFRjsJ9Ii38sEUE
MD4cOuBPRs1yA1AsCPuLq/i9dUm3lNxWC78N50Fej54Qza4elbgJaOt1xw5Kn34RTII9uwbvEKIv
WSuAtMN4tGhqFdalEcbSHHCQeNlx29H5yhAEuXwN2bQWs5j11wUE53vXLxT4qTGdq8L2tfXzCqjm
08zYRCDJVxsENxeaL9ZxaiEunrAob2az3PfOxN4BzJ2QFQtC6mc6jXBrgMq+uIcGKkJuh2kp3wUI
BW0eWxLWH6BN4/uI+7B8zltmagqr9cDGCjHMhKQYSbh2e6N92e6MN/XhfqmEhTsyFEXELoqW5V7P
/RgVAZLrOpc8mQmkT41wBSrQJMRhXB27YwDO8l+6a8wsCumqFgg25Oh9EYsMCXHQQGkrxweRNXsh
53i5gRWDJidNeBQeRQ9f9GOsAzMcmFcZ/HYMmroFQtpjR5OPalgS1SIFsrqigKyplOWkiXt6q4gU
5nZoOLH4bQPILnmYrgvJ8oWknvqKdFUNX1I1yOq+6ihDDPSRx08s9+LWDtduClcUtuFszDGoku6O
YZDDdqlquTmRKtNs3OFfXg3fbNbFqIN77XYOAlN9mXjwY8qbJkN2huDQkZyNAdrpoAjrOl9oB12f
2dlMHiP0bL0dlHij6RGGiuRTgL9tPayY1LB89sJxLDt8B8M+9Jfsh0zWocrhzynTo9IMisUmmmGi
HNGqctcTofpjuqLoKUk6pcDU9gw6yE2szXg/GOH5+Zyk/2H3DJTpUwQInjci1ohEHjQ8b2ekzxAo
wtXidsFY1T/jOc0WfC9N/D2cqlgVU0rZg0ZOEu4wkyFHL/GhTbIIijYcyhtuoEEeVCFMT4i+wfmr
vEPUgNOSU7Qr7nVE5XzoNf5bn3HS7logqH5DKR2OVgM6p481meZvZuqaOyUiFI11CybdTTsIgvxD
VSzOJZ2sOnJfM0BLJXgqYcUrt0uCNuIlNEqIKOnggk9xy9MxN2TBfBuUsf4ewt1glXiCjLQAnDH8
oGbgHXPgrqk5oARTv9bVdNfUZtlwnDsxfYVmEL1tFgp5feuAaEP2EOD/SBxd9LFu071uI+++J71F
COZRdrJwJ/vVwt+tf8gmG97jYEYjCgfmPWH6kXKkeKK9wgCk+kQ6r9N5i2risWor5u9IPcqPeCzC
r1PeMyxTZ/797C00KHovMLc0mf0QCa9eq+tEzuSL9pHF4lGqxRybJZHRTkcxqLuo3tYv0M/GFx9R
u5CDHmEudVKZEmk+d3g/u0xW432zqDHNW9swcCilw277uOuu/Sn0f/aEtbhnoc70DIeO8JcnGSSi
FkOb29ko3GyZdX6dC4fwU+JTIF8b2Kb3pQJVDp64Jo5FUaPiifOlboD4J5lZ84DVwSkbQyaLcMoY
5E8ioQs6+y4sImJsWraRC25kjTMKEc646vJGi7UrRpdW/ZFOhPRgHkJHs4zDxrtCPeGxfSLH5Ce3
HqZ+qxu7GvX0KlrcMAPukDXqqb5DJgZXadbrONhr3ABg3KEl8WIWOcN3yEEW4dDGbfVsVtugVrBN
FJdA7yVJLkMMLiPUuQy4Xx5u5ZSXLE+RzgLkm6DeXg+hxt+NGbgvoITY90nRros4rLaa5ryvu6h5
tC7wf8KiKbEFU2nb77t4xvc/opRu8P1C1gT3QhL8bFMq2E7GAZL8tkr6AAV9jNmK7CWdC5OIUOwa
+Gu2eQAo/ZTzuXekEBKoozzVroUN8TQBrub1BKBcpZMfjttxLnFtM42LWaggD6ivyEHCubkt+1k1
rrRxCjZ0LQ0tvN5VC14w1FeOvElkkwfjaLMiIYyPd3MlhrsOahkmB3OeZrcVit2jE130BSPayuZy
0lJDX51GTw0H1qmMvXrdcbHdDZEN4Wrm+yPS+rABErmYbWofE6JDntuEk+aqV2g35qCCkY/waNLL
UQ8N/QLaTQSPehZ897Xoxc1aQ4sEd+qqhmLqRfQQ9nBP/dD0yfCjIZ7o9yuy2pd5xWVcCPzE3xLw
WkQSONHfTh36TzmyRFMfl1Ba7Gfk1TIHxCk04PLKmuY624iLYU2QsfRr8n3oZ8euhO5h6pRMGXEF
UPcxWmck7lKoPMwaxxQWoLjCEi3one2nJUU7B+2We4i5tTYH8FA/hKyr1v3kz/Kla2eYWGfxTJFN
zVWMnlBA+PNWkeByQ8Se9ih33S9cBEEN+aO+huCMsNiQJJvrfaxm+IuiH7DuOiY9ek0MD+8BhQqe
+oH6vPDdYk/ob3JUTWnaPPQkXlw+hBA1yROoSJI8i4X+FFSkfg6jkbyY2VB0qqtBHmYDRZICJRtK
cYLqN8YnSNVVm61O56bPoK9Vy0FUiOfB8oLYn0lYD9rpeyR9T2DvLUML2LTZfbcpTWGwyrufkkxm
OsCzRKsd9hT66AlLwsdqlSHMtOc16nJPQgX2EAnkAjn2ePwx+E1v88Ylds4xpJEf00yamxjwQZn3
OAn3o2zElxrCLC81j6sjMllvgl5d1yD30MmpnVb1dXKAjeaDomgS9JHqqpzBFw193NR4HRLGNrgy
tajrQ9SFDL21ca1w+3fBDFENyhDmmmmc6lMCL9OhUHqbqknjoxLwOxnemS5dIP/PrRvx4CQ4YjN6
BjH/iAwl/g73BG+bGDdsF6l2x5ZJ4tRTPs5IA8zwjIZL6iMXYfNjg+S9h8kAtAryZkr8XzEa3Szn
QyMy4JeFfu6AD0/yYRxRs87jnN2N4yihLNc1wVPk+cF3KvgUFLMZw59GUPnQ4MCvRaxCdwXn8iEt
PIMM5JRY6BOiNxnLKzjW0KzwGkP2fEFdCws4P53yNsjmpEyHavKQoE3dguA01F/B5xdfFA3ar7rx
0XrQ/sLivamG6Vk7Lh9pAzPoXNNEh7t4iJNvFZ9hlqzQbFrRZo7855q00c2EofhU+NyDacaaOvYr
myTyQYvaCXEgjP1vScQHtLSYY0idJqVvEoi5eCjU2/UGnowrLxxdMaUNqUw+Brohp7B17dc+hkRH
yXWcvCDdWvA1eip50nAZH3bcX9ovGGU0z4GIFwtsuHQ/AnBeQrQVVuRACdxpOeCZFjNf+JrK5yUA
Xis3hs6fAefoTAGmdoJTCleBsGSDDJA9VR1qt0HP7tBVcNaDhk9MjiqtmZ+LVi7oiWTW47u2GreI
DWe9eyWCmaFXFmc/Z670iwNOXOd9lkEFPjJjDZA8dAseQWlJRbFopX76GlG3xLGKXxaE5c8AjcnP
daxDdB/qGBlE5UkEUCHUMBZp3XpTuUYBvCRk2uBXt6P2MzQhABuFuhB13m6midquwmw4DW5CKJhs
VN9Tj0HZKknNtGsddKQKR2pcQhMKopfAIIkCx6OPT53t4AKIMod8Ng3GeHdxi8KwwIVtUnwepoOe
quFihpQb9KpOfl3P4YeepDhDq4P9VMGnKb7XZoUyRWR5nR1HdHtR3cmE8KsITUZRGt6IqyGandt3
vmdoHnR+PBc2cUNQZFDJbsthJonLQ52kPzCKGfFalsqGaNn0EMUJ0GI+0CaYooJV6wxafcvbawG7
FO82alDl71xEvSHPTIS+DWUxweyjjQJk5S6T6InrRj1Nzm/rnZVkNrnpqOX36N2z7yaEdifwtK35
YLo4wGB97ZP7rh8EOwnc8o9ScgfsIkfyX4LoJm2ugWnX4LbNSFf7QJKxgJhwcDDaNqJUi+ueRpOi
VLVzimS+QtYxYm6X0FsJPUyoixkz3QHejz4RBftozUOb4F6LRZwqJM8RbI47PakhD9BtfAr7yeNH
qpvmG/Ih1IFeNaSQF6VoyoDv0WkEJAyFH1gfyW91RqpPdpmnZOsiQybWYC6RFVODiqZYtY6v0r4d
XNExZZFTQz9T5jMStO4wd3E2nyQ6dd/gmkAemJe2daFw29McLL5Y7PwpCCzcJSt7y6I5hRYGmi9B
DgYyOmx9FnvfZpQX93yNzUfllvaDbAckV30ms4/4rPCShqxqr+VUoboHXjoLH33qefUJzngR0Dpm
6Le6InH4M5671gzzliUQIG5qQ1ATEhQRjUMWt8SoKndV5jC/h2fg0BRUNPGBMBfC8qFvicQVmcgH
RI/+g+zF3OBWAJx6N1ZxUEax6iP0sVxwi/TN4VMCvDrObsYBPdKbETUbFIIg8HGMp9k9xFOwfLe9
NfUVNRphkFkdHnWX8LSYNiH0QlZx9uKpOLhnCDX4hAdm2lKkM/0E2n2APmzdp9+WSgFyMFGT4YBV
Nn1q9dg30KROgNfvu3FI85qCvZ5n7ZDyQz2FNtj7GfoBuN0UA/yiF12Ffl7M2jwaU6u3NDY7CIn2
3W5uVPDREiI+xcySO5jTLfDZGH10fiWbF7iXozGYw0ahGaAN5lHobFDOv47GVvoIdAyDRj4VP5ca
EMlcrSkKIiAL/W6fjZXwy6Sn8X1vLD4OPjcY4iSMzGhsItf0dy7hw0OKsdhvEirXQI8QiRAiO/qs
ecY6SwuxsvhZENM8w9ZGMQgWN/bI4OjU3sjeotIMcQWgdEnS+QqtN+hujizV9UMfbXD3uB/lv0NO
NtY5+AspmlEgirye7ZkwkB1XMJ0C0ae/QfUoP6qoqy+gP96dlAKFAVBmCjLIOaqdcPiCtBUXJdQ+
b7tuAjDI8gMwXMmhgtBxIWl2CYz03pLAuICTu+FOAAl9/WAuXPxE0akuF0gWbT0vGu6UiasdxJyR
s0jgGA71mP07YRNurwEGNNhUULTOoQMYWzIPAyP0w3ptSzfCGd6jqbkxNv717zN1KLkQQFw249f0
DMbjNRgtNJVfl9Dejo8N3HCLeo4shjOePvwPS0HABRgoQDPfCLmEtkKFivSwFLjD72NMpk6xHy/H
xUWX+MNvcTsAoUKbBsCuTQghOXttFp8n7s+0KaFq0X+Afo68IQbD3b8/0NshOnYtAjUAihxkI22/
PhwQqXeV3VQY0Z3aQVHc7pMMXyeT/jMmk9GF1TY03+v5OVinsGMGjhGJCMyAX6+mg7Wn9QA5p7Tn
mC+sIttDIeA+tqhoU+6mo6ZGYPZnqkNE5ksssLcfAj5wMHlgNbYptZ5TeridOhvMkJdsKwwKBXXL
FQzt5ROh6HRWiUJ1Jun48PcNfgsZgLFdCNw8RI5gn3POts3aJiV9RnUJHKUr2lZrdG5bD/c9+Aj/
vBQU5YCkxHoQCTt36Zkryp1HXVdCWdU6lKoMnsRM9xg6hUnaXJClegtLohsByQfKHDMzgD7O3uU2
2k/GFiZ9VaSuJmhX7FBToeGTYuDaZf1jV0XRCWz3C0/53rr48DZrcShpogB/vW4/QhAWJbcoo6ZL
b50vmvspWZMdJkVPvAvNoW/gdx0uOMr/vr0ZKIshhVMPGGFnC9f+uG7OvaJk4zidAteupzC1FqoW
mUBv/e+LvfuUGdDZKZwygSnevqQ/wC3o9arE6lmUGncwKE820Oj8dP6+tcs9RojqY08xqcWw6pKA
xjsHFsTwDaANlD0uqrP3SmYXgsPjIfmOfYDKOhcdFNJrIDD87sIRencpqLtBXQ7xC5/I2UM2MaJo
rbcdzSLQ6SBAGXsjuydq6C98hu/tJxQK0M/C3Q6y8nnkUQ3SQU+Kss0guAotUn0YPCchMRwGn100
hIcljO0OunLuwnl9G2EpkoqNfIXF8Z2cwbAqX40KwuE4r5agpUO5vx98HcDCkscfG6bnT38/Oe8g
MbEggU1Etol5QuHs9a5qYSBtALMP2HX2y11U6bloNUoypuHdVQUtxnRoVp46oacd9xzd2665JOH8
joQefgQQmBssfpN3O7u9kEQbqAjwDhjyarxekXs+WWraX/U6pKaEejs6VJxBizt3K0ddC1aZYrsY
Mn9X0G3B5Pfvm/LOSQN/G0qUG4cEutLne7IQDSTE2pU+g5QccEoTUv4kvmb9yi+kCG/vbVzaYPkT
3Kvoe52/bw44lBKM9iUVjuaWD9M1cA3+hU/nnbtsY6VCnwD3KKwXt1P3R3yQnVmjbO7wQHpE1t+l
4kWuavwYVwmYqCt87UZPzU//vouANMQBQL6bF8G2y38sign0hJQn68qVq6mQ2RwdCZXVXnPZX0AU
vnuK/4tAFBuJA3T2gB4M0VYg6PuScPZ5sIDyRs7pAtid/gZGHNUxhGDiHqKX+rOM1rEQIpSXFEXf
e5V//oazQ8xCj0WToXjeGeJBaKCI/oZ7Ivz32LR5sUOtGdBCiKicRQg/hSXygulHibUwiNB+84zJ
MExnV0eeAb9AA6BpHf+G6/CShPJ7wQkbvCn4wfgZQrSv3yhIkSsiRdOXvSD2pk4VMJQLH4EjhJqf
8QAZ+/sJenc9yPAkwE1DXiXcwvQfJ6gewM33xAgVWl8sJWbzUxF7bbJ3MeA3dpPl/ft673BSUc5B
k2bzRk0RFLdX/MeCYGgyf4lFX1adGPipXbBSIcO4ulmmpLkb58g8ag1ATg9vG/g2T8CJRa23JnlI
XFYy2cVXnW3DL3//Xe+eLKibQdYTYuTJuQye7eOorqAzWcJguf3uWVDKPUg9X0gi3t1tmGwDvY07
D1341w/P7WzQ8w2REK7o+tfUk/dtMAGLhr7u7Yg+woUo+05QgtMLAi1EnjASPgfF80Sp2KEJWMIU
lZ5Ca80eQKYYczKka35l4oc1HaX716dEDgr6C45wDB3l8FyqdFVtQNCn6kvdD9VLGjftZ5Cilrsh
mNfTQkDIvfCYb2PTfyuCUw03JOT056xR3kEMoF64LNPYNBDijclHIiiGZdmaFjUw3kUvcLyXxWBQ
F6QATXZAwP79BL1JaLbfAMXUBIUvSppzyLUZHWmaxcPB9tMEUlZrdtWSjenmMGHvBQv3mT9kRaOE
/VdJOawMhga2HDoP+AFnpwrAmchUjYY2OVy3j9YoVgJ6qvNhmeAN5cglifA3p3hbD4Qt2NIjTr3J
Z3CDLmxZOwnvm7D5kfFkELsUjdPnFXqrqgjX8ZKrxptzjBU36vFmkQIE97nIwtxRwH7QoAGNxcGP
Lk30veOAo9aw4bkGmDG9A2IyvRAS3qQo26KAwafQZUKJfO7HXVvXZxCDk6Udsj6ndAU3ElglpPji
Uory3vNt1zdW2RCKb0XXvZAAF9GXdeoLlcdep7ojZMOCLI9W3xzQKmy/99jcw9/P7H8fxqv6H88I
SWF0v/ChQjbo7OhIB+goAMBD6YEy9mjQuMYUjMIRXDRTBJE06NV+xnSvKdXAsi9oJfTAl7iK3XCg
rwFCAJS75KhGnzgPqiwXISBO/0M0AVVqyxHR4nlD/kXLL3I8qWSZDbI/ehiflWgZDIeMYtrD18Xd
/31P3jvdmKCiTYZ0bruGX8doRpXpCPr65TCppYgXwfezx8k1NOtaaF81l3ix/x3e83eA23AjvPkQ
XT5X6RuSDtinzgxlNREMmv1q/YDkgs3XFQys7tMlWU05Ljz6ZrwwvWv8vvuQhG6s8m5cycOg0a/6
9y2H0ibCN24qtAzPL0NnBuV0Xw0lXHC7kmo5HDFp4SWEuYJ9Cnzjhfj9zpcWQH4DJhUwBAKr6Szf
wnwi6pk/YcubqD7a0TzHS8LKDIo5+7+/3DfXPNI58OJRAEHYDV28s5VWUnHCQuAjGiTLOk/8OnqB
Ut4lgcO3d8F2fqDChVe6dSbOqhs2wbcF3l+qbPvB3wPTC3HpKPKuslVAcjEGIlNVaXRCxXBJnept
nbd1eFFXI5KAHgbZz9fHFw7oVKZTpMoI2CMUti1QmGnKdwZ6Vq4cLElORk62DDnyHGLocM+V1V9R
IV0y3X37VmGOGKEXFcQBvqRzje12QvfeBwITAgFZdfTmaf5N0Wz/MJlY2Qsn9t21kFeivMaIHwqP
r58aKKMMrQuslSnf5GKOILobNGs+L0tb/v0IvbcUSJUUZuIBSEfn+mq9jQe5ZrEq/UWTHY6YOIVV
96kNVHMhOr89rNtXCOoltIQhWHkeiQCOiMBsoXiVc7vqHHNgkEC4ZgO7sHtvusA4M9CUD7B9cAPD
ffB698AWUxOxDZykxuWzNslHD43L3eoaXcYJ/KfXCAOndEMbKk+1Fz7J9/YTj4imxKbBgwv39eJa
+tHCVzzl5Am6H4HJOAF+XB/bcR0uLPX2mv3PFRDO5fj+kUucPScahsEAPOxYpk1s/o+989iOG0m3
9av0qvFBHXhz1ukeAMikpyhSLIqaYMlQ8C4CJoCnvx9Y3bfFJBfzVo/voE0VRSETCIT5/72/va86
3b1Z2DntdC/pUNJyRnIQ1wTiSIvpzXfSQynzr+seVPBMt8/0kohVNOPMCXM/pWd17Rt7s+nkviGN
MgZ0KM7qIghYYQZxt9rC/9qQWX1sZn/jZnPQo3bDnpBiyGHxe7VTgMNlI4gAGd0ID5p+7tVYc3sR
HOtyvTF6GbIMX7jNLo/24GbXhCNknM/FbkFGFdPkGy5aGtpf/vLbuNEXNuMoF6Lu8nL0wCA1WB97
sSOzqznppiXbkVxnhqox1JFV6vXGAHMxJxpObzR/mGJfXqqFnJf6vclb0ldi51dkdKbSap4UL1Xo
Kwg5R17LNy9IBLTOd6BBc0iNyXxloAD1BLoScI4zbuq4Kp0f6AfxGzpldeTteGtsMHlCFQMfg5Hp
YG0kjTkjA6aVMBJSK8obRw/BGurRwk098ka8NTYcYlxpErI6wAB+eSsxSHmqCkjLENztj8ZMAlgc
uAX9mPdHx1vXYVfNuQFqiwtL7OV1yIfrsrJMQfAOvr8LkuEa6+ex3LS37ttzSiavlUdv8OAiIwda
LU1msZuzAFws8oB96o1r7DS85+9/nzcmMKK8tswKthZ8sYOJRBrOMAnVkQZnW1vsL6i9JJeoWqdc
XcGed6Mxn/4yGpJhT0uA+uJWgfUOk8uI2sq6qZjlzqg5uQdiFqcYU2+6RRpHFrw37iTzgO5vUcrs
nw5xAQYNwWYOGrnzC2I/5pKIuwLbcDT7yGzev5NvjAxuI2Qgb2MT0At8OTLkZvlm/yR3FWEuN+hO
vNAenOnIOH/jDWZZM9iYgO8MnMNsT7cB+qVWm3FelcuuyNrstOlMQdYCQh9Kyf/BNoheLuVgqLJM
hofNYzORllEt47BrMxzfIxGxYd+wDSzqTP1ZdPjv7+p/0qf25s8DivzH//LP39tuoe+TDQf/+I+r
/LtoZftz+N/t1/7vH3v5S//40D01d4N4ehquvnaHf/LFL/L3//P68dfh64t/2DVDPiwfxyex3D5J
Co/PF+GTbn/y//WHf3t6/ls+Ld3T33/73o7NsP1tNBia3/75o7Mff/9to6z+969//T9/dv215tfO
xFP1tflx+AtPX+Xw998053cOTPRZAiYbZh3Yrb/9bX56/pGh/06HlP0VjnzOIIRZ//a3phVD9vff
HOd33mdWsE0Nwq9udXzZjs8/Mn6HkM5204W07fH7zm//+mgvntG/n9nfmrG+afNmkHwVRvW/j5pM
hFQ4OeizIrMXYQ3bzi2/FF8NBDt4UQXaUNN8ZGZe9wE20B10N+2EDJxjxEjj5Xz15/X45Ez1NEbY
MB/M86Xpox/KuN4m4Ubem+Ao6ExKYVOA6HZwp+EkSEDAe5Yj4ixznc+F02NLG+z2rJPNcj7M6lY5
XXmeV9BStRHpfIEe/K+B054/J0BNHhk2LCg3znbffrkvQdASKFWgmc098aVv5+w8s/ogwrvfH2Ee
vX4CaG8Cl6tt5KNXbSIWdENfJYrRKchIslDKPTEL3IRT4bdfUKMdSzN+/QRYzylhcXzgCPEqAjI3
K1IUzFZEwF3MiKgDG55vk0dWVi5XTLcifE7Z/OWN+Oewe3+YMbq4j6iNKAnRD3t5O6uiqmWFqyZq
LE/D90M8dCfLEnz40p9arfbz/csdxMNvj4+xxdaMFwvBEZS2l9cbpECamJd9BMQbJ7RkCb7PcCU1
Yas38nNBaRGhLm7hO8vrDHquq3Dv+sp3fnh6WwXhbHUFYrhFGNjHusyhpqWNCBb5DquKkwJdY2VM
1vdsbvQvfe7gY+zM1b8r6tboT9//Mm8MEMj9HDAZj1gwD7m9IifWxclYaBWix8sG08ZJLdV6Wadl
u8O56+7evx65utydl5MCyjcmJMaHjjLssAW0OthtwVtAY9A8eQ6WpKVa0ZvjTZ7rHA1KQ+Zo4nSs
NnJUyNityvqMJTe4aPt0XEIdjldxbS/+hGFhJSo4tP0G8aq5EXmBEboLVU2Xx9IHzfJk1b3zmaqq
Vp+lWFuuMlmnEnGradP/z0R5Xsq0sKh3Gc0fozCxxmeOn6mTjFY+Cbtswa5wQLJJ9ZrBRKws0o8F
RWGgAZ6bY2T3M79Cc2lgJvCXtrhV49p96OSkf+39xea5GRWEjoV2gcKXIoPbYaWmubOGZll3Zju0
QB50ZWJiRtv1R8A0y6mtK1Ms+m0+7Xu0KGjWRUdzYS2S3jm1x077nuTK+YM5rWtDBlv/uepWeVOO
ACciVOneqdfr9se10OdiN82pfio3YtNljtXtsW0HhN1+rvffEoiN93jkPNwlGaLlGeibhkg2GexY
jY4a43lO9O8Ud8xHu+a4fIPQmciqDD4bMXxtuWj4cpREWo+/ow3TOgfckLlCd6KJ/lAGv4CG/g7p
u0GAX8ceIYSjmF15jWfe44miMaLlGKeRIFYGcPrGYtcCax2T4lI5/pVmAjVAT46/L2yr1KdWN3Wa
FwOaycXOLhIqBIH0xvvZxPgRZSpD7Y0o136Usw73fuqomaCu7ybkwXISX2od0gVAkFYywSvQP2jX
aV+vbLNxEZiGzCI629111/iSO2E2hR15sKWhQzSrbe+lhUh7j7Qcm2nge5tWtLOcLNYMN6+jnvf5
D3gcUxr7RYGlmDjjkbLp3Fr8f1tvHoKOVOVYBEJ7rBq05mjBqd2FVjOuM4GrmCaGehzH0NcL9SA6
TJ402SEDhdaiz48z1RmsBkGhvuLS97pwbob+JnPk4nYh1H9/DUd/TbO9bffr9ZJBrdqhwiDUuBhV
dZKNbj/g0qCVjhu9lWPsLmly6i4r6VQAVKAodE7vDZGdS+PGhGKR78ppKIIwgfcMDBAj2lU+V+XP
ae36FG/UVD1UrjPfuKs+YnidqC9GxVKm12bVjGW0MK7nfUo4YR064JQ+dLVp3eszk91u8c3uLKst
kkdTqY9Y8+YABrKrIErNg+d+w06zfio722GiFKOUIeGt+Q9vGjFnpoYcHomrTSSWM9WCbhdWDrot
d3I30rUeb5n0e3U2pmsf8F4qcl+JHNNUiPdB/8kt73JiUToYBesyGz+XMsPTLSycsTtUeahkVm8V
RCeXFkY+9tngNgbfaOLZBpQZq0bHbwM4xwlCc2p4yzMnty9RJkxZiP1wlLFmuxigh7qyexAGmBuI
kxr0FCKQRmJVo1XOjH69W74V+DgtbDd9fjNo/kAc0SjnIcxRes2h67fuZ1ObSryrJU3zuGnNeedV
fW9H+dQHP0Zj3CQ9Wa59aoZy+VjPnaefTCS1Z9Hc1aedrie32/tsn7gLNJSImWl61OwueJArL9Hm
02yNcFwasiE85rUmXLo6eAr8IVtZPvX5olcG7uTMX0zycrKeIsSMWbqOZJq2dzmMhgk/d4trx1pM
eVlWA6Z3EDSVGy6ucD/KZmY2cFF1y0ggE7k3h5VyQoFE84czrMMXXExte0KeqTOcJbzSBM/pmRMN
1hTgmPQWZUVF2WIfbPKmi1IS0sf9PBX0hSrq9Wk0z5hKzzLQMR9KOwffO2ElNCIHGzy9V2ebno1s
Lk4yL7GGWBHu8WDOwv/ULQmNLmcxxy/B6vXVmTXMPdixWbM/09k1aamWtYMj20SzGqYZPIdhERAe
mlWWT5lH7CtvYvclw7Pw3S0wHMeObM2RGd+bq7gy6+lCTbO2XLCdyD7oaILKne6CMQqZkp0fK0K3
Isq1zvwyltj/okxSGycF2BrDqUmXBh4roiEDJARCKTY45X5yHQB+3mIr/yePc25u54GAIeyJrj3E
JVaoZUMzmD+KJK3WUDBuYoVz8V5qWvVlzTwdi6ZmqBIGwTzq5y3ngyGqhgzT0lAX82ffxxTPCrI6
H9Zms581HUi502TCnxzm+oIqi38rSZkLhLrsSn+GGtslzvfJD/C4JAsvA3gTFyxR3pm4g2dfsXep
p431TalHQMwttBKzu75oZ/20Oadm4tYwIUB4aKOsA3sbJsXaXBbuLPUdBwhiQ+Cw2Ezm+MHWUMJC
0k5Muy0/kOSXLFQS80rDq5sk9ws7UygPTY+blWCZ6oFFi0Add3bo9LBJzKICN8c3t2xktmOELnf1
qIP/UDVUD0wlU4dRGXO1CvtWt1MC/KgZ8VO3HcKpLlHQAfJw+3hpvPysTiSAba8uvW++l5QWawAY
sDCxZ6Z1vOPrGvJszcsWH46ISPPmK7BrFH/0dt9mcV554A3yLFFtBMSHlzKl8hAOsl0/Wzj/eZ9s
EmlCe/Gsn/WUgOMys67U2GGuTKcj7tdH3TW1Iiqr1v9uUGbOLtfZ675Mxoj3Y00X+9Ze+QqEp1rF
JXsrzIgm/pbvXu/pT66G3YUS+1qEOtitnymOKC8cfDQbOyjLyYOg5YMqzyJ+FYBRmVzm/mj9sNZ5
2BEq036px4XMRiAifbhifb+pSs280lpVCJa66tFzNXXj51oG+iHH4hrmSh92TDDlvi4EC4tuZXvw
Uu1Z3hYbPaLFK4gVZUJE0WrjU9vl66PjZPYnoPDzhen1WOZ6UwrqrdhcHme51E4ELYEMyYQ60pVt
NbY8LVZnfphXA0cLN06/apVnLmAn/PFhYpP0VYFEMc6yfi0/JW2DD6kwhZ9HOLqXXWLD/LvsHa/4
jCGd4Iagb+Te7Om/Y4ctqzxMwSwu2HZzXiy9rMZz0Xkd8csju/PY3/5MxKK7/EzGmviU2rDwsRVT
X68hFiXjbm1RSsd9vawPfetqbSwhYFwXbY/oS5RKptHIEAo4jiIvuVX23LThlLTep37umJlNJV0H
+3fmtBm8/FQG+6JJBoWVaE2+jqYlfkj8VJ8AqutdWBmjCeumaOV9nQVBcZpI4Xxm0HqfUCR256xz
KZ7m2oOybii/bmK2g0SkYZ1yqeJUbd7H3uwPRqibPWSspOi6ZFcYFWCGIKvy7Fyv/Pasl7rKT7RC
s/LQrEzzs7Z4LIhurdHh6MlVwWvamdmlmemWCD2nNL9ZIKPG0NBFHoBXrYtvPa1Rh2y2BZJXT4OK
Y3Hd5xf2AtWISlYV3Opj7wanGMjbNKTyKu+GhF+MAqC098bqFKcjRugilHZRPy6tY96iJQl+dLW+
fDK8YVljyHA6Hn09L9l+dd4Kcgb62GNSTZj4WAgQQYAAMtPTnK7XR5m3KJ8rr0Y0VeiZRYCdtI0o
8ZNCD/U5ZX73p3S+zxsXap3KFvZpQzFiYjLZCOCucgLtRhQpWzS3N5uzqU2Zkiw01T/sUmfDt4Lu
/LgAz/B4Tth2O9EteuiNk1+G7AhymDc4Bdmm1XNCU5cOJJbCoFtvCi0RwGak1/1AuYKNsMWOn0cU
Zdcl7NIJ6ELquqduW8kTVfrmzmYlKaPJWNzTdhgNnsw4TjfQO9idJ5Mkx4gkc+gcuimXD5o7T1O0
mGmgfbSp+iF9WTPAegIo1RMNOypPmQZIoqOtNuAZ35yoqk5qLPf2DD7TmdtsPm3LWe0kADsgzlVF
McYb+/FRCG+BujLp3NOEyfQJF6MHaWE0+rArSvK1fa/OtV0LK83du9OYeTBNEqo4CD4XWIBmCZkN
ukX7dWIzlEBiApcXwdiqy6gRxowCVGTeVdGD6th7k1LMA+wIQ+Hpaong76iSg3hlFZGG+/mjnScL
AAgyMSx8miMlnmohQT6e+364IgZpheAQCJbRUk7AO1jv2ZXzp8NEOHOCGdeanjC8WQXHHjAO7IZr
HqESqzhV7QwzJxNWkofORFc3nNxJfSp8suEJhymxdbPXPyuNbinDiYPyWd+A2OAF7GwIEmo+p5Js
PEyG3nNC4NUEqTL06ksCBjk0G1/v92jeKkSaRWfupUPmFAc4lupdByLtY+JpMCUHt/Q+Le4GAlCt
T6iJ32Lz2RkUm2Tk1Mw5EbAm4sf0YlK39tIws23O9pu0hZs2GAPb+j7JSIAjmvtnYA3ye5mlvrou
5No9OgAI2Q96BQ5cvuYgiMlru/rjKGvr8yiW3It8O7O1kE7a0EQAyw02VLrkzcFZtAlbWHMzwp8K
vY8T2a0PchC2ujCFolonC2VdGxXqski3CmZiIjz601UsnOYUwx7zeQX5eifZ8xqsb3W9RwFhlgBG
VjhImlrEH9qCCTrm4RvgYEAbRs4kprgaZbHGyO+dcwqixBWYxZTxxZsguwxk2hpx1sLuZuPChBzO
Rtt8Kgk38ON6UOV3TN3BlSogyQMKA/nW98Jdo7boqsfZE+rjnCbaU+H3BQ5jDWjguTWVM47QesKQ
0rJzvVrTbU6Zk2Im8dVNtoNK6ZNsx6HTPzF7Tz4GHtyXU31p8rPBkupHQFjxcuIvYnRj6Wt5GpOA
REkB1Wf6zR4tnQfWYh+mebtaker9aoimypjLnYdp48LsDc3jqIwyIrLLgcQyPlP6TNMK9JhKsFbs
B0RCp5lN4DQbZrv8uvIWOzFujPqyggnGg8um/Bo5LFxOsdhPMjfFhZ973nTK5o0TnJoD0LKr59yb
Tcp84SZ1kkRd1hQfwFuvQcSDA//S9E12Joa8dUF/uPbPvpTFGNveoNLHBSw0qBnaknY8SaGfU5tw
8LO36You2KjZOqqyWM7aXpUQliQd9/1U9J3Cki6L6oSVtUL7OJdTi0jLz/0djUztQtkEjGJMzQrm
nnzinKz5LJds4brvWLyLPnbadL4urXL9AvxpuJT5on3pVa19qVCx+REiQJNVfQkIh0/7Hr5mwMo5
kGHTCVgZBTT0PSfG7qtohgTmjlgXM+qGNgWp09Wpf20bjX7X5IW37CZ/Bj1AfVT/MSgfav8QbMfk
FpLebSWhoUaVAY4vLIVR3DvDbH+WvMTqrCYh4WmB83nbo8hM8TXbWcFpKnXxGRf06MLWSXzqLz0n
EIAEi3ZRMgnzr8vWv0cEVgcnOXHnbWy1I1MKmBZZokvlYhESsKkEMTn5l0FT5tzxKcvOLGG6RmTb
ODjY+ozWN88tahGarS2bM5ytzhR7nSjOJVyejtkXhkvYtJW3QSAU2cnNQILnHjwdm14s6sPJWMFU
iMbCHetY1Hp/Tf040yh4Qns+6YdV/pF4UnzocwsTnl52sNSWym1skr2o0ABTMsUPKBdMnSubvSKs
lT5+rNcU6AIQ2vIzwm9Opjn6eetM8DKzxrTIXHb62JX9eVZItpKhLThfhvDFgFstLDZzzE/94cNc
tM633BATK9GwaCyG+I8fzGxoAloVNlHUbg3bAvfyorUMSVhUJwaFvp8zbv3Lla29xFSb199Y4tSl
NLCBQ2vrKAY0+uyAguoBisYG/7VLaRs3MSjHGoCZMAAZ5a6d3PSiYmez4Rv7c+onxQUHikWG2siB
Muql7a6X8HXgHCwTNYWwnDo5REEX5Gzv1QSp407x3Zr9PGpgNScPytBguRyOLH+0oxRB47xzF3P6
xvqLJht1YHalYFHBeSDzrzkrAFqwA8Ie7yAI2QZlAXvgQ9UW6vN/OXVj6M2g8XCpIt50U7/ezn46
XP9Xk5TL6tYzhfCqgViks2ifiooayf79ovEbXQUmastBbQ1zmQ3iy4L7Uiac9XoK7p3upufrutG9
INpfENdJFWkdgt3oCe9IM/+tOrVFWY54BVphr7yqVj1nHbCenroeW9dxYlsyF717IpzmW58YS0yU
XoVX36uOlMgP9DvP/QUPh82WtcSMR97Ny6+rayTKmMApmKvN2cAO+xyY5XfOhdGBSNKUSWHALbpQ
dGK8aClF61h+/C5etfRY3pzx1m3AL0r4O4phZHXbz3/pVUGMo0gtuA1kr3e3JZbE2JyoJMxqfRqn
ebqEKikjuUL/XbVhOptsUZ0G9mY6I4gqbqa8w+PbmUi2vf6G3ox5lkBiDVsYwH99mDBvWLRnkM2Y
5uF9c3shk3Vue1pOmk1NacTGr1ljLAuvvO5rLblLCghc74/Nt54Wykvb0WkHEb7sbR2WX27Q5Oap
TMe8j6pptiATLEYBWqMSJ8Lu0XppVXJmmH2+r+gYxHmjzL1VOfhyW8eO3/8o27g46KygkUcBsPkC
tiiGl59Ec3zZWqnTRSsE7vO8H42TJffVnasP618KlXgeonRAcI2DE0CVeBjbYo7C1aAydLTALP/C
LrMWFsrYHdGfvFRN/PMq5ATRntr6l9Y2L/xya6WTSaP3OBBaKQly1dBqd01biiM90tdX4bxCejbq
DJ4eq9fLq1Biplgv2AqP/druGyuBALX1pv5a+NH2bVAEbXds8/SavnPQnW6yKrHmbGhhQgXGab99
kTa1qSQPy7EI69cjAaMjjq6tDcvzOTQwOGyaPT0LKL5wZrnQ2sQ7M6tC34leHjPDvHH3sOcRFUTc
Ev859PAGRqV8iaQ/YjUEiL+VGqgjNkcm49dv2aYRYz+KYHtTbR8GURKHpJmV4DJkdqpd0VEdZkX1
vylwjbuSSCTOiYmKm8xZd07VsuVANhsOZuIeGfmv1iKfypeBlJE3DYjAoQIw9VyhjU4NaH1KID3D
4ou6pnEuKiW6WMKdiK00OBaI92oS5qIE72H0RGVDz+9APuTNbE7ybYiCwSsiiz0kgZ+aGdkD4Bdp
uunJpA9+jEYw/w9uPLkxSBXw0JGQc2gXMJbaAvfD981Q0gNkT4KoKDLiW+BjXQqN0AVwq+Z14Qrz
AmQVm/gCLqsPK/zI7PbWjWeMESvJTSfh+mATYIyJNpQctqKyzmUEy++yLrZ+o6RrB1hGO191BFzv
z6iv7zvi7i1GDAUFYJhDjSL8SN1qoK9GLPXdyTKZQNMH3TlvijSIEq8logTzaZRN6VH/6/Z1Xkzm
TBZQGcAM8OyxERyIGoZEo/NIrl7Ugm6A/ibANo0Gx+0mzf9QgyjjpayacEAut8td2LEwfuqYHnZ6
8v49eDWXbB8k2ERBG3EBXdnL6VEVfgl5C/jfHAhg7s2sOEuzTS9m/1jw2Ku5hEshPt0cE5s96TDp
pkKqbA4OG/6y8cvTvqqSnWPpy+79L/T6KowiXifbIIWdO3zwhRYjy+xRzQ37WV2cmHmd3yoIckeG
6+vbhtX8OZVzCwzRD7VPgzErP10lAOSOc+SU1eUJGFz0CxP9//e/0Os3wyXpmRQwmHFA/A+JDUnR
Q/+0uJQmMn3czZ2t7Yfcd3c13KwoAFA6kWovyyMW9NcvB+syWwAcO7jysNa/HBh5LzTZmBN5uZ5W
7hdHsy5UBTppMublUg6mHhLnDdhqODYbvvEAuTDbAVC6zAWHMeVGNetQq8c28kylPlWByuLF0ssj
7/5bV/G5pcx5Dpa1V2toomTndnUb2TVY/ab1PqtC6z6+/+jevIiHJplXHaH3oUFoGtkK6GNFec4q
7dOZOLqbaW39IwPkwHfH1sNHz4dWif/dCEmHAujRUmKqm6ThUUECs4Bl7if2RJcUkLRN2w3TnwyM
vQuT+ONIohRUuA3JQ2y4GWdF0ZzWjplf+FJp960z+V/fvwnPXtWXc90mMt4wOYhjdWAgL0eSOanc
TKj0ATR2fup52j+OXX+74RkvrIA6Q7UFWqwOGaYhsOvxCvdxszO8cb52U/iPwPvoCRrF/PD+53pr
gAcbuQp1FNuPQ0uB2JDKNJJJ7ejIS0/bnJbNZKRxULvl+dpPT6Sd1HtjCX68f903pg57GxKbRpMm
3ivQDD0pwmQZFKVLYYW4HiojCQ3FWa+PzVIHVubnkcG1Nqmns3ligoOXmNblpK19jnCorFELdZUe
19Vi7eoKWdSwlHo0AXW/bmXjXTsANMAmrcdgIeZ2MDl4/ti3WWQ26SDoooOlvQKAOFJ6aYBRmrDw
zdLcETpe4wGSgprtUpwZiwrOaViorx0c8S9WoH6KwTXYgNAP6SGKfih92eyyvvdu0JyukGTr3r3L
Fho0aSc0AzVDp8wIwKJDgR5oP60Z/ZgA9Y0B82xsRfSGAJuQzpfjmE7honfGyMpi2OOTkxJxkVAY
2jmD09yuXqI9GKgHrpRF5e79IbM9poM76CBjf64WMGoOdwuZrQ+dTqsgqrnyt9lP9BPSAUwstpp+
2y/BsVfjjXkLP6PLsuagG2Rr+vKbNkiJTD0z66hCQHjLLnv8sDT2sXzGN14ED/3wFpTms1wfzgus
MHlhBGiLGh7snQ7XlxkrzT+AQzSO2HAPQBHPLwLrCQ4i1lGMoc7BGFSDYzPDCBDkg5FFhlVXVNiW
8cKYNMQZZKuEw6wbtKt13pXc7E7EXP9h5Mkl1ajkwpz6I5PP6zuM8RydJGeN7axob+/ML2ffrurT
cpzqOiI7ojixJdvMDvHi/q+OG/YMSDE59jINsF15eZXATEFb8g5FaaXyhwYWZjyJYD5tkOletw0t
gfev9/qJcj2MCUw0QCLw4b28nq2VWOVMrmebTb6XNh12eszJPoN6cuSVePNS+KZY7/CusIl/eamc
Zl/VKwJwvHEUZ862P1pLaKYOgSFHLvXGs9q2yMjpt0Mam/WXlwpKtBrECKHlrPJ279SufZJNxjEw
1+t3nG8CmpJhyiYPUc/Lq/gGrj4184USpDM8JkdcNHQ6okHZCE/c8hi46s0b+Mv1tp//MgI91eu5
T/JJNIlxvetdfwpRkxf7TNXHighvXQoPzrbQWlj4DulcIpAwqA2+GnM1CVhAySI5VOJiyy46UlN6
61IsdJjO2P7TdjxY8FJz7hTstgox0GCfTUOZhJaqjetWH47Bbp79Ni9nZTTwVI7xOtMwsQ+RorXT
oIkaUMs1hml8692Wc7pd+DcdcMRi3xJnQHSZPd6X5oqAazNQb2XdGzfr4d47gGJDkjD8eEBgTtcf
m3yMm8I48kq+Hrzbh2RQGciyA+fQBaUP7Bu7kUnWVWUXKyNJ9inN0yMTzevbjicOx4PJhorj9OGh
i3Y0paMJ2LWJwvAkg8Zz1vcumUylcywW+fVxCLfLZn+FOrpV2g7WpjYHnIz9oEJ5tDYEj1SJ94fy
EdYsxqCIvqg8I42IUj22i339fhIiSgMHtILNif0Q4JEEKGltNtPRBFooCZuUFGauNZxORnLBjW9v
efjynKG+XpuTPV0spdeeZDisd51HySoqvCm/V0Z5oyMb+GT083rkUb9+CJRiXJdPSUmVXurBnYG+
qzodDH4kTH+80/S0vRp1qkpZqh0r2L2+GdhWWbzwnDABc8p+OXn0danTtMnLqNKC4Itplj50Z89S
sSCL46YnIC1+f2V5PYxBdlDwdOBHgL873KwXHfqDvqNU0va2vPdna7n1xeqKI1P99rlfvtKb0w3m
DpgjnE2HXpPOSZx2izmOLBqJ56uqEWeP9PNQTftqU2Gjj5lmfz7T6D+GQYX46y9/T8767JSBqIBb
MA9WgVKuBgE79BjYRge7oB2LXZmp9O79q7wxUqjoUrDeziD+s0Ps17mfOVKgthtIWEis6XZYpo9U
ZuvPTsVS8/6V3nhueGiopuLbYZE+xNwuPRDyWZsQMupBsk/II/rm6UH36f2rvHECpnJFAZX6ITUf
85ARvJJkMRoVKTpKE+OuMAd0AeXgq9hbEgK+tkw0Mj2W2DYHZBSYGnfKnb8PjvRPOrS7e8RfCOGL
ZYgM6tz/waBiWG0HMN/eDg8vXxZkmiQHzBJpUp7JDxI9cNSU9OtXSd4yjWybozie5X3nVujJKdUe
uf6rZ8B9YdRsRiDwsa/mBSZHkQD3I4m2mMr7TAvKK08mx2h6r4/5bK3ZH1GF2CrJbDhffk1cr5Vk
QSa2BI3eQmEoy06KOUGB3lT0rN2y9E+DAhZ6aiC+3hFu9NU2sumEKLRxp+X4TIlj8+4z1AXx8/D4
/+7S39hM/fKmbO7VF/bS66chexKbw1T+ajF9/q0/Pabe75RlmFpR1HgG5cUNIvenxdT63WKtozBu
UqD2aAYyifzLYWr9DvNhYz3RifxnA+pfDlP9dw/bI9tkRhoNFI4cf8Fh+rxk/Xs+3nYssHh9yuQm
5VZ4tQfrjOHzjiylIMyn67VPi3SQ4A8DKSCorHoZe+Xgktlkk4oI5I/hZutFDX1KqNCZicowdTXu
smI2z33kWI/Ix5qHXqGPB1ah+aTcNECOqSAEySfb4hgRdPoUNYu37H+56zd/fuBfLYwvl5XnrwEO
y2EfxmmaQ8TBDKDjZ0Oswd7XJ6Vs31nTMIZ6irDESockllXd3xIElhGFGpRn+qofOyxZ2wUO7uPG
YaBpjq/RfOVpXFCl12Je/FAmVUGcG4DAYc5JKRr6ocABRIhHKNMpOUcyo516Y0m2YardVW4qz5oO
cdOKAMMK1lM+pfyAZ6v/YAZKnsyiD5hBpTgjiN2wdxSSiJ1rOu0+QHwW5ZzFH4tRrvaVjezJRZhT
rntnJif0z1tdr8cgDQcu4ed7TVEBVhJEAyakzTP969rWpJ4+eWWfhCPJBigaiuBaKlTFpLF2gctR
dFXXM44GNyyV708IuRQBnqWdWFHlB9lDMM3VVzJRXBHqygoIhcKvV5kEYoyOFs9FwYh7f3QAMnr1
eCjdclrZeF28h4eO4Zm9c4WS0sIf1FfXhqGehrJbdxpfcBeQinNRk6BxTojNnans9dSr8awN6eB8
W3BffJgs1VQx4WI1Wm98wInwCPhi0Rtp3Rvz/UpAy/dUdgtO/hWyYbSA6LnH3aqFVUECMiD4cW+5
jX6DyXFfJA1Jc03R77V6cGOgMtYJO73+W0lb6go5jXgoTWv52ZK+ctsbdXUOenfcJ0lnXneITiO7
tbUdEt0yIvpXXpCr5X3wl8aHVzM3d6jLgh9tst4Loqj+QLHWPLRZ0/yheZUbj4aFdI1w6AtUF8Eu
GfvlRmaIV6Mc2z0xe7U6r9fCve6WTl61a0N6lNlnkUgm68ESZnLpGESjBkF5602rvE6GfC7jFh3R
nqDL+Q5qVlHikiFED+tMQ9gkDgmPDf2V52mXFKmGs1Su+bUqQALCD1LCWaMAmVsw6o+4EGmMkgQ5
xIXSyP9pNHPYQYbUPxr5MjdQYib3RCmH1E/lF1cp8YuxO+E9SwJQDbMLGCHsUQhveR8P/qIFeH6m
4QZdaIljYjxHAmXshQKFeGR8HU4/Bv2wDVEPq5ldo+0eTD8YxnLVOksaSZ+ooNDdYlSdVk79idl1
4ueI4uh0GQwt1gib+jDrpbhaXO/h/1B3Zkt2IumWfqEmDZz5ls2eYp5DihtMoYF5csABf/r+UNY5
LSmzUyfvuq2qzNIsS9qTA+7rX+tbEOIMDH2lkmu09IZnxZajitiz6UWIwjY/qe3qF349xCtIk9/Q
Ln7xBOAI43aFQws5aQMNMKD85UIOFCMi6gzR5w0zLjrqzMN5k37NNTwtrCBMfuor2P35WKWWDft5
HeKwypOP//z1/Xzg/PN9gNRGCmVvg7a1ba9+EEoW22gzjadupxbVP4V0wcYFgRXKX1egS7L3npzO
Gn/3m/31VXlYwLTd2J9Au341xUGVTYUxzeRUV5Epoqxz/8HxZfp5Km1CZN5Wo310CVM9l2UbHhN8
oGUXLdOUfFT9Srd2Fjofe6KVVwYzkKizreDS65e4NNl4/eYGRhz/lxsYUBd2BCGDdLwb4V9cUnL2
A8rtpAeFVmFLmfxb3vx7tnbUZZfCT45hFsSW7FeKtnK3PY7Ku4S5SZ/AQuHebhhyi9JC8alznPbO
zSt5U9IPs8d1QPzErWiWchL53tjGKTfa/EIpPOmV27zalM3tHAuuMT1ryaPnifrs9bV59CvnGfvC
bMU6SNYj8VySdGkXPGJMD+N2TulktGac1dnoTzcBxPZ5t6lzkTVgLgvT6mrJxBhBBMX2uwaYyHs1
vQ7CViSJsvDOtWjllFNiYvVKvOCgTZ29Uca+XrTQc49FC/9sCNPkUKagx3aUbroHY2ZmwazLPBl9
lhzLmmY4Mq2SCpCGJ3OfOR/dbLOU6q3yk2Zw78PSGpoJSFsUkbOW8xXxOMfYQZq5kLOQd67bD/dw
nNUXyunpG4eweWOCxEhIDSp9UYMI1lHRCcIWLSV4aH72deaK+3Yo5mMn7O6Dl/Qt/Vqpe+MSe74z
CltcUJBDFojN33kpmNEvLfIURmn6Hss6uxg8qS9k5dGWZofpbd2pzW5sUjVLy1tLeWbnu+2Jk4jz
PvSetR9TTwcRUp+9dwtbAZKxu/zYdPZMr5qN6dUxhtMyBOs+yMs8oVdQdp+stO3i0R4pCqMOvE7z
6QaLtBcHebJcFWNwDrx8PNSJ+0GYiX1p99mLlxZGJORmulf5NYnWKeproUn0NMNNZbj0q+hhpB9U
h+81T5sjUw5s1QpppooXquBiWwEg0AgAdLDLZ8o/k+uhHYPbQGFyV2VTXfsk3HaJ1blHMvd35mC8
ZXiCHlZJv7BRIP1EnVLMVPvKo3qAsJwlxbGwNNahIvmQlnZ7T7FncEs6sY9m9kLPSb9aL2yjxbmF
VHAJu/Ns2zo4WjTw7rKgXJ/qvjLQ77uOc/pSXi5NsO66wnttOG/tPMOZ76TXrXcqNAAkNIFz0jXb
WWKDR/JP866bxoAkTjClvLeptqJMBUjlVTjERd7QLDws4xu/4fxYueNb0lVb6dUi7pTK3SuK6doL
HnP+h750IakIrz142KXpqzSKmLKMr6uxGkeMAItPPMNWflQ0lWB6Gg4HKEHJDgxXHsk++9o6o2ho
UPTzw1K6C2/GekoaQPY5MW50KnanB8LCxj2eJ3k/W7p8b9r0GuT3speObD+zFzNzQCfbCgq84MJm
cP/gZO5WxCanF0pHH4sudS5qMZh9VNm1tRMotHtNBNGNREejcT3R5VPxA9w0MFg/MaQNXg1vrE8t
957noPoOdxDtB7aqGZi0Ap+DnZbsjEvDL45esRAVnKsZnPqQZ/OBOH2REv6zSBqWYZZ8MEbPO5RF
QZG0T7AmHrO6uc4HChFzYo5nqM3iyBrr342lJ6jZBDtyLTQ3+uu6q7LQO1plul76aTpeUmapbwch
3UvfXcwo8PUr/bLfWq74Ay7XI4/G8JCajOisoiDOj8BLFTlp8cryjhOa3ScczSfIC2JnovbQ7hqW
/osPJoZKBjrg2KDpfH7xxdTbMaCYKnadyuoPuVFime/b9PNKLntP8UUWdcNMT6RulD5Oaa8i6Q4J
3cxjwnF+xYzPVuAG3I65xV1mgyYy1TxmRWNwW+igfVTsHdhfm+kp0VMd2YQNImWNOVyQdXlfpzS4
pLq7uTYAP3S7oAqK/aiW6kvubRQRqevXoEmJ60jPeae6fXrMJoMb/+rsk8EIPoXKma8L3MEnLmjr
psQ4v5/9kF9Gub6xxWq6xrtQS4NVvqQSeJc2jJPItC0yORLmJrAMRrL9uPbrZMerN8sLi/tYsYMp
ZnAFbNd+13UDAUj6y83ErG/zqhTFvnNxy+2xCQqYJEsjlufcczndgdQliu5OJlW/CDNf5km31i34
SzIM31+pmAuPOj07JZy4XQYrjsqLul9NN5rwgEF78NdZ3Mvc89ovU5jQtc47vlFtQoSydWwi46ln
6is26ms8ca3thwF7oKldHsBoPPmxa6blbm7WISBy2ebHYtHWjR90QaylaZ8Ll5vvVHuMH+fFWu4a
v6UznSaPzN13XSq7wyAXxyaJn/dzbFbsUS7R3SvWKyWKezaI+RG6fU6BYBBc8RwPX3jxqn8wS+wk
78nSpPad4/XEGxw2IyW7YKY/h1wm5rBLrYCAaJvV4xcIHluYdLBuuiKXp+9vFanOOXfkiI4r7vin
zqzlyYUUfFNPLGOL/uAbHNJzFFo8jDm8yYCqSh5VsNGCK6tuBioWtk+fE1sCbFeuDzJckTUDQATP
gJkMkqy4SnRkt2q5G12+LWP0PYVJjDFRplujAkRtOZ8KLLxpZC0rfkeHvJd1KDhQDtFczvkRJzp/
kdlU8jQsMrxy3YHolm1XHzu6WK+YQOXEx03ZfQwBEPc72Qbdg+hCv9+RsQVCF6qCBdtmznnKCfeC
tCL4vRu6wh9jYfjezD931NwWRWvssIssd5XkRDRVG2FizaDmyUG4ty37xIZgUVgTt6MJCp+quVqx
7xrhS5i2fHXkqnTUSTF8cVo/fGGIsZn9dUBizwGd8alKLPPVCtWAZ99aFtz89Mbd4cBNvunAKK5p
AAkOdMbCaOngSU3ZluOqybQmvdxNmRveNVhG9g2Gv3gmHNzuS2+sDiHh8P2g1vWQmc093UrOpwpt
/9pd5Xk2Govio6G5D/slu0gNPd9kEyNV/Dfa2lWLnzzZVUnhtVO4n9tstOxo5jR1QQhsPRHbLG99
u+jup0o41zo0x7itGv7caMuLGdTMfiY6zEltCAk8s5M4EOH3362hr7j7dHN76oequ7TGldRCkldf
Bp9dRy+OZWaGxZW9BuxUuqk+WZbffGvoFr+uk9F86rKM6EymPZKz3iit/ND03fRRj9W2VemsDGiO
1d12SUkulYyzJYgzNetR9vYJVcVh4fndAMaq1dUJdRS8gU1nKyE+HtP+2FrnotoKrr3OYsrQWsnE
doJasZO5NP5lORjLVycohtiBi36WtrlcWOTOHwpHCo/E+JKdWken107JlU1aYX1JhPPKHvPRz9J7
mYl8Z/SdvBxW0zpW0/iA4VdFrr0eEH/ke7ohGka/dSkb8NPbbmEjtbq1cW/MuLOWIJfHVRv32WyG
uxBgzM7w3HU/2MnEa/GgH4W73KajIrHSFu3tUOvlhIoQvNlZI+7qMSSLOpf2bZFS5eDI2tpbbk42
f5Xp9VCVyY23TMM9TpDiWRn2awej4WQPQXsDPucTZuz2RbodABgj68IoL3IS3Cvl32EyvKRt732c
FiPcDRBpv8jcyWOtg4F1MEoABh6ZbExXzlEY3YH0ICGqYhzvx6wxiVK1ARKhZftQqYTDr29/AVb6
TLXhtR7JPZCO2f+vnIj3XJASIV8W3HB4Sfft7FR7dqLPDdvOfDVvzVKRQV84sdmWfB+88SGY3M+i
tF4bxT29N7sHZPjH0iieMkKpaZl/Epn5/P2s+q+U7qe25r+/ohF/Qir+z1CLx6/tRikcfv2rtnfz
33jG/zcoi1bIifT/jllEov2Fsvj9D/wpgQvnD2vL95CpcHxiNVsG6k8J3OLfAE1zwm2oRPxhc+n8
lwTu/BHw/2SovgW5MNihufxHAnfCPzYDMnIrOmuwefn+jQT+i4UP+WGDqNF2hOGMDBKzlZ/lB9PX
ljRTZe4M3Wm9twF/jYfCIj3PDNrwfZBeAy65rvTCO91nHv02pb0cxcSS/3OOws/598DHX2VK3gp5
UjwcGCxQRH6VKZXTz/3ADG43VXIF5+8n+0nKhzVIxW8Uhd+90i/aD2lZo2tSYe4anvPH3lQbyyPL
Hgrp/04w/os4xoeyGB0S+Niakn6NlTHCX8uhtkyAAF541JyEdovldHEIDGvfZGqKFwVNawMxXhpB
+Dt16e8+6Y8vv03af1CXtENmndmHuQM6lN/agCI5XE3qwbfBRf2w5v9mCrH9VT8OAbafb8sbQh5n
IItk8/NLgYLAANaykkKjDK5a326tnRdAdokbLgEj8odM/s78+RcZi9ckEeVyIVjMH351kbswQhw3
4+MVJXPPyOgpNheGgeTTDsYNfjGiJlmuT//8Sb8bIn/9qJg0cQoI2g5Jl/38Ude0B4wxISrVONhf
A2uaroA86YItCeaNAxQg5H7pN8KK3UCyTWCXbZ7lSmvS26ox4p5c6IDWvjY92SOtw4eL3LYJmrgm
QW1ed7KEr2WAklJ3PqjP36VT/25VhFgdgk20JWfwyyy1KptW0TZo7XwHIYyod1KekHbnJUL8a38j
cDJP++vKYDzDV8US56Zl/7IIV+2E6AoBPDpDa3xguG5C7it5ft8GTQbCjpaeBJxHZVS7ORX+le/2
QkVj59IeAJ8GpkxKDA21YRmyEkDS2F1ZUNJ8toQjzd8T8D+MMqyUJu7l6MBq0uPyRBWZZaECqfZZ
Lf5SP4OoyLNdmE51jkNqRBXzU4fKRoYL/TfBOQ7khhU0d9TLlksMmEM1buznxUpCIIAOCDiPgnV2
C7IlqNSrLjYnzil3smVneur6YGb0LnurQmyECdC0GAghFjnCpS9rYi7vj0y9JC1X71MNN/OQ2I12
46FM2HnY/cxhKOnyImLHC5UpNZsmcvqN1wCQLngAtKOO0p8IW4/ABvuI/41w+IyMAbcQM9nzZbLK
D6PZh3eTzaYyCqXTPbv4GfzrWan23i17tz6u1LhzX6+0/4zlJCWRk1fi1pdD/5GvCWBbMIvpy5YO
XA8Tyh+AEJ0ATRn81P06I09WwC1UglWpqobPHpSp17yevA+EcxaLfXzhXXTg2T4PogAsU0Hn+gCG
Rd/IYk6/Wpy77lUrfbavfVK+lXbQBrFs2FExIlzZN5WLyGIyge4LyEs8pKoFtlVISPm7TrfmozaM
lL6VpFWPTDoCrNGKL6pSlLZG5I1Gh0xbpU9075BwEhVMRLzvdJhFa8A5NmqkD9ePMumUTj6l/M9e
syTFUZdG/m0sHCuPC4ymV07S12PE+R0QiF5NX9HXPIgL8BxzF9XcGB94UpLe9kQuwC5w+HH0y5Kk
pjpCr3K8i6xpHeciDxSgayZBYOeOxCyK5yaRAsAJ49kpagqYE1Hb+vKZHJ5vR34ZOt3JIcXonh02
2i0wmgHaDqhQSctwXrgTYLW2z9BNCgeWxs3cQDKIHGtIExgFRCz3TN+W+9Q0G8GxL9u4BNzIaIxI
bG9hdNRWn+HpwtfREhk5IvRTTCDQFDLdnE+M5QxDm7tR+VsxNaA/LhWHUl7AUv74bPMAW+HmMNMj
ywYIEuwLmKY9G5zhU9WTzb7qHaQ8UFTQ3JQuEBFBjRo3aZ0l7klkPYMs6aXefF3qTjL/E52Yj46a
9HII6o6JYG8nLIUxgLNjUe/kh82lO7tu8dz2bKKIrKnJiambYDa0MmJdrxPkDONawOtdXxfMfWrf
dD06VteMy/I1GbJiOadzxn8i359hMq4CoP+74CJzdiGukpvWaerpZfCSTN0KWEHZLXohIiI7svYS
CFI2xHmSTuY9LgH71TVH2qO0t7byiAvOgGKUN01G+Tq4LVBOssh2jDHkeMMSCF9Nhone2VmNzQJk
AL7YAXwN9XnIIMjuplDnD9pLCMaDCXIe8XpmTiTm3M52Rhea10oMBgjF0uyJ6wGBLSKQX8Z0YozJ
AQnMD3cQbpqta72SocruYIrN75Y7afUhqbvcH6OySZL+rfUQ1scdbTplY15nWM4FmpMl3foysZPe
P7Ve7il/x+zDAx0GoER0FhIEEOPbujQAtsWhOVRQS2WaYw88E+E0VUwDL7zhyZ1UBD+HvvEBFksX
2Zkn5msxlXV9nJ2ORTgJF2hZUqQTZD96tJ96nBnZqS6sBd6YGaiROgD+5sjxl/J1dU2dRNbakRw0
xgndU9lTemxpOayvnaErxWlY4d09IrnWgGGLxnspJ089eaoJr+A1ZddMk/QE9wVOBqq7k162cloO
GDI26ocNuM9kPpJp1T2Te08enWyB/oL+iM6gLW+il6duPiXErg/L3FsRE9j1Yci64ZnBXHulwnUE
Dhiol8RYJy7nbSjie3uUkHE/GxQcZD24o6L61DpJxYyFgf++mTsdwyoiWjxU+X7IoJY6YvZhjafI
+qPhwwmRdfU05EpRaDFZ5uWaDvu+DMA/dpw15+JjWnhpjEoHVXHKRvfU1lN+MGQYfiin0Ii0z2lc
jW5+yjv3qg7D5BoudLLP7ebg0tQVgbz0Lg0ZAFJstTpwAyovvClJd3rVj8nqQx/xF3g7zJzRZsGg
FGFdotSqvfKHI5PYHLCgclkbQVpFTqaGQ17SOzaa3Snx+9deZy23om4JPg31EBz8tqpP0O2nMz6x
6mO4iOU0IwIdKaHlPSxusM3DuKv4ll73nbN8Rmh6LcukOsk226822Cwl0GrpXlbdAb26uMZoA7DF
twd0i85memslb87sWIwK5pbaXBSZd7YzZyZ6yalsxGfgOVhrkeDe+lIbOzLzPM2HojxOAHXIgBU4
HrqkfU2W2XtNgFQ92dz1aBfVwb2xahJNqsVO40/fiqzz9lQOXQ5D/xkpScaqr+7bxj0jiBVHqMOv
pJTuKEBZjhWlUvBW+K7Kqhr3aekIFNJ1Iv1rShkBqVLnJCM6l7sMvnLrSVS2g4ADsyBs+h5iyOCf
Cidx4brAU2xyKJK5oVIogqjA0eYI/JDkNgSvRKbr0WqEfUNXhANOYdVFLMVcTjB5RBXhqHlzmj57
JHIJfjgwx96NZbIAefPT7o6BkXcYe5Wc2cU+ka61bubc5Ykj+uY28KwLcHsn4Bvo50P7ns3ipgiT
CyG1sc0nhnMwthocgX+bOy0s4mm4ygRsw8QPDcDM221lztK1iNn6XkEjzL5tNr93H7k0rreqwoxY
PuxdR18W2hs8/gbAi6YKGEv6frpzGqOO1hYoERecuMpWlURrBcPLkdkZ1qN+hIN7OxX+V3Piz4zN
Kk4uhkjVmt9mQCFs0sZbpvzArZrgqATIkc6oPycBIzRHB30kbec2m1P1YXEH4+zo7L7krFtGfcFc
S4jciM3OaO+1STsmLLgm9nR1sAdfHurGjycChaymfj95ixuBY94tM1zrHCAwu8HknGMWQ0MM1J5K
7Xs6XdJD5tdv6aCCR7uxLsqAIlvDnI41NWdRmATXicsoyO8+OaHasvLDIxbX8xgCHkyzD6OdPJFM
W3eql5cIWSLusvRTXfB8Q4UAadYnN3Vl7L286xkl9dnlJh4aCbueabQ+Dz1b8H5ug53fW+YxK9ku
20kVxF3RmhxLGQCHg+D/rFInOaZFYW/ffe59aFfEY3Ndv5mUfcVZA8NmqjV4tveOlH8kEtHEg0c/
bteRN/DXN7jYaF/etNdGOF7Zwcr9dm2vHTbEzAfylApGnc7PwZLnHmlBQx4baaslNr153kFi8RTb
FWk0LHdmhjs3HEsdj+wdP6RuavOXOdn6zoRJY0wYV257fVIwQyhlfqonQ9/nXpI+rsxOXrPZE0nk
uzklifBk4ScJm+knXmthfvXHDCx04W0UFos1B4sl95gu0f8wNhGPUr76pgJqxv7Ea85AwEVA66Wr
pw8huNv8aOZuH5477Y83hVoT52Al2AxK5Hl4uElon2pzyC4ET2An4jADC1RKsZyBgIYnY/Gzcqf1
xBCxoXiCZpcws99TC/oh/I1qyPeFbctvfI0V8PSxMeMBoNgXuQYWo7JkgpdZ9n6aRzp15uwA/9l/
C6fFYVrWrK46d3gpbwYUHr5GqJVPhVmDGK8yXzwEa05M1CYhdmOO60DlAf7eT9gWLB4EKFCCRe0O
OQYIjykln7JI9kj9fUBBljnOm/WBna9wNayMhFDDECtsdy8cex+7mgrOXYh0wxhjhl4MejArFK7E
jn9WDtgpRrRG9q1LLCb/E8rqEneD0Y1H5FYGrN5k5GeLef4bk6x1P7uJeAE1N4pDMRnD6xz6Ej4x
4EESWkIiVs0MIAm5Bal3lVf2aMZabLWTc9ZIVjqPLp+z3VS/eP6av+RpzUK1ROM/WcHCYywYyyCH
Pp+qKtZJIt+Gbij4rlYc+HliTGA6Vr+5y9Y+dGAlJBnPhrSE0u37Y/XmFz0eGNVY3ckSuL/Po3D6
rwA687d6btQ99tj5LWid/lxNHSDLuW16e+9Xofs6Skxku6rp9bEcrC3G4Wh/2XUzQlkkitAbd7me
rHeV5eGrk4Tcjyp3syKMpZHq2F6l9zx0BlQzycJUDKar+cHx+/ZLSfyP21LaM+Cbln69mloOBSB3
pOK4MjmUApY5Ye6DaU8uZDIaB95MLA9Ptlczh2oFXhlA4W6XRGUQSiSqieEQ+a2V6hE3bOYv3tTY
jMcBIg/RyAzuwan88T5N3Dq/GHiVh2pmdwDCPjHU0XHHkufl7EE2zwZmD7kd6Pekdtv7FfAU8FY3
rV4Ar/WfVWXqW7ildK1wmXUuiyHtn2ps95x8vcyd436EFBODQ69EnOL/LNjLeGxaRq1TOw7pIn2j
zggnA96z/LMx4CjikZvUTsQHGjo0oTH/1oBbucctwiHIGf1hiNkj6A+BbnumcIHfcMAe1docB9FV
z8uQWH5kNXXzxZgmp+BOLPsHVS0cUE3dtF0UcKtN91XVmF/6pIPMk4Dd93eDSD1nP+dtq/cUPLIl
1XomCKDddb3KocbPcecuIP1VIK3I0kbX7qCgJRq45wK3eykNbPx1WQV8yaScEYoSacDAnBlY7sYq
sA8cfXlewClPMdGKyn2w8R3iiWGL/1ytOOlxHQVEmfXYZVaEc7YeT8zTm35vCNmd1aTgEK5jas0c
8jzrXOPlsw7MWscFpDUl4MdSiXC9dhnrZBEupuLFaIH/Rn5B4t9n32pFhjtvzHs9D13c9wAwQXTV
Dc5GKTkaGbLUXwN7mLJj2CYYUVFdjIcgM5cAgrRfZTw9pF8e3E7Oz7ChAJf4IR+THXbT31s6B1ST
zwippwAtoz6awLDv5biEDrQqSmj3soQyycISCMeqHDEd+/PA/TzhGc55TeFdCpcUrL0XvCY4xNTO
b3lEHdIqEdNhsJLy0z9LhH+jsHFI3zgkGCN9Mjc/K4SNWbcoTijMK9czQJtERuvomUejwRTzzy/1
N7qrawoBssncoE3uL2K28gDgTttLLXLVh762y9gu8BpYozefesq89//8en/z0bYPRQIJFwjmye3f
/yApA9CuTLdD5xW+5O4OxpuCA5ZxbxjL8V++FJ58dCabpJQgt/rd2PzDS9n27Msso9ZPpIG382l/
oIGSraKtLfc3veS/RLgZhBBjCUL0BBcpeRPrf/5YXut4HQ6ILK6axXzQblec10Fgz9A80o+Q4FYQ
57xP9pc0bAwxikd70y1GSuyyM57EUPbXQ6oz6/DP38Fffl7e1/dGWqiXWIa8X1ZSHrq0EZVpFuOK
/qjyYuJE1ebcwWnYYAdt3v3rl3NcomnkeHDUW9+jUD985WXaS29agM2FOD5jkTDuV8hFJy+wv4E6
sX/zC/8MPfj+rTMyoCosFORy/9JHSJA7Fbnp5vGos2T41LeJDF4wn7Z7J8uM9c0n2Vt+6hV16tod
vT+l6X81z/yfDSv/f+uFYzX/8Lv/JblzR5fblH6qfortbH/kP9Vw3h8WmRhwQFzfMGzIUfzX0NKw
rT+EbzE4IHTKb7bFkv8ztHTENunkroDTQphbcOe/h5a2+Qe3J3I7oMC2GDq9Tv8it7Mt+f8zfuEV
KPwkD7ylwYgW/QWtwvap0kRx/B1YIv8mK3R+r4akP8BVzy/qJm+ZVzpOQp1gmV+bk5c9/vBd/c2k
S/ycd9nufsCsSA8B9tqolr+OuuYuzZsMuRtwt2U8G8PIfozxPq/aLGeFABt1LZUQ7CuG/AaXAyx3
koPhXgeKbWaLwnq5UFb8Uq/exyTv2JH0iz0/ibTABGd0lasOsvH3zYIV75/f+i/z3u2tc3NjQMf3
xtjM+p46/+H67pEtmQhzevS8dalPq5lb3gHvGOeIFWH0w4qtCn/NYjCxGxMt8jPTLKu8pI9nSHa/
eTOslZ9/SJDDMBaw4ZNJFTwtf77n9qCd6zSz510Lm0DT8DCxy3HWqTQPi5UV76j57sG3SL3HSVlv
fMVBqeQkw3o0j0tXUyTQ8jBfDwIHFSZHw6RJpJpTtGF6iPLhUpjz3P/mefvzLYtvEIjCRlwi6ogl
nSfgz2/aKMOh6mFHQWJ00SUg3lreBs33gl3XlogvJfe0Ykc7TjjHmH7Y0P3ma9siAT+tf1wEIZcl
oSfgOzwgf34HyOqlZ41b54VLFh7LrW7SXb2EC6z5CuIIju6woGMhcZRxR7NLCCRcTe2SjtHUeslD
KSoaUkfmbYzzrYqDsFH0+fjy798my+17G/A2LPK2j/HDUgvC3MtNTJk7riSA6A2b0EeTgMqhm0zq
jEzRj9ZOCjjFVG9Q3nLT6SUrjpilOXMIU/c0AWhp2bHX9OQ688GexW+e+vZfrmTivBu1MyA8y5Di
e9/cD++RZS5W2Qp6VFo3lbdVb1NLUMDZRCwhiE8xbkdoqVahw9N2rYOekXaFamsEwj/BHeIslWLd
udBtMr0P2dwfUD5Lmo/c6r3oC5DPgBHkQ0uFVbDzbFcZeMFw2cfSoB5tv0r8iOhGRa1uGTkk7lGy
00ueMSvNzz4ykBuZ03Y2gX0dpL9ZyN8hZD+to42XFLKIt8O8TxL45x/I15Vo1gmsgkoLGgQ3Pjhl
WtQ+kX80a6A1bdLj8J1np9jPqzBfs0DZV3KUiN1M5RrkDVHg/v/ndcP8/pf1TUT7e+M38U+4Ttyx
fn5ffTjOaGqkMDFmV/6Z2oH+PGNPL+IQWah5LwQFABHmuma6rOrx3FAiVeyLmQzyOgZ3YWPiCrfo
Qjj7XbUw0jBoBZDyZTKn+Wm1ww9h49rnKslnBr41nljKtjp/P0iKicKR0iFAu3iiRXObA0QaKHcb
mwsZ1OPRNmWxZ2BpPrWq+dJsUDTbr56rVHs3q5QQJRHIir2RUM3nmjQcJf28Z3q4ay1nfOx8ez7I
av2meo+JSNe8LabEvyqYdl7OBgDifd055knIDE6yL+tLGZA1DQzTxAxI99WO5ZJ9KSVj9Ej1vF+W
qh/sB3PJUPjy3r0O12o44MJM2Z1P08W6LA8abscxtTG86W7pHkn+PCJwQ4ZmRZyqpdDXzkIrGIeU
rV8n7btjt3jBJ4PCgl2R2tl1UudWLIgsvnEvvxhs6cRUwIYnoiYp5lnRXCw96rhK/a2dabTgr6BR
qDrGke6+9h4T5tI3HnWBqDgUY3MGz5UerdGsDzUdpnG/VhOj8Xl+oN/1OYTVfSs6xvpWzol4NdDs
ZM2oLW+uVhxJH2S9GG9SUcjIWi0Yi5nFqM0Ld/Zm9yL0yunrMvX9l5rYpbtQz2wP5XGolupuq0jb
90FSP+LWf8tJmB4oivxqL6If9nhF0yBeygEpczU9fc8QqXg3pdUh5zLqdNFkkuLbMA7+l56D313o
TN6rXJLgayd1M+5QLdWWSjdunMLDIz1cs+8QTj2dPV83p6xt58g1m0uyooiFaE+cQfkd9vD2bIRx
3w7J/dFVWBOnu5/HcT6nWiZnmwI8Ks6KVt4oelcjwtcSGTFkzKzm9oyH0YuNtWuOQnnZi70i2Tba
viwo+d6H4exckDAwgmimTe44qaw5jyqtTnrtFHd9F2tE16vPtDpIjJZuIz/ByJDvYrYFC3R29CHI
RfPojsgtI9KCx2S3pQ+DxsbsU0jT2HHKtvzBiGshGLrxFceYYGxS56hXRM9Q1oQB84pD6nwXEHOE
gGCRtOunikCPV9ILw5VEp9ahXDxfnrOBQqCpcBz84/mH1HDtxwCJbG8oYg3cWMvT7Ij+LZtb+iQV
MnFgcrIGqqBivnTCBzVOipIb7FNf4BrDXe0hlfxv4s5ruU5lbddXxCpyOB1ZkhUtyeGEsmyL0DQ0
oaHh6veDhnfVsuba9l71H/w1q+xphQE0Hb7whtjPga+7ZbexUId7CrCN3ORdxl4eGpZsQo/wQrZa
fJhFu1xnVNKAlNgC06ziugos2uO5n5xWXP8VHBQcSYztH9tJvyh70U+Y6LSrEaFrLifoVocxpvUg
pV9dVul0R+P/y6D98WAQmL2gIoo/HUWDYL+4zvSlWURxn4wYXiSTcO5j0BUP9AWsC3ecatgClJ86
GSWnfsq7R0Mpo9/JCK1Hoqo7/lU8l3ZdnkQ04nRYj1Z0QQc1e6yiyLyMFAU/D7CM3G3dS1wPItXc
zKOznBwx8IfJgfV16dz9cBrRYw2FUuMXPFHG04xYMsyxcT6lnaGSM1QplWuv7qonsZh7ryrlrbHC
+SVZMjwh5+FF+sHPpG0nARHQyq+8zq4+yq4VNxqLlFdTtDaxLxKNHyw/g0xYWvmpj5fw5C4er88T
SJ7saL3VW6Tg5JPsF1C2hf7sW0PzIB05bfzKiy9hABoA0usgwJnLv+M6t1xEUuaof6wmR1HtyL1Z
VTayIIU15nf+fEQNIts7PlV4x7VwwFzGYmr3fTvUz8jKeLc4tCybIJLmg9f04cmxc3HpplDEhnS8
B0FQXlIwNEdaztEhDCxx05nQ3qupo7hYd1hP1Cr9UE2dezHH5QwCZKXcVr247fEwglViAPOO+FsJ
kF304syMtUpVHbMelBAR2PSpEPVwIzo5BscQSH1wSCvM4Q6zKNrbGLTGpuimodvIIMt+2oUaRpqy
7PvoGN+EPYnEFOJgYBFD8TeU4qX6CQpxvJZxjW+lDLs7XY4SkeE43vYhRD+wa89AI2rMS4Z00/Qm
/OyjjXOguEy9DmZ7v9EpVLttb5foe4o5cEisxvsMj5xrOsj5gwM3ENeHFNYO/GxqdbSpiguQQ/Zz
S2L2IW2s8ANV/Gibp+DCKWTG7hFrZ73vAvxlncZY3wFa/iySBjn/wo0viZ1nswlH/ohSdrRNiiXT
LsH5hDY/EXUHg2cv6JxDmY7dR2Uca6HR5v+wei/5EOcSfQEfO8lbyA6HtbdbWko/9XhPHIPRDh8V
kiGHwSh9sYjG/Rol8tDHEUXnfMCcKsALYxPNbn2XAvA+EoSaL0ar5YbmhL6BkAuIKSv6i1DRv9+0
ClnLulLmyiuW+XbosIkeh3bFpADJZwfwrgpaLEDO1KdxSZJLywNtCh0P1IBKfVtjoUKbBzYiLCyy
roV5cgQaVV/6tTeepBktSIBVg9m16/5UoT/R/Zuqg7/uLfGIc1ncmvgxwLk923ZjFR4n4zoHGfvN
R1Z2dbUAgcMvsxPZNiYC3yA9ADHcWvz93ATWMx6b9k3RiOiL8WR0oj8ApcFLUeaeU0OtGNehZd/S
CHu006Z7bjPb+2xNhl0eVsT00yExvQvrhT5rL3W29w1+NVtW8zd39D/KGHVt3DGxIBuSj2g4dV/1
WGUfR6pNryiyip9ZovL7okjFIRys8BSjGBFvAOnAcVM0d7cUe81FGA7091X+Y8CZ6EIIrDS91C43
RZGoXdPlyEus78z1M2um78JZJRAvP5WYO2xEyRLB8rb9iOTqaurnE10Y1NjfaEpbGowO+JSxyO5d
t8OcUWJl+mMV5Lpy3Z6iv6qt4LuyC3pg3jj4+2FK5+dpVJATFAH+zgLLRfMqmYPPwDGCrZyl+Dh6
AciHppgDRiX+kbuBHe9AX7IDoGgBDKW257ugUT2ptlTe5Qx+49YCN7Fa5CDAtGVhVTvsmkRx0Bis
fZCjaB40AFYH2M38QzcY2G6MnDv3QBcz+uJmU7EKqlPF3hD+YcUMzgXamZfggspkRVgq6ErcWixp
zCW9gTJ+BmFaH5AxSjgxoyBgtU/UsPHvVJ30pwOJbULFHGgr1GMDyuge940ZSvUy4DN+ajMAmgjH
uyo80cSc75gdIvuQFHOGq3EbhnhA4/IZHFxwRHKbuXFz0v2QPDm5lj9cb1AQ+l39mrUhwaqe5HBt
9JLdycWBPjVqTRsevKBm38H4GLxySGNG1/V1HukGIrWT/KjtARlBWL6EPFnUfuHkzT8oyoonuyiT
bFuaAlyJtn24L3Y/cG7QxAqPqVVgrgmHJv+Auytswa7E2EYMxDc7Tp7mi2yzyCAJXKdPYRf3+gBc
cMGayK2aaQdnKGLuW2HrHrJkrH4Mkxc/VS34YjN1fLBeO9V8ZmN9Szm2sBwFm4gVHxbPj8L46Tfo
UJHZzJ4ljyBg8OysgHM+TdgJ1keK6dEXTMJxuDWWNwxHJ8Hve1cQlneYTuXRt6RcHdqqRyLC8GsI
/AP4YTTYqw5SL24sndMJxzCspn8McDI+wDBsHrAyW2OSmF7exrbgSO2mltYJ7HjsFKtmtKD7BXm1
XY/rajvjOz1dirSOn5zWMwFgSHyLr2h0KaiVWiTl1xqM7geWcm1d2ralhyPhgV6O5Rw07p6SidR0
X7quuppw1EH4a5rg3WsYec9xLwAl0Iijn1xlFvPVrQEmE7u3OI4jZmJ1G79WgBw94pbiyrNl9AwC
ZSh3luGN7uHzBdMhamOC43qSebdNmyEhKkeL7x5thOJmnsDSh0nJ26oqG6yiEsG8CQCvXFvaxF/y
DkGNXaphXtVhHT6g0XKZhXl419qpe6nc0oIr40gabP7CgJVVic4IvSIMU4ENHkc6vR/punE0yNCB
tNf5ySe1duyxWG7lvsEy7krDQP9m2LxvmkqNrwm1SJ9lZDWAHv2BLS/vEOQppSTn1CBz1BEimx62
cAXp5mIiOAcHbt0LD8YfFWrsvVVbIDvgSP+lf7OWYX8rH62YeZIKjG6QhqWS+66j0NIrw7XV6TdR
qwDoLDnZT5GB9hFloo54Y9KVq8BsgDTVZYhj4uIBCJ0gZXBEu8mwjSrUYW5RWbH8PdLQGbw3h+o8
XXoXEMpSDPqLdk0Fm0pM8sqeMwDsQz5OdJWZ/v4mRNnE3Y52W0Goq3zryNaSQNCH8Z1t7HzBr74d
gLGs8YIItoWsgD3+ucjwXk4sjJDEQQUPtVA0cUL3TXLi3wo/bV1EjU0OvVmaMvuOtjXyx2PaNz/n
CQQdtzJhH6ice3D9BPwc6GIjwsUZtkMgnGsAU+WtUxU+sxaq719cQv5RpOXmYtQIqaaDug/89zdn
gyQfVEvU10sIa1mKB+2ms5cEmLJs5fhhyuLyWPnGLvbDUiJ4ga33iK2FDxv2L8XG39tPa3mR3iL6
XHRnaAf9gx+UKZx8y3GUJFkzrd2xu5LAS/ZZ6A2HRZTBXybn783F8+XQQqFqSDfTgb/8e+nHr5N+
KgobsYfZ/zZYRj0PYY9N4hAm/1WH9teVEqwpQmcVFY3c368ks8YqmwydcKtI8m0xJ/ZlK/NpO8D4
vnibbP9Vm+l/Qpv732TE1TDlf9bDb40i6Fm8l/83H26vu0b9/A+/cu4uheG/2HwILaig27BcV3rN
mRFnQZbDOhCNFySrscmxVy3fX92lyPkXUQkKhwnLYu27cAu/KHGe/y/6w6wYfoFWqe+6/013iU/9
fYOk4sJUp4aDEKgDiDJ4VxetMmAoTeVEu8EBmu/cmM7GhOy20sgrzTsn0Npe8RFNaVH2QR/bRvmx
TBeKG7XnjGRVOnIFpPEo65LxwQbdA7Glnxxo4PYcy+V58KcSdap5qspXOwNCT2wmOsWGe/59KK7R
+OD0XU1ZkeCfxFoUxSC+FcXoUKojreP7RZlXfErV2/MVIm823+hGXLmfg65z56sZaX7xLUop9jdX
Q+855mqp6iY2e1ObLrxJezlyyfM/IhmW2bx3xLLeBphTPlMr8OaUY5S38NH87voYNBBE+Zq2xpmv
KgDN/PQkLC4kHb3MJ68Fhf06LxPk8tyegUpfOMOCPFqG1TCP4ZbzzIcN7iyNxhbeG+CRoGvhjg/1
20MhA7zSgBYdMird2CdmpHqHKDZ5o1WJb3OB6+Cr7mOeYOnxg5/3MI6C8QENShXeAMgZe3dbYUrA
O2otrcrXUmbroBGQ8mO9mzPorh56DjI7AMoFXzgDPOTiTBTkBoz627MlOpDlK2kkfwZhtgq8abYi
Il2v4w37FU26hyQdeQNlUjXiG3ZjdfnqJ6VgjswAzPpDXUecdztFkLZwLqp0HdvJki0fgHOMwuQk
8pYILn9NUMsdQCE1fI8Ye4p/LB5Iz3hvpyUDfp4l2o+ydS6cH7JMs0Ene86CEl+8OsMt7jazB17M
HAo7ecSzGd+hSpLsUdZz/P5Q+WHN/+dOuc7jJOSGORnXFxLg5EBFEK4KwhtkFInRkJGAeSEHJFjL
AJYG7DKomyFNy52eP8/hMOqx5kyyIm920oua8ObXD9STtz47vlBVGR+EZdm9t1PnWernBKnOjZMN
DT9yfqOlsRVNIjV5GqoOGFteXP42wYcV2io2nvS43WhUQiIsp3Bhp9og2uxaVumcjgel9Lr0zi+m
y7QuvcvSQ92m2eVhmLEGUsCsvIfGJeaaNvXb6vOR3fAwwE2zpHSeM7+19Q/AozyHEoqJMrX2OuLn
Rzt/Nv0Ri4HwxqUNb34Nn4VvAy6FbQUi+Uf9tnqjmEznRkXY6jQbOBxFAHA7GBX8+MMC+YO9gyfP
uBPl+FOrDqCzStv8Bc7xPs7xA+T+Vu1s22URwSJdG2D/FudQIkunMk+cLcbt6BkxUlN6ICYf3Fuz
BCZChpCbMU/M5BE/5HIWcXjpEZ/yHcsXbFlOl3TurW7Tju+fv0ROgu3dX0Kyd12ftzuFDY0rGkcC
jc13fdWmViKVreVQh1jvsYVs0+2dwpu5UpvLtNu3lef5p4ZQm1H7twPqP7T034U57PFEBDAhQaCg
TUFQ/Psw1WZlP9eI+tQrfOFymeg3oeE1+uhwgKvPzNMcpP7fTJDeHzRcldCD4yyykRuHB/77Vcci
T1OkvZHwY2Z2SPyd30jctjPDb/p55ot/ftC3Bv+/Nf24GMHlG9k7BOzEOfr7NYWggYk1A065Re6F
aHBOBeIUTuaw4BI3jdIreJyD7ve420dIoI1FPEARLdtqlh8Kx8jqLlPk4Q+9UyT+RQe/eHwAZrre
ajdZYQZaS/oqzv924y439vuNAzkBrbhS30F+BO9ufClo7VBh6BA3EVbwWTQyTK90nnHHsep6GIwa
lehum8lSiUPcgLy2dyDFhXsRN5OqH3HPXahVKcCRwec/jyoRxrubA35HFZk55EN+osL6+6iOY0L/
qaxx+1mogU4ANrOB1kIEEhtGYUaHw731S5uhwueeut/KLBysj0VA3e7CsbLAP8kwYpotnHXjQxbh
cX1KcmX3pPghD6qUmfsb8ObrPEm8hlXa1ZBkKIvWwUQ+vuSG70Rzzdr588Otc/+3gQ9tUkYPVSfb
h8aYvFsbxZg7eGAjvFeUqOV+6jOnLO5t9vf0b694je5/vxL2F4DwQOCRn/7jFVfWIEG6ojqlx5hR
qCqnRHtPQMCw9BYVYbd9yeKBUTKRSaanWU0h34h9FKQ+JULkxX1rys58/fPz/2NvQDsVsfSYNbqi
Ht+vmKL3tV0GIM29wamdJ5W01vAKC9akkE/GTF1HoI7Dv1nKvAM5+ZQ4VsAfibrrhTTE382ooFmm
LOosyr0dK/bGtRJ7gTg1E4mYySvFR0WXMjgKX/J1Ly+z/g5WUIPmCD0daKBVNMfo7BU00l+XIq7y
XSvg1mDRYuDlrvjrsrA+pnk8VzcCW5Ppc0O8mf/lMf75FLCbvRCQFKF5CD3693UhqHD68wJQHrHG
annsTN4A3J+kpZYTiRaN8C2Vkt6+mUp3Cr6M2H4DkQYYEnn7P7/Fd4KfpJSAUFwP2RmP6is39W4a
Q9ad6WQv+BfIipIAEl0dc2wyUA0+IrqDOs4mKVK2BmrxnDzIdeXhZ7exmU+WKyP/YlZY1e7+fFfv
59Z6UyHekA6nzn/Y1LJmBpkdYZOCBE5IJyod3YWDx0nzcko2bTczszvXW5EFf74whbR3iw14HwQx
gFf474HBfD8eWkStjNoJJbK28bPgFu5+iw9e44UCUSihmz5ddfRGM7Qna5KoHgECqMv0svNUiV1W
UThKQPINOoJQVEKw/2IAy6HUWykCbc1btB/0cudUJdHENlSYrT46sNA0JuRxktv3lLAn7xEpJxdK
kufMzXxUSS6CL1iaJErCDeO0PgY2BNrTVCvpPkV41WPiOQBSSeiru0a+6Mqfw1tgaxnNCwXDCjKI
F4ioGHZWKx26wClqf1VPqRH1sOYiN77PppGJ0NgfUtpdzkIRzoYOgaQa2lk72ldWzq5SIMchL8Ht
Y3F0jIeyXTwUYr2pu47DMk8PUdjiYQ76IEyLR7i1Vv7TVQ1wm52E+ORj/z7QZbnq+AE7BMNkteMV
UZpoXzkMtBOcMk00vluM6dzvMGzC5AVesliuBb45yDmZLFPLd3qYULeoNPLgJ7qlFAvxSEVeYCMa
Rw9fIWYW2WeVIu98ayXTmGgkD71wAssv6Su7W4DJY/qjFhJoDJRSPQRHt0Z7qNo5ac9L24xK9vZR
DYlcpdy8Pg8fESuQ0DxXbH38o6F0C723GtazFuqStqJPMHVy64LWBwqCqYavYbYwF4r6JZmi2v+i
4RuWqFi6OcKx2yC37KADlNaT9GzCxSx2A2ZhCc1jmwUBM9CqQxitRw5LRUEGhQC3CA6VOwQQ8+Pe
j9EuQ4XD6/5ysGES9G4NEE4QUryhUtHUgcv8+/bEAMFLRLZ0Y1JNTKEQZE03gNBCcd0XqNkfy9hd
k4VWAdc6lPi9cppXgR22wy6KVMy5vLhGQFfNpHqwUoTNTssEKUOARLKFd09xrcPlA3ugLsoPjko1
RCc4Ed5ycqc6bp7oR1bTd1kAaWw2Xqyg+wYD/Nb+lPWoEF7gFc+5nxDHmCcMqMI+3o2K9PpqLKWP
EC0gLj7Y0lZuok0KLCcZN3rxyFond4kcdWnPBiRXKBGWNAjHwrR+CFwUEB+8mRfWHcpaI2t3pJGr
yLtRWKWosAmSCkST8WcaR+iyshxxDwba49yxKzTAWdHrU7PPwnFr/0qH6Ca+LlRSJ1jcftmM104L
AvWynzODzOtQZAB+6KZgl3HZ9rAFPupSkj+jBRb6F7Rp9ZqHtCVw1zrAft1sZG2yItu2tLWSYJc5
1NQvA8PrYvHbRaEwRWWJp8/KKxFVhqjZFJ6/g7XFPq0yPRUwtMc0odOXhrQs6fJFawwxwgRiBBvd
BUSKqbEG81WODiNcLV5jrmCoQDffEurVvPVyBW48oNbKmKVFPq6vrqry4DOAPdL1IzV9ImCF+r75
mrylVJaROcOihnKu5K6BsjirjZ9BtK1Oii57eNnkniEIxWm3YoNPncxAMF9QKM5RyshBYCVpNjLa
UdsLPimUA5UeVKTCFr1bqKj2wcuM4Kwq2BsH5I+bJbf8Tb02p6tH9sUueioGn5W3gTyKpc0K8Zo5
7qo4S4LP1YwE2uuCIClfYkPuzddyjgEjb3SvRvM1atuuLX5ShKmKeyRRQGtmueIWvCUk/ekVNMT8
UBDfj93tOT7NloZDaiiRkPvINrwCqGB0prhB5Yvvn0YLcflDOOYEjTKcCWizAtt7XInLeT3WUKcY
xCeUpbI42jpNw8xdLKj0l1QfmCKW3y0orY8JCSuKcy7qJ6rqU2hLJZzFm1HkvPEpz732BZwnt7Ak
7cz4tVFIrCp6SFQ3QcWsxt17cdqXczLnmgX1mXNk3XaK6JuuJX/C+beqH7kNROFjZi+kRBklHNa8
xN0AmU9X27xXdCb5jhh6xFDjZKoF5HWo4KQbaMjZrJioRszwcwBInvpJLQ25K+Jbayw7vM3QBXR+
/giGV8XI47M37JeUYrq3DXGK9i69XLOzTG9LRFbZKD7FXg/PfxPaiIEsG8cb2JqsCpDwRbaiPR4a
VAtrhN8KOVwZjC9h93Oy0cqllDeQYSSoeXBf59QIfjS3X/dwai45o8if+qklykFihQfSnGQlGsDg
IYADBhPRkVCcYEeCyPUe5IzMmb0jQ/RWmcsFeewXhfqlOAAx4H3PVH3bFzoplOk8u+iweWhKoAJg
r5yFbROjRz7SW/jqq2kRTb4BS8Z1C4QjxHU2ujxuEQvmydxUi7PTc0V5As55wPSDzpZedbp0Crmd
vaYrrwEIs6o6XbzlS+nSvvgRhPNuU/u91TZ7dHBz+UP2bi3vndJH/H874vY6X5wnmU9bVrlHENVu
eHQn229u6E0MDtZTo3TVToa6r08RgY64bt5OB1rykf7q2RSD78kxWRqpp9jRJqA345fCbT2B1nEw
eOWmVh00t3oWdWJv0PV03WHr6iBj4ZNR2CNDAkc3RBCJGtcHioyN89B6o3Sei7id8ZgAUdrlu2K0
2viO1LMvECxQc+l89GldiaM3TyY6CuVTIds4pSPFoW+AM9y7KYN5IoJcg1o3KxjkpQOFjw7D3OUo
eKTzdBNp5Fg++dgCBIcGpQ3/ooDyhwJHjVokJPbGXWC4I20oSoepU9sG4nVXIT6y/VUXGWZZ3Jew
5zq0IazW+ghdwxh/10okMzLkUWPlqV3RzyGKQP3EEvUsY01P3ZwnKcVodGA+t14G58rN+k5/Q/zG
k3d5CGSUnvDcsORdtreQ8AZgQ7cld9Bog4SQhPZB7q1Dp6cFWJJXg4t5TRfqhJ8U6ps6vi6jUuhy
o6JGU0tC2NepN5bVknYjWeCu63JAg8tO2EB1nhxygg4l9k5uieguQDkcbduBXTvflfw/wwCJI2cw
1eRDCoed60XnJtH/p/pdQBkowSyaiJb/AHu+ryAEEREENGSkZxOLgu2vCnLuUbA9V9D/HP//I/FA
9AeGTxgT/nsBAPDfIx/q06pqMr8gbjOsPgPBlTFp3g5nGxAOzxrSiOv/0tp8X+SLbCLzGE/DYO3u
UH96d1kgHlhoWRxOKEKQZgzxtL5Z7NB4TaMJWMs+Wiqc0YWDyEH2l27mGs/9e4Fh7fgCdQfsTHYN
yuDd5UVpEvraSN+duzHnngGVpJTa9383vtCmyOeILj3qVcAL30WWhaH3FRGQbxAuc3gOmWMXkGyo
mqzPi3T82HwBV6Pcuz9f18G64veHDCOSXCpdVMtCCHnO+0JZM42OUxj16noVgcWW+uISkO+3vSJw
yw1MRuugu7oHRO4n1uLl19YyzPATgliEwbCrgGAM/XWPDkDzxQMEGH8C/N3jHBDVI2oiVxAxYo0W
BKImyXyM/VR542U04Zj47JvZHZG0hiePGPHEfmvuQzvmT0HeR0xlDYRL/X4xXek7O3xXen9EOcez
rqslGKP0kNTpWt4VcdAaxE5rp/GRIi9Qh4lRrLe9JXuKUBpyAZwDkUSeyquTjjaVDaVdQ4w0+ThQ
5chQPxqS69qN5g6pE98zPHyVok2Nln4qNBke4q5lPB0AOSlCD+Es3SrEmHgCKhGpW6GDvR1WxIi3
eZgzmFsZ5XL+hqHL4CA9VsDR2J+XZkeLJYfmvFDSir6C2oqCT4s2eeHvbRmz817FYwhV9JKKbwnS
jjZPTnefhpceX8uBPkeAAVDq+M3VghwvqLQmn5FQO9E77cOPg4s5QUBTib3tFo6Rq9z9kiEMV+4g
UCWJRPcgaSd0jlYXoGZjOAIXZ28FhQTf4S9TMDgb4/pGFNs4mXOuVk1tgCQ+kzFNMG3Pomb1hqvb
ObhaGEim6ODHBT8Ytk7clgeVBdUgTqXuFr/bugJwzUsy2x10/hqJkNrauyar+8fE9TC/2GV12wln
EzUUyGLUilORlYd0zP263JnCrdoStr1bgXMpetsmmc187c8VFDSHk3jbkRgDo13KPH80tZc0n626
9VOeZQwtFMTKMahzG22RLkXjoNIRILoDp8dI/54jAmrdxlJKVMNhBts2t6jFzevky7WOKAFQ45/Z
+S1rLgRiMzMHmM8XZ06oTTBV62N7PrT7AgMt0Q4Pzkg2S1MPmT5WMtIcfdRfBm1pc1jKmBfaQWCT
ifPCljWZzxQ6ypZmWwaUzIejW9XL7UhcGcz34HLMYE4N2kpLigBPj1AYIKg6aGywkG6XJV+pBowQ
4mMtOchOzMy+co5mhP2OOyWqK9aMgN/iee0pR9uz7K7cxhuQgPIAwdoLNReKB+UDB9zA74mpRc9s
T5VnnnZF2UYQQ1JCuvBS0+Mbgk3SWxAOtkZ4UX3T5vPkiBfCc8N0O7/kmQ11uOhwj2Bi5QV5yFdG
OR9+THSKi2Y7ZxyT4xYqPvNmixa9XttcnSkY7r5nf8LfwLdwNDhGi2VPF02ZWNVLqmv61GGuGr6B
El46cdDS/LAkvN95osE4ZjPdgAusL9ZiZVhg3/0S6N6a1JfJh5XhPQSg4/h0kQEOJzmMDYrmIGaW
ZWK+chA0ZgFN57ejjRBbGmfBpo1UyG9ElUwJRJNsXH9/IbhlXURNFHMTI8vL5DsyHiY4DK11K+ri
RXKFAgQeN9YTgLGniTUdciov4pNMmAPdvXScZf3A870azr+1o6vDSZM7B7WePgNp4inQUF8X6cIr
4qdTM8b8FQQiYyiW1lrDXEQ4xye7sbLkzpGE9uIU0NJdnscOQZJnuKfrAl0qLcx9Eyxjej3YGTpq
e3JdIJd3JnLGtVjlJmujMg8RTOThh9zmsh1pkbk/j39j8iRzT0mVEA9uCp2gG7EFl49ECO3+9dPt
GNVA7tXnq1DZpLSGC/Yff/3H2ysprXh95nSZYvuThSXOaagR1sh3E3YCGEHSUQ+mbbXSybojcKmQ
G/fo5rcvXR2vG9FsjY1cUK4EZgBwj8CWqWeVNV4gG3gz/OA5cjzHQ/K8bSEaSRncGqEQvkRxWHQD
RiPZusLreFjfSKeozmGklQJoeCajEHzrPLbF6PFcY+Wu/XZq1uurEOxdILnObX5K/IpdUMfj+q3W
w0YFaqwfwNT4vz8/+KYw93hHcKxRjAMCgNnG+jBRHjKtaedYTCXCxpZnEekIqndrS8pJNucejukS
y5G3zbVP4nS4SDB04YPOG3OLJw6/PCiIYZxtebqOx/nhBcYkjPWvgXMQbOkPgQjW6YF7CWHw+Qlh
jcS8zgzuwPJcWcU61udVhDVcwGfLoVqvZ3XroTKcF2flNcH6uG/P1EjbcDgUBFPiOrZgLs9Hjr71
lAqrRDJ8HWJA8hrBx9YHK2i7k/UzxxZhGj/ownN4QJSoXC51Ph5zZBHWDn6P7hhbfQZ0cjzh8wVb
6jr066x9ckrpQAgilBjlvGMa59UD9TMD5a1VPq2yQzD3LXUhgqkeKZMmcXvtXlu15uy/CAD7Vp88
EfdEBedZIceSwkqyogAvSxO2RPBI8JKs6ShN0APpa7REM5AnFofv0ZYtoQ6ej+n0RCEgyS3Qo6AA
vriWiQmLVTWTrc4JGi0/wCvX2Y8xRVDuGksvW5QX2PgkqNP2A5P4q23nVvcpSzLJvDmXwZRwSGXY
nUm7hwl6o3gEJLLWz+IF/JDBb2NcBd0aKmRcjb0iVvYDAj8VUjtI15K4uU2pSXfctl0b7wHEXl7x
CA6TTUM0JQmRqZCWcza/ipP9zL32FyXaQMFn1BMkDd0O7gshN9pDfO1XI9+Aa927mrLVrskUdJ9v
iIjWVnN0NLvkhl74eiHcBtaeAIYU3Ioa4re6zAA8Qi0dEXuVQE2DD+CXnvoczOhufRShq/kSxz99
ukl0ep37xOQ8gxIISmC5l2NaQcblpQBdt6ZFfjGj1TeDLdhXRFvN/rxdTolmlVs+IJ3PfiQ6t7xc
OM3WR52cLPliEh15p7D2RH2fxlRmxD5G9Mm9RedspvJ3LvuQkaywohSmD8NeQbrgL4ilNhetmLNU
10g1+XGKH+vdtVHlFq/0mW37NouXoSk+0IyP2L2GGMuLFbSBp16yt61lLS+ObT26t05euFwe0Whe
95zLijHzEHZV5TfAmj4yOSMwU3QtXdDTKPG8Db6OHHAZZs68/PtQt1VGTUNatrwKganx0VAcFkZy
Ef1an0rzJRu3iyuTXm0b40yxt8Mwj7I9/E0zpzHCQtVcIdrat5Td9Oyt+2Acl+wCsTUk/g9hZ7Ui
PtbzQuDYBaWteHUdcdXTPNOj6rYReB4v3idzVBZ350SpKewxPRRDUmXh1syNaqHNZQv0VJititxb
vaXxpp+YIOfqAFwTrtlTlhRfida1DXUmRDVp2BHoMt615s1Hl66s14kKAwEHrivZNlXe3BHRBEgU
uCGCZ1SMWtR6L4tywUHmIcUsZN3MF0snxXGQOkwOlZg8TF9YQroILtrehS3YbJXlZFAdrdyzvfEw
FjQmoj1IrCqsAAHMqCDrb43leOtfMCu9DL+r1E9jr9oX7MVABrbIpScK4gW4qbyY+kPLv6fkO80i
4ZXAxcdYNfH3qgmiJaIiGy7FnL76YzSsi6aMjW1EytyIahotBw3lK5TdNXh6VeUvC5LS2ntZUVUh
ACwL18w1QfRNBwHJQqbTYU+AFVOFuaP6bWs7vump92qwlRQnCGVKYsQNsq0J9ik7NTk54Hh+3wek
rnalO45LdrMM2o4mzFmSoYQdqGScjA69tlgp51vdDz4MyE1U1Blh/WoDVcO7YNUqUa60wS5yfjqE
ySmM1chynPHWoX7EXQZCR/w1LkEJCTnqDMHUBY7wEg/YIq+dkj0zH8MBOHc7yFydCpr+4ZUjZnps
O9K3IR32jsR0p8YcVXR4sGzNKHx/vCiW2Cuqi3hNnv2tJMyMrFs7Dpd+uKTPJPqcziO+9/l+ggum
h0OTB3zc0YJ74oUYhZCquAGqw4Fnl7dZCxI1Q1+jUEjv/YQFinrOfgI4R/ZbtNQ6/YvW0JsjJ88A
oZ/6AsJxuC0Ck6Wf1BiI0Hk2uWMlnzJ/cEvvCPAvG7gV6Lb/h7gzWY4bydL1q7TdPcoAx7y4mwgg
OEgURc3SBlZKqTDPcEz7frL7YvfzCGYVCbIjTKtus05VpigB8OH48XP+oVzu6OOh0ExiwAdhMyYX
70dR45BXfkdodtYRw0TmjbaGnWeaxjbWWKSoj+MO5FNhcWXrWMXdhOuYkd2Tglb8CeS8cTMLutKD
n3i7UhJnUCtZ4e92NQDDMpBaqqjG/YwtFxYrLI+iXpCkjByqsKHXc7BQULNnkynBIW8e/A9tXrIQ
roaM+uZynZm6m/h3mKP6sXcrodtkK5r1ZOTZ20zLxjl9k3k11ZeDD68+8g6NzMlisZvxRk2+BSol
bYRkIzHMCU5dq7byJ5IJbTP/Xq6oQykL2GxMxfXojurlc8Hwky4Ab+vykObNqKqDq602sr1oFJCp
p0dOeygRN3WRUOgTnbw0sleV59aT0y9lYFGIZSFlgB/9rxY+egiDmmtuRi6EGxuFSgRBWkkG0ipL
+I/0XnLmcS51gZT+WE2VBvscjb5Uvy9JYijs7tC/HXiTKs9Q16Z5ZOhlsat0N5Yu2tIozY0gz0ZP
SpMwjO2f7/016bq9grGwMIQq2tsyojQM/2EWYzTASPMw+RBdKNOMZuN1NkIi73bFIqL5w0wVNRe7
fHSAqUZdKbwftvTywXoztZTbyi8dFKf5Q5NKOle8sdMZ6PklVRrJ6X6Cdzyhud0jyrr2X0qFn/ve
EnrnDHEk+nKkqF45JfZDK30xoGuduTkbFCyECkUuN3xKHLU+1/zH3q/RscaXWsaO+NgIsxzT0JnR
ktOCQWtKrbwpWSqufENBf2iKaq/HdAf12x4CbkzRqEgMKNKjq3PQ0rNs/dG/LpfREGXoiXTVkG/E
8SGrrpwy94sWArYNq+TWklHaVUHcEpmqA1YJpU6Rwql1JEyngpvXSOXYqAb3gFlkjyKw460ejDqj
aizZHdDayAsDncu4WYyQuxkGkYHhQOPQAtm41bKARIY34h4iqj2KSN31vYwPiHjRX3w3EQdNfReP
SR+JGyeuSt5liHR15xxTu+H3htzJy7eRl4MJRS20nwotwCjZk85uQRjXqALQcoOJe1LXkfntfYNS
w49G5C1/uE0ntYThBaksIS1cJGbDJqUSin4/bFMQOZ6FY9suc6eZ/2ZMSUQ2j2LtmO0rKErq52qh
flyYrckv+HuO1WcL/v+kLL6EZxCeEHzR3+QcbYO+LzJbItKM6CFNkkMctSt/qgUNy9/bS2L7D9Xb
4m3GhKDKjNl5zQuIAqciAT26j7FASOLGgMZoykENgRGT5IibElc7hscaHPV7q4abxseWVhw/ASRa
L7VrUnXH+RGVg89H++akHj2fhrHyxnyur3Vr4qNPny5tEowyBBcy9FZIiODmtstsJAdxAE40v0KU
G7CuhnpsV5KyQLFPUroOtLMxb9rLRN2O/r5/2jX7O0G8lzckRzbUUEl6mNouSTz1gf7x3f79tW3C
Dz4O91BHat4JEaoykbbzyovEg1vwH9vZyog+bTPZ/F7GvYp/q4SkXeVTquAvBsnNfa0jAGgf6de7
xTt8rJRUQmGYHJW1SYd23VtOBAl1h+EdsLE9hL1OjS8e1dFwNferY9L4MY3cZ+bAT/CnH/dAlRc0
rg5zgjIs44zjHPKqi9UK/VOxmHG8XpMqqMvVIDrZ+XsQyLVRIsA5qMktTsuqrcniUsQ9+pkGkjsW
6vUeZwRNJ8G/LU7C0siaVg0BcF9VkC5n9PB7fLC5vZj72p4hGlK3S+e1BdQztRH69nLV7K8jOJyE
Ih5ULw9LBROGVnmXnkqYWd7UkX4Tu2SlCJI66NmYb43Z6cxuR91woZ6LoGntwK6OTUz2MqeNKRXg
szHyVfnkohWxR10feslDNnDI4AkwtYg9HFoDId0bWLPo5FjdnMQJmqnQzpOgWwDZzuiNV4ILvRZz
D7ibj7UH6bElx7f1JPAUuX6sZ7g1rEt0w5o6fh/NaSdo6Sd6P97pCOPT2alXf4FbPsRTN0AIo4o1
3k5AMNZkN9BqJCJP1TShi9kOo/lDGER6TCZGgKHcjUGRrR97lDYqlG4zwDHg32uIcV9SocfyBskS
7t2J17fcp8vEUHdxbR668q+lSQr3LYr6Pbz7RZcdUskoc8W2E+g9WPYb/BZUGaKdelUz8lrZ8LEC
Ezf+jeVFkYOywsQd61SiwZlVlSsIPgX/jUHJHHtXlsVs/UX9MInlfYb5BgeDJyPDnoNVcxb3fjUb
b/jamjViw6S+TdXO92tGfrweNDjP3Qcrk07ZhkPvTAvsay5rA8C+UzVqSGjxG9/62u6ggTRi5I6K
jBAyTqQ0Ip/jsQrWDP8VmzEGE1fjsgbR76YdfVUnq6DI8ktyHKjO4rro7SF6ABrA6JV02dvHXTvb
v2FVmtpneKkCiq0gmY3icF0q6oh3o+23yOVGFioLUxjVJU6vodvrTv9tSmm9kZVo5OBfmzSJzZ7S
xGyb2iG3gEQ9uKNPirRzhEHB9SYrc6P5Hi30MR8kDRDEp1fPspfk74+lUdAmMlhE0XnOoUskHbOw
gaGkjyGMIlUo0Utd7UoI+670Dqagd0lbZLAn6O8VzjBLcogqZ1l+1L2cxA8uHvbgP3Q5eNIHv9FU
+TQua8b2MejgZm2xT/u8UQshoS3B365iJSPZJYOqX8kadvPPIi5VO2QcDQVcmpCBK8yAekndDHRM
wPpQ4hOijuerto9UUNZSesZ3ejYdK2+Vaapq1SRUzfCxqFZqBgnOfqKzr312hxQ9XtDjbP27KUG3
JHvb8WFYC+qZZfZceOiWOCieJyU6pI/VvgHxlvVLVDoOiz5Gxja/o4pcGhEeJZ7efEGELJ24XOcy
EuN1s7YLdxlxBBecKmy0eFlFWK8ilSz3Kycler+8Vu90j3VCmTfkRbsCMSbzgaI0jNo30YzIRbpD
3Nor56BAFpUxhFyihiajSkfpzCCPYT/aiwSAHa4WZPCC7nIjFz00FsNS9V3CuaZxtdLnFs2Isld/
HMF31Wci21flR0A7qg5aoSLOlM2nwTStrhnc+94yBtjintRUzbGNW4M/l2k6kcqv4E7TkNISVe2T
talOnk64MX+JBBy79lcZf6B0wmQGrpuEvQuDOQ01F2G1By1Dm/AW47K5fIfocVMjIp0tGXcCUDSD
xBa6nyZ02AdpLO9zyGxI2jewydYfCFnQILkh1W8T98YZZ+R39i7AEcEl+FjljfOcxHkf9RYW4zsc
l5y2I3rPSY5OeAsEJNmdNmsbZy6Felm1Ez/P2VLND4+l+TnTVXy3F8o5HwfonvYnqVGM+5mcCsHo
Sqkyb5QkKwPDfclDNsjoSm7O+0SfsICBl7niqPyxMpKoyd+cqu6LrDzKk6uF2tH6CzZfoQ6Rcl6a
9SNQ4tSrvtkTKafLfm7l8tvV8tHiZmRDPiFFR+q7be+dtFQQL2D7YOuoqdZqbsxxSRGKRxPFMzEd
HZDhc3ezUUc2zrV2W7fQfiy/TLMgEug7ZvtMw5+DIEm+f6PhlN7fk0TUafx5MAEctKEJ9CUSO5Bo
GuvItHuX5Y95O05KYAJbkooPxYygVfMduUOpVsdpbWIuRonksapcla6qOCkbXdXZONaYH4vZx3Ap
sBgZbpp2ZPefJi81+2P/5bjpitMo1waQr5qGTzTwnGiKUbfdR6dIg4+zweQJOm5YjdfS5KjamV0O
9yaoTxV1pzdrebWURur69+tjeEgxMMMrBmk2fkm4EvN+OtBPVZGGdr1aB47jPqnxw+nZ/takN362
H6IJgNhbRPXHLjkkpEn4dsksKs3oFhaOo3y1mrVEZgXcsmKda/EscVE3AQiW30W3UK49xG0zw++v
TRcA8j8Hq621OiQzkJBVessiU7srrVRW6AqMiL0PP3qQfXQJ0Ym3RxsDlU4dv/DR0OjEpjh3y+Eg
hzgVEtuRYebf4gLoJuWFovTK70XfttQuJ1peGNistWVHD9x0bMQXKEpY/ocJ5V8Tk4IC0PD3qCTE
/uyKVnry3hucpFVH27IOX3LTnNz3M1DkzsEcAOBTvTtV92u/VQcGdSVaCCDQgKCSx6pIg9uNari0
8aQWUcShIG9OVW5NrircjGjo8nMZbHd+7rEJTCWd5ON6wOdg/ErJ31ppr5Z6FVlB41tL3wX92qsM
EGkuiibU3mPT/UUeG094DXMDMt0AgXgm5QaxbxN7qbWDBhI/0HTXnPwdt6pG8w6TAWsFITWBG9kc
0nEWs7mnbZTmOWVqaWfVGy1O8DHYiaSxqF12Is2K74VFeJtDJ5IDVh8ysicEZuojRki3NBoXvmYl
/BNXX7W0xiE3kFuwNUED03BYmZ/mvO7SH3PZUR1O47E92v/lZkolBFVHFmKFQT3HW4xpHH6LaxIP
/BV0lHox/zSRPyEIU01hm82VraJvmdrHojqCntGX2UONH5klxBhUanrqcsFQUHe7iVLM/GBZnQpe
Bf4xGH8hJsg/jcVtPo2dY/XL29jqiqpD42Qx8gcN2wHefC76qqZ1Zmh9hQdFjD7Gu9bSq15HW6PK
DLhvrb/aeAVrxOmK9kRRUKfSByEo9VH6hm4ZtpxmsmR5NlFVXEMtyrFVzJYKWyj0mJBqmXdZA1B2
hYQ0T8ZXTeuzefzo11avnMK4vRnfOKBH7wO1FFo3GKz7cw3seOmobew94ijQtCUDavErbTB/plPu
ClSo8bp3C+ObYcbKuaeqVfKvgrv6a0GCmUN5qBya1+4VvhpZCf81lWvT7HQYzBKgkQSdOuz9rpHJ
98GjY4nyIb2EpLi2MRhgGdTLqM/4rh/7euVIKEBcP8tV1zWvG5eSIQ/2honjrzOq37VP/8y5tjiq
Vz2cEUFNplt0044BvSjV0dONpZpTQ/HriKCCOy/ogiZlshwPjRVaG5XdqblYh5lykZBYw3+2W1+P
l/en5tXjdoonqZpvWkdvW78iTeQUwDiRe/1wuwygmlglESIxZAtzhbf8LvaRTWvDujFNMYSuhPbu
XXkefm2ImTSSvbyjgxCv7q3RU3NbqKDZvDsp85Su7jXYYjL/T31p4V3+sdCTxZuu1xJ3VjRn6ROo
t53r0WyqkJxbM/vbMZ2ZWSSrJj1CXFUa0U8UzZc4Odh6ZtjDTitQZvo5gyxpPqGKZjWfPHLqGo1F
wN98W55AmeNSHAka3A31O4b/1CucO1SDNKozcWcj4qHXZonL3qnnOSadauqCi5a0BB/b6Kd2QN+1
6mB/HDq7GtWV4/G096ZV5QuPCRAbULVtH8+oitobUwM7Ur2PnXmqY6vT2ubOA9JvfujgS/FMwBbO
kAZN1zh9sh9VB5nKywm98NgBtmOQzvFbeNK4drCycAsTBy3DnsTZKzSBdYMgpSuQJpvJ6dtQT6PZ
76+QENW0C8gspZHwBHzm+LZOJknHEYlG6HT2UfXjCRXX7ZH2qdcUIzVSTpfOlEawL8DKeKrxNFUW
OOBhHXLbQuKd5qweUjQewRtPlksvjsqIwvBSPl5oWkVEUIi8f+NaaO3SHYTepH458lXthKs8KqSI
bfK3e6lNg1jLZxXAYnucaIieaIenduBSajT1uOpBM7CQalO9OzyoVcdJkXHBTcg2tCAeWL8jymTO
LfRYwJGA5tWcDu5EQt/N6BnoXMVrNN0wrQbCft1kpmnoQdFBNUCdcRr7NKUILgZMe84D355D+xhd
cJPcdtBzcQAWulsuLaqI7oBDoBe2/STqg76mVDsg1o89F68/fxTyy7rijgDvczay1SXoHlBuwgvN
1q25d+UzMmIiL76cf8xz7tzpi54+ZgPR/M9jaBzFjgtCCZcccOwI8fkeNbEGs9WAJs3glLcd6gIa
yD0rmmNMTvrBuKCUbDxHFaq3YWg9HwCnqbigWyafIWmF0K+YSIvZN5+XslVriMyPa8w0V6oBHHlu
S9/ViFhqtFZoBZ7WSq38PrvdmlFc7P5uaE7o33JPPT9kz1GtEJqPSuLQNH3SEwC1G7qh5XZjYrow
FOyoVLIGCaUiJQGLjoESu8pRtYDZjXTE+ccet+5/cKXquUiWoAisI0GCao2SLXnKsgcvjh+kLZuD
AGlLIMO4tKMpmvckJ+iRq0YH1l203deO6nnAsau2vEV0BSlzbHCffyG1NJ69jysMjJ0Mz/JsYQAI
ff4+VmNLhe7FrwnQPVQzalpIdIwNng7YdJoMw2rqlVKjOEqB5C4t0g/nX+HFgvFgVGHwgFaLwc3K
3m7IFmKBA85GwXot1cGWpTvbP+DBr1UbtMNEP98jQrXl4RQ+3Ga1IQ6cbiSgLqb3fT8r7ZKeKwTd
+lNb/fxLPudAMmmKXKtGiseyqO0NHhj1DyB32uDtdRMeWkah4Ei5L1mpWOR2bcb6uRCntkuUR1oG
AjMsFOaH//F8aiCbdUnbY4aseRNlnk9oMFTlddEaPSLQse5MKlq3Ge3285+6WaPsW6pXGHPBKNYd
bJ+3qjZgI/BCm3HG6vyav53yF9CNEs/N+fNJa+F0BsRNJdUunXWWK5XTDD5OYpqNuLBVN0IE6n1I
jiiLe65S9LG2tGrqMnliISoQ0DdUCPsTVkbVCKmnIH2oTrkTgAetTCAG2L8o1MQSy9zSA5J1WGwH
/qjmp+Dr+myar2aKaPmdhJLA5rOXib8hS3qoOOeHcuP/wKu7IMgdG6UKuLMISG3mMGo6baBkwFD2
tkRIY5Hq/qVjEZPfoQBYll8nnFkwkCz8WPGBGhtKjQVtdT6CRTIBzsht7ALeXTW7CrbjWglIJcg8
CgXjYo/Jn0qP4B2jBiHHeS+gxN/GKykMWN7joXz+o17Mh8GEYNPtoIdFlLe3hPOlWl10x1O5h7d0
AugAt7mTXQu/KCeQg4pJFJEC7z6l8HoLV6Ds6ExrhZfSabQy8CkTbar87iSVIeIjehKGm2pBeYKW
Wbe39BxK3fk3N5/vYmIM3BfDw8EHOUcP8xG15Z4kVmKl9gP4Yd6Xeq4aHH2ugWpqLa5Cn72ZdtJP
CC8ekhGRT7zF34av33V1zBVbusCEfvcZ0gM/6dvYODkiKrPUaLhO9vhOpw05vy2QBMphFC0ypsBI
lRWLjF1LChDB3aFPoT88zliJFLS4zwzaX9x3sVBL5tDze+DYAE6q1fieN2Dc/2VrRmlH6FQXrYbK
c5Wq8JgAZM3vqGeibNwbZmKiykqbz/m2uHDCvp4fsg0ZXg0ZcEOPiGCjgAYRZHNggWsu4YXhOwm3
VqdG8pgS5pQe2VynhBOMR1bbgADyIvtJW5ZsEOdnhTiLuzHjx/KyW7MLWfLm2ODNyNGoU5AVClxB
HG8Tkg2zwlNi6ta9fmQBJjWXK+4CRg5ZtvIg2JFGomibLljlurBFIRBaRva+neiUfAZhMMse4fk8
rm4N7KhbuU+ADxBTzw+gSvH+c8CqtwQkwWFvIgphQ/XYjB9XrIiyR2/vPQse4DdKDUOuUx4qehOW
aT0azT99OsUJnL1qstpLsgEv548zncstZhDUMT2sK54veZqPghlIY+RJ64HgKdxI6QasfVUM6Ue8
s12Eco7EQ0fhsLiV4vJMvMxkorCQndYAUStFqcLS+ZF58WomhURcu5Q3ikBvaBscO/RilMG4FaxV
xglDrRdoHFyyggDi6zXx0gSVwbssth7p3xYbWFN5SKZCIfPgP/e4CNhRkf268F5q4TydMpRL0Fgg
xOGhxXXoRZQY6hp6lZxv4ZesdKF1R4PTCoxFAWa6fW4hR7C+sevZKt5RWfH6+A7FCNVh807tbYOa
I52C86/1PB0gY0RRBd93UnUQUD7/6/lEstu9tEB7h64s2IvvhW8pjdtHMGeKdCGB1oEOfilTFpsV
LKBhqQhgu45JKvIiRZw8UMAFXU+qUTqg8tWYVdsKokEBvAUn1aynZThMg5HBnC2jAQxERZe13+XQ
pbN75KJowO6AUxpoFZjczf0Imaxe9UTg9lCQLmQ/y9/VNIJlXCtW8lVeIjUAMKojCvPRff1NwGC0
/6pqhdocgEGPb4dFHxcMAnH0c+gj+HTf8UcxCY1/Nu6GbtIeVNqPkNDYS5sjHLESn6eOv05c+WFc
WKSP2dfjHgFBTvQ9/9RtdBMUedDmh/jmolbovxh1WtaoYFNdQlAJjV/gRbEk/+pZBeqMjFsVqTid
VAbW05kCfp0aKjnSYnpx6z06wS3b3OsqnR9MtJITDkJ7Qq3g/ItulBG4PhCA0UxBcBb5MMdyN2EY
cdrZ6P0Rwtip1YhBTN1/h7dWsTymfFF4IgSzkazeZVEBjX7x+6H6lwX1vVcMaZc15aXeHJXU+x16
OPu0bZ30r8ZAXJ7CAe64/EUOZwBawN7ANcR7oy3wOhSSxhYZxerCtds10GdQBffUqhWmHiUClWnV
taHg9vR0RfkGHicERgQC8J7Yd12yyN8NQhNeHticv5jUnB+Z7b5RHnxUGGzhcm14ydPEWTtOKNsD
IQWzZH1FWltL8QCHvVQGMLfUpEpoY/KvfkkpwV84dzapDuc1jmec1z5TwkG5PXfgs2AkBMVqv6aQ
9Dz4X8cLi0z7QV2kjvWb89+7DVDwBwkPFgAGdXMgPXweoCjioF+w5PS+i1jV12orV8lpnbZqkZ4w
zELMXHTPP9dUR+iTeI1ikFC5HAodlu3D/N2sQDRbZMTxS/8jNo3yTQWQF3jeqf1l5eRYDwA/iSeY
4RBtpKFPrB2tMHt+IWWh5XDV0bImBIGeUeDCLnYKO0gaw5xzil9JDSykq+YER4+6HAAvhfNEUh6e
rqPoSazRe+x9s5mK2VKCAsKkINY/AN6u0IGfwOVQIAXLOyA1n+sojGFqzczr78Tcxp0F5UPzjP79
pI+EkkM9LJkobs8PkopSz8foqJWlc9XHycmzNpODy5RJKoY5lr9kPoJZGtnKtxMI5vyDtquewMXd
0adrigEawmmbfCdqR2vB6hM7+SPTfhVAij4AvWfaT8liouFFjALcsSx4/tnbjELwf5QvuSbSGHct
DLueL0E5mUvrokxHHzVXG95ESpoyfm4y+6eThbsIFHyj8tn80XE9nJpqka3zM1iXqC7S+bd6MfTU
G5EEc0jAFGF7W2IpZTWgSQCoFCGWOAKZIRIaTaEDwQo84/lnbe/uqOFiFoBgk26r3BgU6fMRGIYm
a2wjHfC7UYEVrdG2vm/6HjxRNZKC4jWkmEfC7IFyxK6jgnTlr5y5A/WW8lItcBsTiAaCArYHA4H0
5UUUqr0YWJphosrj0rV457GLJxx3PJU65J6uEOImlGFBcoF4t968NUEJcWAgeMOCWXQT6i4q4gn1
HorvPqZoTUNjLrsCvaegD5OIcU28zo+f9qdDSXHYo1ZHIujaJjq/z4eySbt0MKalgkTBeruiFz2l
M9J2CozkJ36bh/qaqy+IYi7LV73mtfa/aD81Jc7Ss1Lc/eMXIi/lkFW1BCwttzVLQKrwsGakITrN
J86VBvjjm7abFcRidZyVExR9uVajmJ6TcHf0P+OK9+N6sRIQS6RMGPbzL/W8fujSTyZBoTJGrRft
NjoXzwcpT7HabfSo3S8UWtk6iQLC/JQW92B6NiisqEiMJaRzFSclOw+eqcLAnn+JF6tMFTG5CbLp
1cGzTUGgbXgVqo/l/gSfc52OJ5UzZdj2b+SmVJTQj+cfewwnT4MqpSiP4ozyNzWIPNvCZY9zszsZ
FiI9M9JAHaSBeIa3pgMOjr+aCVJwtyC62W7mEXghE3p1FZ7LGculSm3wLwkK0qCPUMPkE0PP0XRI
39ak+E4YJ6/yNzZu4CFgEis8CAY9VX3/SJVLHdbhaTXKDGBPsdMRoOEX3DwszYXmBW9+vjvt9PMf
/rzfwKQr2UWiu469K4O77U+ho2Rjo2E0+wL/EtAH5qLO+0cUmlbALf3tTwTEdIfb5dDDh48p8kHT
PFIgj+/yR5Lp/6Mz7/+mHjphvVs+/I7TunoqcE4jyKCCzGkM9ZTCN35TTwb/hf/u//vv4p/Vr/+6
6dUv/cW/6KSbLox/qCYx1rPQsKipmzzipJtu+P8APcUVkkIOLQiuNf+WTXf0f9i259kqY6TgzKXn
37Lptv8P9opBuY/qtoPOufknsumb3apzNBG/eL5rqoquUJnrkyIcF7bWSAHMBqKeCU5STtdcBm/b
DDJxZDnz4cl4vT9tx/9Ceux9ndJQ+r//57XH2TrCJexWR1Wxnj9ucGCe2n6yBqzYJISGBcpqKAZs
Esoo7FF4uRCMNpvj+HncF32TdBh0iLV5Xt6bwEsRkgpcjX9MkzHc2fgWvmd3ogzASYxlQb2oI6SI
Dz7gmOvz37tJN47P96k4g6wjByDXe/69OdQ2SFulHoBEd25aHRubClHSC9WIzfVCPQUbUIP471Lg
ZjlvntLFOBPiEReIBv+5TPT1AQhVQ2E1XS7cMF8ZUMHjWDJopFDBUr//ZL10DeIbZrOsQY6O2fXg
a2tYArzYecg+XRtpYuy5FdjhMGlrYOJHduFLlcnA09T5+KncculMcaNii2zyAMur6UPZ0xq0KyXg
feYUxgcodeaRYmeYO5xXuqsWrakMDluTgSZDskHNMUZF8MWSj7MzUevLUYb6vE51ku3jcdRRCpNa
/H4V1vIL5o77l45L8aW1aLw2TYIkXFDFooCzPZ4zf8VTCUOQACCDH0JEg70GeC30Mw/DX5wGd3Rv
7qIqMoIEpNnOGTP7hsVdXfeI6N+zb9Jr4cki0KJIuzm/UNUSeXJ6HsfV9A3XcHTTIT/epA4z5T8s
8aI10IyESgGaC1ex7AfMVUbEPpTdZ+oifdFil3j+wa9EBFRvbCp7qpZGNH6+oGorraIFPf0galx5
cIdlBVw+LUE1zr/0sb+QJbyYAr5NkdjxZ0FG1dneTntIOT5wCqqc6WTDEun892WEeZBPB2d//sNe
bH31KHJNG9EkDujtpjTQ3qE7uFpB3dRXKFms92Dnygvfs7ngcVCrYEoHFLFnhxuNAq882Y5r1FhO
lwAOnAdU9BdjaMPM6n75dkemjsPpfl1deSEEvJgx9Uw0tqgrgI1xTfX7T56JaD7IJ8gxmAnjlDlV
RXs3AnkM/LyLA68y+k/nB3J7kTx9JEUFTERcAVBks+fLXM5W6/DAtMwx9WsqHHXLOA0M5BiCYcm/
92g8vpGguD6WbKprhDFNZHSq/EIwf/1FWDyuyVd7TO3zL7edqVxmDxtoG/bkNQ3L9i4uYEtN4Ah3
SgrhVpMaENS+AM9pz+1NB20llCOH6vkheTnthsUVVmV+dM7Ys89fxGmaJmmhZQVNWzbc1vToCvJp
6FmwU/1Ub3b5IOJLofdFiKBjSuZLC0qYwuVGu3loZeJTxMUyEDiJ7XMvAhhZL/C3wQA6RZaE5mRV
V7Gm3sGLQ72cCco2MlAoDvaQtLPqepxaPUhc852JYOUb34nNgIR+uLBgXhkdH3wPdRV1D6Jd/fxF
ZWtVDsoDeiBl8cFxivUhNqPyQ9E43+uBi+SuLbzkwjNfnEvUpC2i6HFwqIpvNqLlpDGtejBTdd62
b8Ze11RBOA3wR4g+6cn8V62xUHyvjQ6xVZcXYs3xcvMsfKvHq0jDmkCZ2t0cy3CIk6VCqCOAFeUy
zF772caUGu9BC33VwpSHtNCMEIVGHxB8XQZDZtVXyClRzHUsO6SbIw6yKZ2gw6T3mouzDB0oqRTK
4PqdX7yvDpXrKO1srh2mrabvSfyAwt+kxbjqQQZQH3CZ1r2jGyYCYxybIK/TmzaGRdQXv0kV8ws1
kFfWMA0llgXnjU0bZbOD3dRPjalnmoahl+9ypAn2ZILdbYPVxy42YnRTOQg/zRBLL3z1y5OHGXry
5M3u6ZtFiqF1WJQTbGrPJD2TwK9CrVr+eX58X1v+HHJYN1IrAei2+ca2tksDto0OXqkeQrikpBMz
fuMx9N8rGzHa2wiKzoUV+NqkPn3o5vP8iQtwBWE5SD2zvDKsxr3GZv0v4BTvnQaVBS9f2gA6mftm
TZo/TSFY/DbeGFyvPIoORwTnkwWFOlif5RH7XaF2g5bQ8hYBkOomr6zxUOmpfWERvTaVNiUoh6yF
B9ubzbZQ+Sla4eqBVVbu3s2j/CrKnZ/UrfwL15dXThw+Td0ODdr9bO/N/UXTrBUQng1gsCyHIM3j
MaiqseXqYpVXPtz9fevU7hVaXlUwa3YSZuiqhJWeiAtjfCywbSMMOHkBhc+lar1tXduWrnhtAvCM
12P+DCgNnqXr7Sv4ryGKcRijylFpvCOetlY6UpFLi07c0if3Zl7rB0sM823NTfnm/Go31BBsXwz0
C/Ou6q3IgT8PJzSOLOofphGMdtzDJRY3ndc8QNsQ+GQruYilnG4wNLYDZOgjNA7aLvQ7QmBlmFN4
/mVe23q0XKj50mMiwG2mSxQS2Y91NIIJLa8DyXYcNo6yuF009yEp/fg+qjCsPP/Q17YesRh0mA45
0bas5wPgyDFxXcQjgzJzuFFYo3ftoHGBbEy9s/UiDXEaKXayoyVrtEN+df7pLwBIyolPAassk3qf
Qg48f7yH8ocscCkN4rpybgS3w7eGrjkHCme49EVFEtrFOFNE5o4Gx7i7xR9rfsePrfui9KegMZvm
gAuBc+PA+EDnqMkuxKbX9qsLcPvYBcGMazNAJa1rAIHSCLKqMvbAY9KDhVj7oYe7ecE4Q4W57WKk
SI0jEQ8jRmxir6ANAGICoeUKkYHfqIVA93cL7NbHejos0E4vLLiX55nqt5GYAZ124VtsUp2J6I/k
hWsEc5JE+2LQmz0t5vkm6sp6J1rjDrewfdEb8Zfzs66G7Pl38lyVGai+ksJAPJ90KxIO2ltcVCGS
pB9iACJ7BPG8C2vr5crmKb5JFxFoMIng5lARrdbYMGxRkybuv/cax937pszpaVrDTZQvKMhDV71u
7OiXN3vehTD/ci7V08n1SezIqbZzKekQTTVV18DXEp+s1RZBknvx5wIELnIYWDqcH9OXwUNQvnUp
j1DIoVO9WaaTUdi4bPciUAzqsG0TBHvWqiHLLjOAkyWU6T61rs8/9LWJpPKoLhMU5GiRP59IM4It
B9hSBHplTXcxWVvQ08L94x1IaIBCDZECiBHd8OdPkRDuvL6SIkAcqAoNVGDCpV3kTVZ4a3D+g15u
dvUofH/4f0Lw9sTE7BwmDGJSdIwz3PLKZrzCuQJoKnicw/lHvbZAKEGhxMxGx25VTeiTvKOPR6mg
sCKgObAe0Kj+mUBsD1JnoAC2jJdUkF/9MrBGtI0FhettP3V1onVAQRW/OsiG+x5v+GvhZzE0ff5x
/steyTsUfETxXrjoQXXarEUB7rzDnlEEcyXzwxTVI3IwGikl+oW7BdBmsEI6eJ9XdRMgmjfuHJTn
cQtGAe3Crrj4KtuQqqF4oYBzQT/pMkC7S4kK1OXBHFAs8rRqDoY4dnYcj+k3j0QhaErMulHwsS8M
ymv7kx4LxXgqLtSPNot45ChzvSo3Ahcrpmsvc3azuF8RN97ZCHdC56wubZvXFhgHO/g37iuE982n
a7ExNANFs6CxbEUrckTYm14W6E3yMcq1NDw/6699IOqigOo5STCv2qxnD4lRI40I6nJJ0xtTn6MQ
l0Z8gWT1gL/HyIUC54fzz3ztACOHphgKIpve9GZQU8fIK+pX6iBZ4lCrteYW6+KRlrLVoavQjjsa
BfqV03rehSe/OriOq04X3MtoAD3fvW1iSstuMhFkjfCRSemWELkMKM1JnYRM5qU99dr29WlRGmAr
LfK0TaSdwBhZk8bomghYh2Yp7QNdR9xlIIhfiIHmKzPJhYGMAO83qjXe5tvMSIf0WqXsmV6b75qh
vRl0LBExpMLmCGGdnWY0h2KpbnyIoncwR/23nfA+616jkRXpkJv7yXvAftPaJRyBO5BTOI7bzcFc
5+x6EkV0pRe1E4xm+lmPYvNatxPjs9DW5E3aDPnBHjBwqnRvuorw6d71hU+voKdYpC3LRJ8U9YJS
rN0bCP/YOLlYHAEWkhfC8ysDruCCCjhAX5ge+/MJHsdK5JC8uf1OZR44jegfqHLUYdLG64WdY7w6
4P951vYYzaHUN3EiuIT0pva2BNCyX2EXUbF02psZLFLgo4R3aEzNOgBOtQ8jwreHLMsLxD5hPGWt
Ka+KoUH0qRurNy3CVbzn6FwYklfWPEPi0FBkULCv3AxJBDc+bxruSuj+GreesnbLu/wLtF6T+L6u
6Z/vMVqfQK7xVwS5cezmPDkhXTfGS14lcL4co4dSn4brHmegQydL82AhPXFhHl6dciqTEDXJZsj4
n085ECrPRxzWCPrOiO9w82n2GkXlcIQPcGGPHYPvJgWm1AbbhpIo168tuEezskn7/5yd147cSpau
X2Uw92zQB3kwMxc06curqlS6IUqO3ns+/XxUzzlQpRLK0wP0bmxBu4qZwYgVy/wmWdssOXoDL0sE
9tmJFk16nIwBpB/S8vE9xE1xb3fy45hOg2ekaYwZmGTfxlldfa6UyUFi4EfStwosTLsFFdLqpo7n
a5azTbqo1Q4YSMI5CkpAlEjB+HYqN6gP2d3oUmLixQyJgilNEKB+5U4mPnQOehZL4dZ1JV7kDn0o
t44C4xBI9YRRj5RbC6zpdryf7Lg52Fmx6ucMWv+E3KWOBxVGQbchOTkaEEsW3WWZiqhVFqrmO6C1
CbyzoSmDNxplVm8VURTGJoKHG2J/ofQYlYHfQkBApN2bHWTpT2Uoe2YTfVht8UazXwEDWq/W2I2P
RqL2t6iizJ+Bsw+DQxhDKw4rAEyKpU59zal6sg3AhaYnYFat5sZS0n0Zk7p+kmdD2QDk48fgWOq3
VSGqN3uOlceuJ9dzMM+F1a3DLi+UCchQZ65aQHkYtd9Do48zXDyDYJWp0DmmLcXHFqyifg0Hcykk
UBvBb6EqRyH+rC5eyCEgXra0GpnI7NIC0xT49D6MXMWzzBT1WabTV87bpf0PrI3jJrjAecDH/R+u
QObc4JkaMsZ7QFqmgzPc7LcIcF7Z/xcftaLbTHJR0qqzi9uo68BSh46mGzJKh6KS2y1a0uXnZeHl
/D1HuNBiAEm4arHRdKMmO+ecqZFc9D0QHK+1U+FpKOAf5TxSd1Von8D99HddnhduJVto2s2h4jfa
DHCHxt9hJkF0wzgbVxfiZY/eXbcN1N7e/v0TXnrXQIvxBUb4GYz+Gnd/i3OL1U4qjm0ygkI51thp
k2G1bZpu2XUNQOt0PA2JuJKOXujIAbaFzEIgJ69gJPPxoWOvq5MYWsVDrYVx90Ls8XFVbLyoGKpv
eZYA8sFoLX02rLBHYjafwmdQp9PLPOfB01hniAvEGEbeIzaqFFc+nbq+/7PwqEISpMcPtRaT5LNP
l6tdV4Mah260xAhPtcPUpU6pAM5yIm2yjv2oKJ9TqnnUYlFOlFwJjNRthENChjilGn9GNrT5aZhF
fgoRZoDr1OryLQYkCIgJ0b5FwI8fqiWKKycgUfkK0k48T1Wsf++BtJpXvs6Fi1Nl/igDkPnFUj6r
hwyLEIQjGD024OobEc9f2grjhMmS443dIv3xL+8nMIVQqYAWUkcZZ7GDdVYCPAN4ta2s4wk71a6A
l8cQLTLvETiEplZwrP/+0Asnmu4pA11ge3QE7PXvf9vEzWKhhy06qo06DunXYjaNioa97wAQXnnU
haYtRRRtDtBQpOAM6j4+S4i6HOAEKB6QGLQU8EjxA4urQ4x4nmiSGngCy0LfHhcqzdw6TqNcbJD4
Tb6ItpyuvNwLbaZfFR1FnU61e56lJO1oNwGKCxwcuybGoGkz5NFyWG1JnUQei+NgJTVKVyOqFUbS
XXn8n7gQCGE6KhOsBEgI8IsfF2MUiaF2iLN6WmOK7znqhE8LUrnHNhjTrZ0b2kPaWbS2Ie49W1ba
P1VLxciqq1iqyARpDw/DMYAgYgQlz1eC76Wdz/H9BbcBznC+FZcJQRT4hKonISe/reTkBiXHrSpZ
0QHR8/nKBXap2gcRhyc3Iw/exHlQs/NGgx9CTwVnq8pjXob2LrpyW3gTrQvzmDdAH8kReCjihojI
uKJ7dCPDK7fbep7PohdAnRUwRr8FuMPZK1GNKg9xQFa9cD3h8ZipDqqU6pXm24WNB2KTgZVuCGh3
KzLw9xNnimxQ2mxUPQQflYdyVmevCufegZY4bcB8FV4qDw0KEnG4R8Mhu/IlLz0e9Tamksx1LPV8
aMykKMqGudW8ZaArF+Dw6hVyKfDfwJJOH2Bd2GIQbpLVn6pIXBNWubTt184SpRn6eBaQso/fPsrQ
L8CNSfXiYMHoss7MYy8PtocVIZyYwZp361SAduRk+VhRZRtDJBmiU5SWyWhGaPRkqafFxqNVjdWV
pblwoVNCoJyxdrdJpM4CcGwPi16GmurNohq8CND5Parq+l5rGSulWobSEvq9VwLBpYcyRQEAyfan
BXwWFKdeBQqFCiPx0O+bJr3V+mLZxEKLd1m/iOPcXRvqrb/xfJuT5hLzqM/gxJ89MdHtaJgqnmiP
mg1yr0g2KmrT3pg39SkSkbaOF3tHBT69XfB8gTVhT59Su3nP7ARXMKNqriz8hXADRQHUBv8jezgH
B2Q5WoxlXamehszrkyTMfosU73NbNRg95llzJd5cuPMoh22uO+piWsZnTZk0pOGlZYWGb52R+7A1
qJEQ23RNpImvvN1zNggwJlQr9JW1CXkbqaD1q/92vxqctwx5Kc1jfNwdEV1mZhJ1CTJ2kDVnxJ6d
coSanKBS4PUov++ryCyuRPNLW4yMDNwmCwz04uyOR5u2bQuZz7DYyHksQwlQfRHPhWzDLv6l/5+U
X/+eVlx8JEilFZfCgTrve2H6WeIuORHklqi7LZRxNWxoQJaEVukBakEhuhvta+XJxehCZFmBogqe
eucgoLJBkCJF08bTEJvf11la+enUm0cEdJctGsMKmu4lWkAo+WOE1CXWZgFIh6h00XjmXOARkuim
P2r44UmCF/T3Rbm0zbntCXzc/IDQ9Y97octQpm3zSPN0dOYQG8jynagwbp/p8Pt6MtnXTvr6C89P
OqA1xGzRLqFhcRbQ2AqtviCzsL4Fa6/AyHRNFA82gVVWW6xQf8RmOh0QxQ/vqrRs98g62m41WMVN
MUHmw97YITsc939fhkvHjxGDQMuFOQOTr4/LYFRjX1AUA8cEtLgEKvAxzGK9TiAt+fcnXdqF5HeA
TAW4GPDgH58U2ihYoe4OPEQKxUlgTkSPdxHbTp9yZG0M+Rhq8TXMz6WHguRhVrNis/Tz+x215iXG
f0L3JL0YfWiI26Vr8IpWFBUYRfkJiNKnv3/NSwsK7k0QyiGa/qEWMylDlhR4NJJHiMwdMeJ2+7YO
nRRl0Suh8wLmjIyFWZuhII6zUrM+LmmsRaGhNKNGX0vWvpjhEO8M2T72SYhJI4L67pjbsR9Rcm4b
fHnciebxqShmeWMZfXfUExzLAcRX+4rE1kdnIwP0S296LqMrofdSokNCCQIfErfCdf7xkyaQsNO0
7TTPkmbBWDx8L3qlOURNU7t4iKaHHjs2B6FdxQccp155+roO50cPsCzWmUR/2GtnTy9KvehDZJ3I
Jedhk3XE3L6V4WHi3b2luyjfyHnyCWHD+X9xun7JFHDFWeg7rNvztwsHjh/GOijOeZDzaIrIVngU
GPl6FA7d/+ZRls7VBgeJdT6LZ3qphRHufGANgwJGvDzkDnSk2bfqvPP/vsV/zR7/WE+b5i7fCN7D
eWSPrAy2w0RfsUSI71ap+h5werv4tqR8jayivsEfLznUU/2NiRravKYxu8ZiT9tsUcEV9j4WffLW
RrECXUINDgFxV0EQ1DEp58EHZeMx5LrYhmYu4+iJRRgOxPqVb3EpNECPpt6EDSCjgffx3cwNaqlh
Mujr3H3aRE0OfBbbvEMtahQSsS0hLWiUa0d2TWfOlg6Q6gqSokO4IuY+PlWT5j4t2pGlq/v4iBki
TpgBmJFJlLHXMFD1tEx/QVI73CK7kR0HKPtXTsOFCEVwMhCQAqOLnslZ1IiYdgWpYKdU0tgCSMqr
u8oSb6hgxqe/b5RLCZcODodAyCBsHfN9/LZ0du0pCVTdU8IB7G3HkL4ypp9pMVobMy27reinHr73
TOWN2yJumHhoXPkM64r+seJcOSD0qfP+2Kxo6Q69HPCeIXOke4A4miuC0nIGYxx37D7ccUUdb7Cl
lE5lR/sePVsbtJ8drCJf2pX071LfhYYhew4yMrCh8wsXp6dIilNq5n8aZXUCdgdSVVB3O8MryAMc
A5uXjUbG5o/0XPeZpjVuZdm2O3O3XnlDF7IgMAbYNaIzxz/nePpYWQKpk2XdSzHFOi4KAWqZS+nG
kIbGT0rlCjjr0tYDhLKOoqAGQGD4uB/KCIP3MMy5jpmcOpYqpfsksikp6QFcWeiLj2LMtk7bYGie
59ltKOZiVBvdaxDLcUqMl47CQJZjqqVrW2z91Oc7bKUI/t9HrYv8W5QvxmxmPsSBSkq8SWTY777a
jrV3ZSOvAemPx6wdGdCoiAPKZ4dJWAH+ZSOp2lzM3btJI8gF8ZM6LZDAfTukRElFKXAT04qtpc2T
Y0u0muMetCU2j9HW6tPkWjhbk9Y/PhP7BmEnohpD9Y9fPZqatp7WC85kWgTwF+RgpFW0DNSm3qi4
tn2Lg1nHAqRYbkZoOHvUeaPtKpx9JZpf2sgrG3wt3eFRnkdzbF4N0ZTrsUoqXO7yOrmhos5QkQIl
gn6/cS2dvxRWoKFQH6+9OeRMP37zSsOkBRccoqh8r2sZhlzF9AVnBGPbz4nF3CFHN7w2UsuPw6S+
GZvI3sRTm75EzRhdOVYXvzzMHAAjv8YRZxEdbXUjW8qWDbigF21jsbVtsxqxyFaUGyMSqK79fS9e
uDsZAxHHVgLBWkmfffmkw9Ua5rpHxSY7xQi1ua3wHJXK8o3uYOJ10VBfeealA/0LgA23nSN9ThzA
pq6sWoSbPRlLn0OeFaMHsRQTvbi+dkv/upfOtzU0JyI0p5VW6PpZfjvRQl/QjFcaQIZ0gRG8GnGv
qNrJJ341eKKFrWeW9KjttLO9ciZfzfpccYHAS5tGkmuPhnboq6kiDkaHXURR1PnJ0iFAWoyHNmld
SB5D+cwZdLXY4T42o2k+au6sZ+W2NvLILSbN2kSSqO8yqJSbKC5UsCriWpPtQmKMGMfKvl6npH/U
ZNgTF0mvLxqAxzz2VFrNHq4Y5ramweQh0EKbOY3mfdMv3ZVodmnLkotDRbUYQhCfP64wtCXbavRI
B1gq2m2PD819aEql06sJ6syre+jfd+zF59HMRrLKWIfBZ89LB1PEql4TH1qBQWY8IfdchuA7q0BB
k0czd39/3qWVRYbv/z3v7EhqlbwYCOiR52Hvi+Flo/mNFJ0A43T7Vh/T275BpqJEJuGKpO5ay5xv
3bWXxj8olAGu+riwkZEwJpMBYIAPTn9aRmEdkpmM1lrm8ZlxbXqTs5sQlRLhZkzsa5iuS5NiCNC0
7Q3USf/kW0tNI+FAAeBkSXrbkYMyfgtIww9lZk/7CAMSFxuNbpdPerAZ9U7d1bAp3uMZ2JkompON
VCSN/la449hkt0OcFlfezMVPuLJsqZVo+rNMH1cIO0H2/FyrtDxAEZpD8V2bagolYbRbRJsqtxIW
cutzkoNJm9QNgm8qJXEmn1oV05wRe9ebsa60Wzk0W38g0X76+965NILRBfkYIwmND3qOc1RaqVYQ
UFqHK1JcONOS6X6Zq9/jRZs3Y1MtHuAP6xW1RnOjSbSBTWFmd8gMNVdu1UubCcInel0Im3JYz+Kg
gfdNNxkww3QcGhxM7VI3l1J9by1BeDB709z2g/62kEFu4nlievj3hbgU8n9//HqofwvDeWQ0c2gD
okMxUn/GyCaH2EL7zCG3fP77o36BDc/PDfygX7EBqe5zEkU8JLJtRCXArDTEVlGdc79HrdJrdKPc
97BXHkNLbU9qtWB4VyfzNpSLaF9Z3HpopRmPVDPfczV5siknD2A1Dc9QJvGZvBC4biEZt4yA5nfU
QIDMJ2bg5lg+OeqYdqfVIfENi2jFVwpk7ZNSkEzgOLidkJHb1mpYnAKmoxvEEqxNXeTayWAUfUBA
t970GRL8qmKO7t+X49d47Xw58PaiZ8xZRTnh7M2zFnqhYHLmcVn1D1EE2RfingACHAYuogDaaah6
gQvxXN8kw1JtrKgaj0vcoVeHANhdKZLBZ7xUOlothNdX/fJSjyZagciXbzUzKTjmyfxjwfDaNwZx
bbByaetAAlHWnIib/BwOSC9qxFbTUnCq5KNjitVswVunGEmI5srVssaLP5aK2TGkbGCOkKQ/7lJD
jwerH5iizXmabpjxINSf9PlthfKfI6YepVr4uldkGC9+PyKEQgdQqOKcmIFUAZ5dPVMaQ2T9RhuM
/GUcxbsCXOxKiXjpScAu1neqX6jhlVxQQOF76TXN2O3BrB8Ce1DvU6FdywkuPok5N5NQwGYAtz4u
JGSXGp4ugXnssmqPwXXpw+QKfFWM0pX9ffFRqF8ymaBTS2z7+Kilpl0HkI53ppfA78w624iWFCiO
rPpKpXBhe8DRYcYKGwJq2B+mB7NBlzNgDNK0YbfvQi3cGqtFDhBVuNcpA1Xs9a6Nui58P4PZEm0e
Dj+0nbOltPU2tIrKVj1ztGy/CvUMNNZq95jZ11q7l7qBDHeY4IFZoQy2zgYbLSIjdjAzSRnsptjO
JqDKGOyIL0eyeSPFWuNP8ME3ktSMX5KowFzAWrUKrCj1oKq0WykraQLbIXBGpEI8bm0Dm0jJOokh
lB/R61WBRmsl4pQd3YksKLbMjcItKt9f/h70LmUG4GEYzTH+RPT2/LpTkL/8J9IC1lG5i+FcYCLY
hqcma8LDEFRkxz22laLNkk2dzvPWnOT0pGd5iSFYknvymKz+06N2g2Gy6Ui2Wb78/SOu+/Is1qCh
SScb9LpC5XmW3dHJwgw50IGVz0CodTE1hySSg3/9yP/2lD8OojXEyYhXjQplJ5IOUZQlLoZiyS5F
OPXKFX8hw2DfMHBelSzYsWdldDbSbeuo54E8GPC/RTpsW1w6wQAJ249NNXggn00e7UKr9uBx8yuH
88I5oZvC3Bnww4ozONu7KM+zr2dEEKamifm6cXJY9O6bNDbt9u9v7uKTSMvRjGLehqbUx4ijdBoY
khXFg3xm+YT92rhterwwa00b/7mm/5IG2F31o3jqmh8/upv36j8+CH/918c/tv/8c/ijXNW2PvwB
S5K4mx/6H6tyV9tn3X/9x7fp//zPf/n/+5f/9uPXb/k0Vz/+89+/lf1lHTDgD7+t5x+6X09ZObyn
8fvvil+/fuR/FL7Uf9C7FFSxjDKBbqztn/9R+DL/Aa2VxujqlIBk1zrnLcqmi/7z33X7H4BmfyUJ
tON/yXj9W1v2v/5K/IPMmwMGWdbkZ2TzX1H44gfPzy24A1RGSaFXvC5Vx9l9gxo+iFSkdl1ooWr0
FkQlGrCFLQ+4zCIblbqVikku3ldmHLvwvrLvVsLAd+nhOg19uRvjdG7c2Q6U1pUy1dougZZ8mYe4
2AejWr+VY9djO6zYn8M8mF7yBLg2OkefjMrAiwqPTq+dqvzTgg3XdhzsyZ01kf6A7pAcBz2NPo9i
WB6TBslqawhPQNSlnVxjGyrgQnxDkyn2MDwZXqoBcWt0HaWHoOqkU5UIO3Qo4GuQQWO+A4Eb4cRm
Nge9K7428gtkPCcNv0Db2sSJ/m1Mins7vY/0F4SO8gds5GvfwEV9v4TIk/Sj/h0YeP6kt/F0N8p9
3HvYInS3olKMryFC04+9KJcHkUTmZ4aYKY51lppv1dCedzmApIcEu5+9PZjdIZGbjCTa6g6VZrlM
BDExmyThyn1i7QKkeJ0aZNOmCWXTt4G77MbRCD6T1+i3gV4rLjoYbT6N24FKY4N9lLy2dZfbYkme
ewzKyfBwOx18k3zlpNVkvrk6LptySAGO6GF06o022CLf7Jqt8Q0icu91ozLdF8KYbgYtJ6NPVQXL
XSlz0F+6h4tNpgrfayNXQfIwpvYLV1HkTowMj33e8hUymngmIu+HMmgmr1LaA5aVGD42+nfJ4mvH
jTE4lll8kgzJuLGB7uJrSwOH1LE4TWpVuYaWhPhrFKDvTfpmtdmaz0lsvNVyaNxLHcx8qRbaqQwj
8AhxPDkYidr4Gxatvp2L+luQoNQ7zrm2S1HfwT4VwTit0cr3Pn8xUdcIXSNpHkypV29GDXrEYHc/
SUFmCcGgXrnL5yD1CrPssJnuJl+qe7poxSIfF+gaIG/0Lnu0VgbfNAxgMTAi2A5LzzAaPLk7dFP3
ooxifJkGFm5IZ/kVJNgz7PrhiLRreByKtj7Qexw2iMuOXpiVLgk4okC1Kru4YetOZTQdrZ9JHQ/I
oqkbrNv0L5U21lsA+tCLEda+WVYzRq2Ll+1Q1qqvz2Zwl5RWfVPZFtbkXZ3kmKAn01uhTvPOULL+
rizAMjjDDDR56OZXmR9xlykOw32udbnTApDZBXMndviJhu5QG+KusfH9xLPXLl8KfZndtBlnvMbz
2VcXFZvfSRUHfONMVwJn6jdxHDxjvMaOTtr5qA7UfalkN986vSgdRslIsTWh8owPZbMPgljGFcWw
ikPDlHavyI22CZP0bRQdndoOF+M8q2Uf5CgyxNAmHbka7e/snnc7kRgmLFN/wDm89LTWGhzsEVtM
jfXSpb9bbCMdYmcrl+FmWswvi4X3qi/Pku3PtEs5Ikm0yQfUd3IR2vsRVAJMFObPIOPNlHaLIAJR
GTsjckR3xVg1T3kcDwdZIMcTlWniIxE9HA1Fz48MDZPaGRX7Ezab9VELG+R8wE6zTNKsOmagSvt+
VCW6eJW6K4Div0fFgtm6ViyIa4cY6yltRfM7q4+WWqlPUqyqfpjpJ3UpbxCmid/w0Hhsy/RNiplI
V2Wq3gpdqk7UutFeSsOnZV5mxCPMu6jIY5e6EYsTjjRFO7JK0zj0XtamuWPUFkkfDja4EY8hnwem
UFiO6SmAO+DKoS6+6uSKz1M74dKb6+KpYPC9ILgYHoMgMPykH3Eo5yI6NTnaTmbRhTnnjOhbwrjY
z6Z8HyrJ11jd6brU+rPAiK/XmTXsTDOP6ESvHJNUbKaq/gqcXS9x/h5P8NfS3SpRlaC6F0uPapcu
d5o1V85YaftUGn1IDZVvD02PT2bY4Vk6VH7UKPhOVWOzbzK1xfR2fJVSI/FlGTVZI3GRFTEMB+yU
24TJPQUWzFsheZqaDsdQUYt9bxoYu3WFuoNu9wQj+G5WzNgtYTLDnE3z2x4a6/3Yx+GrHHSV36vS
lxbPM2cKDeu+zxNt05iFHw/B5wJ35FqFsNbMqn0YdXtHH/kAVLh7EkuyUaIUZOIo9qKrN10oyUdh
828YN86VT2suBsRZlxsa+YdJs38iM3uPlV/qN7WETtsUvss2mHdJGZXbJK6rAwJStSdyA6nuxlq+
dUOdeFbLOU3MqsOEtXZC00hPUip3OGwHqzE8HRyjnqufGMu9RdUQ+rqUq5+kogk3IPzctJvGHzHe
cw6+GtEOibZst6iS8RabsXVqQfT6q7+pQ1v6OFSh5ZfBAPeiJ1ZN8WAcSq7yfWIJTHuXtD5ZVX+D
UtJ8ELlNjqA8cMg2Cph4UBRYQuHmfatYaXLXZymG03Wn+KU6aPt5GYsUUWal3ViDlW2nQe/lDXwO
GjBZGf3ECn54pgdU7TJ9HLcCg7Pbcsy+lK2q0eQKsbluR21vRs3PIcoyGj04kTqTXVpPaRXoyIoY
Mlz4ODxKVitt2w6cmyOLMPUCib5YvRj6bWj31f2KmlrRffN2tqL8EccpeQtAyTwwXQhucgCpm5rU
f7/MWXmMoF/spRga3zS2uAQ2ifQsD5HqGuWIjseccNt18Fo6R4715dkOY5otllW1aFbNsCjRvqHi
rsfZFdwTX9PAEI6QOv1gF6XtZoXUvTAs6++TAV8ckuDxO5oSZeoskh4eEzkLb/KE2Z0pddhwDieh
ZtAlc3Nn9PQ68f+o93I3VxuYdx629U9GVerf01FnYbmy95ms5adB6wa/b/XJD2S6XQ2LL3BZN01f
1qTgbkpmY1eTZHmRpFq7IbPCLy2KAmNsoeFiHyd1PppiclJd2pi1vKGucLXKqN1UDg5pjNQ1cm6N
nRx7dMbdeiF4j3jbb6IkuwHW58bhrB3KAQkyyZxaYCVAbNM+O5UW1Ma6pYrG0mWxg+phZjjy0CPC
uJnQ29iY4fxNkqV9UE0OvjiOPM33M3DZLgSgFW+1KvFEEr5BaNNQLStv5Li4tcJpcVtpPnY4drkl
G3nbG80rBNybAcdO9NYMx5SbFuWCxl0a+JJ5926nKBbgMS5t1Tbnd0OxkbNdLun7bKbLuira1Lb9
LUL9hrEum5gzskGBkBu4gUAWIXHXpyvv6EtXFRGMnAiBZ4urzNOWBttfe36cZ8DpQbMxJ1ZyahVt
gwz0KenT5yFEm9HMyk9YiABLE2RdYXm0IKxu4+LOXp1tysXYtuEM5bJEKDRpu9jBZQXZonD43ijq
6Gljh9qLVFSOltXOrFleKMjBHa3I9zBovpWD/WKYiF7jqU3q7RSagtyYnD+i8c53GI44cztDxzrj
BKJxaAg0EcCIMVNCiGOR6lR2AD1bj7d6qHxKJbFTEgNPZuqJuyDqvkfjdJyibvDSGav7UUQvna75
qdx/0QqKzC77PjThzyCt/VFOdlGR1k41NNsmJmOZU/pPOBE/4CsCV7rK85MkmxDMB5JfMDOneWa6
icfNQQ/VTdRj+VNH0CfR3uoO2cqcNFPDerJ531QEg4vVKdptwyvzf8mpFKV+WeZwM0TxbWiEXJgq
epilBSNPy56Lss6duapfQqEeksmDmhZBbM27hynEI14JV8pTeVDwEbyTmMW+qmvolAZQjV+lTvs0
LAWdiEiJTxKn2SLZQRWXoI4HeQNVwohVX+msYoXyuFMCq60wiuYgKQWOjhj4Ji47z/5c1QVuMbmk
/syWxPiSTYEzlZIbzfmBjJ+Xuoq3hS0tbJMJ71TdpmxF6gu8RI0M854iCnEAM2rR/Bg0e9mEfZ25
Zc1Oh3Oxoe+9+LNMGxwPV+l2bOLKY4LylW93yCTpJh860xNmO9zJQ2o9d5YJmRYN2lvRGAGJ0YIj
q4ScVMqvBavaGA5axu2rwmzZFfZwB0tJ2UQLE+Ohq6WjZDSyKxY7v6nt0Hy2UnRASF6qrVqK0u+q
x1mb+Ng2wc5iNIHvQgKjRg0iJ+neUYB2MtvyRl7hIpvzyRorp50719TV2zKIIWLVQKbCIj60Vryd
h+RtbrryDhyAipnzcEiLNTrNQ7pJmXx3o3WLBZN8bPWhBlqHChJ5iekY46hwCKYN5+5mFv0XyDXI
VE3LDb6fXHrgtPdDkkFRX8YEvo11zzWgOtISHLuxK30ahdOrHijUFvX4A5zBRMUT4pzbBat/Ncl+
I43OiJ4waT8cqTLSbqK4fexqGnZUkrgShBWwKhF/zgbmWUvehk5uNsHdIHfm53Zu8QskpKJVrbc+
vvdfszg2XQvXt02aaWKDXuamncpPtPxeCjklnNvmz0Gxn9QyfeRG9Io41h3O6d4ylxLjcVN+ztjn
eHjqnONsnt1gzLl4dUyflpHPWdkNZqLd8pCPI+S7IntXw7QilM0SmCyTJMLqYtyVF/WbQdmPlZ7X
4QOPl7qxxZP+UKQlasTKgF+7VYV+CG3qlY6wD+VPObQGU6iUblqAGYOL3PyLqoQx5orGIS0tt87s
U6SO5Gu2Nu0rpWJcsRBYl0h6HKDB+Ith3CAs5hPAAq+VIqysMiP2u0C8YZetcN+Y2U1TmrOP6fW3
Tu1fSI7u+lzG/2VZHlQjPhqF/qYmzN2zggwop/9lWUFAZpIo20iRX/VUWE6mF+Tmlhr4dTMWlEPl
S2kvvYOklnyjIezpkPRmoEet6ocV5/Oh1Wqs7fR+pqjLcup7o//eJ4rFLp4qjHxbO7P2TN2Sz6Vl
ITgu2n4r6iwEQr8k7PhqFu/w7tVtY+pDQUWUZgc1yYPP0jJorwvmQA7SodIxTpLRBbs7ekCqSweM
7bKdUZHbN/gGP6s9ZyzIca5jG064r8mCJHMelIjrao5BM+bGay5lo77p7fhzlHQ0BhaitCOQ9sr5
/3m+NWtmuqWcmZ+qvP/WT22+D5MyP9SlarhpZaFtNJMeFwDy8LlSERsCwHmSYl3fF30nPNGV4kFl
zu7IiPztiXrxp8Iwkw1VnnRrLzM3r+hEjTWc3t52mlokjiVL72OQdg99Z0PO1zvjp5RT96XLjF7Z
SjCq27DYyWFmOABxlsKpOaQgJpP6NR4meddh9bHnMA53HChVd5mWWo5ZKTl2vTrUZsUIJA0j7Lb0
zaqoH7G3TL70rSlTfTXGzojUhF3WSo+lXS9Hi3LAVVvq+qYqDIRZ9Im7JbA2IZOnrZW0kteVMRMa
RSSBU0E5frARRdiOjZm69qSUx0xqJ7fVWvNrU2niqPStfWAVY9BoApcivR146NJyEAdNy/y+XrjG
p0LPY7+y5gAmo1VNvGN12oy21mzqfrSOKbQ32c2HsSWzEaD30fDs3c5IlTuGnbU/CEuSnCJoh2MW
G+abOefyTRN2nTsPRuaJOq2hc2D/3uRKu1cxLOU+SkG3ADt4NvXwvaZ/9zCJ+d2Q6ACWupC2tR01
ewM9Fy+ztdDFTET3mcDq6yvUfYB+ZH+lZ4Zr3zi/yclQvFimTRcs+7IsaJMsLt6Ebm4umzQf+LDR
JxwXOsQ/I6+aeuW70QvrQKJve5Iwll0s1dbOQMx4lQ6Q9/BDtLcC78ekCDJXXpUSpVAjs6SfJt0X
mAXB6p/y6CDJbbxrJN3+xqSk2tl9I32tEC3aIBPVbxHEriK/A5L/bM2d8VSI5UciAagtxDA5RRFq
j4tMM2mgQ7OirMN7KaDFwG0voRdmNbtaTMP9pIz1g65W4pXokr3agxF/AuMubmV5iral2mqPQR8S
AzJFonnJ0GSPd3n2UtTmraqHEp9gKtCpz8dgfEoznYwOrBfGQ3BJp8LFsyO/VaZKe9WQzrmZAMpH
DmQRKrAySOS9DrP1btL+m7sz240bS/P8q/QL0MOdPDcDNBmbFKHQZlnLDSHJMvftcDkkn35+dC5j
u7qyOoG5qB6gKoFMW1IoguT5vv9qK29rx3N+ygkowoppa9ne8+b6Jsamd2eD2gALOMXwrGpby8M0
deInxbEVBzaPhHvqhZwcwlzTDWAmKzbxO8X9sbCQJX4HxP/fof5A9+91M8s0Tvr//T+pIwTZx//6
kXn4nVE4v5YwCv9ZvL1WPxMD/P0/iz90qEnynpgckKgacLN/Fn8Q18lBSG4MujdjTTT/gxYwP0Hl
U/KIJXzV3qzK4d9pAQvGAA6cOimsdOjn+aM/XtfNbywdZMpvDMnv//4fPzRx/MIIkc3At0d0zW2A
H4yurp8ZoXZo07ZCnhBGWTLe5lXPDuGNmbati2b6V72rOHp/pg4J3Md2s8ZRkRfC6/9VpoCsMFuv
4yTsZW0/0dqUvuleC6xRdEN9Rab60O8Up4cMkBqpN7pF/XjNnRnPcza7FpnuRUSW6+Bk1xMgS7El
zWUQ5Ao12a092MS+JT056GFkiZLBr4cULatGXcBZVujNBM/NYCLbljbhuI4Ce47go0fXlHMYR0ad
BR4n8BfIcvLUDZlhuXdlfSNUOfJaWpDcOE8RywMT2yN2LrLmZNTEF3E6aBVQ/4BAviMRaAmitGno
OJQVoWJ9HpkvwkJIGc4z6xGd1q4R6kYhimAiToLAHEfT9HBhqyg3dCnBEfh5M55BW+vHjhbGY62a
7C6uPJkdMmu2R4DFqhlwTNLpHOqjDQapDW17M46eGbN2zMb4kXl56257Y+lf4lo410lELtFunqTz
5HeDNgcj8JobiMKk31GjT+OLDj2QHrRuTeJZ8ni+JcGnYtWcTUyqhIK1z4RjRI+pIPF9gxAFKMGh
rEwFsb60c2jpSr2gPOmMdQv2H815BKScp758K8s5Vbvanllfh7ZjxO3Q/YzhFAvjVmkxeD4DQEc4
72IMt5nCiBG0aij70BpSXws4eEbO2skdhrBStE1y1TY6VZqz+Oz7ZtJwvfjOwnLQVKQQYhh+SSb2
hqDsTftVKzuN5WnJrHjr5mzVu0rO7c2s+vEtk8C2DJ8L3FWdDpODKKpDN4zu2HywdYcFPV8mfwei
vCT7PlazHoL+zA99oyo+88rOiN633fF6jOgXC7oR03QIt8bUqwlvB9lgTHurt+VH2uh1tbXNXlGF
qbzi5EuqykJT+u7XONMy6tGLWf9cxWaXbnQEG6xukF36AfycTcAoxuHJBtBGNTozvARQBEjY8c+r
lziZpjaIJhc0UNZSBzBqPUZWplPTocFHifKiJC26uMDoCj/GZaK9kV3oJcT4a12/XnWRE4AuJHyy
SYSEIPfJBAgmo2AiHxKtvbekw8PBIkS32tHCaBeIi8meCSOvihm5WjW9+UrYeQieRMhL45Ayth0X
q60DFISdCcg/53kwGDlAC+E56psYsgaU2S+4m3kZnx1rUu3BTZHHoicj5zmotblJQqXPQgu9suiN
nSnU8LnrJSHbPLpkvcXAn195DqHf7DyTfy4nyia3yeK0XxdrHJbQYE1wIQxFPW+ll/avDd32Kd80
Jn808UEZ1dz35OQOTSQ3kE4eGCqlbR/KAgy4Wuf0DlxbdjXjokGaEG038eekUI3acobLauekbf9e
JIvbh8NY6tZVP3d5G9bTiIazkAnBWOB/iwwQMMBYuJrsaRyT5nUP8vrFSzv9c0MjLwG6SQ7TIYvx
xhEFZr2l9c2W7cnyfk/f/1sH9T89fn86pP+nkfiInP/ioK6+1lL+xODz9387qI1PJASSUUToAlk7
6G9QR/x+UH8igIdjEqkbJ/WaLv7TQY3RkbOdmK3v1vY/D2rb/GSjkFm/0drcRWbQ3zmov3di/aC6
QRhoIrRjhGBeWOvVf2HvTQFcTE9XFkRRrb8hFfVuIMLwirPkh4s+wPJxXKBP8fyHkbDpQzS02kPU
NqeWXsa9KDS8b/Na1nGRlfN47dnKD+xxSr9MkgMlJRRnG3PB7YTNPpZN43upy5cFhnkzajNcezHu
PassttOAfGsBbLgoXJLn9Q4CcIxt+SKN9KWd/OdGLXD4tXWcp+iBfnprV/Vzso/o+jD8UgvbqXpo
KKQ7A7B8RByCbb2UwWqN1ZHiPLKRjFuakhF2mrjzLLOftwbFittM6/ygJ6bq3db0O15KeTXmVahq
RZS7mijNtKc0kETQXseLn+5KA9i04sYLc5Fy9ip3BIQgrzJX/bGXhrab46HaLsAku15JQtpr62tN
cewmVX5GaUm5H/xk/JwVzZ0VN1/JWn20x8jknU5ZVieiE6c0+Rzl0j7wED6I2iwOWi7asCmb5XLB
Nv9bFvXfums/1yX/+1k+833g+2/M1T/d2PuPep1eu1+/1U86nX8PYQ63zl/c1EHdMXz/x9rJd/iQ
y0dcIzn56R5fv/73m3zV2yAlX9sLCJplgv7zJnc+IdJFQ+hhDMTyunp7/pjGnU+oWzHoMrDiM4Li
/fEmJ/t8zdpbPSSM0/7fuckJNP91QPbQOfMNeQqtqUPOL5YNhLqNU46Aw/YoOyZdHAoa8E7hXxk6
CvxAVE333BOlCEvkxKt/US6DG5ZtPEHDT73KdmjI7WVjd4N6jRF8PHQJA/2GvIvKoSpZymw7gf8A
kI6OEW8nnwU1cEy0/BcNVd/DxhwnMRG8VCKIIEuyk2dHR12+Ed2sf2NqVZQsj2400WhUEJrh5lrx
RXO6KgKuMuMlrJzMs5k5hHXpmb3ubFMeql+EZqePkubMkxSDMLBa+869UgmDXuTkEhvKMpUXESoN
tYUnAxCk4dmgS240s02LSunSn30lr3qBMGhfmp08+qOytABGy93G3iCPEAriXi+FcZXOUbHBnMK3
tRATndUQZed0hiAJ6etk5mAyKMvAHYiUggGEFa6i/CmKY3lERwmg0rqc4GGaI8ghGWVOgd1aJu5A
s7L2Dny3/9ZByEfHAmK13rQoIfSNKKmVgY4pJKD52AnrsNgdskiiVdMxnB09wuesFyKMgCbiwGtE
+gJZ541Ar564tvAHJmHbK0cEyQj3p2Wd+6LJkhli8KrxnZpq712zG7QaIyQKLBdz+CaSqXeIo8yH
8fHLpA3HIkoePM3CJKY88J7NqOf5ufTL/tyZayGR6Y9TEXrELYNM+b1CYEESxcmFSH0x5RDNQUpm
8BcTE9lFnq1rjDEX1GnReIFg2F9ofVryipHKKO30gaQJpkLui+YhQwLzVhFFBn0c1UCqbVkuj0Ap
EEll3JTa1pvt7z9a19n48ionbUHXnZtlRDVGbYvn4jahVnWiHEma0dF1B7MIlpruk60fucYxmxHi
BA1iFCdosmxlj92kvyeladUSeSSCWbPILgo519lFM7fDW0F6/9lzl/wtnfT+PLm0nwblGBunBQTG
DAbHje57Qbs4lrqOzYWYs2oMZVsQA2KkafmkRmeutlqpzXmItGlPO+xyM3t8iGTKKO+li9HdIbbp
2BTsChd5SA5kcq8J01roFJ/99zQbtUefs55lSBu1V17SfEsqZzQeHMogCrjR0dHCIVX5sYnyxriy
1OhPIQStnuGykbGgM8c1vsDyuD2BNV3/GcQcaE2DY/RDfNJ1dwnOP+hhizyl3LATZO2ZM3HCz4fH
56teZDUwJZMruYGiekynwnwXUSk/KmW1BpFHJW/bnN92lVJPpWOop0I38ztLJda8ZwepgDYn3BV7
5GW+HphG5N9FI/UnQeQZcO2GMyEYmYwZAtcqfClA7/R+5GIr1C1dZAL3Ul/ieu/dQFpD88jSsbwz
6MNfDDoZPbxOvfGC1mK2ppe+hebEw33Zdw0WJB/08atqcvvZ6NkoNl0qWbVMX3lOKGEXtzBDtQVS
GSfFto5zcdt1FjFq5OFaTSgj1CzBOHlWuyefFqgstaM7nUcYnwqhccE0RmiItDaPIFNgHLutnPp2
PnG3OtzXXjN9LJoqbhcVzSj6dA3STEsq9+ThzeI2M1uN7OYlV++cElq1cYiuImxCN5ujJmjuCbkF
2DhMN6MGhVr56bGrzYo4HSfVM+jcAfl/o6a0PmUUeDnAyRZ7qDZlAAEZrQXluYxl9U6aE3TZrNRw
G4mkQqPp1M6d6bX6B8muFlG2y0JEEYlPnAVLv9C0zF67orOdkPmlB/46heQLZdCLKbQU0dyLYQY+
FpEZUpO+zmHE/3joUHRD3eN7qoIkjs0vuDYLb5+QI2sTVhD791qRSzq73KZwdhp9NGcuLPQgruyz
5rZNIxf2quNDCo04Nr7N1WgWYRuXTna/NEtRXMp50bQHF9q2uU04rkToaatWBP9C7x9j4cTNRjWG
0JDm+N6LUOgnAkOl3hDkHig02iPNPGOlWe7qusNnSFjj4IX0rkxvQ1UVjy7M7XBAAuAdSZWnWbZC
X/XeJ6m6Hvn0WighLwb7FdeJTv/WFltkOQZpl6+KkSFJ/oWofz21f5zd0eKuvnQCBNYIKjwYP6Ns
xP44PMfTOhR91t2UGuIuTm0P+JveTzOrnE0xiuo4ZxCCfx+Q/f9zz1uNHn+5651XhfV/XL2+f3yt
fwFnf//a3wFa6xOGXJY+4WMVNUFj/xgJTf2TTSkBoCWTn2Al5Of9MRKanywGRRZFGlpWrTfr2B+6
bf0TgTI2y6QJwblCt7/gsX+Fz5Kc88u1gydA2GjAPTLjTMIFVmvPD/5DpJytmfQcm5pX0+mEutk4
ZbMJmnRO4vkpi8kbz7qZXH7/BbXhU5JoF66r3FdusXlfJfKrE4NmYg+7WT2zLC+uUx+s0kPrICOe
EM9WrJm7Mjf2fmTcGjMyHae9cWzvqXEa+xpVd/LNqdocSVp7kZPMRGbdTp+6c118s6wpKJuCjNZC
F+l933s1XRiXOhknc17e54kDj1xmDk/HEmM+AeH2nN/VpEGsZTO5X+5rN7umoX0j2OsCY0ISS1jz
cpXMqbhKy4rtkEk4JPq5C/rqoajll7Zcrvo8vzJ43O+X2WVc0XYZBUd09c7ojSsLeWKXb6a6dq8d
aL4rL57hqfOLUoxh2UcXgywe8ECJfWebkCX2u9XzBkZSGgHJZ9l1V7cfQsRQZd1C9a0k06JvTn07
nEqv/pqkxtfW1+gb4gzK9PLRQ0DP3W18BiK0dgMceKAq+94ywISHQQtmFAG7YlKPsuU4jpfPbd58
WIk2nrSi+pzX3vNSYtInmHlnZebXairDzLCSzTRrt1UaHetKjAEEFfLcBhcM24A4x6llYyskqXFo
0MU3H5EkF7v5Vutyl/Ze91Ea9LS0UbLKp9qrhS82ijL5TEwZQk3m0q03IJvoJfDSZFZfvZJEZVdl
3l1iFp8Tebd2BKAIgtLt03a6Tyffg7PvPpN68doTfFnY2Q6higoyPOSb0uiXncjSMrTqhfSYVeKp
pfLcSbMHaSChYiTTbp+WI9lahouwvYndkMT4QyIZ35Ms3yJ0AfZeT9Jm1RamemHsJwVMPZFkF7jC
a7emrvnkvdbIwdphlb8mLzONSCQFjwUHqHfjaCw08eijAtT8bd9WFEq49tZA0Ux6pd5zF5D7QrES
wfxN+QbYeaGMpTvkjTxEqX/2Zup5YSECwxz3c8vwHw/RQWVxSioUZ3HqdiEZTQCiTY7SuH6rvcrf
2D2RLnKp/BDsN+LXGiP32fS7Zy/R6jTAnkAutxnLYR9Nt5gucBN1j6qw4O0NG2RwOML+7rnMN1Jv
zdD2iAGzLcJv86J9o8jIDXAcuJvY0exnLdEgKWobO5t2b2TWSIKiNkzmGgMxbvCOcZtp5Y1TXxdJ
9FwXXRCJ5tKvdtnyOOQkfCbJlrnvwsioYYJRTs5Ostx2JEIcIt9AZy4PGFGqUAwL2gVEH2IVsZX1
hyZtiHg+j63XNSEJxi+xp4c6d67hIINK02dnTHlIxdR78KHI0NVzewuVu6GEtoWyRKoO2tkcHJa7
G6t0vH09NfGm7Npib43GfVG520Hoq97iUMHRbHXpfSMW4kqQkXDOs+XVmeFdk8Zhg6rPfh7bQVnw
rd1YbmyFGjwTl9F4SpnHD3qmV9usLI07VjwtYJJqAhLY8lNHEUUgHW4xQc5EHlsXtT3awaiG97Zg
b4E+3TX4U1zR1mFFiCLEgkG9odm8zyb2Qn9ACFroH6NML5kTbhJexiGf6xpN/6voE1TDZRFCWOnX
ZLVjWdeOUULcQEq5tBgCp17FQXHVc80ae01ML0ZrFIQQLROrKlXqbYMaz2SUD7LCyhENqEc/W07I
z8tgWPSKwFnvcoraJwv6WV+0OFyy+Q4rAh9rjhi7gkXgv6bHqjb3CEIUnAJpogW5Uj5jUOe0agMt
sbzouUYFn/cyl+Vx0uP0LMsq23pOqbYoUZ+N1Ns4/XSKCwRvbG3vAolTjqwbwibw7eVKS5ISKVfj
hbJ2DnHf3aSDolum40HfDONn0q4C1S4o8l7ixmCQbFrnynOR9mpPU+JZYTIth1aj+0LvXv3W3/ft
+Hkycirkp0cEdeNWb6fneRivEEZvkETCzsRklSaauIo9NZzR62iXGrL3JUWCNY1VtelblW6dqqoQ
PRrgCoryLZyQr+kSJ6EvcO2gWdx4xsgibtBKYfXHqCU+uvbM945dCW/LF4XW8srS8+klbfNy52bu
YwWQFNRTdOOOGFti+5KtFLKlnalQbVwvWIq2v/FVcm+XibvTUxFvZhFXF5Pw+BTpUa+1WGwrm6PQ
ddtrG7F7Pb2Ruz+g9iifPQF143nPVUVJmZ0O7s5ftn2vj1BDHTOinqJja24MrTumtfstbqDadHdE
xEaiBSZJOjZbgIecGDmm+/G9SWcnSBvRh5qePMREue9b132fIU12wpnte6QL7W1sc6IOxrwSnb0f
X+Q9+igqNrSHok+77VAZcMAs/5vM8dKtXK80YSfNFyLl+qsuyocb9iBowrRszy4Q6N2UZNo5Rux4
UbMv3sbKT75FZl+ceneubloss8kx0eJuL0TvPaGSTb4DMPbJ6LoFt8CcPDYmanvRUgnZUmPwJroo
OhUcI4wUuRZS3sLVSmAJaZMFb1g1PMZ+XL/KVrMvW0sg3DLc4bJLJn07UbJy5491v4lZQydUJESr
dmZW3OXki16jmUkvi9HfZGbFolYgBxrSvtmxqCIrt5K6+yZ8RJ04tRDu+FH+6pLGumnNzrm0y7Kj
aUKaR4IwXhGU9F9zge5qysr2sxi6Aac9n3m0umLdWYFdZepWj5cE+WsZIa5SMNgd2WQXLYacTdZj
fQJ/66orHaXN0crh+myn1a/B+5JLslJo3Gqk7G+cMm2v9M6lRBMFvDO8OmAEEbVriEDLvthSgniN
r29A1E1jMhYDt003jpTyVk1Cu+yaHjxvMJ29sSQr6OPa6iwy5EhaHnWhIKP0Uott4miylBjgmjzE
GhrbqbdDkbpP/RRP10nevtJENm6KuVdvyoF2ZnasoUVnh/WpslS2KdzKvXMzAHDTi9q7lC4X0PXc
ec5bkzZKnoo03KTaso+TOj16+LPDqj5HXn6M/G5nRRuXM0x0r6Mx6fuhL9/hRENtdsnEcI8eBkRR
mcVF1Y/9Q1pM54K32PExdZfFUZstDupCXZhSYUEYSvjkPkb4BvgU4rxa39geNFWn/ANUoZf6qU48
qgXoyW16hbFM5ie/Y3md+vrWq+vh2BQ4nIvubrCgogFMt2A7hFpySizJoPYqK766k2GGw+QVD3M0
fukiOBHChmOUnQnxHWVysBAb7epaHOvYqHZtY9bXmqivYKwPvms/tHk+4AYQ7f2k1JaQoFuRHJXJ
TUguHhIhxw66qtLPdof2sRTNrvSnm7btIQqvjDpnDlUR0ZfcyCkudhRoWv3gICeICW20zfkCC2PQ
6N6uKZp0H2npnYoBbJQbA7MpnXzB6Muy9PUG4beG18otL8mLAA4baoESeii3GKD3dq5vfSf5YrlE
gnur+QjvBlVHQzU/sVQ8cUgf8ahMm6F3Dqb/raUy6doz8/hiqjsuff7uq1b5lOVVnBJk62zkNG+k
27/HrbFgNPuMUOlUK21XWgTaiKlTh17TAyt1tslAhTW/+QrbQst0j5OoEoqA0Gx2YsNed2NOSPV1
Vpqybq8jX12CEZBf0kbpB1WTYFQiuwJf4HDBwJe02mnljCsnXYhXiZogi6+c7gGvWR2IdLzS+/w0
28ultQxVuNQFov4ivxeOlrC/X84tW4ZXV3S7isvCANELcWGgtygGBUYxTS+5bNHK68vRKJBlaGUT
QnHzo3pRbaVMkPGWYxJMTnUJ/WYSrTNqwI+EqvQ4vTpQCLyVjJx7my4U5n60IlXlnruCH0+oSbdQ
qAsefKWLfhcT/PGYp5l1QtCAEOHvgwd/Sf/+xCf9U5jh35BQWoVJ/5wlDoYifpU/67nWr/gdL/A/
EdBAaqiFqMuxSaj/Ey8AFMAATmrD9zIHuN//ixfYnwjBMImWt1GCQYTw7f7AC4xPCKVcvgrJC7oo
ikf+BmDgmPyQn8AmqCvGb8uiVEWHNfYgq34EDGyaT+E7RqrBYnbZ0WLqx42L9NuXtY4COZnwSQB1
+pvSs92PvAAEDXNrAIJP9S57dP3WNbZj4+Rn0tM5GmabY3CTLqURhZnZL08IGFMrdGTdpYGRj2YX
+vxnL8wnx8RSak5SXDQFD//FqgTqLASN/SbyGzQrSWL4t4PmeBrLvunGQSRrqi54pMcIiETMam3w
4WSlM33Jkjk69dHCjx3jKWdubxpPv/Ccgjswjz5MI0dNlMcNZEreJjtk24/QOjsyHq5Nq7xOnB4t
NX4K5V9Rin7KmRNF2W0UDoFoHEKn1bZmjDPKLLdJMx0i3D1mZxz4e+s4ZY3bYnL0i9aH1EKoavU3
E8EKb475RQq8hAH16leZLzeVSEOkI4R3uYdOb17b3jtH2H8rPzvSWvrAMHk7+9QwUV22XQy+cuDp
pGH86/BBGxMGzYmHIqjDvP4Du4cnJQElOqe0NfMl0HlRooUNmKs3WE8xgYoz7h5Josm0K1uWiRF1
sr8cptRGiZo4L2Y7iWd8AyNgQGa3MKjT5Gzq2mZdwqn9qFkqfjLaGr48sQrtg6gpOwqMdLavRllC
fdmsTHghTIOSd0ui/TaSFE17A7PtBQJK6SFlsjhn/rrhklBr4/UEI+6rxjvSfI1BNc+GS5XTYxiY
bpLe9W6fPKQNkBU+IaXcoOlaVPAudNxOGiRThlW5BjylnbU2STcACFZnpMeCixkTO2cCccHlre4O
806fSWpVs9YhsJvuFX5Ff0NAkPrG7A3L4Y7RITeqGCG+FnlbsLrq20z745Erfzr0sZ6GuROJDbl0
4wWIVXdou2IMO6TF73Nf2QaNFjUqbbPMr2PEfNs4at5jG2Iym6LhG9ox1u3W9nZdVEb4U41y9jkz
a2zJ/lRDE6WqJTHNg1pbV9Wo/tpPbv+UYNR6NKU3kLYoo3jhsLDErVVk+FF6DkmNV27IrxLt95dp
EcWj3hBBFESj49xMY2t3HH+A4VRdd48SRf3bXPGjA8S2JCNUJJScMNfrSYD6Ck6j1FvnOorw94Ws
X+LdgnTiGktM8TALYJiwLD3wK9psu7cuXgj/SeaY9SmL5G/lmCLdFS6i0JBVQp3svM/UdiJq5qOz
PdToZjPJExnSNOih3eRXHzESMBk15pic6sIuP1CzqHfPknpyNsq0lm95lhtNmChsfy0pNQufqNYM
WOjsot0RnBr5B6+NDRvBYU6QLf+P5HHqZuuJi4ffkaeTGSwtkaeICklYh/zL6f311FjWp6IcsvQi
1yu3uwBJyiHMq9KBjF5y47YY5MATKE879nRuAPpMvU6tPQv5rB0sDZbitGR+6iIx7NGbG5FM5hCh
uR6dl65HMlJKXQN0ibMkot0tjfoNkUCox+0Yszx71GgIxnLl8jZ2lqT1dFifNGUiLJfQBxUn59jg
tt7wVrVeoKCnEHJy2V3aRqM/jzbmiy1i4FTfNraAorJcf5D7FGOK3NuWNqndwMQ2Blo0WO4Oy5CB
T9rWm2arbAciK0k6dU02mm1si7mk5pInrFtvhS116+DjUa03Bt2z7XGiG/MdTagceS0NanM0sBap
/H2FChDP3zLhNdYRwttcXu2pFZ3fXzRD1BshNZF462vW2idRC7EckpGBeyOVH3W4ZovRuDB1whQw
JifAxZqonBUKBB66tObFEgj2o0qdSkQ3BRz/AJc6dMDSU9FZ57meO2LXGwkjUmDkrQ+uUroC/fMQ
6si2z6YtAFVjbvETR8be4r6F/gUmNLdLEiuqg6npbE5T36cfS+ti89RyAiGuPbcuYepG08BLBNd1
oY9cxiFuJY/1IG58e2uNwnV2ZOcKGzgTddCFYjp7FQjxTlGr0EGYohguy7hwrYAjIMMKETejsZvH
rqiCZerHY4P5FmyWoxOEXe/TKexl2ToXKAMGYLF8QRNRuhP0dU944YusEEJvs3jUi42uz1LgTaKC
wspG6o+mhhBSpeXuiSaYgqLnKImGgEPd5gIwhpwYg5EulSA2Jfm+1gB3hpOA0nhid+EpA6u0qmbT
Th79UZavTHIsE+k3G9C0scaXZHUv8+CNoPFNhJHZSDOvD8l6oVUROathbyNKrwx00SmN9xPrMJt6
5DKMejU+QwIMlvoruN34NsBTpmE7DC5XbBc5pxQl9gdNExbcGqVxc5hWY4Q7GeSmM8z7lpgbtFyJ
G290IqPuc8fCOoGhuzwMGMKsjbSK+YTXUj3adhn7gdmznRldVm+6TJlvOJz1MogjlapNo4z0cszj
7liMXVds3Sqqiv2aIZvuScHRbmezXNLdSOfCs+N9iR1U50lpD1/LSc7F2R/t6YHjybI2Zlxg3MXE
J97tyMM75y79fD3PWk8ixKDMLxnP5SgoMtCxQCuGOMJ1X7n3XmNb78DWNdSuWtGcSlfNu1/5ndwi
dqutfUm+Lo5oPUKngpRfvyDZA0qhnMr+aSbPzgtTVGkiEL3hIu/yrW9OpKyvtgdqs9HayXoxEaFm
2x62aSDk1wWqJClH8eijPA2e3/WNbzFCVGDkZjRn8B0nR0+30HKPq6/3MN04LBaouWvvjnDmyQjE
knfvU7cKOIDR+Pj61gVFzmqdDwmTKaeRLhhU4M9TUDMDAsArijtLtm0Zkh8UgQ2gpW1xNS2wA50n
ZBZQyZcPuH4URsCumlpUyIthX46NNaNur2rA/tbP8cw3np+GHNDahM+zbm+TKNV6UPYseeGeFV8X
XJdYQ2m5R040+/DQWZyMDCGuGrNdYybTXaHb1W2fWsYrVoOaG3Jhpdwir+3R9ut+NG8XjkuyXiWz
x1QlhobsqZnwN9cZ8SVeOc44bgEq7e2i1y2aKtq83vzUz996/ol0OloV+EUpqTnHjJTa4d9fq/7p
svTTSvWXy9e/4Vq1Fmf987Vqy0n5CxG7fsGfWxW1tCws9L9buvc9Efc39a2JMNezoWX5Y6p7yOz/
c6tyUPP56+qEnM83+RrkdL9vVY73ycE4wx+ZEKg++ty/s1WtCV0/LlW6Dq+FkIH7h+BvtL6/ZBku
JsF/Ms2o4hx08+gt3RMEFrGBxuKc+mUWl6lRVkdBQuHeNxiELSY0rLQeDc/UQXsCTUg0XAIEZQ8/
vIX/hYFnjZ/9QVqwvjAqtWGniTrGR+T/8sI81ByZKmy4vqlpj1U/lMS/dByHVS4JSdWQF/31D/zH
d4IqRI9EYI/OH8ezWWR/Wi91TOQd8iHwogj1L6bwS2mRZPHXP+WXJVYn8ZXcajwkiKtNT3zXSf7A
ettDxOO/kf4mtQb9NEWLBe3SpmusqWU+VKYZP8RDa940s/pXWZLfO4t/fEutVWrt0tWE3HP9TX/5
DSPfasfam+KtRWLQC1W+xWVXNUtAehvGGFlY1b7sXYURO+M86HzYHMBAc1/CnJ0Lr3Ove1SHz3/9
hvxDk9n6qjgC1x4zHavYqkH/8X3nsImFFcWMn5Ol7Rw+mkNr1LBRlUY/aSOW5C6bmAHboTtiWciD
ZCbvxXVH/RGlHRegIW61oST1UmIn+FcNev9QKfL95blEFwvuFAN3xs8vz188f0GkFKFUE/6OWCky
8mm8fp2QSB28OTce7XLdFd0UEMIwqE8V0kEUTgjVsSGU9DelNE9Hkv/+G7cFL8fB28Y8wSHgm7/2
UrsLo1bSyWTrZGuhbJaUxCvJxN96ja49JY6Y/0UA73911YD98BCiXgoh1K/3BTKsIkuTNt3CHBY7
Eqw8KiKx4txLOasQuVYSxojrvrV8BKtioz/PQCyY0I3mUmO9f9AV9ua/vmhWbcgvVzKXMhlSJjAR
GpZfruSpg+/7P+ydR5PjSJpt/8vs0QYtFrMhQZAMrTMyN7BKBa3cHfLXz0FW2bwkIzvCetavy6ys
rbuyADoAF99377lm6Wa72IOuIhSiXaGbA/uxeDrU2SC3nqiCD4b+fIKgKsY51AQzi3mRkJCzN8Hs
W6sP4izfNV6cEAIih/3ilM0H4/2Hq9jrvGc4PhkuAORO37caE02AkbnYgYBhQF2Vu9uyt6qH/3AE
sW2ssnBUW/g/wDueXSZjmiBWG8+AO5fXjZnieHfjEh1ar+L90nNkzLXKvXv/qqvk6PTBcdlf9UDK
heQD2me/DqhaQAuImJUGZkt80FJH+2nTMqujZqbSVY0GFjr0zMgTR03M7DfrhmRcsYzmCIpEE02o
sTairw2Eeiy0LsWsbI0ILFDGOlvprMQFYc/tg/BqfPlINKaHPHeSK14l6zYfc+O+cyzp7Frl6Sh5
51heJYtlcDrsHZqxLXyF69SPm2nfMx3spZ6bzQ3DCJlrGNJpp2qrjYi5wWstJhNnJdl7PeeI1FAv
FNvcG12rxho0i9lc8J7kNNC8gLpCYacWeKGsaMaNSVTmI6yPEqef0UFEB7HWDsfSHNz6no5vcmiR
8/p7y5jZxxbLUH5RkAIIjLbm8mUKwBdipNRooBlohbMw1jFYIqsdva+amQsRahX6S7fvjhLGzSOF
0+4FXQu78krUH0VRvvkWfz1SG5svXwdpeeuK99uKVsp8AdhlcuY0Ky0EJRDvKSC7O7frOfct5XCT
ln69e/9FWj/wkwlgvSgWYnxD/Lv884CYMY6THuuKE1aWcHeLWQU7jJMtpj/QwO9f6g+/jz0BF7MM
/qLYffr78HQWbJ0CLsVXcUmmhB7FaQpU1GrtC/Znc+S6Wvn3VvrfTvN/uijuKlc3metdWPGnFwWm
McQT+PbQaAJ1XcwTRCKvRHaBk0/32J+4NPn+8zF1DeZ3xHjwS97klTQ20q1ktvmhSMei1de9bTMU
NhZ128P7Y7qO2dnjYzVlC+KubFg2Qqc/T+Z21Rg9VlK6vlXIqiWOOnSXHRaP5dqoqumD6xl/GE/f
8HyXJdxmX/2GhOw5XdMXqRdWrmKDU/nBTx+hPEqpJXvqi8p8Ja2FvqfeCIiPOF2XBz32pnavc5T3
ADj5zd6l6ttQHhP6HdW8Ng1RGsxHWa9ajfeH5w9vt8/cGLBJdBmlczd5LIN21ECPEFFRB1d9T+O4
aylIuq2c/g+XYj+6mvlo+BDndfokhgFDR1cnXmiksBZGX8uOuab525JZ+YOH8Kdn4FGU5hREeArK
1NNLYe2Vfo69L5SLE8NqocS8sF8GgiqRgoGlzy/pTg0fXPUPY0k6HVLWNXMahse63v42PVHPy6ZU
W0hJ8Ip6t0asb4UJgqYHBLp//7G9fas5QRB/A958dWL5Z2pohD9eOcvBDWucWGFuxxCuFqqdRIHq
oVGo8oOYgrdbBZI0bM9GyeuwnJ7HW8cpyMfArdywcTsnAhCnrgJW2A/ekD/9Kgs1IVdidnd/teV+
G8AuU1oL8h61vTsHKEazfm9VaX8DlLnZukXnf3A9/pU8ktPZgbkFFxN1TTp97HZPH1lZBBiAzFqH
6DVoVphnU622tWEPEBkVPXIUbxblajmn7YWcuiXZ9KNyqflLYwbTSy30wYv9gGQ2IBFliDcG5yHG
UrIiNCsutmMJ6I/OEdsIvVroqZBU+cKuHVllPLclqWrNvE8za/wpqe8TqkFaTIQLh5W7tNKxj5qR
tRWtC3F7Ozp02c20VOLLlOtsWzTPru4aWlrJpnZk+RnuyuTiuk8wSwN66X+kTQMGAiQl/ffRAgYR
N2y/qHA2VLXSJe+IpfT0b7agtLPl0VfPsu+754Kn/bNIZXwTm1OQsRlZYvr+QmE5yjqtrrZF51H2
9qVh53g5puarA/Y3vgi8kgJkTlQcMtJsBfa4FLsiWWRzgYQ3FTe2JqiB5lrv0bAplpLDn8q8S6sv
YDaCe51+mKrzOO8TGfoXvM6uwivbmog57eFTCX412RblaCRXfWnRSwvmefoaDwKaq6QKjUsem9Iq
RazVpxRgYRupBUA2ODgSz6Mi66gcGum8FPts8hy2TpMFr4+bYkKaRFl9AxmlPbRFkGMa6mJuBFYA
Q9iL2bWjuEz4X9gSOt8QqaY/XXMY+V1FlvSRAHH5UM5l3G7Nbmxvhau1L2zdlKLfkIFVyGDd+RsJ
xnjB1KUBLBsLDYlLBkJr2iY2ecMovCX6ERjJ1H5dq9a9q3KhXQaM1VfotiuX8it1Ylqa3VxfKLNe
tRyLHzwEVt0F+25yx0vchTAVKiIY5m0bBJJhzfCRENJSQ19DEEiOsTOPDSpICIybOdFopPJs+Qfh
c2cLIa5Wf9P7jSJ7WBPeEzJQrQ2zpvD969GvmqPm1Ol3szGDYp83JIIvaoQcVuRdfczQ6WCfwyx9
P7iL+cSF9HI7SUBg41QvD7zX+ABjGKs/ugYT475oJu7WrFjkaHPE3a2LF6/8YLfx9iTARw7rxfep
HmAiOZssswm+MwZzM+xS3dl34CRClmDzuneh57LtQP0MdiP04pHo9tI+vj9Vvz3VspkjlNvHca4H
HG3PxAQoYLtVtmWGLVSFGsvfAgewNBcUmfTyKoUVoLeR8UoX31MrRXAb2I13a/LA6a/241VrIOF+
/6beLlV8zi7HWnYp7MScs6VKaVgitcog6hEnI1UZo7gDLQcPghTP+/cv9abux1aWbdf64wPD87zz
LUZQNFZve2tmtOmOaJmGOZzzpiY63LUvZ5imf6WOV4cD4kt0iZm24wDSbGffi/mcgad7/cxE5RM9
8v6Nvd0kwOxxfh1/0aIA7jmd+7PSHaWR116oi0Zd6f0IXN5yWy1qfPidceHWL5oaxg9exrdVHgOG
jsWZmzkL/uv5IrfkrZ456Ug/NB6SmzZjwqcMSLhgD9iFHlEfIYpcASyFdwdqwzuWSw/tIwYK8wWO
ePX6/igQ0XG+BlIwxmmzpszQCCTV4HQcDDFNmjXAdemWob+wIbA4UeFyLMRJGLcZyoo5g7Dn9f0N
ahiOI2bL67OJ2VFdEMRtfB9maqaoH2vvOBVYEOHwpQC1rQWK0UoChL27+pPbI0dm5ro6iKcLmoYB
sQBGV5LTlljOSwGQ92C6xWiy/nYD1jhpiAMk8gRRXtyUGAZyg2U0Npkkt+PsuJ9SJ6ndLT1zQwL4
MC3CuFSf3eBJRTxKsxKvTAU/U24pm7nf2npiklFVN05Hyy0FvRtHjM8+kh5Mpbaa622LBv5o8Bxe
rdYqUSuCkkVl11U+cjUnk9W3LmmAtlRzr0NfmyfsnigGfQNqnQfmpYEWmnnmrWO18tldxkVFBvCW
255519rGyjWSyM5nfQnJLRRP0qOUsOvNqTIOo29qS6gcHRgc4Oy7gTkFmDaGS2PbpHr50vUEHqcT
VKg9bnMKXgRZSiLM6MTDeMlUB2EZ9YAD7Qcp9dQo5zvA+1rbsy6W1Q86Nrp6yhac+c9LkDrk9ZEO
TyNwFrlOYHbr9Rcs3PKIQbO7mWTrDledlwc2sqZ4KcK5nBr7SOBrJyAnqiKLPGcQxr1Z+H2kpbbV
hb3wdZRCmS+yrdO3XbvFO5HeZkMXIFVB+/CkJ5PjU7+g4cDTTNwunHtB76rJWqMLgR/qZiQsXX5L
Ydnes1An3zxeoozeW+Z8ZdO79o4DWEobGG3tK8hyFsoa9ftnzpNY+MtcxBiym6yLj/48ZmoD8nqg
VlcVVAogZeWbrJCIEMYuVU9SuuvUP83lXs2NL3djXXlPTTd6eGtEOUVtljVAkD2rB62OXrvYKW2C
ub3UvKar0xFeTmoP3i2QSN9EEAMUZCNItyGkwlTyhV2D1FEsBXRhG5FVc7jw9RmRKLPqWVmNVu3o
HTts77Sh/THOQZMeWrvtR4Bbhtlv0Wbgp0B4UYp9hyTpKl8EZi49S3zzKqjX63goeLB62Onqi5hN
GOS2dPdtDIQI8ezKtuclnGjpy1h/To2aF5AKufZ1tSnB4Edg4YVikU5xwNmRvibONB60KoDInMXB
pIeeUVqvSz27n3vVkwChwEuDiSxoJoSzFGwL1YSAYD21aiuaS5/Bq88k6I4ahcTQmsrpddGw0W4J
96DJucoi9p2Y1p1N4r9qjYZ8qpf4qUM8rF3PZlXqzxhECBLJeKkuSObNfzie1O4TqQ8U6cts+Aos
HUgu+CcdRXSgPUFg8bJ1V6ndV8oarQ2Y1eqRTx2NCcSS8jOp2O7rYAb9k0Pu0s9xcAcIj20OkxZ9
A/47mwwKM2iTr6Xy0NX1OspncmCVPaHRS9EC8Z0h4yWKuinRVhg+++eWtMktB2slaHxPyHfieEZR
M3oTdN610bQz7QShAcxjI+OzLA0MRRIeI9ClpsJWmFlfhiot6JMW3XwBiqFdzfRJbh41rRtq1K41
oniThirWCicZd6QMFtOlV3r2EC2cLO/iqRtfp6p2bRRitf9c9IlzIbvOoCNfDhNN5XRJrg282RYq
Q8+Yt12JkJbGv4T2aRSV19GXmS3nwMKCfgwOjFkfk3LSMwQrHuK+Yqiym6oW3bgVihPg1vJL39gJ
N1mgmhlufN+2TYMiGBH6Jgts9MCmOcjvlqYxn/kwuW4HZsmEkj6ZHlvFwPbbTuRw4LSp0F9GpZFd
avFVin2wUODcZqadvuixaZUsKaIOYEC1877J6DOHo17Qvkr8piiwxKnaDYFiTvN+wWr405q7wj2M
Ta994kmLjr6AhaK7S0e22Q7Ck2GbDkZW4GAzgteeM8Km7YjU2OX+SokuqxxUblD07vMQAwraQoot
v5OsrtfUO73ik6K7f9/pNBpCHPD1FeaVxUK1CDlhI3t7irfKtlOwY7bSxG4EHk6ny8emkrgmCWQE
BtSvsdEtX0WqwS1Im5pVVCEurUMeZn812V1Djwltpo6YTZs9VJVDOHoCRb6v1t1Z3/TGayUUVru0
hj8Z6mY1xERuZaNNnJAGrHKqaB78/2Y7/qvj9//+L5BUv+2W3qZVDX9BpRTfabD/yr763z/yd7/d
sv7l4NUxfYrC6xZq3er9Q7taXc9wGtn0OtS6CID93367r//Lo+VrkUoduK73yyr9T7/ds/9l4YgG
Jk3LnRLSfwbCOT31ML1Qe6TlYuDGpnvFHZ5u6zSWKmQqurE6ecdboyFOgeQE2nw4p5jhrziVgOHv
ZcLhgq+rVFfaACLq028Ddvd3KeV3OOZZOfTv26Dkt5aqSJ2kqXV6G6vxSwZzxW2gBSm28TTZwbHB
SRZvhmyMv2TLClnIvbZ87TvXnDhrB9m8y4HSzwd2EfEtuY+efYSli+PNThMCkwqBF5GlZsj5g3ad
fNA6OjuxuAFNa3rEnAgp5PIcrbMdcZ4vgcEp0dqBrlo2ukXURRZ76qZx9fZySExnB48yfZBKEQPQ
5+6x0n0apJ1tXCaDi3Anj1EogofxP+wRn27W/7417m1t7hP1zaCeDmevM3SGZpDYMBoVXh5ESsGc
wCNKrSGCB3KfL5l1rKUpw0UzjEO2OCIsDYj2H5wgfS70/ypn/9wIOpPVuO8jYzirnBVj181Gl9pw
/gLAwtCi6x+z0Mo7JOFjFHe0nDgiLAt1hjn+j1oW/1ybfiV55y56F/+sjy/ibDH82OP5uBZaSSTJ
iQ3RNNejAugLXGy6wpgdEdV9VDD8w/C7Dr+WCiXfFWqW0+GXvYj10W+tXZ0k1q7SpgDvF+SBA/Vm
Dw7JWK3tBXBDAiTmw9jPACn7qYICGlPC/ODTWi92+gjoq3Ky9ukTo2xwz15TdyFMYDFBL3EgUyQ3
e1ouQmzvXbKB5kwWIyEtTX4hcnMmGALx4V9kTBkWtf0u+euDe1mvdXov6CmooBommAemsLPPfLSJ
AIsLGez8zp5RxA5kyaFIiq8T3AUAKt0y/pzRhyCFpS1vgMfMz4OWdU+DQwyLW1NZNIe5/SzsSbua
SDPD/qmlh45EmQ8mpLfv7a95kYoM5103sM+eIGcAJ8n0MdhpJCthgOdcvO1ctshKJNdmGZc3QHDt
x3lukw/aA2dx4Ly2FusBNhXGidIGTczTl6fpFkqVncwwpxI+Y5gtFNGGfLAcoSoK5qyS5iejL5ef
RZBOh6nx00skqllU+J76oPX/S+py8ry4Ax/4BoIGwln9X/f6W6md01fOuR7/WpdloAgKaod8qg3T
2pWyyuWhrjhnXZjM0LfLDFuDuIxOQssFYhDgkzAWDO+dhUe6I7TgE5jssKlx10dSUODA8dWLIbL0
2bjSHCuZ2YpVk9qDOfSAUaCFDEjumCiCf/AWvvkiaFGwxqz9A/KHwdOdjjB+b9fJsNNEmBTVYejH
/mDAskG7O2bh0DVWhK1wbjie5d+mYdAOgIRQRr5/F+tFTofWQzlPKQWk5arwOvssmZKTzG2mPjIx
8+FTVYhZNoOeg+RX3nNdlfb+/Qv+4WGyuFqU1oCluGwbzq5o9WJqjTnoo8mex8+61TQRLSD7ydRL
2Apdhp2yle10hai1vQpaR7+YSV+/cEzl3SN6+C7NqXwZFhdTwGzmL23j0mwYHMKb5qZE8SurAwF9
SOdTp2psbIMqpj6ted/e/x24tM5Hjt/hsjNi7TXYm50tbhZ6i9kv4iFSEthMKGxd7dyml6+2lnSX
jQH9Pw566O4Yfzix4IORVeM9jrK9n2liREGa9NDHTPfBZtnbOZlDIFth+bdxYa1kB3BB79/xr+7x
6bNe3Waga/imXRdl5ekL1weqoBcmxsjvRPbTMkv8OM3Y36LvmBHmpubB5IM5wgmpHjxt/LamVl2Z
Df5YmXSIiiAPQBWIF7pGvqtuTUqlodKsCuNQvMyflmZCrbzU020+qWcv0YrjIOJrEHo5DgiPJRYD
+XAzkTx69/4ve/sSr58R6dnA0VFUnM8PJucNn2z3IYp7fQb5oPW7AeX7LTu5+Rhbdv7BO/z2ehCC
2MfZCE4pSFtn64fTW4i0Y2eKzGmqXy2lfWfTkcmQ8uFX0Aqq+GDx/MP1bNqmgcM64K/P7/TBiXag
8F70Y5RJx372gez80JbJu3RWbBoxk84HE+7bPaUNkhzpDkx6NBbmeUIxAeG1TwrbDBqjcba95QGD
oAyAYqboMG0M3g1VNPux67VhR1YB4dt9Xzt0bxrduOvxYD9Zyta3Ch/UB+vS26+OOwOXzqmXrRwf
1ulQYKkKNJnFUxSAy9jHc2C8JDGNiqB0+5tJkTte0UH9odRAtcys5QcF8T9dHjMBOzl2s3z7Z5MX
CVI27fpmJrComJ5R9Btf0HXtNbvy1U5J+gaTpr770qHkCc3tgx9/pgllUea58Df+vh652L2c/nrf
R2WFhHaMJMyFbuP3gfMk7Lbblt28QJdY5FMw1N6dIkAPL4d9FOAmb63Z8Ytt7lvQYWBea5jwSrXP
+jp5fv87fDM6DidI2tPIZNjo8p/T23NLkIb40KzIZStwEHZu3pI7nV5BbeleR8f65o9V9wAADkJw
KfXH96/+dstCmjd/saYi3KaHdrZbyiRcYSuQVpRnwtQetKZvnkfdCsabXPJVhaVo8FYnE63ancQr
lBNX14iDQahjBs5Bqv94688NeSQ3GKx0oODOT7UJaACdvqXNPDHSfB7oZNEaWcNotWL87BnqihiB
j1p4f3gISGBXdRRSMF6GtZv222apWux4QqRkR1hlLA56wWD8XFVye9LaPKhDY/XNC2rjoODM7OdG
M/9xkf9bjdZZ04i3dBXiQ802A+xnRKafvQYT/SIzHVw3UrGF/6lQy0L4WTaSGz2beneBLTmvjnPW
d2lY8I9cgcZqYAQpY5AYGztaM1kaV80H3+5aLjnd63BfLvt4zkTrY3HO3w93NhWlai8imy6mTl92
A+xF/JnwevQBYIfvOw0p1QwMbv/Graw9klloOkOm3ONU67go1WD68yEwmiWIalr8UHwGTfdC8oGc
xywb11JhhoZnL0fspNT7sfJ9sGV7Owsg3V4lzj5Ti48j/Wx8RVOVRmso6iGFzOPDWi0BKZSTo0zN
MIU6GteJ7W5TSyocaoE/YQSugTd5hY0AGd7lrPZjlshbo+ZPblvds9rQmgEKfHCnb19F3BurQJxZ
CwHk+fnfa1xF94ABx/8NF6qcHSL29E9IlINrM5vLg98Z82ry2s+umUXvTwdvFs3VOsIOE/c9VS+U
iKffgS3SFANoRn4a1OCHgvzEO5o5+lVhcHjQBY2j96/3a/t0sr3igszLLA0OQuhgtbr8/uFRYJCu
kRLYloKq+dpq1rQHNLOQ3GzrVzjC7AafnTMeWFN9UrUCfVdMRXM0SyYiD+/ZTbN4ReiQcHJpVU67
J0KDmnZdUg2pksV/TbEEbMZZsr+aM/XBFuOs8b9+tCjGUWjpuGdY+M8XVkriuUb6uR4B7/RvLBEE
T0ZtyZVhkryQEAjAdwKauY2zVU41OzGsz1mF7dTSm/HwMUadS3z2B3vWXyrZ00FFEYcSO0AbZ66w
utNBFZRMmnaxligWSYmVn3Vv3nRm3D5nrh03n+gm6UDdECekwE8GLLBVL1wsOpZ3oZwY7z21fYg5
ss/FdTCbSRyNoH3Hy7HD1b6xRDY4Vy3q6P/LjcOFYKKlWc/Nn904b4JZI9OaI8OfCF/rAtTPO+r1
AXnsbvy5Vp0CQYj+hfKh1dOlyA1j/NJDPk/WpZp4N0cbDLAnssZhquEQPPQQelaT/rrjlkbv3Kce
YPyPbnzdQ5yNOLeMWXM1KPqmd7Z+jAjAcZIYS5R1GO8A6hnqL6fwb2muJfc11MYIp472xRZrm4vm
9ROkYwK1QIbf5IoP+/2v6g+LCWXhVYiJ8tOyGMrTF0BZA6cO9vyR641zlMQWNAVzyi4a15HXsXTb
KgR4fuE3Y3DRaApAkLFU1/yXo2fOyQdWhz9MvbjC+DrAtTNCGNdO74aQ4Nys5MQOJ2v2pRVj/ter
dnzQ7DReyxAmoeGFiBSQp6vEFf3zVMDs7kmY2S39TKZbLpY7FMW0i+RQfrBt/8MMxAkI6Y5P5BJi
kV8L4G9Lv4ndzAMpuEQiHjT7uqF8vQlcoonutEmkzba0stT7pGF03YNyGvWIWHML8FlAyhEtJfw6
UTp5jXFNuZ5acuwgrAj92Nfn1dCcVhcLKq4mbL1OYTd2CL2JyoU+2pGOsvXRUP/hPQSeu+4mKY4w
AZwNtd+OhZUXmK7rOqAVnpqY6RPXB/uXkKUtHLlcW4Q3HYG+PWmMyZ0lcvcAFkzui5KF/f338Jd1
5uyzYEpH/q0jbObnnL2HYChk2nMyiFK3Wo7ozOqbWvE0wCHqWMWUZezUbEkEIyZ+6mlWVJSkfucT
TxOl3UB8oVqZfgZzBSeTJLB3EJkFjD1SdrZQ1UhxL3F2P6FUMFHepfmXzuyiJsnV16yZ8s9l5bkv
7/+mP8z5HGHJMmDd4vNCxH/6NoscGkIh3CAy+cBuU6Owrl2RQI2ry+KvwSPdNim6FgxnNtPYiIMf
WTJ+5UGsYcBz+qD0wvxgx/DHW+KA5TDDrZWx8xpF3vTKLOi3RAmFoivhyvYq433F1gwUxRyMeY9K
s38FHJPcMC/M4cQmbqMJA7cDP+WWBqj9wT2tT/b0yVOmw0zBg6SfyQM6HaVBWt2kG16MFQcdz5xX
0DdA6l6zpx/Ia220Z1t61QdHvT+8b5R8edfoi9E5YEtxelX0GUNf+Zwd0i6x9xQ+zYOqMZrmxPXu
EaVXl7iXmteM7jR+Ot39OVoF2jSiRjdu7TR7IlzFtVYGyCZNq74EOOfeaAES0AKjdoqaIpD7Bi7I
Tsu18rjUbfzUEL3wxEJzRSK4+AdM/e9PBb+KBr+PIxYKNq6sK3TW8IWcV92LUpjrkqjvJDlOwdZC
IYOICDvWUx6YECzQlYhlo+hIJCGTcFuEVm8GR7zzEtnrzJGTDAHVLZulssb2pQYTmoQki87LbpKD
bt7MOlafjQ7vAdGxUU6EZer+HkGIkNshR98QFrX7BBdgfo1RGtJ6qYuXZmWNJT3ck64FJYkL31At
YNJydRFamGc2MZ8J0hH2xz17N3u8K4i0ov6ceiPW9tSevjggANpV92NQ1Szi8sLCHTPuBqiU8Heq
otr6bofCAO+AFoQ1GHc2BARzlcfY1okrMEtNEBhhxfcMHaSlHCjFD9FnVh5pxdRzch0wvlwO7HLi
A4KFUYQVmh3JD9R60Mu1UdxTyBE/M9Mcg83MjwvBvywYY3pSf7YglpZd1sjuxk6HXAfaIqHnN9Ma
YIqSMBs2ned0BiFAWslZwZq1SwAg3Wsc2y2aNbq3nJa0EVNXE+uEBfVAl2/QD8Enimu3FwfpdMNR
llBG4E/kRJXECcmh+iCsW1JENP3CaOix7dBQp26YJn6nh2mHo2w/KtXC9ihk+cDgMR2KYh2ouEhg
zTrE0WH0cb3vFUwDmLofTH/rCnL2QjKd429ju87R8JfW8LflsgVAUKdM6bvKyIyLXC/qSPME34vR
ZdfWUiHjQzXXRgaL+IXdWMWR86Nx/OAu1orVyV0wpazFtrXxzbH53Eeq20iafE6Muzlv1bEkqPCi
zh19V/qEmCP8OFqJ++hLDCgDc/MlNAvyxL1A29MUCXaJmsk66zP54/3bOj898bO5K/Y4/upF8vSz
01PbMfvjIIh3+NrHH2UxtVscruJu6JPyFX1KE71/vTd7F2Y4TmossGaA+Ba96el81xYDAQtiIPgD
UC/827i4gCRUfvaHAWY3aL/7ILHrmwW/+xHmLLwlPR3WY5aRTWTSGA5tizxdXtxZVA945PJHp2pJ
LSdk5FqveuaIDiYLKCt4KbYuDf2jt+lvHfLpk+Sw6UI1oPKCnf3cfRvYk9OafRnvWqNf3B3ZusI/
dmXnlqDYVA9nZE7Ti7hkQtvrpbU8drx/sMz6RQ+i0THG6ynx5bgvMAaD7xk41G7dMms+Z8BQvI3h
VUeAw4W1NWqp/4Vai333UGdgZjtf1A28pFa9iNq+1GIQ8PvYG530opNSkIRZNCks6srHkU1YLnLZ
pfXq19RFdkcGjWzrPcU7Hx46gt/8IMeEUIwG/FW5G/qhWY6JX9bqLkA1JrY50YsX6/k6QAYpDGdX
CyKajvgxq6+E62ZtlJdmseyIJku/en1Xl4dJ5lYRuphT27AEiCvxhRuLfZFDZxUbwxdQYApKYxCa
eV4U7cR3JohSPVGEEV9TUbs8yT5JOU6llVFd1EuNCX4aaOuFfmU5N6VvtXwIeoYoIx+W8S9bnysz
AmuWV0xprjHue3dtMKF0qZMjyIdk2hJIgSYA/q3Ch9qB/Nm0yI+xn0wLJKOhzPzxYCB6ri+8MrDn
61xUvYUpdWn3oz7G16bJ1D7r7bKOtfkQNwEbIlIUIakPcWl/Y0X07wA5IHJSsNJRGNZaQL8xB7+v
E4FJXax7tC1VawdCZjhLWOT2OhuHQu0tivcWn4tTyDUqXbfzMCW46LOfacGdzBMP6SgwUH3HUhQI
pmG5PNXaKMbdQjDwndYoKPpaMQzXADiV2GYWvxF/Ti0P5ZQ7pMo1HsKvuNfcaSc1vTZX904QbJyU
wjCCV3spHzGLZzfs8730YvKTYe8ZIqkfM83E6bJAceqeTM/o5Z0HHnPYd8CrxQ6hrva9yDm7HhOH
NXM3L9LG9RrX3bOWqGCIENfVK6LFFMQsaqoECQ2bZ6Rdm4lLEMTIjMvZdj3O8wSYsOZIML2wv4Kx
u7NgjhtbK5vr5yCnunQ1Ia9D+RkXutg6et7vwYIJtcmE7as9kUHjcDUMhcH/CXUVdB/16DjKtczP
I8D15UPNMjuEVp3NITlcRX0nDeWy8vs93lUd0muNjo9X1xx7L7muUcnnu3iZsgcyeCEH5b0fT1em
tJb2UVtaFycU3+Z4zARa6I25AK3bT7XjDxvb7yFCEc9c5VcLcUJqxwde8autdir3i1mU6d5w0f+O
FPSrH4WDeHSjj3pqX1Tt4NJM4Z/vDsFQBtPWyFCsbs2sM/qNSaXTJmWmBcgzUpBdbnn12nxTjTYA
OBTyIkq0bvYi1xcIqaTht4dKizsmdU4tHPLG4MtoosTdwnucwjTzVs6bkPTZi3469vipSRT1s+BR
1LSR75hQMEXUypiScFjWVsxIF/SpHE3B6uVLGSYJnsLtYLBuXreGg7reTtjKRoYt4iVcZhxb2zmx
gRjFHXE/29IsDQcF7Rw8VmgTjQtSlZxHJbPxuyP6humtGUgIIKjRkpE5EmtwqGKbLptG9VFuOrGI
z0R2l5DvhrLudoNcAeQaEvcKbGSiCTaVgTEedTPv+90Iz+SlGHv/x4i+/MUuBC4ggJmKkFIHWcBl
V9YVCbHV6Ds75MFAIot+kPjDMguiOyyNHGuaPsJptBr54tLuFXvEG3ADi0lblnBICArelw2usx1s
S1XcpbwxRIXadavuvZQfGiF2Ycc4mRDqdrk3TZddUJTfcsNHZq2ATeZIHZzFvtdVqy6A7rHjK+3F
GOm2Celepzb8JK0i9Wlj9hnzROOk7FZorAu8lY5bHoRMPLlJSpKTN1SyiV5PBkVMrFP66p40BfW8
oIhWWzkA+rsOuly2O0W9wHyGFmb/ZHSd+rLigLVmpaX2izbbaKbRoi1XIzS7H5YlJOXmhTS2neVB
L0cGvEAvXLJUuA+JE2hxCLNkNPfTxKe/n9gRD7u8nJLnXrQVOXZ07ayjC5jiqOV52R+LvmseJXUA
A2OLqubrKdNkz0vpuEVUasY4gBTABhZ2nmKT5uuSrLBuZp1xqKWprRhSl8RVy1JggYU/paHl4KQu
gCEkh0zpYPswx/s69mSfFziVgN0h91X1hcbudOsElWDs66VVe0hi9rhxW918KsDOZY9QlFnK+3IM
xEWT9os61OxN2bGp/qkNyvaS9nNyD8UQ1Pzs5sZdkVZouGFNTvsC3Ft/PeOrfCTViDgGWZEUdouh
kBhmYyGAGsSxzRSb2ourQedSU04/Lxu9UJGTx94vbwSSqE5HmZEbOBdT16tG1ujM/JT2PXwuawky
65L3gFyWxinVwzh48bJ1PY/IT1R4pLmVE2C9nTFZrX9P72BqIgwmwY80J0yZOIKOEiX14RaI3mgv
2RZ8Av8WRzXt8X8oO5MlOZF16z4RZvQO0yCINnt1KU2wVIc7rdM68PR3Rf2Tq6xrJfsH5wxkJWUk
Ac7X7L32MgfLdZtnkgKj2+kF6QvGwH6kIiDidyUNZGdIwru08cTsezVI6gjc7Nb8UJTwIg4jf+Sd
qhmb6i7uC4fgsqZr08bI6vOKc6W4Gube67mPcAknJUyxem8oTS9qBCyaRHD/g3MWbqg/rKkCBz41
/ggA1rYfSsSFUSJqz6X4ocS6rgIcJ3WgmOR+wxpkEwdAjFwbWhurzxwo6p3WEbvZreonLBPRyoBs
YcB8ycqFF2HDJoSqQDHwghcWviA7GuckROQcf8QnZOyHmrWZvE75FH5HuxZrVt7uCN+lB/DHLCLv
a7IjuvFNjlgUdsHk8dPo8revwqqFTuc57uckanExQOczmIM8UBBEcyPPf4HFvY1ptVnLT/Di9ht+
huecp4XP1UHuTzhdGDBNHsGsoW5LfB6t7T0T9Ij94jblRtLHBsohSNAOcGflpXXvNhbzchIHZqya
0GzrUzlDo0Z70xK8okj03tfdvGYYfKPoMorJsk5FU3FtbKfOPymmrzvmm+V0MuDI8/shb5AcuEy1
6sTRLX7bgsx1bF8Vr4qWBMfxZVsaDf1u6/xfopELDpJRW/bzZvUCX3SehdkBqP/47McsotIZmsuG
SMelOmo2STk8DFlBUkez5W0iuxGK5KbBCSNTrZv9ghJ2PjV2I+YDpwaU2L6awzUB5qLcRMyM5E6Z
WSPy7SfPf+46D5skn986jQHZ6UnHQU7IpTGM1yvt630WYDk6iyZzcj5Fb7EQjEbrhD1oG98YfNr3
bThYZPqwtKwQ829D+5TX4ZQdbR1K1pqOV9rEbDjo5z0NER8DlBUfFF6R7RhVamQAMQwyOGbaD+vU
Yi1anPkFw+ylnTBPIEDLtvvOgLV69KM56JH1keRzLFfX+c3QyTOXRVe2lfi2ttIZzqqbivGGP6+H
uPnsK3sUkH2csOYZVd5bSdcxJdiGfJRvS7X1D8ZaqSxbcFLdyR9KEFtZ5whSvxkCiLSN8wRAZ+KR
tAAbOJTVW+7U4lMVR43Zu+EUgveE1+o+xc3Amc4eDTdwaC0Cn4qfR09aN0V/IMaQcwiHuZxPEKnC
/BXUl52fAtPIRxhlbnflBGcOI6S7PODMjcuLZ3yixhtWhBuGtI4k03LLnWAX59tk7gqfB/XO2xhz
PBrtq+qsajisqcum4Ul2HRWGhBeGCWXpW/baKpLmTsaTL6+dkqZADo2+6dgON6sVAevWvmtXzlTl
wQzilkfRopDEornyK0ETpjrCTpx2ra6OS6O5JwUyFKkvtLkj/JAmgnew49xD0MfEwAkevY041oM0
W+32Z4HbuqVorPU5wxCY76uCEfrJhpLx0nmd254wnVleSsOSOdghbkwJ1iswgdtq8fLEHw2fZBFY
tZK1Lrbvtiot+hAl8wt6U6I9Fo0BHqcNr2xTT0ALbRROHYTgxrJSxQo4Nc5K6Ew55t2v3J9ZfC2V
ZbyHwgq9Ez7E+jth63Sli9ERQqmxLSAwW3X3a+mp387waab2GMhG0Oh3C6xQgx9fpxY+jfoQW3PD
zNAnufAQCXxD/tANfjITJGG91M24TZdyu+lig9rvP96eBpN0dUByaGFy/Zl9ZffB4Y5WkB51AU0I
cpnH2RwBZsWnni87O1LFsCsdXwVJMXjjcYRVrdJRogw0jpP/NmWvyms3deXAutHzLmMl6jC1fa3V
BdsaXNMOR7+PWxoFSMjJ5e4rQWt1x/M8PeWmicCU1Xbz5hR4/I9a+XZx5ewdnw2tRJiOMMh/do1x
LKwqm2d/iGe/vqoxb07MuZuE+sRpWUCC8XiLg81+UAuVN5FEPbkKbWGij3j2+LvRptlXDIRZuikT
/aH9DZpsaNJhAFJzVBaAg3QiUefjnE83uBHBG3e1DvsQ1rrT+3sQwu5wcJyOfrbPVRWlYTEJ0jbi
TRQHlXM/wFZv5NskdBcA7OyByS4ufwfyO790LSKsklnk+j/VZKnPk1/P5EjkevnA3E6+9F1r/+Cu
wCEoqZCAmwSZ3s6U8iPQYt01EH6Dufo5OHI4+auoMJyGBEdh35PtuveFGZbnjNrC3rtuOyKSrmXd
JoHTgYXC8jC1u5ICTtzJrXGjO9F0fBxgv7CxlRszM+gFO5EkdE1+U6dQpj56dRjrhNdBMVN5rE6w
h0QevPhousDBzlB8Wx6XjGCneHCz+okqqLxr/Mia7iTY4xMEbde992DcTlTPdayeLOOO5PzMFoZx
V7nmBbgWAwPPzwfsWbxaxCe2PA054qgRMWbkVgwBNV8671GXa3Bcigm/JPapWJ14YsjMQweaAk7G
0phTtGzn2C0DJuiuFYM6zWSff5J5RzkA2B7wLubMi8REuO7tjqDz5GauzFLKa6fFtAw2YN+jIOF4
YpF3isSyRYyFmQJ5lT37D0NLBi7pYyiTkrbwNnPwBzJC7FXab2YUEdmxVDoXlEe2uawL9O2EoYO6
u42l8h25mc6adhEguJd4ZcJfOaFBraJdTv1A6GG8BqQ1tcdNe+EjNVZvpb50zBVo3NanBGk61UE2
1W3qi4qSwKNZzaDEttwnCRa5H4yJtcdKmxQVo+eBvD/MbGe9lnF1DTT845OOm4mBs8qy537IrAgy
lAnOPfawEQNYNn+TMO6rQ8fCf91PbAK6R9nGVfsx7iYrfvAqAWKfUbVg1o7+mrdkZL72ccPLihqL
qgF0OxQgOZGUm5NYP+4mLbLmCRCaDM899Aj3TPZwNSTW2vBK6ZxBdqcFHDIOiKprG6oP+uVzVE44
JndhPdifF1rZNR0NlU86O1pvBw2/3MDqKLO3oog4BpeadoqVA8L7vRVlxQfeMWF4YvXsEj665faE
e4Wp2dUKlEegTzaL7xLyVpaAty3WpO/0Ujw6hBVVULM250cN0BHxnr1u83OmMyXTBip1cyoqFRwF
LILivBEVQI84jNWl8JuSIG32Jjfym7O8KigAfQKIHk46ERcoB2LJzZpoR8aJaRge7KcI+cteCb//
soHlJy3A41feLUPH0dAGmt51QlhLmAIaOV5NwTKND+O0IXpHV4Mj1W0tdb+I2QDfjmTUnUVPN/zY
VHb5eWnL4s2bSzDJbof5HQd8GM1JJeywO8+DwooqByNfWU2NyeiFWGKpK9aPW1MBCLZpupcLjc7E
Aq+dsrRZWujMDKrkRcWaiAM1SRzlTQfkCQA3ts1dbhfFPU6d7FqIXug7G4Mhh103wxwLeG98HVmY
KrJqjP89ZuCXp3WRNfre9xiKHFytSJ2QNh0+Kd/lxrCO6eRyhavjb8+QVFClCwjybjIwkH81tSj6
Kzem4Twms1l89Ya+fnVWyUKy4RH1H5VVbAFm+XUyZydv2/tSghv43I9ugdAD5++lakp9c8V3wKXj
GQR7EsJ1n/gGmPAch1ljfVmGtvo1i1BgjfKj4jd9fdsctSa76iFYVlawTWu873Oz2OREBE70IGP+
2R0fzY2OjrrZ0hVR6xnBNYCwUQD6/ZHJkSKiIsoo2pbK2PeYQ6N1z5dCHe4RGP6MqReyjTZ5/Ast
3OSmuakL+1Togt3gPIvqSepgHRhTcCVpDM1EvbtNMe1TM1/7enMZdwlJBPO0Eot1iJ21I+eC32hN
prbE1Z0R0yV2bL6HlhBmUf9CaLOdo2pyvjMbRMZSZREWNGKJ9xb91gqVemheQd6ULl3TqrKnTWr3
a9EvodyH6Bn1fpkGq0zAxUIKRwsLlawqrGG4SHvw1V6Hw29G3UY8x55a+gNJUVb/4vFyCtMeeUhz
6AGXLpyRmQe5emAPf7Gnza1upS7xWrFFpvq915ilB47f59beUnQ4O75rcw4y3l97AXEDffm4Ub0t
NOsfhpV5xiUau6W+aNnZ97jl1QfjaRqyIVoL2p0WMvq4WYAp3D4q90IBCNmvQWUxO9TzkgHoLOki
6WrkU65F7ZKWEW0AXtAO3cOIUd2F9XQ4HKRnN+ZBx73oH2yxBgGO+3WmpXFIgXibrFKymIxMf2wl
SvFK29a3OvTJriSDPD9SITYjExGt79GmrvE5Q5ZaUDFYa3CI56ICu15VfcejP87+bWYhooTh3gaI
Brm1eCRUFRfOuLUrEaBiWcMvzDB1nXZeS/ZWqequO/EbE0y0omAcoFTiIrp0lRVYH0D12NtldJ1J
nVRVhvFZQD2b9zkgBkYQaoisOzXMfXkIjDHrLuNE265zQ4nq6WCm0sap2lFJ1JN7tNbWhZNmxSRC
PmpQOWfqypFp6ub2j4aqCUhF7QoE7E5MDR4z+hy+dQPKmQeCOE11WYJWv/plIb6jBgYzJSEU2McQ
t/zHzOvz5xkOkoF2bMMcIK28WEm7KsfmOID/SPqed/quszXirZUYNtIF6mZa7wKqvS+bHfJuMjnR
rvshaMmYysON35BjzS/3PnOzr/HWRV8EJASmuhkTqH1NQ7gysRxAE1ENf2/LWn632yn/ls3FsJ4i
iyTyxApr9ZMR33T2zeSIQ29nJHC0cbcB/42L6QN2odwh07IOVWL4Zhj5SjdCO5HD/2USeqOLdEF/
dgtHfOlKe/sJL2rsoWEGMLzyEjrmgedZh8dcMSHfO/PoLSfyyoy4tvFt+slg2Mh7knzmNpX8VtGx
mXv7F0NWP3sVXdGG39jdEuND9+gTgVk4k3MAR9xELxpNEnnwi1jmX6G7EirnKgjHxFT4CFcL7kTv
aetw9ielp5iDU8wNPjm/orofypn9H+vh8q2NIbKqYJXNvlp8cayUiRrmkF5PmiMqliMXgx/TOcTI
7NygZ5TQa7KGd0UGAmLX8OVUD1KEpj1s7KS/zQvOiiecQuB6LTGX4kopOe1D3jlp7zfKOpAx6ZoA
ilWWhadAzvVPTSyg3Fu+bsafK+gpBD6mXovd1ueznSCXoq8nrwdIFWOAMr6XDK6eCRsKNTsy9B6k
isXzF7/r1HqXgQCITyQjKcIYK94IIEB4d9XcsETLOZNOiZ+oTnHhx+5FTSPrfe+WeMpo159IjIW6
WP1egq0A34Y8UwOKbsLtWiiCX8GH+Z6fIVbqzUm1LMvI1Bv0T7rpAqyR41q/eRvTT2lrGqq9Qq1o
f2g27p6HDZNfwUMc6xPQSxHeNb2HZGnpGNgnoirJSqyr2tag6MbhI3F1PLB1o5ijKqmjKG3Hwo1v
cDW3SCZJ7ivEspJbGNZ2PR0txQUgdGU2uGJRS4vUrjvvYtV5zD9AHC1hUSzn98FaeN6xqG10pzaq
SdITW9bfhCDydL2anhw/Os7cyz6xf2sfUYuMwU5O/VheJ6II7KRGz62OFXTqR2xjYbbb8tC1EjPm
/ZTyB8OuwDX8I8LKFMOYW4h2dTrri+k4uEDebqXZc0ZnGW2Xy6HGbBlCmEHR8ZJLds47ZgHe2aoM
CCiMo16YTIOXP6ix7ovDTACnOfqsRMidyYjk4WWA144HLGI6BxBBD+dsXsilIoyXQecQluhcDOl9
SH/9NQz3zA6tgjURkvg9qXTttN/Cntnc7Cy3aIZAKTqNvm6fcTs69cGztlm8LU44fOw4+l57p5xU
ioOQjGFHjd69dIN2SKpo2T6vsoucC3pgWbJSmEGz8QDZVuppIYdzNGnCXkddRs6J0Lz2B2MGrpWW
4+1xGsFs7CtXaXOsa2i8g2Qzl9hVX8XHER0z7RTRrWKXD9nyeSBB+0c2BIZ9KktLkXiZIGEZfXGf
NDR5wEoi0Rd7z0T+dSYKlE2sxbxsl+PMppAThCDC8Gkm/0q1is9umIPwF51QR+AKRKKAjgNKyAUD
FhISEh/Yt4m5J06lLoi2XBdnKlK2StFtLOo6j5Xmlk9Qb3JQqlAiMrg1QPc22m2ieIyTS0pUvR5k
ld0y+/hPnkkVnqtEtFUpzxBV5J0tFJlHAamZv5bSr0mOmiuLZJ+oAM5DW8eJx0k8HQi4iopTPTO/
YbLGGnUvN2OaRylsdEotv2d4FEhY/UNUsQNkh6D6O9aHzAmbNXN/FzmxkvTdpJJ9qHovU4cMSitx
L369neBNsk2Hjs/8OumtNbP3IT0rOJk1YhDjhJVHTwW1IO2mhSteL0EGFVLbeTp0of2NoBYN/2U1
y/w36dp73/k/JFlQ3WAUEDtCj/hTypGXNj2bM8UpEQjtcWCmsh/nYLrYlprxD7b5z9zOFjbVjhgO
DD4cgsWBJVGHeZc1jLKdNJt7mbYtPJVtXyXNPMpPmmeWAj7Pvzp2FaT+0JIPWWfV8Om/hSi3D/eH
iAMMBYjxGII6knio8n9++KpeYa+wLQGs5vs78FzqLIWIWevM3rkaKpYojViYm7K8+4uERHj/+tn+
TWkJtJTtsPDfC0hYUm2RX7bbYQ7c4XEKkKhlo++QLlXFdnUIeWMtqMPZfhfHIYuIAe3DcA2PtTCe
d8DcAMJBuXU4nHrd2AFK94jRPl02EjkzlLCpPIpsdeVFlz8PpjYfC+Ga7YFAoKjYUa+akiJeI2Be
nGwC7d+FNYndghEdoah67g9yzqJbSk8esWBhSROkfbbU+iGvVvlFBf7No91t6rxYM/LwtRvNJ4U5
20uabfzpIWdKGOg2XxDBTk8sOvrUjoolR9YyE7mcD6MgWAhp6UhsmM2l5ksKFRz7fuveZJGF0d4e
2cKRyeQWb9uyuYSPU2xbzStDZ5zhgx+Q5CKDtvxZbw36dGf17KdpzpC9sL4t5heZ9/N2dHxkV5zQ
WfstWCIcx0NrrG8oV1CX27n0J0bZvmkZslYWA22vzJxDPXfdV6Ky2r+CXf+lAOOrRvyF2DXEuMbo
+M9bzmfWy/RdYO+srPHAGRvtSuxIZ5fLn3pj5eyN2ObvfVx+ncNO/fKzWhyafLsPfcG6ufbnR6P4
zP/9IPxLios9Hag/O3AcRv/Yw//8WJKZCcSekEipoNQPvMzsz7EsxqMPnOVDy+r+2HE37Jgw9Plu
njLvcxCaLAE8TlqcK2fCFU3t/UUu916My4fi0eAaEXNg26BF/vxQo6u7ycakf7AqnV/IZSRPKpu6
4iw5FKGUKnkOUNz8zYVwe+r/PBUCrHwh6jTcsGQ1v7NOh2KkcCJN6TBohtqqH6g8S79/QEuPnAS/
Mxs0uucPVlepSwf+lX+meYTvvp3yUNiH3nLipwC8X7qRN/b/B8iECwEeArwHZy1YbL6wdzeQgxi6
ZAvqHDhhH03ZDITKlnV3r90KjNVfbot/ne5EpYTI3PAYcGeg+PjzG5AsmaU35Rza1uh/n4bOB20L
3zkdZ1v9dFdqtQ5ObKp8vd43pEztI1Lj2U5nW/rfH+XfXwq5PLxkGPf7NqjOdxabsRi18W25HEBK
jS8lrTvjJhXHSdRtxc///ln/fi0A/GS5aCPTxHz8/mhmODmhrpDbwROaxlwgD901s8dOsMVYxcED
kG6CILabKAb+8rP/pcVEoU/Yzz/CSJz74t3XOyxRxtaJe35SvnwxNQuAyJ1rbxcN1ZA6JP/Jvzz7
rvv+fsdLz0TbxXKF6wF6959fsjPJLXK1k6XTVFR8gwCOJIeS3aYkKlDTe2qaz1Me2jPiv7IjBLZx
IMGLghaflsg+NxFJkQSkTe0/ku4xeLKtshwSxyJ3PCkpB7hr2AR4aUatuM+qipZP+WM/XJCRVdbf
3CTvr2EQwzARIgpuCBpumnd61rEETul1kgYeqfN3+p0NGCOuxY8c/821ywPztYugKe7qlTOtFpIg
7jJmmtHfDLK8foPd5M1Mg7vcvp8my/u2iLy4+++b7P/6kLfCA78i/0Pr/edV51W/1DVr7uPUtqAX
10pN6ye7tQRc03Fxhgvmt2l8++8f+i/bNJeGWxSeODpusqXeuzSRL9m9D/HnqFuSMZj8aCozPwD0
v2TpxsL83gtBwPUry5OdIauT/xdefmIZ/Te73z/m5P99zhK0DMiK8+VmG8X+8676IlyeuCDWT8fM
IQ1l16IOvLbD4N4HZb6JOx26tbpu9HzlA08EsZA48Apx7umd8BILthi7GFe8t8fJGM93CF5ZYqAh
653rrB1GN2s18Cd2P3CMkxcZPLBfqbZD6EVDdzYux9muzaUtT+6gs7tYIeAgHnBgbKwXV/UAT9tc
XEqfc+5SOKWb3ZFdx1xnMMx3dptv4CMoJnPAGityRgFdouWloKXHukN8P7wGoGTWr/lW2MVj2zcM
dJdh3a56VnEI57/3vQd3RMikgsIO73JutSrxJ4kfr7UmGmPkuOEngcc725u4DswT0ja5JIwvcUb0
GGGPf7k93h8FIa9b+2bYwNJPSfz+lF0rMn7jfrGPGA9s+H1brNWOuSc2s9wWEK28Du9f0vGKmjE+
ScKqDBnTBnK7mqqrvUQGzU9n9/NfSoH3xz/nsEuqQBjfUBDI598ZxLB52sDXcoCK1Sj345hrjKkl
TytISEv+5QDhRfruSAS+gRcFwAh2YuoP8e69166FVQ/hSMIRkSPdTQDmtI9Z25W/a8/Sa+phikDK
VaAOe57iwXyOJ2CYF3jQbf64zhhSjjfipf0tjyb6bQJHhffM/E0+xDWyuiSP89m/lmiSnK+t1VTL
x06qrgJ0DIY+1Xog2CSI2HHsA2NT7g8rLKT7rGXejpHlnwveAgF72Owsn5P/l8gkSKKtjllpLDfn
rwWl83lS+bKehsGvtk/CQf69Mx3RFDsfoIlzioGbHn0LS9v+th59jZ0s+jW2GVOU3BGA7HKmchR2
zbhaKZy2+tsNh360YWuGl8pZUeFi0iKSoyvxLWG0h2hC7e8Nj0i4+4D1ObXVkY1YLfeDXKeQfVQ+
DenkWXP2aWBpT5wIk4QkWOv2x+LZMzkrc9ETKil19zHuXQwpXWdNv3Vbi53eYlP94K3BxKeOiTR/
ZU0Dv3WUyvm4LqrIEsohr/+iyyA/57RP9dmfgvnFazVESnYjbXb2RLb89DhZOeJbLPKJV07Tx4go
c3M2bA8JCYjz4fX2soI5jsJUJkFhCMpufUnaXhhV3m+ncgkqhWy8/mpQUX7wqrIXP8syQo5uyS5s
ut2UZSVJHszh4ejD8mYJwc1ytzKQLJNmMKQhiAhvaYrchnxkbWfTwRd1w361X5grsvyhi0H6M1kJ
mFUbelpZg/ZdvbZr+RSB7fEa5YrjX4mK/BjSsG6JDf3za7QwB96JenaZZ4U6+8YLcgM4HVfSKo4t
6QKpWyC9OeVLsbqAxBccx+42zhcfxvlZzNYWpej6InzUrOs4z6ZCR6cK2lG9D2Q0/FqKmb1j7eT0
kR00B2uHAI69A8K10Vw7XkDysORQt3YW/W97Yi4hmqucdH41sBO7CzN2gSFLCbnsSLFQ38eiKTRW
YwMDznFUTY5D77RsL+ZNbAlnNl+DbAIfKTFIb3fP+jJ/chXid+Y6pLDuLc8UQ2rVwaoTLxzqDzZS
52DnNIu6RnNJcDrtbfBrK1wG/ThTIg1RNlsfa/46gQo3Ov4jM3KEMPlmwagW/RvdP+GtTKZW7oB6
+O6XW+AeKKPodQSOc5jc/lIlq19rwYJYkpIAMyJOXJKpUUnKzCUCGELqJXRKp0ybcUZuZ9XNR5IF
13ODjOAnmpLuHJaRYi3slqV/0B68lDPJKRI9C3Gs7g6fDNm+Fn0s+Qd+S+Aqm0LvTrlBzFt6bhAC
j8GgUergj6X4hq1wmUkE+8w4durv81EvLwQvQKyfa+3cIem0+v06iq65Y3AJL1JsQmQvxt1kfC3m
oQj2KFu4SaN+c782js1EbVAYCHcM1LjcAJd5C1RObi8w0kN3ScNyWVheQarr2Xln4PqrSq6ndWG0
hZCtcEdEXkw6sPDgU9hVQTZyNQLSe2MrzjmF4pucR2T+cNdoEnNTqJfKYxJtNc+o9rtXnyGZ2LVb
ELyoeQl7QL95e91u7vmdTYng7UWJdmTXLaX5YpADtJeIAOB9gxXgtaYmbcA/W822b3SRL+e5iKpX
SHz2kjB98fNkYylTJxikCphOsUx5KhgJgDyGLeM06mtVYng5xXWnvmJixEKTxbnpjm616c85ZN4C
aJtYOPnYJt5I7RX3Nv989MkopXIWQlnxpe3BDME7C5Yq3VD+HLZiqbtU1GWHw84livzQyEKRRR25
xfo8+nUfp1kV+k+NzllxNL5sX4YsDNx9bzc3eciGVjq57XJGUPKxo5jfu/4PXVK3p3O9CX12/HF7
NaGkDPHI9EwUNK/wS4UgH7kJkqWC6IwOV6I7EkgtZ8MCv131midt6bmHNWMUmjhLHKQWf9AmQgsE
udIOuh+hDKiRllYB+kA0L55NuXD8NHLMvpE834tkAlHE8RPFCB1HE+AxWYvt0wbZq94tfu9+oG5r
iiScoQGcIYXd9OwxfqVkC0i3WyRbRMZXruXuFtu3mp10bVFd2TUtn4uFbSnn+LLIlyAfyp+92QiB
B8JMIGYDgZMDiyjMXb5kTvDFYa9CuFIPJegCf8HCVxnmvI7Yrn1xygaX/oyer01ZdYZ7e2XVk1fO
or/0WoI47qMGVTrHFNtmHyYhfI819renrrHzgwWG3E22zVbqtI6USrcMU8c+WNqraU7ZArjHasbm
Z7wlCg/SH2V4KFonIl15cNtfON4GBDGV5jpLkrky5DZkPiNJFCkWpsvaw1/AXTnhDNtcRboz8L7u
R8QS1mbk63omCdeFpNA59DL/ox4ib0FvPc3O0+JuUfgpC7n1Ery/vNRAOTHbiueMOMAAAca+KLL8
xS0w8+AAn5djT/UwcJBj1SI5PC64IiOjT6GnLX+q2Ps9xFD9Wd1P9fTNW0srq3Zlbs3ioDgl+DvG
iWHg5VaV9mLBG2ovrj3wNu367Dwrq1JXArqdTw40+frM2B7/F+P68UeJTqvBe9Fl9nNk134qJsA+
e8RIskcCRg7GztHdlzFQpZ/KBjHbwRG31PI1AoSFvrW8OTzimuUZiXEvJacyUHJInVxEzw+PZsDD
gXy3UYdVLdNnIe3sR+Bs8XLK+EpTWdb6jdigYDt0qm5/iTxC5NfzZNbkP6C/wrLQ1tO+w1vccDiV
zMKMUcJG7cG7Cx9GMG7JjLGTFHfTLVdBy8M22NlmiPVWD5ZnpPmlGwbo9eBW4Ho+gevN2N1aSycO
49SGH8ayqPND6BecY+TQD/x9O64+iW0lNTEo4u1ubkv4nMCAGiISaQl48Ca+tbHJUbW2QXhH2rtk
iR1heDhA/sYzuagIq1+0uEifrWIsQPPqcd2eMfNpoIND71f7WS1EjfdlvbJnD0kXYrvd+j+XPu+i
3aq06x+LpRQ99/nAUH+zBdrOMeI+iHP9wakLN0eONg2fZr1WGxVj4Ce1e5sQkQMvVZKvmnV4XYwL
ujNGZ81ui7ulO3Cn8ATlHi1fXW7rfMc6p3sDcIXzwFnsOXi0WCoTd6lW54HsI2pNuTl62TeNo+Rd
MzZTvwurLfsWzHnwq+M4IZvSFEF7bdbZfcIMx4IH8/NYhler8ZplX+huKS6RAvW5L2sO6zu4GJog
JbafOuV9oPzUNY6fPfDQbxG6uXlJ45FD695iB3/v6LUJrpOmmH/229zC8COBeV6ihi9pf2ulkZHI
aIZEb6MsOxCSF9xRJW/rPi5JF8Dw1xIskC/S5nBCArFrAMNEJ5mXEgcwzHaLcgMYULpaqHubnWBd
Ez/IjD5iTyjvFiWLKbvtsQzCpd1FXjZFKVX1uJ0o0LNh2st2wvcP+sHZFy7qhhS9pLb280KaGGoq
zCqvGglJcKjmtnN4bVkkiw2uP96DlLbqS81A822zJ5cx8NSpH1nId53grpnGu5a8EPva1V4VPoI8
CuffQ5DNM2FyMp/PTbH5z1ZBoOqRiopsDR+F2zLtVrQfdUppE391pN+cFqlugaM1ve++GoDePKlB
RqwgZrex01v2bp0SvYe7zQ+KMb9T5CIXL+ThSPsQcnrNZxNVufwoMGPe7JCacBhVFnb9qDb0JPc1
tNjqgDskN6/OnGva8WGNSFbNWErdiUpm85ElXksiFnhs7AHd7DkTS59wuEVY1lmBxHCpIlaz0sF2
iRTToervUKkg5LfME3zW/pb0VbTP+TggYxfw7kziGXZXd7lhXvrFl377jPoRr/smkQZQXqr61V5z
FQ9/Gd39e4ZEpY+Oheym0IuhaPw5Q2pyFSAPyKcjUrX2AQjEN42Bz+zYGdt7rZa/wXlvg7P/PbGB
HMKeAI5IBLAD4ta7yXhM812ZdZ2OxVrOnwdPqYQ3QfFi5Dgd2FaQyRk35hXOzHRPvfs33/j/9eMZ
AAAXY3TEpPLdrztFIRPmnq2ErQzypam1QFwMvt9/Mr4cPsfk5v6uxhblVKuGO8uzfv/3eOT9z79t
bJiPIObmQmBcv01P/hdDgPHp2veYpY6Ma9poh4OLKQz12Bn50/8wd2bNdSPXlv4rHX5HXQyJKeLa
Dwdn5DyI1PCCkEhWYkZiSEy//n6QZbdIVYvtfupwhMPlEgUeHCBz595rfavfQfFodktQD6saD009
tWWz/f0v8LYtsXZBmM9Q7Fh0pW3x5gYoqgkTyPsMLgw1OZJreWakyvxIvlV3EXh6+OyyF7/Tebfe
ohPWq9IKAhfmMa6kzH/9sSXWPJtUOVDzRv7IxCY9W2PsIhutKpkSGSYHmQXBeWYB1yiQfRNVbpTv
9H9+ufVQ8NzvmAIQxrYTrv/+p1sfBCNmYb6ZQ0IZWp+5HlC3c3PUwxgBQGyW8wZyVHWXNKJ9LkNp
XoNU6bv972//98bxz88/RRVQE9AFzGE9mmRv7gRclqq2LGTi2ezOgnNUTPlttmpcnlu3GYc7ZCu2
H7W0U9zVI9f/aVOJp3uC72R/2WedVVwWYrSNm7wK6+7PsVcFJuDU8+W5FH6+HCkBiNgawh4CzKCW
YhfHyp9YvBP0SCLxWHCJhNa7vEEWExm9VZjnyxQgqJ2apB73SphefMyAWZUP2C9E/QmdeGBfBRlZ
n/RVYi2P9IAV4AsPPNWx8PVIkpJHF2Sv61AUWMhxHG4mQ1TmiGHYrT8yeJ+tndZ2+Yx11Ow3Y4t8
MFKAwz7Qfrc47kBNKc7zcordd7rkvwwm13xcWvMoc2DjuL7z5pabiGjJux9xloF13k4oY/ZxHSxb
t7HTxwwhyAXx49OZrst6U1NdX0OTdw+5Wmfnek6j2lT18fePgfXLc8AgjAEc0eSOT5cN8tvrp7Ff
VCUNOHT7sAvgPI04zYyzvsos47GfS7gAQTzgjERHSbyQQ/7YTvtURlct/TLekQpW6ONEQkV7QtY2
mwfUO1azEQNNj2e81d1jgG1eHueYhtFurIzms0/MA2rPaXI/Ke0GHrWr33w0SIPKzqYMBXABKLfZ
y9Iky1MQUWNudGNDgp3sCnEGnAwUL2U8UxtK2n67Il0D1EadD/45do2xOqP74Yrb0ckmtScne+nu
g96TzYmyszcZ39SJ2GN0H4laMrLgIod/KLbMKt2PdrO0BULfZmppluu4+qwsn3iMuReaky4Aj3Zf
Z7RPiMgCDYBxm9ZTZPW9i+bCsvvsZqZQ9c84/jDwBjy9ZLt5ylp97dltRQexato7kSmTDRV5znzy
AAF5j9qCmyWNzEE8hT7De5B8UY/jUDtfO8PV6rybaL/skgReGxJYO0721cJ4BYV0hy6XbPJl2RfI
y9KrsW9HDsjdEnwQg5jdKFdyuet4saqoBiLibTNqA6LZY4Oumu+WY8p5Tod4iDN8CogZGIYxJwyH
K3fIwnoLpoGOOXzIdse3sMRbPIZzvu/cQH9VhRTkdIBcOZssUle3Osm6vZ5mQu6p4vgIiU48FEwj
vE4EAqLbhHFpGbsOrHx6PWQgbs5qs+QxdxEUDZEvVT0+wTtFvb/hAYDNDG21B83DIMxwLmRL+hE8
IsK8tozxigP61WC+UXlnkmBn+N0njmQUwkhfUMJ1uZ1M15JEZO+OeOriDDGThXI88IoE206qyTSy
amsfW7lMDpUxWe45TkA+dAokLr0CaBB/wuoOAz3MA9GCZIBGVbZW/CKSHj9UMY8IxkaojWddMfnd
2Wy0SJkMrxofy7zT/oZOsKnf2cXelkoADql73TX8Zg1Pcd4MOSGeKzNJFwldCzienML2dmlJeaGc
WU4VD9p/OMddr0edsEK9+D4s/82GRTGq9WBzPac0nHv4xU8zPpckQnHyLXHb8dvv16RfhrhcD1R2
ECIQQLcAg/X1kuQboSqAxOCG812MM347XScy3Lf4ID9nJWQZoFZDca7DoSZ3dRSk3Ib2dGDWHny2
Pfk1982KA7InyGXzQczCjs6CqIrHNN6GKOUi6qH6IldDdZFgi8ZvmoqPv/8Mb8fu60fgE9h2wOjF
Csw3qyrnszjROdQ9Se5gidvA2vv4oraev9BzlTZANJM2IKnZOjz8/tLfoz5/3tnR4xDMQOoRk/8Q
FtubaWxda3SRRMjtqxTLDfLFHEBuNxJufohNV4dXlT3gJ0JujNS18yRaD2PMlk9T37h6a/dQwCOK
RshOHWdsjHqOto8cMvE2gN9anrzC41nzFhoTOD05xET4e8JkT4wqYmbZWMalSv0QbA79p2Hz+0/3
y7PPEIB7i2qEJYiM7Dd7qFENsazqQeFOnrOtR7/nT5nBc7UsjKYo0Y3snTrVeVsyrukvK8QeFRoV
IzXz66dRwhoEPySbwzibdL1jSdwMMXVQ6nBeshGIdkzPfdoR5cGWrWdvMgorZ4sDyNE7s0/zORK1
icEEOkfIXMdry8eqK0SPAiHFNMB5DB+ynziYjBaG1Y9GqacHaTepPCElolmf1klE7lhnHnHzlZxZ
RdafcjQcT4rT4W5cp8esvt3j91v9X6/Qd90//pt/fqoVyVAy6d/84z+u1Ut137cvL/3lV/Xf64/+
+4++/sF/XKZPbY0ptH/7p179EH//j+uvOWCv/oGxAWOmW/3SzncvnS767xeQL/X6J/9v/+WPDLEP
s3r5+9+eal31698m07r6OV4MOcxPT9369//4uauvJT93enopvlYski//DiT7/hP/DCSj6fAHlFK6
uSTxOJTR6zM4vnT93/9m2OIPqGwki7FIorsiOurfkWSe/wfDGIEz0OSnWBP4Vx1UyOTvf/OcP9b8
MLz+qIFslj77b//67Df/fLH/+bVwL378889hYK8PVpTzHnNeGKrr0kmc41sAI95NXJK6HnZ+nVy3
jP13c9ZMhyaYum0IWw/bnvrPDu/rNQk/Q9O4vpOkqr3VVmmPapxdCaqB36VfB2Ko99Zo3WJdHm6G
EQ3KT1/HX3zE9SX/3yvcPy+HPJcSmjwQQkHenN17k8NK7jQd3ItQHDrBht/aUAPNDO7r/8OlOCZZ
NnIt5J1v3n7MPMoEm9jtpGWYE0QKJN5Cz3G4MQnzfGdjf30y/PG5wlW3GCBQs97exq5sa2u1Vu5q
UFxXidPqQ8o++KVhYnrfG8QZE2mtRs47zMMoD8Q713+9uP7z+jDm6Q0Azwv5vK+XusE0Y44cqFvh
1ZbnCrHRJsjbFiq1zrZjYzjvfI9/eT3CKMxVdI0e4k0PIIyZTNmA0nZLHDd3wdI0l97kDByGOYOH
zE1+/13+9eVCRLK2z/j7rdywKXU4ulK0O+Vz/gox1OIVqDFN8qgdxzAojv/59TyX+XWIFoU3f/19
fjro469Lq3ScYYsFE6EC0rNuzBHSdGnL5nq0nfcCDN6+FhQ45pp3aK4rkEOOwuvrFVTki8indre2
MG9QFmV7WEPJtlCM/n7/0d6Ir1z6Zq+v9aYGDe3RyyqnaXeEdHYnhpZVBOe8jcycbr0BSYsYa/tm
surpNogNfaXGSVzQSA3fI+/+1YfmgUU8SkYeWrA3a8FIj6EoC34RCn+8ieT/UBQm6fmgm/cK07Vw
+nnZ4TPbwjKJk0S3wzL75jNj1VCSSKdm52KR36T4KDYuduZ7go2xHSM0fqKD6ZY7DPXx/vf3++3K
IMB8suWgcnNoGFHWvf5qlYWmb25kuSsf051xJexIfzIOmrDj+//wQqx0bG58FroUrCDi9YWk6LWB
8T3Z5WNOoDLvEVY/vyEgnuPXjnaUj/k8cXZGgSZM9YV+p3r95R5TutKUXCPTPHRLv0CLU89JjbqV
6PaH9NxJPPO4uHq6CBgtRI20nkeGjydJDPo7a98vd5hmFwYQ9mi60GzG63P208uqEQVaTYcnGKEM
ya9oc1jsg+xsbmZzmwZw1FCHAAscyMN1ZNy8s1b8enmbwoBTPVsam+jbMxYYtdDK4g7K1sL0zpbO
snHiRkSO6j1rBxLBigLycBDM9KCCmLziz/z9N//rnccPh1J4FUfzNr3ViXVFlZpJj31w6lQTEbX4
nMKOjRrGjQerHeptA8dgP1pm+86z/dcXXit6orBMepGv77xKEWV7tEThheAGC8M6pDFYVIeFTNAr
mWnxMM3DXZCY6Tt7+9tKSVjC54K036nITPb31xc2cbdZuI7qnZ8F3daYZrU3UTJBxsdXPVU8/6pe
3rMn/MWnBYvNOwySm00veLteeYwvhxZWZIUn5mJMQnffefZwUmXoRwARrLsx6IL7KnTTd57wX69M
/RlQHdL4JxHm7bHaGUd/gvGINQNtEahio/4sgSGoWTjHQAvntFjdZSFN952AkbfbLq4gzmx8r3Rq
/TVU4vVtHu3GKGq2BJRYyCkAzlg7GjvOeTA7t5YMjdPvn2PrL65Hn8Liq7UZiiN/fH09vKv2ygU0
tk5mLV+HlGO3b2PNgZU0msdgituLmFwKTHqAdy8kDLpLn+nht14HtLgQDG3om4mTGlX3wRAtWgM7
HN/5Ln559HjHxZpTyfvGGf3toTKf0U8iXBy3nkow8A6I+kQ41vTMi+xoTCvVu0v6wzt3BrENn/3V
Fka4URDSXqHm+h7N9vreQFVo6Fuh34n9CaWQ6TLs/2I5tVP8KfK+bK78sK6mixKGoXkuyfF0dlmc
Ld5hcBOnOKhltLPDNE5Tcd+l9dK6OFPxJG1NHdvpFx1r6HZrEJh1T/8D9iVpGysNlqm+c5ZPFWSe
WDSV+2Ww5xo+kcyXnIh7Im17zJemNHeYtuLlLEicsjhqxzLhStmQX/ZGVhTllTPCr+owW3sfY3TL
8lLRaAaGBvo7xcmaIlzLjL7/Zk5kJp0ZjHMfGbjbZqSMdmV28agjSafJeyeZ60HiAmJFn3EVrO0m
pxD2Ju7q+KZxkgK8WE1xuK+gQ5gfdDCKl1zV0xHQyfwJsUXVRsHcVqTMDaF84IBkphD9+gB4jwJd
3sahUUGBcEZ9QkgZMsMsSkYe3aKMi4ZFAMlAX3ZfQzE4ar920Q4lkKH5RFg6zKIK/TrdSRJNPulS
mLdt48Ovaxc3/jKjzBjOZGsgdoQY719NwQS+aeQstApJAMMd8jBmgM9j5NMJBeBVb2swyFAPB/7s
bkrtHKDDDLAd1En3tWrpaO4EUT6PgW47O2pBpK8DmRaJWdZl01d6x8OVrn1v3I/EUg7XA9y/PEqx
2+p9mtLQjWZLaaz4HhoTuMSIBZYG8yh/X4PoM/OvYOTVfzquCYoAlETonmAz9Tric6ckmULXkEdY
rdBv4napLnzLTNATJaZqzhKJv5c4Msjhrev2cm8tBqb1yk5LEblgxMmwjKV3BeqY/8Nr+2bFaVhW
tguDoR22yWj7yLyTJLD3ozf5+VkqEI1GiTF3ezZ9J95lFHVrd7Ocxi2UlDrfmR1RO5OAr78zmkz2
J4SYFepkq8GMWFDW6hOdYy/d24hCXsLQGK+8zoRTmoU5LOMACT3pqzT7PjiqxcuYKkUhXo52QuOt
N2KwbN5Qf8SLZac70fZWRRPfEdVekH32wWEaztfQ9rGM5g5CiQPkqr6zNZEHW6u3ZXZrjk6HzTCf
ynMoPGl5wN3SB9fYeIPh5HCGvBpBhcjzhnLrfiJHFGVrHQLOAw0YB/eqr9oLtcCN2oWJX3OFdpyD
bU94A0q5cpa4TJLUaQ/tbI0Hs9JZfdCuiG9E0RJUSgWRMfxR2cDr1HQNhTBKroF0BgZuvFVZzwZT
mNmD1YXxI/tZxgw5MbHIknMS3mDsrZC89B6uybIonDUt2dYmOKu5/gYuhT2KCtUQyEbCOd1XZtYM
Nwk0O/PWTgrEhjQ5ilthS884OEzF9vTJqpJBUFv33A5Thzez8prwhoMPznzVpY66HH1/uq+VbeVn
YWnqi7S1knZnz3n1NOUpALt+wnC5dQOk1XROrYV5E5rPKEzBGW7d3EZUOBQmI8LchfYUxbEz1dsq
LPW8K+sCqQInjsHAXeXJ56y3zWUnMSORZSHqcJtCzToOMx0bWB+Bed23RJxlXXqTJG3jRGmMXI/V
hMMT0jIfTF6ByyfSZWa1H6WBnXvTq64a9kOuAK4Ejd8n11pZoOasNlHJWV6OyPPqeuQ1T2o/hGha
DbjmaTUjSUVLbJnbogzdK82AfX6ApkkISMViUx+yHgfhnXAbd9iKwkTkNRO8+FICCdDo9Dgi71Kv
ieFU4KZY8waRBfWOWlB6GSSye2Qr7Ze8Q9o4jb629007IowhTxmYcVetGfR0N5UJvSPLrqtZVcUW
n7V0rrUp0LCZrW8eQVCNt2GIHCYOZu8TKlZOWNCyOuSBPDbHHKG63nhDjGUsmXIFlIDCMMVg6ohm
5/moiZgoVouHrdSwpigeUoXauhnHEmVhWj3kMnbnXRpX2Y0HZyskuBwZ/yYoe+ZaqgnK+4k4OhbQ
2bPufSaWT104KAWAYKZv5rU0HPOZevIEVrOeTznvucTLGs75YdH90J0EE6L9WCc+e3qXarajIJUv
GH6aNqrhuzOt6S3/IZzSpN/aI5k1LIxzDCCqBFQTle6iwbgXM8ThvjoD1Mn8yqzj/l5NNeF8XWKM
50snsInMqDw7loFJkoMY2wXkVpjon9puWf6sSmcCvQDF0TqCggqijikcjOoqAWVB8MVkbGggleme
R4plSdpLdsmAb+zwvMbGy6oCuwWMM6vTPMQoyfCxrPBehUkA4g4D38Qw7TOxOALXGwjUYus4cYAG
DukE04DOcaeIVgg7ka7qeYjGCYHjFrAPXMfEcyqEoeVg6I1MKTp4P2b7Gzzd7gL9aPjNJSC2Icmp
wkgcQ/3Yz6qdoNPWpVCbPEyXb9IaDBXVihDTrfRG0gZyw/euGxuNLkRbD9qOb+Z4vKU3K9Bd8bjE
UZlAWarrZykoK3aOX/tXyI+6D7gF8q/EQiRnYFHwJi6YPGREdVJ9gyOoSsoyIS/ZBbsB9f7sf6tF
A7AsbCyFfE1DgUENCd16M+dAnTaw8HLzImWIAvaM6JZLYaXLBwkh9DOwRlPD6eiC9n72xzg8wBrx
Gqadlnw2tMT8ZEB6SB7KdsmvgegVuJCEDfvXcFHTbwajyJ/mWgAb9qT2drBonfIw1DL8MPNYk7OS
mSCVeviQiBLzvMVfP+RPsNuY6CtMkdBpsUKOZ/UwrXWuQ+mDQanJNyMlHPRhrYtTKaau2I8LhFOz
t6bPo5rtowpgaWwyAtKdqOALL7coByuArlYgHyTS170tWFyYQcTWS9yb4xxBq1LjluZaeAMJ002O
iz9YNKEKE6BIZyQmdoOKsdyWiik4qyujN6OlNeUtcnO+rS6wWp4ha2mtS+y8XbcvtAr4WIBc5I6B
W4agDukoVCjPAFg0CcdR5yCI4D+my2B/raHUNVEJvpuYapJSxLFB/oXclRcaJuwyzMne1lLNZ40s
wkfEOMykg29Uk8K5dCw3JWMioU3l9CgK08XENYOIGnZJ+lgJpq4bCUUpp3O45kwNvZgeyB+sd2JI
gw8VwQjtNmzieQSLHQTPI4UoDSEvsUk5IPBrZgxXU+AX5ceFSbd6NmkEH0Lk7Q4CjGkqL6uYlFtU
M8CgoqWwp5zqVjb9Rbck2YXuoa9dD27bnGVxMKg9YRiKVQyd9nhagjHzN2E5l8fFYEwKqYOe0aYY
HLTXszt41VkL/C2Br63oLBhj0yH/m1JA+0lMxOtVO5gDYzwwJgtjKqa+R4UIGIx9B0LkOINZcPCe
CFGeChUsJQDNkVADGnDj50KCCdlMSdUG55S8PbKiNlyGDZ72YEHyHfRfw7nEuiHioSqJOSiKcwJu
TDLPQE9T2QSxPDItcXwiuhSsu3FKHMaS8Ll2BQgIDWLV6r4ZjraeIGoM1EUQmckfc1tnO+pqCaMB
J72M6CpZH8wsTWfsj8ClIzx2vKIo2wEl8z4XEwNlXe59NE5XRhPa1mZqyWzb+mEDo4i0Ln69xE5w
Yw/mQoT4lFPlRnaf4xKc8NiCSiQr5DZretZEu7EqHJdsjEc1oUTGfRRyzWq2g+ce/hAxX2KengwE
FmifW/xfG1+MfbpN1IyRqszGmooTu1x67GWN1L4hlJW0hcIfQRiWtklgnJ85X8h5yL4OOc2gQzcj
YtkUiIQv0yIO292k8Jhs6sEpPmZ0WKqVvs4bmpLbQBKVHO1Tq5yeslNQ6lJOWsDIaEwQ69K3sNA2
ImiacG90wVhFdgYAnipuaioK4arNTgGwk4PZhRn8JpG7/fUcLAFiUtWn6ihEZ1CFYBLdJm66GtPg
DoMWmw3T3TZ9nX8c2LvIZmgtH7zX5NVEH6AZwSCRpUC5curMs2lFh+5sSr0RXxyJEwO69Juk1P4H
OZndmd9PrbHPx5iDnmdO474GlmHuNK92yyQk1SbFGZb+LVTGaueEbXEEHm4Tt2ho/ZjTEyHn01fa
jjKFy+5QW8LlC+W28mD6xH5swJgqb6ekPTxnI93HM2wanQmLqumc5yDo56NAE6JJAUirbwHBOGJP
pGX5lPGU8qYIrdkrVgQ7/HhGfxsBurgC22wRwQAhvxCAZfvl4Id9b+887pNxID/HKqOpmrJ9RfSO
sVVjX5+MGRn4cfBL44l7SpKh6wOp3rSKsy8slSHEoz7Nd5xiNRs4VtwNKZ68ZZZhw+c0lnA4EQwQ
4jJoQNA1bkCQhm4IFztibljGXZFN9V2O8pKz6+iGK+ed72NTph05DX4pFpy9uQB2zbn7YcioE/jx
Ocz4lQZ9Y1F4PBpe4bbRwKjI3NSWDd2MgD0f1iU75i5dGgdvklwofZMpLi80zQMnwjbuPyByJrCE
RZblj/6u3nCOSW3AjwWns4nXtj0Sjd53m2XsKekSVTklr2BFxWIFgw01aSJEsevZclqOdHqLWrlI
I2hSCYlJDSVDkKbmQxFAfhkaCVia5EOQKSLuBP+zMbqzLnXD8IQMvzzWAXnfkXSnFCygSto9kkLo
72Dz8ZFZzoQdEBQqLWcmcWOGHGr0mwjo1HJEgNI1vFeiCEAeV9Y3/FoJDOfE9km7QlKSCnRztyYM
pThKEqKINsD9Q3C+mCbsLYYwdj1gekpeM4/yPgiNMSIyWulcCgRDgoXN7kOg/0GJd8agcXFulMVc
k4iiY9jfhZGMu3ru24H+Va8gavp6PikFlni/Nn2aXdp5FY88EGN5bjeJrw8s+ssQVXBKxaHE5oW9
R4aQoyGLxfeBmwHgTFXtppHOStHtXbWo9lp7BNa/FGkmEWERCIADRvOpmPOQy1fudDk3PGh5l4en
JvPlvGmbLJuP7tK3KVovYTa7AhXTcsC+GpT03VTwwWtrvXwAv2KhZgz0/BiY+bg6EWM06XUFKNWY
KOgwB6TTl8VWxnGCnlpuPElEVmSmSr+IvFsupAHpVW6Em44XKXxYK4L5UlXk7NWdtcWr5k4XtW2V
xE9Uvu53ptUx+IaMpDvCOOvYOCnMaXrnAOi7jc0JZ1TN7gEe1mAHJ8hIO+lVb/hJuA/YyAzA37Yv
j5WWjESb3AibfUFtPGy9OkSFh9N5BqDX5SWlmZDOfsCZ0ODknMo/RWH4lyq0F3vvyPUrAVog2fGH
xtuCocBRYkk61JEjaVICzna6zz7tsGAX5Lg0EPKNg7V1wn60z+Z4ab4EC9KaM+KDDe9hWgD7cvS2
rbMJb1MQEYU83foz9K37KREtdk8dwmxG/d7jdwxqOs6hN9lPdQk5AS9SkWFBtLAEAeIsEOHyM+10
gT8ps/DEsZnjhTJCe89uVXL67VcdVdcr+WBSgcH2B6KYEKlDJP2GqN2eIdwyBsmBJNoElEuJSwg9
EOlO0VKamDWXGQv6LifIqeNo0dryOGI1ljuL0hNBCz+Klwt7Cr0EvLKsICORlcJ1p62lKqBhIrBL
OzJ1CjiSSV/6dbI7fZVQ1PKi1o5XUTUPjtzQ3UgzDtItNh5rXuSjVaac1WOLHI22kLlHdnjiXyzC
IIwnw1j8Z8rK+63sveChNboJ3w9B63wCMTBxWQLV3nNJdz7D8FM/Ori5JkB4SfycEK+wQI0m0fOY
cJJkR8FKAvlLNf41FeIyH70hLaebjvARHNUUm2qbCfBW4EkrvFn0AlqfdbnvrrJOYnrC5Nl+860U
dEZJZfZizIX/zeyb+lrgWqJrMQUB1XxF0gwlNV2X85rGTbJzEte9yCQz5mPv2ZCsAEGajy1bzkcx
lGOymfsxf+j81HxufGuyr1RT0SIbEgB7W1Pwg6elALVaq0Zi8Cua7CgwZDC2plfWY2AUGM3cg2K7
saNBOh6a5KxJD7pzOMPWLYU9QmtrufHGTJxmTBXPYEvwEFeNATSXI0dzRw2N9LtD7gubwqeA2NJn
yHneOY7hQCI3cSIVYc0m5ozcPEtyGyZC3vA2RnTIoAh0Dh2bzl/4otfMmS8dR0MOzGHAf/tzK+rz
FCAwTABzIOkFLy453zRMui0b+QKjsCNf4jibWJQU6UPZ1sSzRTvRaee9m8LSpsFaDR3iYtvn6Jov
Qx/5qd9/Kp3cGCLDYTfeD9ZgftMwUMBMejjGKT6c5j6DpRGcxzgPoYyJXpENlxUjTywhO+W5R6bE
XjYaz6HfQ7CF1eX3WDKd9Z1FMjqcsTGVOWYfn9lerYgWiysnvyZrb6KOqXu4gJkEIX+wAwxg+yQL
tcGpzOMUBWw8+cJSlwMWLVx5leehfPENmVgUvR1uMPrQGV9Z4+vxoJg3mTD1eR0iLUi0ikjYMmrm
9yUvzECFQc5UxnAq52uMak3OwtFqHM5TDlJYmA5DH1pE/2qr4IjdNAPtOwx1czPUnwEOC4AkwDHv
Kiz7M+IcsI+bTgZWtfpOp5OFTZueA3Qw4lw6+nhcoWMdgrOqHiW5SNYpHFj072nY4BkuF5JHNhVt
TLEfFu0CD5d9Qqc6rPN6n1vJnB7ohHByZ6UAa+AI6DN4u3vZRx5sLQ4uOI4dJgKgjQ48dP01zlqi
jN0CImyRWs0+9Jcl4Eyihm47L0lH5zZYYISSh1D2Gxq85VWidEIrKnGXR3o5DM8CkzwjGLL0NUw/
Gz91oqHTYHvJRx1q8pvdzBuSqOcc0mykY+D5hN0y823TNY43wTAPdCSlcp5Re1c0lXyBLnPJnHoD
3w+VYd42D9wdC/e/USTnilFVuPGHpT8nlckD2WRX7oEFgZPMMC6TjhQwy3pLNo+BjbWZVbIDFsnr
aCivjZm3gM8/UlmYlBZLA9Z2shSd94rymRNNkAVTlMgFRYGFIt3HdVkO+qLP0/nagIMf7ufCcrs9
C/1QX0ByKINDsBC4d4TtUFLVyB4B+uTC493blmo+08/NOQEtq79bDlVD5iePSzQyphoORmMXH/oM
1tbRdUmGT5D/WBuf49/nnG6uiGLD7G49p8X7mBWmvOTew8vOkJBcx27t4L9nU4gjhc2Q+kVCnozM
LhZkLcfS3nhuyunLFk2a7+hywZTuARY2+AtRym4am/S1Pe5qh3R6KfO7kAQITiEgSL4mKSDoTVrF
Pmzv0Rmg6gfkueIUXdhlmQZtVR+0OB5rjtszfYd4J5l7VtvAdyuswcTgACKE36CPPc/HlxbHM8ch
IEQVMtGFp7AOF/vJHhSK7dmugicvb+wPYgkJ7Vt7vXoT2xOxTJm0870kau7FxxAxRHOlm49e6wQH
D84TKVKxYTDf8OH2skGSkb5PE8cxd8yynQkl0/gJbcPwbRpH+iQxTlQA5WODTr5ZZqYjKKEF9Fb+
/k3CYynhrRQFkZ9VDVC1N5hwHWqjTM9yz8+JFJILps6ym927kJMRUIFOex0pNmNo0Q7q5C0N7uXO
Dbss2Sl8/elhFqhnLqn+OLEUNOTic+HUQ3yXMp/otjBIzPHPBrhwgSEawbz/wLgldLfFzCjyUDe8
r+cGhonk1i7hllzpaRrm6wAyd3hX27A2LkTupf0XGFcOngCLHE7Co7LuZo3rI21ZWMp7T1b1yzyZ
CS2aCCzW2J1B1r2RVYlSzR6HRrDt8NpOU0/4BIbwEOLB4OzthYfy+5j2h+715mdF57/FtG91t/9H
Ne0rBe5v1bn/H+puV7HDf/1L2vqL7Hb/ta1f/hdxy2hvu5/Ft+uP/dDeen+gC0KNjWXRDIPvIpUf
0lv/Dw++H+IoEaLLcVcaWFW33+W19h8YSgFVulDUTHiICCO6H8pbi3+FjYyxlOWhlEcT8a9f79X3
9NfKW+utiMeldcBMH+Wt7wQ2tsbX03XCDxJLEPMWUb51t10WWifRSkYafUqC2hyfwpZMDBtCbL5R
hstunqVXdPMhZGeEOFvtuA2w998jyxBHEgmvgtHvL0yq1Fv66Dc/3dwfv/3POmHnr35b7gsGMKZO
Hivg6992DFgMADY5Ebtn9xhXBau/qtvgg3JqD86vADVE0M3JZmIAl1hQwSVDy5rf+5l1IrKNIG8k
+uU+S5zg6LgE7hQJnlWsUTqjt5DibdhgZXzJmQdemU3ZX2UNLUAEJ0TM2fiybhOo1nhfF/de0QBs
IxEaCJ9ITHObyLDjZ4oHdrxgCl/6OJ6wRLqa5EjPyG9oPQAsK3xls5PFxZcwB4X+jiLKequYoaJF
P400iL4VqjTvjVYHZjHY8xIMtaSwCIFjXSR5TTCrJdPuSKoeJB+cDqztweicQG2XJKrRnLhTyq9p
j4JFjhb+wI6gFOqWiiHnbdowMaSt75Zb2jjNO7/xdw3Pz/oOfmPsrfyyq9bG4rt9/Z2aOKOCznOt
qHWkcd9XcXEyAT0+9SA9aSTRjj8zbRU/YLZ2+9V3L4+Fln8KzJ9IvZKZwNmsaC99LJYkwMuG7XB0
zPnRbJz+McZZRY8ALFe36dGq3Q2KSCVI4Hoi1wVbBDotoEWuH8YQmhlEfQHvTglI7Iyx61fFzsbt
Ryo1HpjkmajpnNikQYBUMUm5ivTcU8/SBFe39ID6XWwozYzEmBn2jD5GeUrBT2hCCI/2kvKuT331
VZt8jAyMvI1PTeljNdF4iqYyMD4nNgHvsxV0z11Ba6efChgOeCvJNhooYC4xaRo3Y+iraw4ReIrC
3kpvf/+KrQuVevt1EI7umfxnfdHWB+wnUaHRlG0bmwblj8NZqfVj5jN+xi1xiiBOowm/SL4bsfNt
SNsJdhVyqD3DGHFHq51YWMPwNsgK6Fu30AV82rsoC0yLBgr8lg3R0c21DOywizynR5cejJJI1JlW
0KZZ4ha7JR2ESx3XR0VjfqSPCIFiY9KCR2imZTT+D3vvtRs5tkXZ/ku/s0BvXmnCh0LevRAyKXrv
+fU9mFX3dipULaHeGo0uHBQKR6kMkrG5zVpzjin1h4mqBR2OtFP5JaGNnGpCAxmGCbM0+P978Apz
Cxccj3jBAfWYc6YmzkZP4hva90AGOa9RQ8A6Ta2zDwpcmsEEikYdhOlg0GGSyiXU1/Q5VCghGxXq
SImTNHK2Z4/dHI0O4MdKRtZ+MQujCHB7CHfFMOAtwvMPDmtO1QoeIn/A6UhHu4xk/USxGnpGl3ch
IQ9XcldRirfmcCWC/CEvyjce6LqwadWJl72pzbFOiS4R9mIRUKmV6KDEoxE/6VU6HlQoENfybLEL
/uG7/5ev3sLTsZztFkHp2eyaynOii9Q4HYKgIuDmtXhIEIpfVIh71zN1YtfU0ua1QBbxE/R30eie
j7pF5SUpOLgsHPafR12G7MDPBg59jUzvXhPK8SmGgrCvNXnfmH26ReRbrTWtJzl4wFpkCaUrk1l0
pK6lelbJUBkaMf+BRPjblXF2WYCI0eNJOAwWmenny5LI7hyhekmONUSKF6pGv44ht9h+ZHT2HA8w
akuiCKSyJu8Cm4nNKTa9o1rXEkNExICu9OK6q33FlQNFhBZAoZDsIESUYooWCoTNG9uDCuWcNv4w
rxry10e6KAnxtnC0gVJ49iJPHRSrJGTX6wtqfNDzeBo9X5KnfOMn0k3u46yiHlJbj+x7BVRASX0i
reYjJMVJRi8S9qgPhw6aFomsBOemWSaeVIzS8UonZMKLCzm6mMSq2mVZIYfuQPevoQYwVB7hjZ0H
UKW5IMugcn2Vbivs7/Qh1YzJkWAVeUOBNIYKrkgxqJ6md1nsa2IhxnnYN7Vwiv3hNOu1AFFHN6Jb
KJ0BX3xi1aeM9/ppkKQ5dqK4HI8UVZcAgm7cK7HqX2tpOl6QjsHIFSeysGudQk8g7QW47ALFLAuT
hqqqscMOIVoh8pk3dcJMpQIlfMRHGN6kfgy3LJKgCUZy2FND0WflmhIuDK5aG7fpPOkHPHJ31ATa
F5rCFm2nBnXi73WDYwpV3+9fy39b07GaMB2D3Vh2P2dKegLiCSPjHzgnkX8rd5K6AWnQIb5JUee1
wI002n7OyDIKiGGuVkjRRPBQc7WOyCFckR7yMrVSvAqrULXrDBFKnULJK0tciN9f65n1kEVcwj1q
sFyj2MV++3tU/rF8kDw9KYjgWD76LHkgFNbcC0Jm03yQVtjGdQ6zlrIWOZ142KwDmHXVU9XT57do
Ba+pAlLox5Lm4HInNFOX5G3b9dV+luD1NEG8ksxQvUM6obmNYQluM0v1dRnGgrc4G54SmncXbaaH
cPq7bFMLlfDTl/FlpkJxz8IIQF5iz0xywecpQYgi38yqgRsESXtZlKQiF8U8PMhjax3gVhkeEdeE
bKqusvTER0BYes/FdxrcoU5/F1nWfnrXv1hbeO685MtCquCvJsvj80WVZuYTt7MQ43I1vlSNvPeE
iSRryei3qCHSTVSjH2rNR11kpZRUau/EFH7/1S+f8WmuJE4HE4+J7wNWPF6ez9cQEd5Fp91CuFoO
b1qk6pve6qUVzqH5h2lZ+bJH4aPkJbeBlQImzvnUNuKjFVLq+U4DLeiyzwzrnhtj/20YjKHOF57p
sBBd1uZaeUnxqXkuoCjfo3gNatenAm/3mibsUS/SlzasVHpNim5jzS3K2ipVyfCcJ0Abc5bO63gp
0i+96iReZ8yZR/q3uV2T3I6Db7JAeRCc8ZKTf5qi+yI9jNrXaHqqEp9+eL7nh3q+ZBPIDTAYU8eZ
ZZ6NPA5xUN9zoMfY2lo3HycAj7KeI8g357tuUlUPZ/9wXRepSYoj4Xw4qNVT0UM2pYNU8ce1GKoy
7HPNzcFm3YD5g5CoT5LwGgxRcyMJ5V7s6uI2qxeuPSkUhWZP5CO9VOps3rNv0FY99STKjFAZyXHv
Ya5BrZW8eNBJ966izqWaYREsGg0kjc7l+1ALwrtoZdFTADH3McWhs1cE2XilY8quukSBf6CqpBdL
LKG+NzqtqBCOJVtpbtOKnCODpr9sPmVynz6Wo5SnnlXccUrrpXUZNsValWI+icBPLWzk6O8h/f/K
Gv9jUdn/78sa6+i1fknbl/rPksbyK/+UNLS/aG9oJqkzoqHxGi4v4D81DX7EHlpiLGBSYR8nMkr/
KWooOnZihjBOHcp71DR4rf8paiw/4siKKU6CnoLPQPpPRQ1+6/NkhKsXEpK4XOHCkMZe+Hky8ucg
jLWy+ACdEW7nbXmbXUuPyzl/AarZqDK892SX7UJnPqA6rOxiPayTjbG39tMv7dC/t1smjov8Nt0K
p/Q9fpdcbZPezqFnvA33JFBUL40HJ3g7OZVnbWSn3AYb9qF7wn3fw4HysE2rfpe61VW101/CS/Uj
2hRH7SC/EGvYpRsgA/J9fYtGaiesqEmcWjddIah20m1yL1+Vh8Hzr+KtskJC7RBufEnKLORAG3Sk
eZt50QbZHzmzJ1BndwNH2dBuruaDuR4P3X27ra6Fk/KG6NEJV8O6Pejr5EJbVWvfbTcIxXfGCkXV
R3xZ7LjKC2VvbPz77FqwbOvN/ABHGqAT6J1gAzMaLWUFObpxzV21Q9tNvlJ9slbaRkRLd6p2pXX5
2h2jXcZfG1yEl9POOk33PMID9/Ahe7DftrMNhtehGbbPT3T5bQg3N+xjtry9Tug0zm3mGF7mETG6
Uw6h2zviijrSrb/LV4lXOKoLZHU9/Mr9FVFi4aO2KXawf1Yc0DfdkdhbdN3C3n82NslavcFTPV6F
KVxemywxW2gcVJWR7iYihv0NJ4aKWOHXVNoruTPstW3n6E6+YvvIdY0HdA2ZYz61N1PuKiqSMlt7
nA/ZJroq99U6yex4W200lwBp7gtNE4+FPJStsUKfsUa7sMtvm2fhIjual3zCg7WSfFv0wi2bUZPH
nqyjte4a18qmIg/tHcG98JDsyZRZmx/TkXZx/2BdozV6UPbtTX0ydVsK16hlVHFjcaGEt24Iw17h
RnLLNcv7qnsxdxPsI8dFHJHtpZNww/js6UbmpyjbGCvJLo78vhs5sg3ick+NW1wZfCPr1C2fGluy
qysO6hXsUVu54KFl5EW744YuQw338Hb0V/D7hGyFV6Q89KsBgbedvRIb7VZrUPCxExwvM8dWneI6
XnHCXxmb9H3V3oLe1u/l3OV8P5g8pmeOdajAPd8hAsiTPcHpDa6ies6O8z5ftScg2WzyE/6Kd5BE
O9EZ4ZTaKkipKqDfdliO6eQLrCT9sTMoxbcfrCNwdz9Sf6+ht9CcUdmMyrG1L9+aFca00Uv36PEd
DDIugk3lrr+abrQ7QtPQZtLi5P9DJpIi/0yd5g1+oz3epZ4pOZu68OaRngeEXFTth6yCZozegCRa
jYqBPVg7AE9orMS3EelRxNgVPX+tktX8Uu3mhxxbgLULvMpFahjv/LfitrscCY7MPTSuDkG825zw
yZd0F5202+qD+gAtpxv/wmBealfTLj+oa/wN4i/trvJk9B+n7qZ0c8ORYNGf+iPNvcSej9q9upKc
yEGXOtoJ09EKMFBuUF2igMX2JEJgBvkZhaUSbgPS9Fpu+KjPtyrM7H6t3NY7XmFbvwOkK3V2T7pd
T7cXSnRqm7Qlj8Wl+m7So/LGVUPQEAHCSJ23BhS1l+hG2OprdBZYp6v1+CG4E7YK74EwbcvmaJdc
CR4v9RZ9DOLiVnnh+YqPTe3K6oPuAhXJfpX1g+AlqpusybO2kSzNG1X3ZPOopF7+OggI+TeGRdMG
ReGe03LzRJnMzrzhunJMN4BME+4VCNazJ0Y2I6Ll8fU0WB4opACXfg6p5JAlDwjZf/OjdKWslJtu
3mQhHm8b4LrsJfe0sqQndW/Ix/yuyrbZQ/cQAUhBeW5uyiWU1MZKcqxN3Xk2SJBD1H6fhKAq71vi
u8SHBmjzBqUCLhox8gh2FHN3fuwsFw1RoTvJdrJeeNbTDZ0fczPcDDfGPWOKOD5nvGivxR6GNOgl
u961V4l7Y2zxLlNYAHtlrqbhPTQPgXVFMu7w0DyIV0Ap+pUoe52wiu12jaFjo3RufidcmtfN5t1y
UTdleCbspoSZ+mIcRaFzusfq1CWAOFeaPxyl4BrK/4lK2qjZ+bPR3XXZQOC7sQZIB2xLcMY3zBTr
vLAz29hGLgwsN7oevMnTyZQ0jjTUGMi3/D2PqRNehYZmw71bxDiuEO7w1pdH2Trqr2DZ7MhFrUGK
e7hl3rBpcef6A9BKW1lX2MqkCk0YPW3bPA6Z6jK/Ee+HPkm4T3U7e7JU3Da2nB2jRzF/lE51+ywF
W2wmXXBoPhTU61X5ptV31kkjgnKXWQdVXLuVh//jBBOoH5273vOGt6zBpIvq0CEHAsjbQzC/90cp
bTn90u1lovTKY286TO4Ow340mFgTfnDVISMhtLpPdGzz4iUrVm7rb2BjZzO/VyN1pSfZg4BV68hJ
PLkB9Uxkg4VBZS0MdrzrtoNbOtWreW1eUEOJ3PaI/QzkqfzKv9pjuiOQ9KQ5mVu9Dra25aP4Ukms
9tIDDhVqTMKm3OqsLupzuO1ey8oe9t2rcjls1L2m2oRJjLqdXBYHs3Krx0G7lDa6Cwtpxb1CRAXe
NK75Dw78IiUOG9QJW2ww5xvGKiVxtKzGsNFMz0jWVbmNo50/09bYtNrDQPPgvdv6tYtU1BC8PNv5
xJ8S02esd+GOQcZo7o9kzmpkMG0i98XcECUgFSvUjoO+89tLsdjhBxhb9x1ysKj+bQr9T9vy2yLj
f+fgnk+txvWvYoHjNOd/6P/ALqPF/vSb7TiAobz5NX3ajfMb/+zGZbbV8A8wQYnASUklo277z25c
psOIuoN/JImyFoW6/383rlp/cYLWCXljuw3x448WIz+CMSvSr6T2SUiQ9p824+eHdUM1DHrQEqFh
FJVx+X/eitNjIEiDpGUb15e11wU/uReqLr4wCpJjOiVTXMyXBkGzZXu0ROLFaw66RH1Fxg8Fit9s
lj8rFMuVYGQ3OK/wJFBQfL6Slrin2JRzAoqtpIiAbz/7oBsOyiT2HxPEEajOcvhsgqGn0BkGrd1x
ClrX2hA8tTAN2TdOrXaFqE2FDtqjNK50KboWymn+4ah/brXmQk0Nmg3GdxrGgFg+X2ivo1AbFB5Z
1XcxPmJBWWOfMNh+oxDBKGL65Q8llfMDE8PAAP8GH4qTHTWk333iP+p2tH3M3pfpqJAC0GVzuDHE
IrwRJBGFsT4VK9xJiiv43WOUIJovKGfjNhkVTDpRgshxKu2ORECkQFr9d0nxP73t/3dqCyxehW/e
ehBmb78+vfP8+b/fedn6i4wMGgom1CwZZhcj5O9XXrL+4gtU+QoRDiy8Bk7G/5y/VekvEvwWLhwA
MGCuy9H8/zt/q3+BwOJEv/R+KDODVP0vooKlIP2/XjRqo7S4OekTs4lrX6E0+Xn8DnBQckHXBNsv
pmLnj/p8skQCIoTRaj15rrsL1Rj6K5QzwrrtlpB6Kk2bPx7W5d+f9qdW4HMF4O9rQACzzIyoYL7U
aUc9GpSsrnDddKq0KWYRUICEMp1W/k+pop9Lwn9/FM+Vu2UmBaF41rwaM6HRehHJdUCv1tWTfKAb
VDVJbH9/S+qX5wrQj364DvuW8vOXlk7SEkRritxTAerX62a8/eB3aNOmba9fDEYWq7bmV7GCjDAy
2ZNOmS5skVFOb5o2xcd6GrRbYIQENyh6DTJlkcXdYhIdpc3Q5/Tgq6FFzRAUEmJoXPMNzVyS2qkZ
4DvS7WlYtm9VopdPOPI1r8DLFXljKmHsxvA1vBvQi71mHPBi9/HSMglN5Lu2TFDGBJy78zF+BHq5
r/MW4WUt0GtyuiFESluL4JJ3tDyb0PnhqZ0PRqQiLI4adDL6YJSNPw/GUZFTJHJigGRwfNMhmKz8
Xkh233/I2fxp/KbXMQa0BcsC0vkcQlRV3SAD6A4wSDbSRgjUYU9cCvpFXpY7qwcYJgnahH5BKOIN
wTvSacD2QbxpRrNNajuXTFHJac1SYmvHYPph6HyuHS+XB/yPihxycwNozTlIpZaTNk1LLm9uZNMt
Gz0RkfOI/aqqyDoL01i4/f6B/MaB/DkH8ImoT3QcWrrI/kJbxvIfC8pICHak+BPmXZKx7xD7YsEK
xTnbBEVavQWJWs52js77AQ8BnAvF7LtX6IA67vA40sDqDgg/sJX4GQbyjNN9WqtCjNSjnF6I0pHD
dSknnBvZMWAOEcuSxIzvb+FfnhnVQ5iIZJ4u8qiz17qb87hN5pyBA80bxnK7Jg8hcrtWJe3Vev/+
w86nKx4X2bImOzIqpPTflznmj8cl0KBJibUSbDVR/KOvzthe8nTC3eErP0C9KaZ+np6Xz6K7D9EH
6Az95bN9UJgD0tFhZuH7j4gZzdDeRqueF9wjtU6YNpWJFtn2odojGCdo+tes1dYlIgnTcLK8lDTk
n4FYrUaYIOYWt0ty16CMvNTRdSMmTioFbkfbJxoq/VRBc2xN6UWQiWbn4NOweoeOBGruIer7S5Lm
axX/3LhgrGS5BcsBNXRiowPCm3zIXL5sVd23TvxQvxrmSXsdNZOer9oKJVZcWnyIwxsmqlYvaAoH
USheoJ6ZQBfQ7hz+Pnpwbvh3vdyZIuD3i2TR4GQzi1qJfeTZ95SYViUvnWm8TeQyO5JcZjXbxpE6
hzn22l1epPVjkGkWWvam1SneSaibK1QXp9qa4veR3I3cJuuyfq0Ly3+E0aFf6lWsXxp6r+YcqYZE
xi7WWvd1ESWtXVVm8vL9WDvbCP99E4wAY9kMLO3MZTD+MdjatE560ttYR/IizkAt5D1dGYS3gdWg
Ts5DI7VBfprrVqtat1ElYnE0GIs1TAVn7nPcvlXQ6+iyzO5O0Uv8rALLjpu1SNx/eAuXB3o2j1io
GCxCu5m/aCl/vlbfrJlnlok1xm3jAhwjsBDet/f9I1kOIZ8/ReaIxJZ7oR6Sx7u8Mn88EcI6dABp
RYCUY7EGisZ4kEBVK3aGvJAz8oApXQmInctNvb78/rMXkuvXD9fYrzHP8EpqZxNNU099H5Kx7bRZ
OL1WnElI+iunC0yfwR0CoJSQMpYHlt90pMmpCGPkohrtfriOr/MdV2CC1MTwSdyEtvz8j2cAM14T
OuSMpCjO3SqEkH6gG1fa6pQn6N1ySf9hZf63D0QAuwiVzeVEdr4y41zp0VYFDgmvNDSnQt+0ekXY
49ggzGuN7Pb7B/11KMkiN0afXF/ixc/nvZZhE6LY4xSVViQwSX3uNGzn/vOA5VPYBmqkYFh0ns6+
zXS08PMO3FVYW+qmGUiPBNZq/LC9/dd70RcJMCd0Ru7ZgB3M3DAni3tBPoRnTkjw7ol81H9/Yug4
NN47es4Q9j4Picxniu7VJUW6wlqgItHzwBmlP7x8/3YvxhJtwwZaAyl4th5pAbgoc2A6wvKcYsBv
lXQztN14/f3NfH3H0UdwHpEXYTXo37NHJspjpOkZX8yQwJcplFEh8VGmN4ZyZ8trPd1bsUpThRTT
H27w9x18nl5AZxvKb2Ed/zo/XZcjYsraZxLDgKp4YjsXty3O+hVRjblXzBY9iIQYs7nt8lWnvjWp
dcsmyAfYExU/vHTLfHl2KQo6O6Zvjo1UZZaf//GWa6gfIrz9kL/KrnwJKmTCk6KWGwvX/w9Fhd9D
/fNncVjhJMqzJiOJjeDnz9KjAPyOmmG2gyV0z9tOBFMed70BD4WakaPDmiXBbhDFnVYnEeG6aewf
MqWA3CMBsrov28HwT4Syitej2qHjxqapCausQ+xJqEM3MynCmcocS2lwLak4lSicSonf2E03Up2X
ahFHXKcWPMc0tvR1I9bKRjX7Ifjhtf/6XAGd0mumJb4c0s5rNmNdhgNoG5K+QFKA2VEkRwjabjMr
evbDW/l13mT7oOiMTR2yKxWbz4+V00I6Yo/1bQHX6a8BZ/VBaBe+h2x9FFX+E4Pv650tUFW8AZwd
LMbO2YixtCxTUDf7gIZwnsVoMylgt7FEbxXy7A+P8UzKtOxNuCnO66zBKJnM34vlH+Mz68kiTZrY
t1O5nm1ctfkOvH+5m8vUJ1kvF1dDqhj3GMjk666x6q2oJKKbYKbZ/tfpAuKavAResSOQURR8fspK
b0a9WjF4DRTiD3IwNOtorGGYVtCvOmqD/ryFEIP3Psp+yt35+siXeV1lyuDQ+vXMmkyqlGUdj7wt
E9WJZ871TQSXLhRoiX5/m+eTLzoJU5U4diCTQOn65ZRDPDQgLJxXWdy9IR8T4CzKwU/b5uVh/TkT
cNBAvsTkziEUieDv4/Mf32qcaIWcgT1zyjnrkY6jtwcEpVAi6knVGRDKJppCzP0kRtslioQdj5IL
sEh6Ak7oIZtW5CwJng1N3kTEQFjn1aFqE+xnEC1644rJgK5PrqWaiOxLiB761CICea5BJF0GXZUg
Oigy4tS/f3rnXxT3xRGX4imKFkTzX15FQy+lCoGiExtzckHUfL+axlA49IpW/PAMv35RKFoo53N4
x1dMisrn8RirahlkMywpocnazSgIFtxG4vG+v6EvBxwGu7q4a1SW4uWMcPa2TyE1nC6taRXnffWE
AyGObcpOQsxxTxvIv9Ey0xGtvrtpm7xgPu8FpoIwDZvHrGkBKmJ5nCn56JGMbRcAce0IOLZTp1KH
THOFPMvpjHV+jblZUXL0d4RzhU43x8Bxvr+XLxtr7oXCA0UD5OzAoeWzHS2i7XaG8FA7bRrfSlZG
rPSwaFqmiLijBsBSMWry9Vhm0a0f9tVBl0vlh1L+12+NF4xl1kQlZSCNlT9/ax1m4z71FQKvwYOt
cKeWzBdz8MOK8C+fwjaQO+RrWz7obJ8W9C0QgoJUOKnizAKhXtuS1ih63z/P30Wsz28xwkssaYT/
sYWmN/T5ZsK2iKIuT1sHCI9fIxMamom2e1LfkNs0PhlD05/wLjTX8H3GizxOxrty1JVhXZdWSZS9
IhNrbtIBCtD0icOm6c2yXINhET+qfq6P/kzo8ipJZ/J967jPnv2aYAYnTGXYSBYOpMSROJzfUb/u
WxeMZXkBgBVla0/09TEKpfahIOE1sgcfp6gTYMw5zkmtmk40EjzsNEOfPkEwHNutNopj5vhAYF6z
koQYUsygaEmdCraw7q38DuYCQKEgM36CVn9Z4VRF1RGmWWwSlubb7yyhP+ZCPPocfCTyutmKDQ+V
kVkfXWSg0a1887aLlMSt5aYg/DSywlc/o4CSs0RAQCJ55yejqPR1Yl72EAZL+3L+/CKUC6XMmuNc
A3grX8NUcdqZ9B2Hvfj0w8TyLy8jlbSl1ch7sARhnG0Gy8noswAGuwOvV+sgWWgzqp1cozKLA81I
nCHsA7AJhppPHmxNAsH1LjPkS7EL5NvvR/LX22YelTFPsinlpvXzXcbYEP4xGTL4qAHLguNrdCwY
LwNJ63oQdR+NoTXjmgUqLd1IjOQ97QvM9yPZwiZLkBjd0/9QFdZnofuhPPd1fHBtylKiYx+E0Nw6
m7UyCXU5fuMlJksd0TtNEfGCsdl9aGVSpNuoskimLxKxsFbzhNYFg77Zdp4q+cK+HCz9pzXu7x3e
5/feYGLhWTFsNXIvz/o5ZE5LbRBkKVS0mKhN2QfqC3IrnXHmpwPUb04Q5hWoRIRHKovFU9zmLV7n
xBCesmgS79qukB/UXI9vsoRwidHK07u0W/JPLKEbHiSxGW+pU/m3vqZmIMBAuB5lstILLObLDUHM
E27BIgnBZQGCK8XxIUDmqlBZmzttGLWjTOH/OYkk4YNwDqTgvax1aIVN378n6wDxlQzBb9tIrfXG
7tmEIMWMhaXHnFUT3VkB0JW4dEO1Q/ZLdD0sYqsXJfYOAos02ZOMYcU2qIL9ikicvZnjVvU9VQxm
mfxBDSCfwqzyCBAsmJFghflzpTHbUJeWkIN2Ykq1W9ZrSFBSNWlvFaJzJjDTRDENqrom+EqbRDoB
BXRGty3MUXQaLWuHA8iCNNpCC9GetXAYlrpciP6EDsZC3oHGs7OCNKnsXiYV24771i/Xch+a8SaG
4AzftE9qi0xo6gWuj83xDnv/JKwj7OnXnVLUd0RSouiZ6c8hGsNNCYPP75ILIHvtvcIiUrq92SS/
cOi1z2Y4xYcCG+XgQD8FfaNnc/4GuTr3ZBh+0xbDDYpyi0ztxq3jqt5bCmQ2pyoK4VfVChVK1Sif
7+loM4SVPhDkbaPJdD8SrCy+LQM2iFYt/j3BZrsAvlKbx6sJ+uSVBgsE1MXEzE+FuOteWonxA88L
UoGjtHX6kml5OdlxPM/HPMmaed13YntBQSl/DEn+eKjKgmDjAMpB7ZQdPbsVigmZ874uAFTLFcrK
+yKsyAs3FD87FnVmje44ynpHAdsnUXbqsuzCyqrG9OZcYfcgpkVXX3RoGCY3TVLMwMLkx7mrwX+r
7BhIXQtUu+FWRX22iEQA4Cq6hWKxsmTgLX7hIgbSohYyyNciT0D0+Hqnk0OoUnw/Gcpk0KKDXGWs
ezPXdcyqQhLZMOmTFspCOqHFiiUadb0WSbYhtirYtjRResyJGGeyJWWPh5fPXtFKrUgMvTgbtjhF
Q+KqKPz3ApGjFeLOxBhXY+a3t2UkgAOWszh8LOqyNZxhnvtnMCq16ehgQcNVpxv+Eb6JIh8ggIR3
vdyG9X3Xi5PgaEo5gLAmhLJxqixBAaqEZt55WJ5jssQIUl/cbxLVjp74zXpPrbu8A3yFZ0Tql2yZ
DH7WVWqEHN/Zo02/xt409klJIswaJ21/m2R53aCzYqvP5WT5UwumM8AnazSHwDRLtgewdLdSpBng
HcPuEYCXgmSQPZhIJyNuebGlFrGoATL0thMBce+TSW9l8EtmfuiH0grXacJeFHMZc6+NqWKiadGI
iDClsRufcGdOk22U/XRJdLtY2qJRd+oOVLYs7mScdMCcg0Cj5xp3iLdHU0EK2Sf5dSSbfrEdSmGE
oRXmlrInmsIoHI7APRvsmvM3qIrWWkO0gKKXjWk5rBqijTonrJS+dmkjFMcpHemQjEMMalhougxw
WOyLaxICJTTdcQnL1DSn8H0MqjnwctNvVoJeGTs9t4SDrFAwhN3jl6+crRCl+egKLtOgLy2Xjg/b
5MTM5LcgRM3jKERZm25eszOxwXSER2I4yTtPAFc5TBOx5Sk4dEc6nXnsrzoTXPKWLA4fZaXZZ+VG
FLPoDnigGrpaDrrLNnwFfjBTONhj2GCosDFHkfU3wYyCYYzPVnbVNsmrlWrV+EF8uSI+dCy75j2y
xKDAsTcosHkyvRU3oNwRm1aKll8bczX9SnMDgafRtsojKDskMl2gsHgMTWTFTgP5ghR0PQHmUdRz
72bZVECF7glSh2wd9YnbNYk6X+ZmHb52BnCVg2ax6G1aU2x6BwM4PZ7I4uhqx5ySfTfuRDC+Isuu
HUL2+piBD9yMssBBVg402DfEoLOZnGY3EMx1H3fVzSzGGv476UglClON3++NuqGWkIkXJBd4EHNe
hdJ4zTRAiwEdo9gf3YzXHXXoCKdEsLOku80j43Js81uzZ8zQn0Qpeoqq8ilVky2nRg802S8ximGL
q1utFx2TNjNe5QtfF2lbWqjVpczNGMumVoCmHq21Eeo3EHcfGhZ3tWz2E7bMGwCYF8PU7zUAY7Eh
2VpdHGfpqehuE+J8TOWN8Fgb8M5W5W9ooJ0DLPWiTFmxshorI4KuE6m1xFPVoQkotYa4nNuwg9xX
noOQlSsHiOqUvnjq8HEBL5XC7trPDfbelCjGDb2GPao2/qyCJFTUpAAHgphdBkRAuFhO1xEs5K5H
lI6fS+qy4ugPKdNuyLdkGFfqmG5bAYSqPpJBVtcP7DduGyGhvtiGw7OYA24UJ2NdTPOzHmpe1VjH
QMadYNbXikxys1BstKif7KSVr80yuIp1Y6sld2aAAz+r3Y7kEDtjpdszylqwPR9JFSDPwrKQIV3L
gvaO2KWjGkK+jsdhXitzuG1GxaQ7OdxkjbQeeoFMV9Dctajc+U38ItXw/gE5umlfrnP4gj5NHpvD
zMqQlMdRkC+lkNpbSHdGLMQbOWpdy1rCfE3SlmMB1XZd67Ywy+sW2ZaCej/EP+3C741toEIeeSak
BcyXeqY99tLwIFSPCh5G8nvf4jZ9b3waXGOTH+V4PARx4lmYrE0rO/kptKZUkLYg1ZRnM+KLH6cc
zNMw7qQQdb8/7SE6OeFM2posvhcMIK9K5/dIeSY5YD1o02kItAfwVfC1dbiDpCMFnVZdDygFewpa
Orp/Xx480SzeVSnZTGN/QUlgrVWVhm00pljQ1k+y0JAIESWXAPM3hcaoiAPREefulRf/BAY93RZT
XngdxFK2G+N1Vw+V7SvtW9IlaPcjIaaXKmVkN6DxhQZa5Efiv8VDDQp0xcJsPoQMHXUrDtoRGcXG
nJqN6OMogKR3SMgezQzzUGlqYbdFS56CIlzohCqzYCu0UaNx47OPWYdN8s6xF1tRVv+K5eyW5BjY
iPAdmual72Fjos0uDXE7BCOnLa2FRAoKvfAPSaaN93quCM8y6pB34nyCyYE/AfAdcg9Uk6yJUQek
4BauLLPEkK1xVGQPyQbLcttmqq5Hi9CObdMSreyI4jQZDpY4CdICIZiRHTYpQOxEbufHGGoWWF1g
ZLkLMh0YA6Ss5MIw0TN6YEejh1RZ1pZGxsnu5HisflmDr5uk0xRD7xBGLa5h7Kk0LEpBctVGik4+
4T8wCHkroN2jtzGczlwkSBazAWinRH4VIZkB8FWaGSQEsDUK9UVcs90sJQyxExwawRlkBUAbuJFq
N8HQn0jdAaNnU/YdmCPNpFBs7lp6yUQ1v6rkcLxW9aGPV2QhU/gnArweHLyJ4P3EBqyjW9UArUPQ
Ls+t2vuMXaWorgyQ/LhX0sSExWomA9NXK2jgvpTJJEenUfHTjPhzfGWG+w9Hkm1jEpJ+YEfG7JNz
7icFaVNpSglErasKKC6Ly7WJDWlmHSRkWLAab06iQbLzRIFU0KF3R/ozdPBKJXVkG6KNUv1WNipO
hDwz9WtLq4A4o3T4n5ydx3LbSteurwhVyGFKAqSobEmWLE9QtmUjx0bsq/8f6Ew2QZZY3xlsT7zL
IIBG91rvegOcdxyv2SzrucpysOdam3fxWI/mpiCZ6d8cmkbBp9YOFrZ0+WBC48FO1TdGw0o5RvAq
4Slmxcyem6fDTePg07aZtcF4MnLYHvcNG2wGJ7sXTsBYKrrx0pa4IUMdBeEsSm/9S/E/ZELT9BE+
jPBUsfTN49+ah+9uYGdd+0ru/XBbzQKGLLynmfEj1nXctlzS6YUu0jvHLTja7bRTWnTojoy3VRrJ
ajvCpcVKzmkK1o5Xi0fJEBP7V6Irvufp4oML7yJ8dRqBob2S6Dq2M6X2C7cR3M2VXq0fTGDxu2w2
NMQagywoy4wcclDSLIO9mLD1dEexOUTX2OZ5s+/2kYcoVTTwEgBw1VuwEMLIgDyydhvZXvKUjRq+
Hk1evTnEK9/jN8DNz0rHU2YOqSxo8ohDoqhUF1WMriwkOcloyqpKqvM+C/WfbN66tw01ycnu9osJ
somJKUlCOKaUmyaso0NaDMkPEngM9A1pglWjW9hQ6Sbd6H9jZVk9qm1q8GGbeb2x9bR4HbO8Sjdp
vkx34dpgD0FWOmZ8eVS6P1IPog4aZRexVl7W40EYWr5USGpxk3R2gtgJIAvNYhom35RIIEgBEWNu
m9h9+hDao4e9eDrbBta37XDfGgUGnWNbjr/pMxL4LIbsuh0+lNWdRpBeszEKJf6Np5jxw84M5MRq
4+rIDhi1L15+lUsNIdANOjzt7lEL8/KX9HKGfUOv4G5vh9UdNKQeG41BAU9TKLz/KBTO3xKtkHQG
TqG5+0KYaU6/hPfJlrKz7rFU0D8tYmjFcB3tMeRuMWkzdkqFixbuKYOG8aVEyn0V1dAXHw2zxnDb
GWX/B3BG7Xy3MLxnOxrLR/7Z4T0nOJ1DHTrSc0xuB402jSTCHNF0/7SmDJ+aKhXvXWtrBNCKZW9K
AQ1ogvCJszcgRd5wl45dfNW2ZZzvInWO6qCtTCpaO8wYa3heAuyBl8xc+2NiKjDNddmlARGQyRsp
3vkbYZKSXcOZ+Lu5zlrmWHbx0Cp5PvL15xSUCkaLzaYEKkCQWMh23hhdgWVwq2B3N8wu0RhDR8uO
++60+EZTBhzciKaGVmKhsDOkVz9GR8VDd7DU9q2qzQpPUC/HsNe2+/haYuNqbidlJPjJwYcIHFeZ
kO9kemHvC4c4eYHNJTFEGDCM8HhvSD5TmG9Y7l2Ojy3+xJ7W/0mmAfPiEsFvjo0JlaNQFeQgOQ7m
EUuemOlta5A+yJ2k0x/U5uz9Lm5IVLbZ1L9S0SoCE118/TaRtCZOldhCPTqX0Uuk2uJ7JeqYAwy/
fjMAsWBNNClutVtvAu/wO2V2ul2MvZqBD8PkHVhz2bSxi6m2Nu2YzQIBgRVre4sck2utgxnqT8JB
D5PaMcF5REZEjzFO6qjasPtiCtVlMwEtg0UvIrwKwwaJ0+4NtAfDDPKCZsSv4wFFlZkqmP9qjfPe
lDbZIDChMddgP9N3Q92q773dyr/6PNS/wyg0xYG8IueuG+0YEd4Yhd/mOPH0fT633bNCJdFsc5Gw
xMLWrnNsdh1Cu2miF4QLg6K/Wt5rLIa4SWZ/FKBPG6Kd+985G1eKU0E1J745NV6Cvr8XKvVE3+2N
fGjxCBCyF4FrY9UdAKPWeNYoNqZNFXEy34ADTJWYSLye+JQjKfaNk0k/E2b00IF5V4GrhhQ3hJEZ
SkBkdU6CcMP55Vd9FD1abc1isAWY6JJxQj5ZOste3/SKlMSttFr+o+h660NTOWQ4n3qdmtmoOcEV
YOwJkw88zqVd/UwzrzACZyKdZ84V2Vzh0J39AX+074wp6+4rYbOmMmpiG6CxHX+5Y9bcDZEHyASd
8JMPYCrF/0it4YhhZISXBWShZQa9GrTpqcT1NE2yrSfKFOHhON3RHF/gRpxMbLgIAnnX1BlW4Jey
/P1/hgDa4DFFLulOaT2ToM15UNjBxRdm2Ce0ZJMvwMTQgUEDmgDkQceX0RXsh4F6agLSovpu1myH
k0CYb+UEEkUwlXZTp57xYOC8zlBHLwlJLV70fgInoDq+xs/DIuxO0OqZFFVfg/Ans9PP34avEvzs
JUl5hSpPZeWWBeXwdl7gK71s451VhU+lm04XBlcrB52FrQmtDjaiq7voJnANOX4MMCRSncS1mu1j
xKdjFq3zzyOcZmsVFXFZxuKJvBR4VWp3O9sxvG3XZ9E7rjOYtsCYRnjpdOqtiIw56KesvHY7Fbwr
BXSoWj38/vWD+aQDHeHt/FzaWpjkxCwuQ9jjnzsxC881bMy2iontbEJwB3EQnthNrdAPfYL3f4x1
h5+y4Vzb/PiAYqK/TtTwzSsiz88oX56AqCIaG0O9cwX295iZmDGEfdddsuCaC5PWM6sZVjmrx4bD
yJxgedX/Wc1UhaWizfBwTPy4/ooy937Htdb971chaRbziMWvEgLzajGrRlvUaSKQpHZhcguw2/lI
FIbd10//dALOGB+4bRGuMBVDtHZ8MzQehM4lVbl1Mx2huKt7O/jE7Qem9ToTkNi7Kye02LKN2VTr
yr5rsK5dIhkLxNZwZRUMsoYIwaRW7bGRcdytDBV5A+gXXxMdIfZicq1nnLDHIKJ49b/++adfFb8e
B0ioHHBXGOod//qk0oVbqg3mBgm1A+9LAa6EHSgstKtfX2rNQ1q+Kpo/fNhUSE+4Mh1fqiZKZ+xG
VB61rJxdhUHxNvIqvmfd/lP1CKK/vtyZwRgSRjhWKItgi2INc3y9XlVo5rWp2tpWONynHM5BZZIe
Aa+gPUDNweKil+rT6GC8B1RW+cQdtHtm1MXj17/kzI1Dj0BR4uCUCF9/9X2q2lxMDlj11tL67q+S
ihBxy1jubDA2YPfSvkD9OH2naCcXT0bAHoana3byFKpW3M70T17flg+2KcofBHM6t6OZpRfOpXOX
4rRYtubl1a5ZJq4SgyuMANPA2JWJBRpy4SwEB9+QS3jJMup026Ch5TGqtosDKDd3/ELpkibD4GBC
BoNYysWZzCcBIb7wQZ/bTlG2sUI5Ajxoc6t9o8rG1E0NQjuVqQutLTnF4ZsLzSwM9KGUCKkyQ+vx
4LYn8ajJPkGqakEM2eRMYbFhzCaFGrAemntdgpVvWuQoD/rs2i+DSIVC7V9IAq1Q17zKQbXHC7ve
mTeC7ItcXD42dDRrlrRSJwngRUyun4PrmT5Nyn1SauVtqPX26/+6rvnnUcgaVAxoA/RVUULISasR
llRs6zEbruI2kwdFK+pDYzCPJMopvbBXnX5HTJOXaottnXPOXr2YNKxCUg1IFerD2dqPfYSPANPQ
AMMo9yGRiIYu7FhLSXF8sFocG0zXKbogBpmrHWTotNHRBOdUDjebLkAPn1Pdbe6cVnP25MIAq/UR
5i+aK8FNyyy/NNv/fFurX/BJBSaqnsWIQHG15OnAO8iwRDx2ZfERp5p3gwezBzTcKJbpR3M2KtBg
p1YnMSNTP1ovMsVtUbuogQ0+Q4xPo2givlOp3TdbS1Ezkz8rAD0Lh5EITv8h0S/FrIGqE25QMlrK
4z9OEsMTEElp1gGRMsI+MO4k8dKam+yd5GAFo5Ukm6e7LAmBqZnWk7jlJGQZbp2wwzHJ8VLV8fus
VkiJbKbujugQjDcx7nOetV5C4IIFR/SBMZe6esMrXxpUGEsk/OkqGCFkh+i17z39nxxDAPU0Nt8E
GWLDJuxT8U+UUvzGxi3tifCQE06pGbrGbdEW9l+Um+Q0eoY7Nb5JE+y9DW1XwYrUO2Tj3uIVTPJ5
H5KBY4/Je6eXzTvoR/cY0RSqPqd89xr3HaDsXKVEJHpAfvquEpDDbqUxU/XpkYluiYKLzL+wtDo8
R3Iz/9EmGTTUqrWcFGyLlvtqBF1WkOvFWG8kcugOona9D9Npq6eI/DQtqLVSvk8pfP+N0slS26nz
CCCqO6IJ0UUOCYA53SSZx4y+NzMSzDdVM8fvurlYb5hVysyxGWytwfxVo3keYcpgejMpONbkiiA/
AcGldm8SfB8GcymnyIcynmMv3MflcwYeBu4HSHnL3aX/knoAByTaaVACQfToP6UvGvwUJ9xKu2iK
X9LIkGRjjET8kEMtNlndMk5tQ5OBS4exakskppP/1sgv2SadNbx8vd2cbv+2bnKAanz/Krrj1dfY
THriFUmMoMeaRMBon6ixEe3Y11f53N6PPzlqRco4SFJcyHaXXeg/xWnkDQVsDma6xD+1vlDs7NfM
82kJEfPUA+14EnSSKLBpyW4pm6T1B4i/MCzragtM6NykrpjuOkqtbc0gNdloIlJvkcBBjWi92u+K
trumUa/9RqkavxiAS76+hTP7JF0cWxaFD7H06/K6Dsva5CsryNcpLRLF08gv9aa9jgz8ZiKDpfP1
9U70Cohy0FtxRVYql9VWB8EYVWrsmpRyuLo8ySvrR74r9uGV/JdfjwQzFhde0ZkTmuuxAFDnuOw7
7uogqFL8lfS+rLf+z8PT36fDYb8Jtlfjxv82bi4UOKeL7vhSq5qD6VmhtgOXmsTbhP86SOCluznz
uo7uZvX05ohdVF3u5mb3suNW9vv9v+ebbxdu5My6Xu4EbitifpdTbdU/V6MaQbjlMk0gvk+3zXZ+
HK6sm3w34WFWbYU/7WGbHBj0R758VHbe+9er5LQw4droy+nF+AknmjmgmRZxN14yJkAkptqDe+Bb
qnctCVEX7vX0pf2/SxgsELqzteFnHfaG0jZYfc+NHr0JyNgU/d7/KnSgGFX5j3aedAWXBvx4o9Cb
ghntTBQcs9f8pYlKi9zClHlmhp/c18/ulA3JtbBCZL0j4ABRWDWZ0h6J2bQaDNVnu78m1hcr3IFx
RgMFJWf0pEY/sWUe/RQlyC4t9bj3E722L/hun3uFSONNvjzqb/MTN/nP1sj4jpkBLxLAXesCho3j
wUzLV6+N1QstzLk3yDiAVQKoZtE3HT9bRGMp2fOcpKlCIgk0ZUwZJ2lc2riWzmu112usSXAI7HBQ
kKw2Eog+rj44i127JBNo78gIm6I59jq4PIbSB5XiaS9Vl0Ua3X2hvuNA7T4XRR0/E/Oo3zLvIXSP
ukLAVMoXYorFXA2vqBC7XEIBu/8d0sAzAv0efi+Y7Xhr2wASwecZHtICAwpw5UXf6ZBnduHhn3sq
MFMdDTkNb3stZelVT2gzYyXG9ENxG9ql8y02SA3DZSL93rI+DagOk7iwuM68cuSJvA66FzqXtUTR
bRyFeEwgTivurYPXOISnOWFx4d7OfUkLWOOhJAVRtddnR6LlDOiW3MsU72Osq6YsnbaR2aT0ZIUt
POCIOtaD0IhI29EqCcfYTfPhxqtnVVz4rM98TzoiYrhKnkd1u25oFOKmcTmCy0yznPquDogMRXXe
uzqhg1/vIGcuBTiIlJC6ElDzEyz5z6drQDIlaJJQSl04zo5gPoz8OpWEAkrAr6907gnDR2aFgvGh
oNRWBRQS3cGi3mevIv2tRgAOMQuZdP2ggPl8S4koPugybr9lrbQP8MyZMyqld//1r/hsPlef9gL8
0QSzV4GHrH5FbU8wblz6j6nLbEFCWY0DYjWb0MdDUfuKG/9rSWAOiMlS94o+Jt/4tMyPySWPGtaJ
xh+N54uqQPpb5eahlWg/Nagn+KIOxpIVWZVE1ykOo+WUAIRgUBd+X9Gkr9OslRce6plP0nBRUGAh
vhzhzupuQq1BE6yRG2hWxvzKnMN9ZmY5bAzg70BTR+87BgjxhWd4Zs2gStZc2NgccCcK2LzqoByP
HDoYb8Db6LX0VvQNRDo3Vi90ujTVp1sxQxRGD8QKoVtaV/eMnglmxpkd2z34NRtLGzDGi2P6mSHN
oZupQ8VEXZgq5DZI39lLkkkvUCOj+VbGwoMgYPgzoYG3bU80JqUvLs9+ifH/i7QXVqLV5bA6+4XV
GzTpmAssDME2tmpYGdZ1hEH9Lz2rtF/kPxq/K1Q6RaB0s34/wHJX6BgtzCKtkIkjYjJR4OuhVRgs
EvpXfJ+ToqCsqbH+3qAnVh7J8CNcUOu9/B49q/1DyUrnpspq/ENlqE73WSPh6w9uo91DD4863xx0
Jd46XVP/7e2+qjZToVcQrGci0qD3KnW+qfvUfuk7S3sjGqX+YUAXJ12wdur5SXFczG6JG1oyg4tG
ue7GmpEkE4P02vPimW6dge8TaXM2ydsEEIUweEbidcE/FeuhyjARIeyt0/HpsyKIJih3rpnOQcNs
orm5IwIoIRBYyDr059kVfE3uSJQ4Sff86gV4cZHCGAq2tmEBt88rYE5tOXah7tleycjG0iNMFVVY
3zh5Qr58cCPS8TYkfWP274lxvu/tOTN2szJATs8zuyGtJo/S1zYsotlnKN3+sqsC1wxSf7I0cMgI
TjZ2XvKveuUkdR9ZensLYcpV/Fy2arzB4r4jUEUhg3mn5CadLaurRuhr1pg9ulMnu70kbhFTHUjg
la8xLbgevSKc/bp2h+/4r0C2UpiTNT5ZLfUhJ/+9uC2mAYuqJWJ4k4GsfoARSEkgh5rkftbZ8d3Q
JzbetSjH7vLGm/W9gJoFBW5SIUVDSXX/EplMq5xza7dOrep1YJJ1zlqdMmFBXMQqLgC8UHGXHJUK
KoNZT2Ywq5n7Adw7ZdetPrc6gTbQcKy+nhUfLvlkBa4yyvd6iogq6tSBXNmEsRDkAZzfbbxkEyi0
+rTEaABhgWKMlhc9qN1ssIjN0CgRRrYzZBudKWZQqXb+hx0FhK2pslLZyHF51JWtDd0eF/iuCIgz
mOqdRE6JiWYtmuYqRFJG1CTzP8IlGq+Ru8IeTZzeymqwrySqLOAaodUGK3/Jl2UhFgzX4sq4kYNi
dn6jZvPPttVC0kL1uuu3SmbnDsEPy2yIoKe63kjDixEyN6UJyNTmnkWkU5TJ/TxMLQkCUDbqe7cv
4Ux68KrTq6wIR+gtteJgSdkmTnmQ9QC9N+LznYO0dcfnyKkissgGEO5N0hK3jLO8/TZwYP2KkdW0
QcYhCRGr8BrCe+BWaYES2b3x4PUZXlrJRMgvObHRR9Kp5ctYZZThjtCs6tYUIxtlq/YsltQG5gnc
wewhcbdh+Nuc5+5VOJlO+tc4On8b6g7UboPIxqCEm3o7akmlvg8uo1eSAhjtoSgIvXeIjCGMniF9
tCDYfCeBWX+Ki5GOW8VNb2GTluVWcXMJ0cLqtOu0L1ojyFQ7+pgR03+HF1G9fn3WnqncKNWRR6HX
BTdfRzlYKG0t3PuTLSx9d5tTPt0Xipp9fH0V4/Qy/NsoioAD6YaQnx33BLZL7JLsuAx2P4H0Sb7d
5nfGASsQ3/DLXXPn3Wt75Sm7wo56hzHQztsTZhJoQbWzAgQmm/JuvnIDOAwXzskzY/PjX7b88v8U
V23t9KTG8Msy7Mpz/y+WaMFfuCyb52yX+Ah6LlQDZ0ZbxxdcTu7/XLBi4DAmywWLze+nzeF9G3z7
9vXTPj37j6+wKjgSMtrbYeIKioOtbnMbYWxFls/XFzn3RhnlGPZi/Md5sLoNrTM6ZkWc1jUjyMBp
BjYUw7ukkDtzK/RK1NkgVB7TztWtpAKaXIwn0DZT8vZgdZa6s9OpeBR1Vflf39DpwAB7P3WZaKsW
LgjrtjWzSnj1+LlAnK2gFkUtuHY92NXvMZT2dTFMiEkwRxAvjdJG+OmmkXJpaegndRQaQDSatDdE
KpNJcrw04BkyJxNjvh2GNlWfUCMW9Vb0mrakFlohkh+Skx9HiCbvSmzY18qABJ+09qgJarRatJaR
TC59IGdeNNPBTztVng46yuMfVcVu35J1lsOnEuZ3cqxLaFY8wxu7KrFrF4Vp/hn7vCZfsR8o0+xI
y72NnowQuXrVKH5ZsTr/MElHm7fzHJe/vn5tZ8YseF8ugCId6II6rOAV9Mmzow2Q6rXMSstbZh5w
M4XQUI+VMzxpGLSJBXvbDTEOb2bRfVhT6OI7XitWB1lbZL+awk0eh0HIhftNbBYlY1ejE9ek3Od6
ZhRIZi1Ea07T4ICueISW2G7o4qRfE2jkN31DivfXt3Vi3MWUFP4Kk0ALnNRGgn382Espox6tJLLV
LGOcn3WZcVeGYvggvHd8pKyuw+1AwktP2znXf0qC7xOcBWvzWSF5t4PhZUyBQQqWcrC0rH+KCdEu
N26DH+C2RCBhBhd+8MI2OG7aHH4lA0VcfVwW8WpDADlr+sljwpcvrBns/OSzaxT9tnHK7FkMPbEI
GHP9kZlMfsa0yjsURnpxYVc608A6yEWAB3RMMzlwVkO3vsZ+J8I/Bohg9JQbinfoTuMgk9fcoPba
ku07/5y6avH6ruU0BgUYzC8hy+z3heexrLvV84CDtEw9mesA366ex5Dj55cx8NtabYcfZ91VGx1/
1JtIN6fr1KhxgHcbNcjKZH7s0nj6zoJAmaNlyoNThqE/goAEjG/nKzopLOi10N4z1DbvOib1F1bb
so2ufyt+hHCz2GjxUFh94ypmYGBmfEMwAqJd34QFljuKscMCINoSoSguPJwze4qH5QpAkcdgkNd+
vLiHfkydIpzyrc1Y6B7Cbn3VdPN0deEVnFmSnrNAbriQQM5cD7llExVeGiX5NklyBj7hJLAm0CJL
gbc6KTKC6ShIfHLsDh1Zrg7lTC5s0r1HUrUvbKOnT5hwPpYDHEMsIpi2HN+xdPJpJjcYySk57D8S
rXLJEOjmV0taxjUkzeT71/d+htpEBwypTAN7QAS2NuX0+pJRosEorGxdEe5obZlOdpmi/kvdkXSb
ovXsP7ZRlzqNY9c+WkgW/mF036LosnumxI5RmXcYPowtg2ED+w8JU5SdtVrEVxB3ml9R3kZ4ZM/O
73a01SnoUfleRM+Xz+R4aXIf2KAsBmv41qw/6CZsKwPL9GzrDJ7yNxf4KHBMa9+aFIygiXPzjqKz
QeVgDkSUWOkhdJ2RQDb0rRtlVopHqeXzFSZNQEMydC4An2f2G44eEDNeKwsZt63j9zqnradHMYNN
kRFNfmWEsUJoRxVNHSeOY/xLZkU8iX6MXlvgSAjwraKTgtpWl4LhzjwnHfB1YeXhYEQRc/xDhK6K
dJp1IO3Js6461FaIsDrzBuT9EpvzzNkEMw/WLD7IkLNO2Fm6kcyIT7BnFDK1d+rkdteltPNny8mS
Zw1TmX7D5x/tOQ36DaF04iE3rOhGaHZ95ZTtcICPW95nXudtsqSpDopCOKNG35VdGBKc7sEAYGDS
jF9UioT1PLiLYSd02F9uZ2NU341JdOgI1e6mSjHScoQSI6od6gOMVfOSS/Ap6selF9aHS23A9GdV
lvRqaLTSIGi5dtphZiPHGWeXwfdEAzflFRNkN5keOjVKbsJUdszfncb7PaTD+N1TB6EGA2xqFzVb
KW5LMn5IGxGFQz7TMEO+IN1OMy4cAqebMvQ2B9iVQRChe+styhGDlDE75dbI3PwWFCPyba2d/z9e
iWvDWgQdxlRhPXnzGlr0fkCX5EbV8JwR3ogTpGZ/TFQtj51oJprhUJC/Qzl+waDnjBWIy0lMuCZv
BTh9TUKzIbznyuhm25Ap0ZWFEdCNsNNh26HD+ge1MA0mrwqnHXLk+SH3IMOR9m0035Ew2PukEOG3
JpPtJXz43M9i7m6YSzY8X/C684h0r2U6RzQRWElq+gXyn+eKRMKNk3nEycZ6+ttsLUQ/hc4m1pba
S5+p2RRgz+QcwqaoUeNF4hI3/syGAv6PHSS+fhCT13W/MsGtzGJ0OjLt5XMB/hKAE1qETDJn+/qw
OnMpmkimGzjlYK6+HlrZs2ZgzRKKbeVhQtFi2UDib5LdVaN9ie/wmTF+fJ4sFDvyCz83BCjGx/tk
HPYiJBu12051bs4PyASLwGOUSLaXFtX3qMFJzMniGuGWUnVwPlo7REAqPOMtS1vwmYrIhJcGAqG2
SdQ+fjTcKoJe5fCXvukoi/qPYNZr8innN6kbGF571DoWupxCde7doTPsXQc15Sd8Vu0NlxXxliPP
fNUU7Y/u1eorkjv1Z2uLayZ8+U4OTTYE0hsSzEtKiVlImDUj+baijfZV6gh1Fyad8U14QiVRqFLh
EnUN63/TGQnSI/RH2KwoOWztrVIPTOYGpYiJlKm98K82IpDcZ7k3acQ9AfJtMNnH66YqC8J8ohHL
DXC1nPCy2cmsvx7019ckbHXSdYj5+D3aPL1NOk5E9JTJIN+secIFQSuQaG0qNVEoFzq7geo3GtO/
XGc72ZtQWmaEpXb+YkS2famLP912mZLhO7TYmH7GZx6/XtTuyLNMwFAeZ3igdzZ9s/XGXZ1Z+hW+
JRGSxklc2NM+x2KrRUXjzoBncW1bRpPHV83GqZeipQzxZtR0FvSvWwuV/KNMVRtcdnJsXyDkhISn
DFcjsy2fWWa/z41C/9aqntxBGjMPERot2jm18W6Jw7UuVKCfVOXVj1ySGhgMLxwASsPVj6xHVU/i
hWtnpZXmg/UNpe+y1P/2Y13TGzem1QXxpBpPM1KYl9mtEh2CpqdgTaJOFgFZkzXh6MdX4G0qr0Fq
bHpyqQaFOpabnpQCCjGkeneGNqQOjHkiQX3NwsoCP2mXmhJlfjIFZtMn3hXitOjJSbPyAw3onGzd
xDM+EkmvtpFZlj60sx3+EV3Z97vIs+cHHFyaa05CYo700FD+dh16lkun9vL1r57RAlEuTn9L2bAu
5wwrLJSeUcPWwa4gcFQv84Fr06CE2PEziZzhHrawCyWTwYxB6f5QUWPe5oM97WWhx9tMqxiffL07
nlnSTNegny8eUTCDVyUmhMbIDe2G1Hqp9H6D6d4HMJDmt0UUblKGbUy14kt83ZMt2YG6AbkC5AfW
trne/UNByG+DD8m2zZXiEDqpuEanRzVTO5cq19Nykmu5Op59KqwFoI7VwuSEZaxiEeDmlvhIBeGk
NB8MLrSXJIzTn4rZU09aEcbwzFjHZ1iz5EwAV1t3sS61j1bX/tltjwPhbMgXq3Hmv5hHdt/S1pVv
X7+JTzLc0fKAVwERisAevLOp7ZZX9R/sliagc0Td1FuCbV1nL6OuISVxJGtjZ2rNnNxpKYISv9Zq
4gOp/8IRw4NpZMzp9jFQKVaOcluB8M+bPk366qEYauNCS/Jpdbj+kUzvmd97RImzjo9/ZMmHwdsz
ED3PZvZrAq76N1sF/Fyv0MM3x5KY8jqTPf+J6jR9HaSK4RFSboqdEva8uY00ZHvb3MkbKLHaWEQH
dahRQIw9xokHfCip5L3PFrJDDbLn/vAuicwa1jAOM9ng44Pk1oFuLsGErgJ7ce8ZlTQvlKunQLpD
Kg5Y7WIxh8Z3LSozna50xgwajRgK8zCkGnMXozF3buwM4C2562MIOAQ9QNE27sEuPWS06O8YNl9Y
FssXuHri6LWBp4keobZci7g6DlEjR/fKZYp3l2HoRrfEPtaV6yiJtL0+TDu4Kgdnxg+zkQVjtfzS
zvW5e5/+Bht2kWWagIer/i9k+6yEs/wGXYz3YwRjEGNk3X63I9MNNyIiMhz6CEWEozJwirCIGVWN
hBRYD48LvcQXcSkPYxk6VyKK1TvPZA4Z9mp8245Wv0vKsMFUZ5r2eWMQdhIC7TFQU5HxZ3lgV2a7
4+uOgqJpEdWLrtm5JX4IldphV165+o3btt3r1w/+dJPSoURiXUTTC8VfXYEqaYpBpfAsChvhhS9S
nYagq3pnh7ds8/S/X4oHu+gKISXCkDn+qHCyydouQU3XmyMD59yednWHDhwKe3UBtvpkSx2/Show
6I98wgQh8DaPr9U5yhw1TcpZWkp8cZtxpmZDwpKDQ/haFuMGW3kleDt2S5uBPsdHwD0RzgOsQ1T9
Yvw0zRvVadSUg9v+qdZ5f5BVjoR8rJo33YDrn7i8TjfSzMciLpQHwG/tMfIcslfSpL4ymyHaTVnR
51gxlOrBsGeCTEkTuW3mqr7EHzmB6Ri84Jxq8GhhIzP4OL5fba5nByf/Yps5s/1Xjcu89HFfUh6z
ED7JjrN6UPb5JHoUx4BoyRUNMraVEfNhLKSmKPqgMGnMLc9Uu5q6PopJA7Ws2p9GU72qNReVQTM6
cYEBSW696l1t/Pl6dZwc0dwBeUCcYXx+ICKrI5qSsJWxzDD2SYfkXuvD6aHunfHgST2Da+kBksjk
0rZz9qJgp3wAi75kbUhMDkeXmAQrwSsdu0fauBI7QUzE8P6zf8hski9m515Mj1texmpxAnWpUN7Q
WGEjujpdkgrfQ3A+RIdGVl0Rf6Bd1S01/QbGincdZma1lfxBg6HgQzgvfjajGmNw0Wst4oWUfOGv
n/0JbMGzZ3UAKEH6p0habQKGiQHlmOPvaSVcq2HUv19Ioxc+yjNFio7h+3LbnDSnPt1WlNSlZ+LC
MWHs/4ylKOHCapi6tp8y77qe4xHKQjGJedjFlYzxoR3iEfZO30zfKShEGeB308eB0tcQZGTkzuEG
OBECId0ojIo4rgFcvn40p+R+YBxKfttDDGHz+1frEqwhy5hcwhGfW/dWJEX0fdabfIuYMz50nrD8
MCvM+wpjtcfZhDSJj8x0a7eD2GE1Nb9//XPObNfAPsD+gJSf8UfH33kvk3HEyK3YakmfvttpgTF4
ZIc/1cijpPr6WqfALLfOacibYn7GFGCp9P9Tqs1YCfBtsKlEXjgFcWJfo63bgVaPeFaQy6rMyTvL
EmsnFweJIt9fuP6Z70S3ocqbbGtLDt/q0Rt5Bj0U85ltM6fFc2o1cWDiQgP1m1Oxlun4NjPcfiAB
pg80UZt7mZQtJlmF/iJGa75QFJ75SOgdYGDwB5/JGmFR2qHRSiMmI1mDlRPZinVl4a5+6SNZHupq
c6DuXbx/GRmTp7XayR1TxnpMDvA2peUl8MgVT/qstz80L2L4qCld4ezUTsHeBeiA3O5RFcTZG1nO
/2ZymGWlGqUAykXeBF+/jzMPgHOb0B2XGTE1/Op1xL2rwqPldUQW4GKH+eqNnTXW4eurnFnhXIPn
iwEB7OC1Whh9zuyYCSE+s4vzkxwSovDyFDI2pggXvu1zNwRph87MJDcAdvDx+nYrjwmxx7ZHToJ3
QwcOrdVFXPf89R2du4yLEsMD2kBMuX5u5E/g2tahR6okPFlXmN4NzjSXsrbOPDfAT4ByFs1ClV31
VVVc6S7RsNU21aISBzhVBIZiEhKtOFK78CmcMn7gE9Lhc1ZwIYgeq0q5tTD8iZmfw3YaaQ8U3FaL
VisfygIb07zScAaUhvTdsnLudIMsxawqFUJrTe+BiaLi9+pAOdx63bcJ4tclBOLMo4Dhzg9kis3o
bn2caTWcBXRaJV6gbUhAOKTTv7qM7N8LQ8O9m0NqxkOKdPm+Tg2zCrq8HJ74l5hvOiy4EAMntRAb
15lwTjF0TqxNCwH5ElflzLpAqLww0uFeLKbix8uvihIwQ2iHWzCL9tDraPGl8X/snUeT3Eiapv9K
W91RAy3WuvqAkCmYJJOpyAuMElrD4QB+/T7OqplhRKRFLO9bbS3YJNMBh4tPvOLS1X5aGafB5JPe
IUZNyZ4fdTgKXi4BEFHRYdPVIe2Plix1ywXraxwCQdWm6dpDyusuq/vkrkYrt1ijcZ58RCr3eTE0
a+1Sw750xqmNdXTGYS5pKWECLJXdY4Ofaqw70Kw2ukm1J9839qAk6Nr8BxrOy9aWs9gDItpoWfkd
c4RxY09Bs5OUhS4caKdEOrgHZL9qlYAdPUnz9SHSwITqlBclzE6aST8C2dY75KqKDe2t7F1Hdfi+
ipcBVV60SbNxnsHEy2+5b743JRo9fjfaPzq9RWMEbMzGbevlahoSpFIaz7twH6ovdThr0L6RGqLM
z7/Y4odfEqnbwGkqPqKmAYMd+tp/g55qcFNYEz5IcMt2WiH9Cw2fVwZFeJ+dDm0CjxX7aJEuTTX2
jkB5qY8WDn1ksN6gxjPs2qmeV22kVeuaDuHq/Il5WgzGlJcFgr0N2xfK61GEPCZubtqib1dTV/Yf
ExbRhxqQ3IvfSPsOtUdk0VCACz67boLALNUW01hVDsJXsJOj4slNhuRLj8LLHSgCU2HOvPmjMCv3
+cJzvjI7Cp0C6ga8DkGS+v1fIqQWGESbOU27skewzxz02PoVhr28+GYXl9xZZvmlsbP5naHF0/OM
EJ2intulv46awdmkQPXNfV2XZbbpiF6vuyjLv6PIWKJvlE0IO59/XjVtRyuI1Q6ih9ARB7Hjx/Xq
uW1kxeOmhdWtMx1CdAGda6slpfUoq9765A0patIJSLTzI58eyehxuIYBkocoQfeOJqqAQqZIkaqn
oEtCyDi5iweqHAJU7YVb/bWhkHJRjTASYch6h98EdW/qghZVnBGa+wYhxSBs/GwMZ/RtL7zVK5+f
SwaJFaJUhRQ56lkkGB3Gmk7PwquRBwW8XvtfFsuMr7VAn1ECRgkbLLjV6ZdcMV55R7aFYsARuFBD
PZpOJL0KBA91hFuMrt3E/RisK7vKw8Ae4wvx2Ck40AMEBhgFGB3ATkKlw/n0qwyED+LdQNDzyl81
ILK/Vx1EPeV5isJtPlkk0Cb8xGA7eZEjNx5n07JvChdFfU1DCDMkosN2FkaRhr5tSZfSLf0kXqGK
15lX8bRUyG3Hot0EsdlGaw391E+Nm1VdOAKtD3BJIPq+cMa88u1oFSvetvJaY70cvlbTBqAoyqhZ
5ZOTPBGRihtFQL11MCO8B12ir8sly96f3wanVz7hElhfkn5yGrCyh4P6MZU9/FqQcGnraNNQEQ2t
TOq/H54xDB0BIMWQwJAcOhxmMnCX740A1nY6m1AYZve9Oy2w0yGr0I2kSXuFuCYsQ7tprxvdaVmw
GVbCqgiMoiQSRYRW4Zz20c6QJiXo87OgtsXhMWQDqaJQBexF6Rkc7VC/sElfGh1qD/4Gn9wigZCA
NNF6dtF1DYfCTXbnB3wlXoVGqysFOXIivvhRgUPDgWPG5aBbmYmvjyhDu8EaTwcnQLLHWIJVlkgI
Bgnusnpox5a3FYZoF7T02qJAYTTy4rDqC+9Topf52zTqBYKVorhQin0lVGOZKSA4Mg9KR+BoXjj2
43HQsFUt69baoDLnbk0dbEWG4sgnouUkg1rb+Vg+2+21U0xy2/VYMCIyH98DdHVvaE1fAsGdisHR
L+NL8ZWI9Eh/j46aUqsM9IdNhHsw92ngT/re17xJso+J0yzf65yG8DagRBNt8gYSymashfhA4aqs
t1Hk46BQ0EpBPQLdymetG6xvQN57e+33i6GvpgUssUED4uuFD34aYRJXUjdgneHXBlThcAfIFpCb
3ukagikjbiNjX9Bkmp3pymznfAPc14bWmExbo3PlXRt4g7Me9cb6hiSye6G4dnpWq3MTPNnPCIEG
3eGjNEjyEoMjRtnHzWdIvsZNIKyvcmqH36X9s9sZBFQOiFDY6erw+SUY0RIvLbENZaBORivDyDO6
vvQtzk/t6RFGygegGl40rorEhIej9GaUJe1AMpT3CYtirPzNVKP/fH6U00nDZYhmAbxD1h43+eEo
5lijCeEa+SpN6m6lAJNblDDj6950vp0f6fR96A+4FoeDsi0nKjocqSVvVtLzWMPmVXUT2A41fZwQ
NudHeeUEAlBtU0dUURBh7dHJP2BHZRltBB9X5sGbtJnk9xigyLrrkW2SLM3nuBiyEE4ursliGVeF
IcY16qvtKq46Op6o69wUcYoufC68C3f86WwD6jKIZNEwQfHluAlEX8GIoqKAfGq336K8MBHA7K37
zM+HTxfm4XRjooGh1O9o9IFdPt6YFuo/HCG5FiJNOLD9FiMPM8PsrwF/ZhuZTbjTa9xpK9Cw5jpy
k/5BANN5InQ2f1tlgU4f5HNAJwY6eeDGDj99VpEYShpFXHcpPnf6Ml25ZpxfynZPezNEhwFpONB+
5ad8tJZjTczgjRBirMwufwwIAsLUpz+D9DIgFlvPqFAgmZ8Po/hmkV2ukcEYv5yf99MvDDIa8g2d
MPraKPwcvio0ZviOXFnwHdx0m8wkixQ3BBr97aVZfeUa4x3JiLjJoF0w6OFYOPhx5pZ4GPpJjR2Q
UxeqWp8Wg3Ez1k6FWG/iOD+KevHSUAUxb+aZ63kV6TbgKRtnWvy69JF2yNL7mXch7Hvt6ZgGFTX/
ROoff/RqtiJp9GVJ1UUQfo0oMu5MuL8PA2jLB2Tdu+tMH/V0FVuwl/wijXfodN/7lQ+FZCaRuIot
RAsuPNbpKQQGGIw9DQZCInbG4ZxhPFEk2pCX2K+IAmybXV65yHH/7lUExhpYM0h2/lMtiMNRjCkb
dNpb1Yq+lPalKdL6hlb6Qrvf0S8U4U5eiKEUJ1Id4pTMj18I/Su7qXwAKYHEkm/MrHhH1v7bFVya
E+BgXSUjgeLjsdRTFWlYFUrE3GEoNHsQV2h3d763Pr951OY4iFeJ15WyC4uGHXxS+E4Lb5kitG9X
hV9Nj22eWo8WmmRPntXrV+Cg3TB29W4/Ic+OxuVS//5Xsy3XpgXFJ1PZ5uFXS6MxqCuXHAuwiiq2
BtWu8QUGMTVGTuff9CQpAgxCJstnU9aYRE6HQ1ExKBOtR4fDNGuEq8qwMg0sqq4TImVruKSICjDp
dGZJviAm8g8h0jEYyJcc8n6LJwi5Ob4RUiC6t6KapgNBqUwZrJx8wkNiKq34rStKTOxm0N2fi44K
WejXlv0tjQEF7hInlp+XwZpv6CGLXYscqrkqDdcEO19WXDFx48yQ/+l/L0B0ggVCtVkA6lxiQ9wD
fXAHGCSt7nzAUkLYIeQDgFrURXHfSoy5e0gic3BWdiwRnYgGidKd18m5vLY9E5xmxYG3go2NGpse
axgxD3I04DEPdp6uE7c273otiDK0QMb+RqCXhAR+lfjfy2Qe924zFRpmR9mCGD64UsjSo9vdKV2n
DFVDieFi0AkrWdHJ1z5nXipvggRHHIjwqcV6iGMss4X0tE81KonPsReZNLG7+UV4vfUtzmrtU6On
ToWkj5PUoTBzL+DcFdodDrka/uq2bFAMJCJpb0eldrNuxgGFT+IZJPlyfUHGB6xLpl0tepLuJhsB
nl0Zu8kStmaDBqRfN5D98ZDT11pvBp9K/AZ4QchiLw2mt3aoCx0zK22GxfV2SGwOBQOdRMB45YQt
kihm190Ip8VrqsgWdJxRruUzTTilZ1u6qc3HsaxLE9HzfkGma8imh6FoTXvtISrwiA9DWa1FMGBY
Avq288IaLHq7hvRCy8ExZsSLemjbTSjnRjwt2Bs+oIZOdzlr2qHaFqySGCBgM9WbAA/F+nppkC5C
pbcq6QcI9GXxKKC4vh5R3h5DVpnrrNFVpjvVdS4uV1PVICxH8mhOa1fR1da5txTfsqWf2ETo2pth
PPnGR8sAchLGgYPLEBAq8SSCctHRFhyJ6ij95j5GZrL+BjxCTB8CXbRPue3YYPqAQbFCyPpuKdDr
xmowelDVKQFLAiLKGt/pA5KLqyrxOkWW9xHiKOekUZbnOSIS7KckjCPpPaLwkdUrKwn8u2bpxluL
2eTHebEylbNGe9kscBzxxG0XCZS8UCYFLERPYe1yDM3qGmsN6rIceecPntMjlovJMFQUrkp3xzeT
DQhgEQXBrtFCiFnRx022ATDB2zZN7ffL5MyPsmgQKsFtMCyprFyIgE9hiUp3SdHLqAYZKr05PPl6
pJ6CZqRcV6JoAZ0tqNbs2/KqdaUPDmNx12aejTvEfq2V5eMaBnmZ4o0PNMsAohISx6cbjqjx/vzE
vHKPUgK14D/+rRd+FBgAZFro0tvIruuN/7auiulD3+vBhek/jYp4fXIAykaKWAIw8/D1KcSYpZ5k
5UqTtD7kso3sAFNk/cGJna1XOU9giW4zf0EVEtPX2QaW0cb6264cL9SuTgJVsNVQx4GCw2wxCJoP
H8QwG3+QJiymyJqjLwGmEOuqXvqb1sXf6Henlq1AfwFXAQJ06kKHQ0m7lQXxp3IuaLxdYxXRj6b3
ftu6gPaeai5RQ4Wgwuo6HMUOZsfr6SjhnDnkW2nH9kOa9vGF3P+VaQNaozTcPEpcdBOPRnEnctyG
+kwXjTleHd2yxd5MqZ56FzK40wUJSEt17kDyvIKH6Sw65B7G3CvHZ1PkqTdvowZI7vlvcwq74Ytg
i0lzEHVBBbc/fCHh9Emfpfi3B2iQ4JZUUbdZLXq++BsRVVET1u0kWoRZ8CUItWyWz63lyno1OTJT
QvOtuBKWKMYLG+WVt2eXgAekosM5ddxB6ZO2sLtRIjHSVe4GUqK/yQ2Ufy68/WlcxK1DVER1lCLp
yaIxaR6mZq3Mn2SKpcGU5B/QlYFqPzTtlkauc0exMHhvTBY23JUDRc7UhgTvicZ55xlF9sjc4J5G
vT54sIrADSm0y9+fCpd81gCZgx4J4f7hF4qWKeuynGZSEGN1ousDUXgAW+b8VLwy4fz0n6Vb4lKS
pMNRcrPtMeekcusVBpZygZB3elEYF5bbK9sHiBGuSvyjiq9Hm9QRuTvKzGiU4U2HOg5YO6dM230R
2dWlb3tSAVEcffVxAU4AdDzxAYjqmvu8JZvwRv1dgnPMU7YE86NInWRv4un+Tggjfx9HcYqFhek+
22PuPLQj2fL5qf2Z6h7mNTwJVS9wAcq95fgLJg2q31EKHs9FWyy9nqNFf0lyMXwhF0lBfcGZ70PZ
ysq/QRXMejJkmyXXo5vOxar0B/tDRKfm0chrDACrXOhhYdbiah68KdkUqHV+RZAVTKlJkfemCOam
3y6L1L/lg8QWlbiVqnrWlOUPP5Kdua7jmoJiai/u4/n3PP24NFoAN9JpMBSN+2gJDZk7NQZgwxVS
s9maq91GtzgzXwwYIxeGOs2f4KWjhUryBHoJBZLD1epQQobSMjCUZaXmdaebix82WW3f+RaNs73H
f4ENl057yVPklZFhmtBYpcpD/eAYAOx27Yw8EOZCkymHpypD/BpzjX5rea31yUzyaWtHbf50fmZP
jynKZzg68B05r/SfrcNfKs7IYfesIARR/aUHOBpJx3lG0ct500fpQiiRXyIjn8rkKalZ9D8pYND1
5LMeTnBOzqMXNkyKPDfaD6W/YJJswPO0tm3sC+tqjq24w6fN0u4TM4Ay6OdN8cELKoEl2VAk71IZ
ke3UjYaqlwGO9EOOrPfawky0B2yAkuwVnZ/2a91X3X3C7UIb0EnSjzg2Bch+4sb1rof+jM9jRSMJ
OyxNhJbQsmLTxHWe305R7mohdpAt3C3RdFDCfK001q4NmGZNGmb/0Ly5r/YZftB2SLSLhmzbYVSa
Lvn80mmdlyhoYyT2U0yYEFYk6+J3TzswFWx7VThR7lDHwV7nYEqKgSHeZEvf31LoF9AVMFC2YSqs
z6+QE8QBJQtfoVX5aOgPBOp4/2WFxFCtfD0dBTVtr3iTmxDDlEZXt8ebpN2TccdQKDzzLqpz1AHP
j31ydTA2pznRA/U++tZHawW+lxbDqEQ+BUbYNQgEOHhmYP2dOfzX1+n/xN/rd3+fl/1//s2vv9YY
16RxMhz98j9v0q+4gtY/hn+rv/Y/f+zwL/3nbfO9+jB0378Pbz43x3/y4C/y8/8Zf/15+HzwC4oG
6TC/F9+7+f57L4rh5yA8qfqT/6+/+a/vP3/Kw9x8/+sPzGWqQf20GJeeP/75ratvf/0B1OiXCVc/
/5/fvPtc8vduPw9j+vnkL3z/3A9//WH6f1KTQ8zGo2iFTLTPwpDff/6O/qdqTaMfCMKTK11RMyoq
Aslffzj+n3SvgINhV0TYQw/0j3/1tfj5W86fIG8pguEBRpMCsMgf//3iB5/ofz/ZvypRvqvTauj/
+gMSCOvul6sPKQsq/tTR+TfdLOtYDzafIBJ5VJfXFGOrH4hjBx+r0k4XbiHFKdXi73k10owWZO4f
owWX840/i+mNTjhib42gsJ+wrsubUDPYsmGUuXG2ma1m2WVLMycripD2BJw+9/SNUZvYztd2Qc0/
grz/MSK6FJtMaRZdB5PwjFUnRrPdlF6ObGxOMVyEYtbrLfzCyLyxUHCVq1wm+QOzRmmF4sH0dbLr
TtuVqM8N4dL4+NnFtaFLTl3J9YyRO2jhxElb1AzblDpOYusSI9WIynZUFtmLVfg26i3uGIwIUbZd
s7GsBDVE9PGtz0U6tfCRJxcH3wVekr43Za5dR4aFvEsvl3cjdso/+iXRrvO0LjGWaqd7kA3d+8jJ
vXitL2aPCoFlFp/LvPbF82wI4CmW0IM3g1nOd445z/S9Mnt+mmcAGJtJNMlVEORpCS7UNz7OlTN2
K7exx2CL2eTygtdCk6xz9DQ/oxTZuUqIxYzDHB+3YY3GWhGFVMU6Y+Nng/etg+EYr3DaQGqyalLn
jSdcxGpawvd4TXVB/KBkmD7FNsNsCstXik698jLNJMaTYaFL7Y2RBN5ync0diH8UOC3If3J5HlOU
J6j4JaoSQhe7XMNPE8MKGlX8NOjZhDR5CbN3142+rpyXXS6Bxq3lcJ32VjRAQQWTvKmKJEdrOzcA
g2DY613JuULyMYaD901w11wj2oiuKBohaDWPYy7ueqUsSGmT1+HzWg7mlTKanG2zjOJ6Lk2hkj8R
MSVRKu2VYZZjtB56z8H+oBuabk9n3ngJBh9AzeR1Vhpq5rgWsG+9jYFeAIAPu62DtW724laMVl6t
OTB4htFrEWsTrjd/QbygerG7DG5K79fTFxiLpFiGjXPtRmC3kq6pnk7RahARS6mbUzTLcSqoUIHU
omSdpH373ta8/DkzFh0dgMLJv8mo0oZVknruIzg4N9nkPsgmPpVy1ibVGkJsoYOXYcwpm9px4Y4w
6dWnrycQyCGCeUCgplpoz3DWc6WCKeIfOrYl866S1IzX0qKi/XbScx2PcODeLVqjzbxLWlkGKySN
LTSUUJx+igCD96sMDftuF3eAc8JssJanpsuyNARIgxLwMCPgSe7XYfidlKaH0GJu01UruX0GamRy
uO2zAvHbPJYd3fE2GD6RilnPEdS9aG0ZC5Y0EMUj+N1+ji29YeVeucuXPCuv69KrYLDHteiuQA+V
2bYvMhunQXNyhl2RDWn2dpb4+uKsYixUNfuFb25oiUkptYtaH6JxsDirOfViue5aovgdPNnIWzVB
gApaa/bLdA3kOHrAy5OdrC+1RL6lScf3fufXxnWq2YWzn7rJlh+mRs+NT2ll2eXG02AtrqbCmNBc
6Zb+pWMh2GGCv/UE8NvCkdJExqddISk8Z2DEMPtGY7Xp+UBvETZ2oveU6Ulgkkjrx7U5ICdwK+bU
MnblWNnJXW4F6Y/BnRBVwLJmDDh6MAwJrTS3+t3oLvoT8MLApxXRZF/zfsLOVMK7RvfWqq34i62N
9qcOsfJvowBh0iWlXmywN7ZxghUj+J6RFPOpGqgZ1w3nCFR6Q3PQGbfzZwPZ4iF0kjHDq8p342ev
NPv2Vhh4wiJw5wzPVRkV81rYHZWGdJryeoM1MRLXlKfRQbFrc8g3VgRL6705o11LHabalGStX4LR
IB/uJIb2q8mVQqwb36FWaFWphSyzHfcroRuiXhe6p7XYKY5dvjMLPboeaqgmIcP2z61d9F8smQ8R
5rlt74VDVJPaR4aNLloPXGgOO0f4IEqnSBgbj3ZDusXYLVl3ojCyK03XPOpa7eSi9BtZBt0FTvEr
OuuBtXGkwXkFR7z2WE450oO+3Xo48CJavvKbppRhnEyYuDiJK4d9RzT6knIBIDSKbNaXTgePxOGR
ufq6M7Wxv06WaFj2SZp3lA/rZvjad60wwmlolwfUJKKH3vP9fl/6/ke8jSOkrO0MgcAkdq+XqJNf
HFHHNwIylhVmvYjQnEaDUNRT/dDZ/oCGSF/+EC0Mxh0cx3k/aAkqxxFDfG3A4f7AKBiV+sLQPS4T
WYwmVbeFm0wWGfanLULBnzi+kQDyWKIvGMob8kHLDP9+8d3hGUFq7PnGdBLvqOZ1cpPDPn/OU5zX
UaGmiYHPb+7svJLvEiZkwVfLHLVIrerJXG+71nVpLnnKlSjKZ9NcowqDNJoxjDu7K5wPtSgA3Jb4
REebxCkAhbaV5iJLTOD8kY554m3sIEo+570ga6ybDA3kJYeSvEUoEanusZksIPtdtvzgfcbuJtIo
mOzoiPn2bVTpWbvGF15i5Iy+/dukS+Z4g/M17O44DpDQ1rtqxFrciHQAwNhlGStHS5IUCnI0u3+n
GP8/Kv6DmvG5qHjV1Z+Ho7BY/Y2/w2Ij+JN2OMEtGo/ExiRg/x0WG9aflLdULQ2YLfmKar3+Exbb
7p8OEbQLDhddQf4nVYV/wmLb/FMRKmmgkhZjPgRb7HfC4qOgGJ83EmsfwrTig1LHOEzWdAS7Ae6l
XG1NBUS3n7N1bHJe/zIf/wTjvwbfP1HRv8beahhgcJbKD6AXHjftC2liwhrhRIBrl7h3zV5/al1d
06n9tN19xFX+aNLlvRFO3ehhNVRcMqMeaF2Y+dOsvMQ8/TnpqeaEc0WQFdKgdWtgmoV241Ru+ZDk
c1He5A4CQzih6c5dIEewk0BPNCIAMWX1xjJHX4bI3Gsfy8gwPsgiRcchx2x7N0sPFH9SDsGHtEYk
gJjD0de4tGc3bY605Mruc/8txQZ0Q8/PzFE5hfoJLFzONhIvgDrGsdYiKKHKgTxFnzjCDxxPCG/x
P9jVY+yQhv3X0Yf/9ROoMtTRFzgY6KgitiRUT2TPQCicP89NfdcWfuhaaNFLa0PtMoTufT2g43t+
2KOki/eitwdUnoo28NYTwlOcchlblY6SwkzRcYQGvQH3UlPQ96KtPRLMmc7gXagCnGhcqFFB1Sil
PQU1ODZ+aql8RoGcIsTTRaDksdJNXniQr4mZ37Wggquw91xaM7m5rIE21rtptpt1wSq+0KRR+fOv
8w7BnZYGWx+RARJjaHqHG6wvKwf4+6SFg1vDrYfL7LwBNGBOYWpNrRWieA6aYIYheOfHsZzWNhHU
mzbNnHQfj0VQwvwU+i3Z9QBJLerm57SW0b3d5uK9Jupgvm46A9v2MY/V3YquzryzMc1ptm3nwuHJ
ltl60/P/v3FQW7/xksh9N2nWKMPSwsuZcpTnfFGnjb7VS8PAX6Oz3Zm4I5vvm3ikcY+mUomyDyJV
W3rBPUCCsUC2MnD67BMdGr29cFgc127VjNFqwWcT5w9lyX04Y47rxUs9Cy3E01EgheK2T3OkzV+a
ybykqvez7PXLrvj5dVCgpJZJF8BB9uVwrBLNF7J4NC8BniIkR6bkrvxeDLcWrqLvsgFvVyi52qr3
TP1Oy7VmA8e2e48S1LLvsEMpyL01cetYSX096x2Jt5Vl6ym3wXWe30hHB8XPJ6VzSceWZWTSJDt8
Uh+T1Xyu+3g1V5rclVmQj+hI4nHNgdncoxkj6835EV+bHLry6IOoLjnQoKNimkhwXxzmERV09ti9
U3j+98gsq/HT3HRxFdIexlKn1ZNij4ZQoGOqgKvmysKK4GVQypWrUYvmq3ZJyXolGkUODgzl+JiC
woOnmY69uTv/xMfVP1YO9R0HyVMs0Dh2jgC3yzwOWWTzNdkc962FZnNoORWb/fwwJ2eaYjAAmqVO
hLgqEIbDTzGPyCAXCyjrxUYKD7fIYYPrxYdWW4Z3hUkBt2mm4cLxfULM593YE8ArcSFTGm1H398B
BaGZotRCHZoRJOloXrKdE7SK/VuL5qPdzMsSyt6LLag3UzHueqy1uVNcK3s4//6vTDOCPUo6SAE4
ABYevr89j8r2vdZCCy3K1SRgkyXpkm7Pj3ICz1BvrOgHcKhNS2eJHQ5TOgUMJacBdb6M+lXhkoTl
OWpKq8SKvDxMY9v+NMqpuIpM+HYIpiLYMOZl8pWeeHpXFz6OyQKCL9I92DOcf7hXp4DIDTQxCBYw
j4fPNtc4IicWVqdtkQxrB+PtK0Kc+PdHUX1w0BkIvajL7HCUJu6wywwoKsSZMbzzalmGoK+s5/Pv
clyvZ54VPp1do7Nn7ONt7sG5N5aJeTaspNxqbp/vAPuX+6i1lrvJzeO9ZQt83Usvujo/8lFMos40
4k76OkALoAZbR/vVTKfRwZsDdyMcCxBtrZOctFN3tfcUCYM1koP1G6QDtRdvVv7xsokvkbNOMPrq
ESDog1lVHVGe43CK+7jVhe2ry0am1grZ2GLdZfCC0tzN7jUhC2RahnjXCwv5Xa/pbiBJi31uuNN6
Kbzh2igkN2uMyc9AYfAS9EDtpKPriR3GMwIGAip5DAPFsQUp8dSPsaTojLe564r3McQIBTxcxlu/
MJruwq57bTFwD6qDjSDq5JqZqim1KsuAGuFj3NCC8Lux8eT5UqF8tQK80K9Ty7PeIMIxv5xfDK+c
qqhAEmlQ6Vc926PFEKDbXzpUdlYWvgDrgnJTaKA0sMbeuUthnriQ59B7vHCWvTIqC5AOBG1UTtVj
qA5ONt1YTGiXtnqZhrps449yLFtj01kSvK2D5gr91XG5ZMp30tXko4K1pYXqEqaqDPBw4XWwnKVw
Wyox82L76wzY3bB33aq9jqs6chAb0RttA1DQuMYHyxqvrVJoP+Zh1rRQlrBp9+2o6z9SuDnxHnNM
31jFeWniFA7WEKBgMC9f0NJczH0g2j5CCZByA4gKuy3ga0WL3BqF7z/4sV1S2J0IevaGLZz5qqdW
bwO/XXpqTZbb1Td9PvfOdq6BpXDiB/O6xbHt0fQnC094zUSdNSlEgFNcDTJUVJkrwsETqMJPQZFA
BJ3yoAvnSThonZfykoniCXFczaSnJJXYx4qWe3QdWYFWCEdf2MKBOdxEsZQbtIVGi0i2TgDyV2KV
lbm+TsdC3lLDrG+CedLvgiCz93OOjjZdnuYqS6zgrh108+1oSRLM84v7lftC6TAAfAbUB+Pv6CSf
TSfuqcTEK1Ov3G9AlyRqY+14Aaf1ynlKj4mbQilMQT47CkzsoJtmvj6BV9KQasC3RRFYupBP/EFP
135Uz7foUlju2seyfKU6VRfSvVffk/YfbDTk8/EZPVzVg8xFOs+0w91MM14Mc6a4jtL7Bcj6a5Ep
qRRKORC4OKuOibwkcKVO3kw5oXHcrV3IOjR0gVRjZJfb2REozM1lE1zVtm7uHLNLt347pe8ohgdX
TZrj+lbOXfWE4hTEUB114MBI6IzN2UWU0el5yibHMpeOO5pSRE2HEzIHep4OOZcrHnDcEYgJUWDW
s+emlvHdMgcG8IXseRp098LdeoKmg0VDmKoCd0amIX8UvYMYC4I66bUQMrezL8zYeVvBKrjS59jZ
BwtmDl46uj9cjaozEi49FJhM3nU1tWmnStpLvPnTlfF3+5VbTIXnPx/3F1TAbMyRiVUkQaPmdOuy
BmtczmD1z++zE+qqemvUt9XhCtKB4/VwvpPebKQnJbS2xBw2Vi4xDO5m5HeNdjR3Je7z7yQJ/0eY
qOAZu0zi/dyUKHykem1vC9SONmjcBpByMqeUqylLvpje4u1wPbfBeNj+hS17muzyvD9TT7BoUASP
bj1J87MeBsoDUtZfbBRZGhqR9MZSZ8qHC5NzetcBegCyw5owYT8e44Xi0q41g24SyUPmvxVLV6Tw
jK3HdtbdR1q6hBUYrH258EXUjB/GMEBg1WEAthenhZMIq6Ts1k3QcqsgefRAJG2BD3E6mzndwGLO
UV+EAWGsNFIq5UpsV6HV+1St8ymFq+24zQWa0mtTTgZNsZPyArvj6OatrHqCOkF4MdWogMftRBFK
a2RXhzKdogvx1GsL0qb2Y5sIYKKs5h5tQytxqQsETLpZada9kBOiEVY2tUQbgZ4E+b42NUw2lEyn
3MdphIRRWYLlwl3ZH7oVWKypwCfXTneeuyTTCx6R6CzDlx+yt0FbBekWmSm8OGfHTYz9+W/3yuGF
KwYlGIojwGqOxdhKLUZoT/Ds3mjI9wg6Z/vanxGxRiRuV3d28caMRIY2mGlfIgOfXmXANChz/CyZ
M3FHVxm94o6qREBhxodxtTIJwZ6GrBwymCJjqr0fgqK/7bLYcb7rllweptHIuvX5138lA+UhoK0C
7CM/4q45PExmJ4+mhoZeKOwqfQAJ6VBtiT0Yu86j33f9flx8UgXdGjbYio4vDazHPszphz62sp9W
mYOPzj5qkIU9/2SvzI5C01AiQ1MR7sLRokpnevBuHGPsGxvLRyHBO257ICdv0lHrl51sgi7eTGk7
XkXBbKVXDclF83j+GV450BV7mAovTeVTuvasRWjnewpxEdltyALB/2uOL+Ujr2xW11TISvBD4IqO
z6zKxzPSR50/lF5Ad9gBjboizPTKUKvd6UL08upgZKVUHJDswC778HtXpRsMYO8A5tVjjYJ/5n8e
qvJFmpPx9NuTR4GTWUOMijs6OPqAOY4vjhGrnYU+8BVt6xG/yiK9UHw+EbviNsSCAlkJyobAEY6z
G69Ix9nGfoJI3E3DrlnkUyLG3rpK07r/5CK9bl7hxxms58IoFDEua8JYi7+ZNK4RYhmKz74wqKeh
gvSjTGP8VHU3FSt+mKXcoM0UhUx0kT/8/uRQ74DbyRPDPFCr/5dQgaqi489gksICCtUmHYI5hLxs
Xzjc1Mc8upeoElIvhDnkUgE4isyKsqXsETOKBlB01SsFktTsjUerTrxb4tj+wk1gqqv8eECKZnwG
Zc8NqfTwtdok13qCYS0kD6jCZmq1Z9PEaM9aegH4ZIrDFHOvW/qB+SouEAQfEKPNwlRa5rrJ0+VK
SBh9Tu6Xe7f3423rd2YYkB5f1Zp1awcDljfZ0HcXgu1X9rkLgBqCEGsV0tzRUjWXejIaL9LCmmSJ
tLRL99qs/y4xR61UuqTcMXSLkGhTscsv3zwZOk04BbktxB/nulucBL5iN2zOr6zXNriDhIXD3c/+
Pr7QljhPFYAKuYw6Ctbd5CJ61QSWEvAqMYr//cF8YlDWFx0+97i1Ny2OXnbFrIUNLt+3qUy7q//L
3pksx41sW/ZXympcuAY4GgemAKIhGewpktIERlES+tbRf30t8L1675KSiZWzGtTNHGVeJSICgPvx
c/Zeu1b0kqw69j4p9v90j3jFYUGzoLAxfLhHoEBR7GMV9VfbJQPI6NRZ0ZfW7d+/0B/qR0SdOLTw
Q78NZ97fo5xY7Q7wDA9wKtG0ebLb18jtUNHdzQr29Jj+U/worAicMKh6kBPjxv5ovbGhyDQ4eoBW
c6D1c2turu1emz95wn9/KhDPg0vEgPZ2aP2w3hgGbuFFsZONA4x3tDMRWdqrgUROJvHh77/h73eK
azGZZNVnHeAo9P43HDLwthqC42AzAIYIxVs/xv74ydr2h6qTDh7xzfRXedhxzb6/TL7AJqujLYVw
VNprB3fdx6oen69Oi6wvs1IfzVp3p+dxdjWVSXthZxAYaTdjmI6JJ80zB5NjN7zmU+Xdz4gCLy2x
Zo9Kr6LPjIh/+PkxPjGUB8qyDTg+lHrFWJtp6fFYKeLX/BbqPU7rfvIYx0bi699//t8fYboFEI4B
7VKRY4F5/7tYdkRPxKBDonSJ1qxi0rdoThlUZjdvW18X36fu1NufnLz+UEm+v+6H74hTeZhrUPIB
OdrRzu7Ml6xpyBMgKSiUbmk/FMxEDxlRJWdy6Z1rb8xR0XorZmKM0fuxhxiz5FP98vefg32OL/x+
U+KDbaMlTihIHz4yakpnYaTsEVzh6Enb3Kpl1bQverMWxTk0Qzu7X6uRdDwRx8YvV/E+Bl0aOVhq
SOdsbu1mrGAzd5p+VTlA4vdZMiA1pYvr3jPmc6wjN76QhzSOxWNmdwuoLzl3TKtHYMpUxp698/DK
LEGtr4bwKUsS03ebKNMCl4wdSmjldfn5CLXXDhlnEaGEnwaPtb2uRhb2M1rggBaX/lPZtX03eJyr
gnWahluaVJnwq7irXsfaSNVFP9hb2rjdWDlRcuZsB3zKhTT1icf7VEg6nuy12+C2rwWRgyhClifT
AdKx8zoDkXYcrXCJiOluLugdtkuAxRQWJkLO6XUWRNziih/mjj/o2SfELb1DnmK/UDNhsL1FpTL9
7PQCXYlCGreQdKQPahd3eST9ZYyyYacPA2WVXqvlyaZYuIsQUPvTLM32YCZWH7Mo1VYT9MoUCxaK
0budDCAYu6StazNQIzW/4U6EEbgNh2lf70cyO+pKmF8l6fE/lGoKEc72aJ3H0VgD7bXH8VA1lRYC
RG1QGeppR+lBQjvqdtWvr605NE8Opvc068zAxl0ucILPHAUFFeumclSoaUtTlnu7yggKEFnXWwgL
OsvzDSNy78C+0EuFcNRMh9RNLNLBiCIyD0mXFncl6J9nhVDjeV7KW7MdsrMudTY5d1R2P1sljNd8
bOunyNPWG4DQdQ4Kord/uNOMmYzMm6y9apgolGElwLcESEJrdR6ZHB0R0DolA/I47h+McZC9X0hl
PFZEb7LvV5JnR2aNNwfkXjUG2bBTfhE5o43SB+R74XcGkIljXk7LrWNE2oveOQtaDcPVnvp0cV+z
prMQ/rlxcm9W29R7mRXEJj2aLCew8kl+WypXdmAN6/VGOtWBgCTMrFPvrNVOT9PyGVk60QZ5lFVj
IN24N3ye9BjXpu1E9/BNhCCzMDZOaF7rws9mvb8al7T4jmp4uios2X/Pu6XOzuSE4LOFjuGvaPd5
Pg1D3ddZlhh+26WpjYp5WTbN/Gxc4OXv5M52BlH4jYksdu8Ys+7sEk8nrMlBCVJDfIwQsC7ekFS+
1adoSqe2iV6sedWI7SAAcAniNWJMw/NXgs9rkgMKTHKBEc7b9/aoxT1sbdnRTZUT2RnW7HbFIRuy
8UelMhQjrTJgcDQ6eGIUr7RBaHQ1j0WZVYhiWwUVSWNQ+X2QpHaTkp52Q9CQxbIGqgTqdcAIQJBj
M4Fy3M3YEsuLVG9Ji2s9PGFHbbTz7T1ciJ3rVJ36pbGYF0vEZH0Ti42/ckNWD8bAeRMqhj0NAeDK
6RyXqJThKpIJEsdUpj9rz5gIEkTB/uxUcX2qoABNSKUi75teV+OzhXuSJWKl4e3T3cIaT28NdlDK
cc8OdG8or7WirK0ApXb/oOMQfB62NsWAChkdqVXVZMP1okAf36/9o95OZsW5wFbXq2Ev8EZWW3yV
YxLdpKzaRMaodLijIbDeektcQB9BJoIyuV3N5YBEgR0b77w1nreulTbc8s4gZduovOtK1cVrr4xk
DKdsnXZ2k4G1iFNtul271P7ejoW61if81j6+C/371A6F3GicuU5nfItCUexUgdul+a+hs/WnJdNF
Qimm4lvUXATZa4iDHaIhJ5ufuHH11a9rhM6hYC5zN5FPgl59HucsgP4lz+FQ911otRb4kKGPnNC2
xnZC1jqUc6hnafEQm1PrHuhyWQ+G6Fn1nDbP7nS3Tb5zZKOJHkWW+4KWKX9Kl6G/t8Q4r0cdTDq4
D0lrcyNJ9U9ohaO35adkVWeh6KQzpCibddLKXVOLftUAJp7AYJj5vWOuxTOLt+eedMDTpIU2Tf3a
O1GeHEk0Q0w8YrBZkHAVX9yCKKJ9xGs63zhxShb6gsJNXBtjVam9JibYXq1ugpWHfwQUOpuZgvio
ScqT2UfdiZht9zTFswbTOW4R/XaGBQBnrbbAGK3MoOAj0YK+kdaDeKEfXJGujkPlIupyVZ4PmSCh
KoK+HmZealz1BTAUv7dNZRwF0W8sFWaUX6sBqViIkghNGPYjq/cTepMZ4iGWzhDbsbwcCJXDUdPq
M9NVbQH+Q9AVuQIzE6T7sm2jO+agkcmXhvq3T9zeqHdYSJIvk7t24hCh3ukycMUFX/M8nnjXFq1j
nsmSBkh9cNNGMDYHBRvWPH3LMXZX7Uo5XpIE8VA539tElj3/TrTXRsPH3xlDkhztPqGl5vLEYFSa
jRajU9Kt00GHQHiXw6VMsRhZKRWErPBqla05Fv5YyOg1ZoF9XDm4/9jcJvqxBu3E2NGZxE3vCOTc
ljXUYse21Dp+xXQpDSqvQFSneltDxrLaq3soJ9TuQm7fRnPYOHzmFvJmNgxmsbMeFfzjqk2AlUVS
P3XwY7Sw0bX6Ol4sLw1STBv6gbz0KT4Oxug9j8Id0rOs7eZLl0cAX1JS1N5VURllWIq+9Egt3QRD
yq6sazgwi80Qs0GbF6N/I7m00VfHz/N1QOpv2G4JSaZvo31raWnmy4SmJyBgtxhOUSq9H3Ynp690
Ma2CSVYk7z13zUa/6LICaknbli/UgYVA6eApnujR0rHx2JP5smCqGYOEOk8jHWjGMuPI2cY1oLks
tdHgiSZ0vExcOWrwrrWs7++aKEmukNnH10liyOW8IorjQSwmpLfSNOa7ruq82J/HzIKnNqJjDLJF
Ld8o+NzGb+D6ZWGkT2wSupHmo9+08wIZ1B7VbbwU4mve6jmr1LrkVpgPjrwqSNkKPGuYmGYneoiJ
1/uVKUd7GQQzTX1dEhvtIwG0gcGmCVm+iqu9SCmS9qa5GEcbyCchjUJD3IKfWOwls+n2zlH6nIV2
L8b4jvcjgZ7bx1Ed1DYrkZ/Hmvt1WvKkOCfyrSouCtKyR5jxw5JdQM3q0KkUetERAVZk+VkOhe1y
AIJqBI1sBzvQKCJaX6Au6C5taKkEgbVlXu5auyCgth3aqj8IbRncgxRV2pzPbpYL+oBZF++1SLez
gzd2FqKnYel9TxvmL0WnZffES3okQzJPwLSmNMv2JbjIL3pNMsnmNBtJWDVycnba3ovz3WxnOVaW
0cufUEQBJoq8Wn+0Sxk/2PVcinOBd/+8nvEXhXbelPs+91CB9zwqN53Mkw7VqZsdiQWesnN3HKbL
ijYZY6oZKYGPYmOowokIhd4fZ1kMO+UouUnQWg/FTLrOxyp3KdFMb+a5XmxNnvJZNzAYFQQzn4ra
xHRFMYVjpE00Lw4mQmPvjFJO7r6mLv4xjn0s9yvmoAKzky2qoxhsdMxV7Sa/RplFfDaqk0uS5PQr
OxLrdnGEDGEyueKV7XJ+5GWyZ/KZl+K2Nieb3khT3jRGkkRnjYi6r3rjVddos/NoV+pTe8DjhM1T
Ehw8+KoxxjmIqeZ33RAzRWcegIHaGvoxsBt9KU/dOmjxbtUjo9s1/UxWt1NnKrQmqgBfX2yx7gu1
SLXvnDKHeYAmzeYNG3KWJBzKA6FdC9V/E1Vz0NGFc2w/HwqWfWtK1ke08u2VjXLdPCbrgguI/KG8
vN2soc3O1YtohIU/ti3uoBZ4GzIGayGkZuHP/6947XIY26h5aptqyqcqxBjSjySTMnFR4pMO5x9G
zrQ04KlujgJkLR/pOnkB8WEUE3vAYjeokPsfQ2JxtlsShFKuEfE7uDYN50n/rrqhO0907ENFM0c/
HXxg/7yrA7pcl/iHYddCK3l/1CcLTq+6sosZaork0Gi5+inzKoIzZZF09sk5+k+n6I1ixCAEdNNH
eYdtRpTTZs8X5yiGJ9VT4aQy9avShI3XpxSfnNv/IFuzIT+gCUMotUl0P7RLwVSKvLFoI1kOY2JO
elgmV231SFEu5h9RQg6tY1csgUbZfsk1t7nGQGXtBluM5DitQJ+SyGtav9BIJsyhclqf/CJ/arQA
Ct7auchRoBS+//WRaOq1o0DsLmQ5IqBKOJB6c9YE6+hqNyRg6sFQ1csnT+DvA0sUo3gAYRlyWebq
768qY3ZH3iiuatbDhTYbgLzyPgP8Te7PXkmAFalrDmvQ1vNnzNffr83Dv+lUpU7QKeOL99cWBGbl
bsW1uzVbzut8co9qJMlCieqFMji6mUuaA0rT/rHFwiasA30HEzKG2swF3194TjVyQiebQkabhnPO
O+W5qUftbqXpmfjVUjwzDM8++aW3+/e+b4T0FQUOo1mEqcCR3l8U07VXrOubBjgzzzGxcDJYKX5q
O01O/ItPg8F+7xKysMAVYByNUoIuy4cL6ukwtw1SSKXV9b7uwW/EVkTM+kyNyZ7mREYoZ4ud0uX8
bXEgaTnTIOVM7jy9rfYrIt1zYx7QJlmplwSTsKiK/+kygCSariuteNrVkJzef8YJVx5+bdyVxtg4
/pTTINfrU5KZe701fvz9Wttd/XADeMi2B33TEeofpwuTphflXEkkUGNdn4jP7bRjZmmeszMTqLZB
71nx07DOWkzzCNCgDxcNbvffP8TvRhvaN/g/GGAa6O5x2rz/xmjrbCfeJCUiWnrszGJ1sCQnqXVf
Gt10p7Wt8W2OxrUIK7YdcP+moLDCW+H+0DTd+ywj4w99Vhd0CKMCF8TDJq58/3lS09WaN8vCmHVi
1xarhQWIAqNZc/e2TGqa2mXSHOK6xendEhNaDGa7b3GdHrF8j19H+n+7oVFR+Pcf6vfXZftcjJwQ
QeFo+aix7sTsmUvPk5EVZRHOK5IGmS54oWJXOxZr+5ne8PfFCEkrc4aNdbeprT7cl14b9ZYHkVl5
NblPC+MpP+17lVM9bEeCeKG6znLaiyYR0/+UEsZJBKUPzgCeiG10+OEmOEOWmU20IG2dlu7QkT8T
9BzRPnn2/vCT8uTxwmGKwSr5m7LOcbLV2KSGibVaDzkS6puOYOs9YW7qzC2c5TMHzu8rEDsKAzBe
FBTKbLrvn62cvoSm2WxpQ9vF1zZA0bDKKhlYPSKzvz8uf7gU6BwTh+fmYQNk9f5SYyk6oyfXBRHQ
sIZrr7LdjFrGX9to/mQg9QeNAFfgYaG+fQMdb5/l3yavscRrNiY6m/SclBfOUDVPGHmKhlliRdrU
GM+TH2mTOpWeBoZgFb/EmNYhoko9aHoaxoMEoGp1iCrbQVt3tGiivTNYIJdo0U7nBK19lu3xx59H
mFAc2WgxR3wo7UZvRvsZ8zbRrMp+MjEaL4x6MvbQUdezv9+J31cUhtHcazJ8WeokleT7n2fEH5fD
gE4ChtN6ed3BR3Nh7bbzjyzpKhLjnLH4Wjmoj86z2YIhDJE2GV9a+Fv9rlu7tgzcEhVYaDKyELdN
4sXe8e+f8U0Q8W4vQCYBOQZ8DgUodq0Pn9HsdRUVOsSBlXHg8hSnMwDcCfuGB6IkXeYw1salODgG
VvFDPwtv+YKASCERzmUUzuTWzsCanI5RBUv8vm1ggvgSnuJEOVkjHmfyo10RViC6/Zi3PVmgVpQK
X2BIavwZOON0XtpmdzmUqcrJ1ovnnYr1ZD7Thkhn5qDl83KlZjGIT16Ut23uw1fHHLTNvPkFYI5/
WGuiqOS4WkdUXZR1h0lrtRm0gpt/o/dg1uHqDuRs0TCUeZgvVtHs2VO3JGrsjJcYe+YF2mytjX49
OfJeDTIzvxXMF+7NNFtepczoFmaetdaB03Prfaqv4VtW1oIWw2gtcFPnNFFME9Pk/u83dVuhP34x
1tENPs5fBLK8f+5aMs1y6s0k0HQOel5ng/TolukTLeTvBwk0A5yPTMBgLlXk5jP/97efX8pNDRKR
g2yImlNWDt58UNWiElLCrO6Qrq62flm6qKK3nVblsXMzIGLp0NTh2DDRDJLK9rQwnnuc2HQ6IrEb
3TlbP1Ey/f5rYHpDIMucEsQeWe3vP6ZDb9uYGeMFTG7mQzwoxlsc8Hb/9DfnRWcZdHF1bW/Sh4eJ
ngh4j3JrIiUAjTQ0kXowriR7f/LUbj/q+3uLKmSjHm/BP9uB5f230fjnQhHKEEwNfCMCmA0feN68
W8q+qg9ZPBPr0xmE8KrZUucdSCl7//dv+lt9gE2A3xNLNuInclc/PF2TXo1mu/IJLFFre2UBppA4
zU5MZ+ORFl4/7whs8g6CueDN3y/9277Npb2NDcdV8Tl/tAgQQtUNeqoxT53aNZhwnlxuyVh3LDrG
LSy9Mvj79f7w6GynUMiBoDc5nn/4sSPecuS0NFv6JtfP5sL6seCx/+SOvinp3t/SzbTNSWjzZm4V
+ftbGnES7otlBGPtlPZT7na4yxNv6+x3VA3JLlN5nIeK1L0RwehQjbsV6+jSoASb6C0hwKjN8bpO
1fCqWUbR+xYDxAs5WPVwZLJQPKEmmb9HWjKwDtSKrroS03qHfk1cFVL2ci+mVA7+vNam8uk7y28Q
MD1tN+T5aIUr75TDy6OREtTqqqTbZst6uK6XBsYCGHudGX+lafeArbLop1uY7XjENePE+3KaTW/H
HDbCxYtKuAhzDVFA2Fskd+5oPJdW6OVxbO3Z6GeA7OxUTyLCVx12TSNuOZNM9UNN+2e5mEW+ojKf
xx58E/h1jikKxJBfNT2Bq/kYq+cVOZYRAuyx5zBLEgymqUPf/tDnq0dFsZr1taZFsgfNTjpXqHhZ
bmOEVqaPbbt59bC/RMdEYIX52jBqPrNl06fEGyZr9x+rxf/nnfxPNL3/9o79RgG8f6n+x+ULOW31
v5MA3/7QfyJPxL+QnFKY0w/BTcRR5L+QJxu8hFMr/5OIfkjs/W/kifmvDcTLsiTwcVHU8aL+H+SJ
+S8XfRB4VVxFmKgs6x8hT35b/N6gwlCm0WHJLTXv/bvaZzYxa9PWN5cLQ3xnTg+eS44oVnE3rBfF
speYu8jIxmvmyQejTc/oZTZ7XeQPRSZ2QzXd22kFqGhO2lNX249myaDdLJdhp7kKQYbX8vCPZncG
om7yC/oUoWrHep/kkLKkFv0sxGT5YjSzoHHopc+6/EWOm58yUz+6XvUk44LqbHZn3xmMe1BWR00i
f241gSy35P9jq69NPJxV7TfoSRPAIQIhNCt6ILbtP9Jg/9Fj/lCX/P2RX/mOe/l/x8M8/Kw3kqT6
+J/aPs1/MTT/30BhQvX960tQ1OPP6j315+2P/OcrAMAHjSkZUIwZMRFsb9R/wDCh/tCb4BEUiI83
zRUvx39TfyjC4OPgXcL5AP/iv18B+1+8EzbCdP7e3o9/RP3hUMB/6t9rkM1Sj92IfgS9WaSaH4k8
sypGB0smCm5Nyx8Z+kevg14jesjWLZGxeBuyqtbGYGJss1f9bQxrv41kvbfxbKJNMvGtbWqbuHa/
jSKT7pqcJMa6yTbhVXHFsJcscmJH3kbATCtiwfBOteJAsceYeDFSOvRWj8OXvJfkXG0T5UGYB6vx
GDBXGMK/xG+j58aq+2Q/vY2k7TF176SjsnvRZF7ij51ZkHLyNsouEYUQhVFl7iWCGIbd6dvgO3ob
gisycCPSS3Ghhvk2Jx9ixRRNvY3PE4dzjJ9vU3VYwZL0B45EQeTqNLYE6MiLyWLmzOTGFS+sDe7i
xxQWYOErBmpn7dsYP3ob6XNmZry/WIl3Iue6O7FElky9NiEA8xhEAamoKiQbb2IBmkHgvuY3EQF8
SgQFhVZoLoQzmffQwKv+OUN9p/mU8COuX6+RY9iuSKfEarV3ZsWt5OTNWYbMknx8joYN36dcr3su
Y9v6Ko3YfpSc4r/lrddeR0469qExO1MZoENMtD1lPMPVds6uzMYLAPcqXwB7jDzyXBkl98xs66Cv
3UcvVhc1UCVTM0kJMtI9DQG/bbRrGT2X8w1+oIuoEQGdn5DS58inqFonaK30TGVduvNo/zF5TYv5
xU2qW9041Yh9Rnd9Ak7kHAVa4iuKbQzfDE1RYgENlTuUFN9XTXxxOW8GdokWyGivbcDe7TJcGjAS
nXK9nofhQY+880QzHgv1M2ummzZ+LJz0p0WqSxbrz9joT+WY+tWK8Y1wG+YeECSiM2PU9GCyzEOU
qOc2B2xZZVctGMnOam+pnn2iQBS8yerQlktgiHo3SWalaIxi3OGzI/ZlhxzGjRIKlOa0umV3ENi5
jN5rd1nkkfIS9+IBs4l5DzOkfs10dWbOPHObiC1MZKGhVzGNh2iU9EgtA/qlLu9zO21Guiu8c77G
uXc3Gov2zOyNSqYdfom8u3Tc7Ib2X3NRweEJxklND2qh9yrz/RAN50k8dleSabWFXyke27PeOzH4
DtXU3eGp3aUmfSXLe/KMF325WkBO5l5ooC6c9CdORjuqtacit3Zlx42UDLGimwXV2FroPqakdZeK
/t4BC4RuBx9bg1ao9vv1m2ONt4SG35ty2muZg3ILGnZjhhrqnim7Khx773ptoMv4WnkaUCErtLx5
n/ftPnWdCzfR9/OE5kfLLoiuQ9Km7XFdnVyVhZ6iB6NXzDYB81p8Fgu+ad3X94P2JSlexRBdmBIz
2vIs6AyienmVeIX09CKNiv3ISdWbj8TgviKE4WMlO3S2WuWnavxKu8t34iiQyf3kGQ/tzCEssbzv
mua98KhdjCUCnhpOpd0Kdtn8dkKJEKRd+yDbYgz0aRY+4jRkfM1tOcs9gUqJT4iMSUXx7PT9aURy
6tKExdKY7WEOibPeYXuv1oMF4yKcUzKrlX09pNrBiaaf9rAQ2gRzQ9ymnT2FYku2ruMcLZi7i6bi
VIzJ5aqb0QHybhHyOJZ7I7Xzi7kY5jtMDUj2xq9Sqw2f7LrLJXOuzDV/gkRwqEc8+1JoB5UPZwhe
7st1CUY17ZksEUl4jTTxnMHOnhigoLZ4eklRJXwh/e4lrq+MdfBxotg4GNuigjU8LpB6pXOej52z
XyNeV/Vsjsa3toR7X5XZfcU0fUN5WKV528j0Wi833espzt1DMxYPcy2vZNVRiuWLJE+rabt7mY13
QgOR7vY7Q91oi1qDNL6bnPHUtfl51b+M27TTU0N3T0rbZYx+SYvjx8Xs7sR07k30qDr5hdNe2ACA
LOG2i/5ABCf6zWaaL+L1JMl66DQkWkaWXq9Ze1oz/YT39WjBkcGZvF/a26SZ/drRTna57rziqhBH
ZK2nKXFlkNeIjFVV+nRoJTpSEsCyXu5qqW9xXpPngaAbO7HPmFeFZoOcrypKVJHMgQYR/VKzfQZF
9JhOMrqoKq97KW0nD/XRPdJzu5Yj2CJmuXhhx/GLBbDWT1pYRPRjUXOAHqItMB0I4jisfXPqC+tg
IwZiX13767S3TypC7w8wbOoCt6r3/ViiIGGtz9CMDCXhquKw5sP3NrVP+uLcGHXnC3PdW9O8tyFG
Cvv7Ks68tbqW87WLaGBVNwyw0RtfWO7oOxBAjCY5enUZEfilWcmLufZm7msYaAOao9d4Jv2hILxj
0aeXtEErIa3nVXU+Go/nMjUuhgW1qGmt4eJY/tKn+7bvWVvnbi/JXpoq4s2ch8kqxJOLvjkQ8gSV
BVhBc10O22Jbm+UXpIhfNxkar9lrKzVy7fvvazfsJ6aD3zsLP7d8HPVpOkAE912BuDZy3Z1arD3R
KOy8Xf2MDWPabN83yxo74bLe4MWn/eUrnYYhLUKtTgIaqzvEK0ezXFkF0xfUyS9iC/fSEWq64lL0
87FlMTeMeg17xyIVPj6RiBIO8eQdY0Dg2kignZ5C+Zfcr/xE08O4Ba0basujrvdKgy/m2Vdrl3W+
3trZTuv3ducFbKAoZ1ybNxVIPgO042KilY7di26LLJ3sS3jOv2y2tdxY83Buhd9baWAv07He9tL8
BgDStdE9WYhC2B8fQRmdx3Xprxh4b/voxo3l04xqqfW8PbBbf56/u8jk0bHOF63e7DIiCLQ4OaCp
Os+8+CEbaOhjww2ISN8PKIMDCr8WGuO06zL9CX8HvHy4I1lz7Dp1NSBoTjXepLo/yxeXJ9q09+AT
f8S4fQLbTi+VO5xPTX7j0Bxv/Srtw2kxHmyn5d2MpuXM7K06dJV9is3ozJTsB2XgrN2Rciu5wr9O
XwuHnHdAaKffxB37vDkgfNqt2Y86KoiIEMy4SA+0spI1d34pHXSdI19wuS8y3HM50v/8m5m5XKXi
MCX80VvuXKcNzOWbSc+AjpzvrONtyvQls1BG519tDn3zKpBjp1etC88wORUQvFOHBEP36NhwvJ34
CKPpLB8NtE0UtCXs8Sxjp0OWLzj8KXPP2XFvlwgeGRLDULvxBnvXaxECpcQHQMe+XD86dUVc7teV
YUwGqt3v0vI61Qz2KOFPjrWPlwUFfO0XG5d21WpcPIN0A+aX8MJN59xNELlYpYqPqWjPMqGHYMtC
d7lIXfnctfb9JPToyW7Yj5PsSFVy7Gy6kMLAWq7tUBrtYg4EllpCgG/7BsoyIOUVSH1H9cjsINg2
19lc9hMfhKbTrgLcC6uJx5MJ/KKvX3De71aTtpDb3U7U3bd01AnUSxGgrA0ouMaOUZ+al00uHsf2
p2bFh6W+HvWLsoGnFlUhDu+NFr8vmu+wKXdOcpLjC4l9kIDDSCFs10BJM+6ufsITOMvLa9Uk53YP
r0Yv4uexSg5qZBiwtLscoFO5lBGLvtj1lnVfeNtAOj5zenWA4DT8ZJLKutODui76Heo/k9tc2OD1
450Zc8JgVIpoFN+br4pnszWogaubFEk4rrv+MZ3a9oy5b+Cha+z4CD5pu1ZYwXnGyWTeYyymcgqr
vAXjTbLirAVJy+erM/tFqoOteTgsgmpeSE6VP5TThYtGDNvALrdu+t826dnFC5LYJehjJIbccqm+
p4YXzML80Q/jdFvhEEIW5C+RtSeAkJTKn5a7fGu7c3OhJkfOXY4XmZtcLoZ9RDht31bzEOjrRaqJ
nyXRmgot69yR8BhRClUeRwgdf+/AGxRF61FYayD1dtfCONzqHeEkvnLW/ZCIPcb4h3TmRtnlWTJ/
n4r5WGTmJfOxg2y8gyrsw9j9jPVqZ2N5cKLXKJmue3PaI/VmIG4xeyiCuK4uYlnsnc5DxFbtjfFO
yWNZ3vFZPXRKpPQl9iOSbDYXeSs8yDaDgRW8usxKXCmuPFpxvl/HX2bKoUIsD51yLsdYP7kslldW
ORxo4IbD1N1scYhZmW0y8GxXJKYZKkO7XZzkxYAD1uqTGdqdkcPsRtTIXIksyA1Eu0baPUE/fiPt
E/LYb/Mylsc4k0dkKdEZndIeJ6927cmB0kfHvZo9F/KucEm4TEhazO1QaniEdLvoXsyKXo50b6o4
Dcr8nOHhTRTpcjeuTCP9ooyrc6wqoRtXl2bT+XWCrMhwFk7i3S9c2r624LUxw9JmyJ3k+lVE+VOh
OUup65ncqja7jFctMGfEpq0FTj1BlZ4KiaZ3mL4lLuu5qLrjSqlYooKJ9Zc8B+6QmYWOsNQZfG2g
/DGrB8GbTt7EDkOBF040v2Fgj+eF4BTI6eYkOt7BPk2PqT2oo2crTEF2cY+eEf2Ro/ECuxxSA4Tc
4YoXluEb+4buLT9kjhahhiR+bkxrfyHkYAZFXGs/Nc/tdqmhnfK8fYVbdTCFZm8ytcMWKrxz3AT8
VBtfoHLHqmhp7hI0OQsNfJ+T5rYo1IvqMA57w5lGf5jNC3vVz6zBCxnbXsJzf6qWBVwWxFUXjffa
JpslT8PKpV7KeDxITLThYrQeo9sCt1Fg1/hMerQSNy24VCaeVOsYP+SxaLAddc5hcU99REIs9oJA
UKdaJIyfpc1tow5D0ji7kSxbqDvOMvxa07Pt3g371W34j+DCpIARXUYTkpLnf7N3JktyI+eWfpde
N2iAY3JsIxBDZpI5zxtYJpnEDDgAx/j0/SFKpcvK0q3qWrb1lUkymVHFmADHP5zznekxCYKo2+pC
di9p06CWTftI/4yEE4kjxKgs25Bx3UZ7duJIwbOTLFxEyvQ2BiIoqq8lWCW2Jxk5EArnqq9Leqni
JDRHO4/m/CQ/N3sNkItTbPqGEQaBOorw4DmK4MIf4zUu5ODVHrs23TTqaignZYT1Uljwxlfpu+Zu
hcX3myR+VcfjtKMvEIQhpRvRlMHzeJLStydZfVtLJPYYG9k1Jcokw8M+yfC7kyS/SaS4rk5Cffsk
2p9X/f5pLPeP5pf/d8PJ/+fCetaExH8zoP80pj8/jennjz8G/Kz/zG8jSsP/sjJwAJvYAVNw5u4M
yn+bURrBF7QOq4IIqRJjSm+l9vxrSOlbXyit+AcZ1iOvRaXy7yGlb35hmYzGwLfW2eUnOvVvCUr/
Oa3n0z4NwQXuZRYHFAnuapX+LHBNnVh1LM6WsMQxB56hnuMzUgycfef5+TEh4UIy1oDTsSM/q79s
YrdPLyB5hbSsrICKo2GkKRO6CNkkZYaLsTLRIxZPOhZGgL4fpE/Y/bxiW6f++FpYhJHsEx1NhBBn
Jhq1yaKK2GQi7pl4uANJH/VibpRQ9rVnptNP66JZgNpZnHGEcG6CHhbKYWHbSi1LDPpbtujFxxCY
9XcaMbr2Z1aeedqZD2we4vIwpEF5gYpvaUOGcPO+WxrMrUaVg+Mu2y45Hz03+86O74x9WlduM+Rc
52pyqMBnT/WPnuVzQydx0xy6dO3dyP0rDlWg74MqLYs9B2/YTE1ydCJWkZUBShIsHtBtAnysN/RF
+MfKnsJ8xmj5NqlMv1ZyUMd6hObianYM/3Mb6vm3zCzugP/+Nvya6qR/+7QpgAL4+20ovC9074Sy
+Zj1hWSo+PtdKIjNQuAGmRUADtiP1cX/e2yWR6gAd6cPXE4gF1h3Ff9alrnrsowhNDIJc/2Df3Qf
inVv/cteG2ENHbLtcd16Jm/hs9TKidwCKx7gct/HvBOqigwS3DWOeDMwreZhXQ4MClUy3LfT9Fog
RKKmTBlCLimPjN2MkoJRO9fTxdBlpdotmD4w3teGNHa4bjRVN5iigEoIg9DFNFnGHFK5TY+/fOW0
sjPl4a/0ezKlP30Q+DcenH0JU2ZF4nyWAcgOxehitEPojUsSHJe4SfqDXBAPnjdjy/GAzCv9kYo2
wNpjNh8pY29vG8NxQseo0hhPsJ+uWRwuRUM48Lh70GWbXnsgB+3tQtAH220LlAgqT31rxpqNIIRV
Lz3DZyjzfWND29kaUhYxuzxvao6d0DR2o2muzowxpl+bm7pgfj+a52M5sBKR3ZglYCwzPGwkrpaP
zpxOPqMvTEfbZGlaxtC1Lr4roAbDbox9UGFJMUcRU9yaAr1NNRP2bEJQvWHIkbk71KBlgT90yJMt
QfC4RAcPBzVGFGNm097G6hqs8ciwVOUVanUfRfO+I0e82eT8yF8nX8sbj+TQGKqyPQ4cKWmAGa/u
WELoElPJ0QtiY9z3cmy/Vn0zy3PS1iJ1wG5C4+z5hfohU785b5bAvchaWW6pPKv2DDN6+5L5WevQ
C5HoyAHeNO1G4mL1tyySl2OD/+bFXUZ9PSTa7vfFJNIhJFZmuJSLj6IBWQXZRsJYDG9nFb4JiBug
Dkf+HPfYSFnoXpXpYEsa/Wr5Eem21ZsyGe2fTd6SAsWMeLy3in4wtoWdiI9YrLCpJGd1AXU1u7RA
romreqrE12Zkf7wpi5o7YOQds7tqUUP6mVluXBOfL2see2RFFWugAh149D1QI4y2ZYpFg5KXxRl6
D0p4e53DMeWwLBwZ9TqLKPsy3lvMRB+rWsjvhFeS1OKdUluyU4ILAV0moemnZJfklPLinRJf0lP6
C77o6Wo5ZcIYp3wYPIBkxRin3JjplCFDD0ecjFqTZYJTyox5SpzhSiR9pjgl0TjDmLyNp3wa1HfB
ywwFgD9zUPbTBq9pNrGlRoIcM9e5E6TdCKCP1cY4ZeD4EwAGXGMF2TiEEpGTY54yc3ggF2dcf0ws
xjVUxzjl6xSnrJ1ijd0BYkUCT1vK/jpo1lweY9D6KcoI67HsaRnvbdFlz8RH+MiZJRstB/vytEkM
g25FkfDGiqiqvORsPmUCBbVSP42GoKD+lBm0rPFBpaqlPMSLLH5W7qy/lX5e33skDuWn7KHhlENU
cBNfmGs4UbnGFLmnxKJYYqatSDHSpzyjJZmj+3kNOcoTg6tvXKOPCmD8wVnQM7Tm/l7TkdhQMqjq
TqlJvl9Z7zNWeLKUukY+B30/6GNySlsK1Jq8FJxSmBC1+DvU2mQzZaecJsuNcFX16F7sHZMlspzm
VtGYNqeMJ5aD/k9yIwEBDGsIlPwtD8rw2cl2bk9OlNm2ZEYZp/yoxKRnoNtfc6UWVnpkTK1xU+Sv
d08utkm4uWscVTxUTX4ozTWlio2iRu+H5pa5D8+qe23k3Mx4a8m3qpYY5SnOebABYiQwLo9EXe2i
CXEk++8Yy52FKJTYUz8nLWFN0UqnkTyWwWFQywCMiwadZqufco5WdiQiXe3KAFNYrbqJ7+10Ooz2
hemXzCTSKTgn4XMk+Y9ZAA7wkdrJA3fPxAaoIu05uKDbJNDZsLV6hLBbq5NVdRGYM3anxNX4w7Em
RmAH0ois2Nq2e7FpvQnns0fTY13HxGzF+4Qo6Ap3qlXWe48EsiWEeOH4mCOtksWnq+PLtF0afTRa
kJab3h99iUI6p3IM2mJ8E6TL3YMudGDLIOT8IXoGujtzKIbhq8eBXv7w0mRBPVkLbyNJ0GKmjLWE
bq0VwXJO9VowYMk8xFVKVPNFPApZhoCJp7dc5oD+Jq2IDoQ38d1FLEDGjYT8NEcBR1adekRD9oEW
d0Hq6YuxKeaHZLaLgou8q26INZVXfpKLGxFN3U9i4MT7OFQM4PPcdm1QpH2ut1HX+azGA/Bw3GE2
t7+OtNfuCg7ungdWEl9luDQpoMGSOawCLGeTr/arr1Lp7o0cQPryqg+6mkELuW9b1GDM+VPt64fU
8Ylem7oF/UE3oMU9RtT6Jn9V2jd7SY7Da8PIAvs1uYOMnZEBTAzl3fx7gpBtCokA6vG3Ik3OQkm+
430aYaFkcKIHeQ6iAjyFw/3BbBk7M+hrg5UKW12GBYbQvQ3y1QURzAq3CoHFErJe9CmS0sF13Jyh
Rh1cj63W91NpQvev9Mjys20s5Gd2UpAv1lTtv5w0/9Ol/i/LQV/1F+VxP32U7+Qbxr+KyU7/0G9t
KkIaRKJUn2ud63P9/bs+dr8gBXMdqJBoaU45Wf9VH5tfYK4Ga9QxZidKaN7D72KyNY8LZ+gax7Pi
K6kE/0GjisL+U2EJ/5LL4lS7Ex6OmpQ///52m1YxKbTW/56Vm8R2HyPn6rTe2P007zQDPIY+Rfu9
UUgqJjWWxyQrrZs5ADrsNoa9A7ZM92aVrO7zhXMtotwjBFUg0g9QWoji3e0WfViscWSFSKZHEOu3
tPTeQPE9gl59WSY8nI3t7wEZ/MSld2+yitl4CXAQK1HIMFsbVFD1VSducO7P8a1vyB+Ow1K9c1Rz
Ni2ND5gu8UNPEhMo8P5fVMHMtj6J3pspGF+01a6T/SS9m8aUKVvMDbbEpv9NW5HNWTlXYYXwEjma
6AkpBs4zKejFzCGXvYwtM0zq0rkyIzM4Rt44fQ1akM9xwia/09XBt+cHWUWvcTnoc8ysN0lk02/z
uGGK7g7NIXPn/Lw3WNblxIRuUay+0irdMHmcDjyavkM/KM4DXWSbsqt3kxUhHphahte23Fd1+e7C
TTzAjuy2VRs3+4xkcNJRmFibi623/DiM1dXQUbnH/bYuXZOPJN8A9LAHGllGkUqqz6epjC86LV9V
h0yJjZt4r4l7Jfy29d2jI8r2IskWGBhmLTbx6D9UazZqZZTztwJ5wVYJACqZLXIiO4mEnYvlrJTG
1zHtrD05Qs0lszor1BIgGZieMSSp9DZxJncDqLyj2QK/AKzgW7FKPIBPWVT0ibdpJuYBrmofmez7
m4gam//SLL+C5sHOZpQR63YIHvojytl7c4jkVrrTwhx6eOQM1nuGg9/cscMjoqb+UkRMzFuNeIRv
Gl9/Mq+ru/mYRjEMjog1eWINT3qsZeiI5q6zmoi8quGbxgO/qauq3pktGJ9UzXtVsd1a30Emi7dI
RTwyrK9uAxMq47G5bZrkchlWMWQk3uGQe7u+yfj2VL1XjvnSw2HZ5FAM8egBDHDtiwLV7yaOMXVW
AdGTA21HUS1XRlw9kN64z9cmR0yGRsH1VDRGtIcoMwGAZxCsByJSazUBLBOV2JV2396PyjxK7JEs
GJ0f8ejy7KrGJ69zWEHAmD1LumnaFDgc8Fv0LzSF9yqZojsXUv8xjTMba2WCcC1gXezATejk0bIl
VW+kvLO68cn04lNiQ6ppa4mLpn9SU3dmVhbpamn7wvPU2Yy4y3is+dEx67HItXo4N4d+Og7aPjMz
KY8Aew8KnNZh4Pp6MnX7rj0TRVFV92G9/ghxwurEM5p5nw7y1ezj73JoHgb6SwRJ8RxKVDLbjvcE
S2QhlqGvvW3i8z6LobiEeYVNyOGLrjv/Iu+t4Ixedvk6obg+7yqGRhVI5jBzcQDZazYrpguexREV
nuR3TSY2iZaXP7VQnfapk2O67cY7281e0nTc6UUtwKoHm6zQtgijRLG7tqj6ORvFwemIHK1dUE5B
2QAkQqEr99LQl2677GYpnK1eZLyRlbKPLrkbGJEK9FOMIPnWcucWhoJ771eVDInaLcKeAcOwWTj9
Q8uaLzAtoDODjmMZHqOugk2WyDvmC0N6gxryAqYbp4qRWtvqzRmX6baJiQ6yEawZBaSuqCQrOlhM
H5G7vgzi+Z0tdH4w9OpodaPoRxKnNkcG/0n9BwBwVF/NyOUXR5pB/fLQV/77EJWIc5A3NDUorzpr
7H0UNU/FGOQhvSkojCDelY35vsT8yoXPspm832gfUV8WrUZxYvTzReYbbjiOROJqlkJoe5nLo7P/
yDFObMxiBVzZw7dJTD9qGh3WxMXGHrv6zI6Jr/UjPO//fHT3/6UCeB3S/feVy0PevqXVx69lC5Dc
38d6jvkFfDmBQmwv4JUxLv/3WE98sRhCMaALkMKv3u3/KlsE2mCmfas6nj/8Q9nifCGSnERQd+VG
2zZ/3z8oWz5Pw1zs6SDNEdXb8FwRG/+xaCnBNGaiRwADcYaGys+c8zxGo/PL9/Efpm7/8VUcOkJq
N5Ot1KfSyE+VLFOg06ERpXBwzSzXx0mX8/tfv8wnPb/JN4LtnlTRgCkDbu5PH0a7pYKeuR4oWFoo
YExW1mVsHAMmducE0XQPBkXJRZ1blDB//dKf/XOn18bpQHSqSXgD6JNPX2TUdCCA6iGsYywR70VT
yyVl4SCTdmMMFeIxPadqOmTCLaaQojR+pLCyXiqBkpnE0Q6hidHbxYqY8QWHQwtf7tIiUBDZz1+/
1z//GlgvcPLwIvgocLX+8a2i3uJk6s0htBjx3WKVzhBAmHNh/w2cfrVP/DoyhjeOrhysKL/4ap79
9HNknZDj6C1TqItcA7uzxeResYNsxm8Sm2WLhrDHVfecBHEKW/IffkiJ+0qwgFr/zdG/Vuu/VONo
ezOLTa3ksWSgpAFZfGE3+h9S6dfbmQwNntTYVbiRP9NNGpsFd2w1VsjAsnsZPMkc1bXVo5suz3/9
eT53F7wSdA8HMq5v4yFblwO/fh53DhTiDNMKU9a10Dw82EHNEPkhkhjjoshd5jp//Yp/ukw4qriW
bYFHT2B4Xn/eX77BtO9RnnoZIghUwcfEG0hB8Wrjb+g8f7pITq+CEYKq2ne8z3sFt3KZ/sAJCG0m
Y7eZh3aj8FMzRFllnwmzebTrufgb5+HfveanC7OE/DM7qDBDISlhRRktoYXKQKEMe9IyBzwb+/7f
GGz//JocSXxWHI90qPD+//htortvce8Pgtc0ovOBreC1ZS/TeQ5qGXpWNuZwswqGvLu//hX/fN2Q
4OaxO8V8hXfq85kYV6Mhs0aLdQdY3A5um7wxYvU2HL+4BAdIVL/ZhPDl/OeN7Xoh/uGu5wTkXxZe
BsJu2bD88YPWuYy6onFdpO/QhqxAEeLWm2XmhY3MjLO//nSWG3w69FeXLg8wyDXrqhiC8acv1qob
NfsNlHyC4Qi7xBGcVWDaqNeeMmKMk0PMh4z2cbmI6iB0sYauk5nJEJv69uhazHPepmIyafxiLJLt
OXRcGZ9Tmc9YIhjtUaras0I8OSnk3G2BBHBntW7k7SqCXweEKZOF2sLvJvvYw0CwtqxsAIGuiop2
W7YEUF21Xbk4F/PgW9U5ayfbfpLL5DehhmXWLfYZ+WiBtbNLK+K5VcWEtWVJMOl3J20mIH4SLcfX
sfYa7ziYfWCdZ15kfLdIjiPNLDXUM3Bf3z3zsgHRXcCs1N+4Qz9U20jXdbWNzdq10P0xlcMiEwyH
tGjRmkQI7NCKFarPv2WgSllgSzsWh5gIuuuxITgbdZmQw7UBZMzeN8JXz2rODWOfLZmr9tCLQVg6
vsHUsWhNCd+zNZMrzEaWffRis3uk50cmLa04B8HjV2qOv3M6OpOzUyIWc4KirGv4atUo8rHbtIvv
PGhzIvlH1fPCV6grFPy1joTYYQsXZIz0lX6cp7KKD0GRo+edarpGVM9+0V4sqBWOApGrsXMAGki0
pk50Eyg9mgfCUoPXSPq6Vxtwco13gSq49VEjr+ESdySnWNaNg/C2O5Qz6dCHpXG0GjfGUqP9M4Jc
j8dpCRaxh7Y40Lonk5dtDAOf3b1fQ+AhsCDGcctjIh53RDmhnrStrOjRUkLOvBYWPJKzgRa43KIo
4H9HredkCNHY1u1kVllPGZzFPKTZcC865vnMfdGRoZuOsjS4p/dFxh9nuHrok4fmUUatIGq30imD
JURQ+SVIV1pvXJXRWURLzpWQJAW2AK28u7aNkgk2LFyyC851io1S0dugXOqICvTayn0DYkHB1EiJ
gDBXtpLP6LGdj6hKmPqU8zJYIPELunfB2okkEbKLHmlWjXshmikHr2gwd6qLCBsj9iN8Sugv2BKV
cT7CG+Wy+cmVXwMYr9VA+lcXRY95PzSYHr2eBZzAfqngAQtuCyYO6Xm9uCPS0kGrmwp0XbUz+gJ0
osFNZHNbBb198Ks6fqqLquUvyQ20aHEn7NWLMjfvdjxYwWWa1QOTIeHN/naS4PARvg0lMKAl8cft
OEbWD4CKbcmYGOcnl5dt21teR393S8EgWhKdwtbGoQvb9Aag5bAcQUKwKHByJiMJ3IZ9Z1eG2s+2
ZMTHDH7pr9S6Ow39pFDOzmQ2o+5Lg8XuLQ/BLN333pD0W55vzSVzeubPVqrLF5Ti5rMxNNkVahjX
ObCzcAt+8C5Pz8CFjxM7IUPIB+KlzHNuXfNFj8Mc71pliLuqi5fgNRfzGgeSOK5Bapa02uAVl1mZ
XNsdUVsZHXi18PeUZt7hPleR2yDrHrBvg0Ed2yfLQW9ybft9212khdXfDXbsJmdm3QoYx0B6E8jV
Zs5Dmck8OXJntiD/e5tXfZJ9VQVV3r4l6I9gdfrP7nb0a4EQXpLoMRzLBf04Npg0b39kJNBP9wa4
merIvVkVu9HpHPkRe0sKGpDaNNvi4klYXdDWsisfRzSMdaW66tYP2OnObekU+8mrNKBEHw0NQgPz
NZWGU23JRM55z26X30hjFG1oRSq/pYg2H5PF0eggpXLDwC/bLDTHojmXuJxe6tKaPry+mH9WVAH2
wW2b5EpNsGuvS8Lq3jOjUq8488cbkWNI3JKNIB+Qz7mPJvI2CxlRbO78gHORqYMvb7MiMH4omN/P
3WgDm5ppETOgkC7k4zqamoPF4TmETDQQbrYmwIkNq+6M/OwsxWWgCnVpVL7NTi0TC0Hk2Tjs27mr
p1DkScDANgXdem+w0AfgLQF25EHS3vt5zIk1NJyMMPYWZwd6ZUQU6Lrl42iOHKsk1S7RQZcCMYas
XbfduMXQf4wBg0i0j63xGEMUvK6M3iCYTbBCC7vWFh9Tjld6LxrYhufZLIYjwHNW6X1cc7dHWhbH
Ok+j9gzrvfc25hJEuEim/rmzijVj0YEVG6psni7BAS03RZdii+yTeNVuuR5hDwy2zQXmZpRaG6sq
BOTVKqs/ysLN3uw8IyqNDwxLs0kU77xwSXoEyCFa81CYsPL3tZHJG9tilHo/mtBOWfnZw9v6034v
qFMosPTood8y+KQbyyOD5UCoV/9t9M1JorScnEM5VMR3AeyMr02n5OGTVXPyPLt8/lAyCqx2PIXN
ZCumthEhagA0yzE4lGssOk0b6o7B6XEoDQ7lKHAanuC+WvGpS2q8t1U04qgzoImHAxtSb5eDyH3V
wo+CS6i7eR82Ds8QZveDs+aXDsW3auwta5dUUu1Y39vR0e+q9CMpPIVC3PBRo9iVq757FTajfd5n
BgJrvtGfmcxaI4ywgI6crJXDL2q3w871ANoepqLm71Nivork6E6Hxg8WiO3zis2tS694EhN07j3Z
Hu4Qsmuu8avlVbpsM03JjCXYcpM9rGASZA1rZIUKWDq9nthBJ1s7ra03aD9Fu7HMFBeqm+feuBGL
Id+Kooqea1NLsSG8Qqht5Ez2wzKi8uGXJW92s+i+fjOMyitCYsDxyU2tGCBtp5NAstF206sUuIb3
bZC2t6itF9bbps3qU6JZGA/oWUCpKaX8KXRdUUy7nNCPvYG2BquojJpzr7PLeddaKF9xDPb5OxK8
6FbycK7QPkcYLGGresBZqzzpwKNNWjPGlBybVgIuH51B69v7zllMfTYY2idgl1nkC7ruDnx/v+B2
6mIBv7WL5iAA3D6wSeYNwkEnWas7Qrdv72dMFuZZVBW93GLXNacwSEHgX45xQ/pCqnJ+1Vzr5Nan
LjXCkVAC1iminYdQ9ana2S28mj2OhOE9kwNafrS2cPYNL/OCjacDN9tGKUmeWydZyK6cyx6jS9vm
8WVmSzketdVnTN3JnEEI5CjrLK1YTawvnCDLBTz7UiSOh22hLJPhCApJ30axU+lz6EQuT6DRSR4V
tIJlIyeHsb4BIOGqUX3lHEzyZb2jb5cZcZtZQwGcWl36NC7R8NaKMZM7nMLSDx3MEz+jMmMs3dnQ
o7cDx/TPwSVexiM9+NwcFbEiU8daY7DN/FGL2IallURcz8lSIjMPOpcNceDDIYlrz1Nbp5/bx7Gp
QKJMfq/epzqp76oU11xH1BlmmFYB4601H7pVKfyT3JVtvvHHOMiY4GMjWUon55GcexVuiCHrto2t
Er1pSqt5Qn6hBIgHszqvDW/x8LRb5jrUUf6jAXx32NhzjFi9sJZg3Ily4B3R7VGbuow3zK3XiUbt
nJbJFHdaYNWhTwRIv4mBUV0IMN/IETzL/rbkhguQyvZb9BgT9P8tVmCMvi1lHAsULGgj65tBBedz
NA8DzlzPu6tAXeYHZbnVN1dGy3NLhZft0PtTJppdQEEn0swxt/bSjGe+TqqnaI6wGpd1WV7yc2IX
GzKpXRwlibjBBjO/JkvVstIbivJOD5l5J8RcPfAEwrlojzr6GNIJGnuMHeM6QFVFOLjMW4NrbZaX
MoLjsoW5Ej8GS5MCGW7gnAN6kdP3ISmrS8ee1p6DHxYX7ZJ23W6YjIQCOJ4QE5RxIjm1tFmdKYlA
ABPiGiWtPMPGYeZP4gmpkIvKwm2JLbGXjC9/yOrqzM2Ip8cpr/XNwgnZckkMdbYPgpQMDafnIVLA
jcYXz+IKV0GvfiKLJ9C7jqfm3UH1g6ExsdurEVx6u8GJV0o0NQuhsFoH6s4Spdr7deTgyehXVVk6
dXaL6JakFGDv3vgSx67Ca1w17jdj5GwP8dLWd1kfY33LVcoKyEENx1Y1cuKSaBLgyCTTFvXDoEiW
hfSh8MqUkXNVYfFLLjgiy5dutsv6oCEj3RVoqCTq/rp/1a3n8j9jtpojDtIydOo6epRcCPkZEKfy
KTBRybAxyKwVCOwYX1Uzc4aSHRDckq6Bmc7xAC1tKGxhxQ7U01RNecaCAZWMneEqS1OWpcCpKE2K
2Hr2uqQ7cwFD4DFRbY0VpiC4ikWNHX8g0yMkxhQ0rrspNuGRs+DzuuNi1YqaxmiK1Q+/ioYMWtnN
4KclZrrJKeiCfGQV2wVp+cEpOHO3dScnUFi96yeHFlIdIith2feIlTic3VG6L9QtDkseN1NXNeoc
d4MJTaPi8LMKywGVwEUzgMrfZuhBUBeNVhfd9Kowy+3o9ePLgH//PqdZKjhZs+qyb1FpXzIWDDhg
WpPao1UCWSQ4f0/telpUNEJxh75b66WfGAvVzWsqJtyRMTCjlGMSjcluyEYCWtFXlfdWDP7e7E2s
KiRr23cJsCeJu3ighWokRSPdeRd4eA/79C3xc0TiDjbrt3IJaM9kKTnSe5crHSYBWVGbPhLZT29y
E365tE+Im4jz18ZNhw8lEK3spyTl0cTvYbiHqcNYd5KuRBsw30m+GUmT/ullJna6agYHzsCQpOlN
7eCcCiOaVj/MxCzK/fpJPxID/OM2yZLiYLmgIM6JDTPB91Ujlhz6C8Bvzpx9kBjCqLEEnk0ehSWw
jfuxk8OU6qjtN2KcC/ItnPq57wv7a9yxyN+W5opeSqQn3oRVGl+HdtIvWLIIlCRILmXbZWf6ttHS
xaOrzCTbD8LKTOTCLt47uWp+955W0TvlQV9tKfaB9BB9wfvI6ngGadtyP2xQwstLn9CiO8OtjIfe
L5q3KIJOvBnsNL5HTkk3k0V1P26NNvLuJoqohBVk2kTfygoUP5h91LVMpQHVb2eakh+ic5Jn5Zrq
IfJFyjy/SCN9jHOIKhvdLZZa+yecnMiNF31Gk0p52Yo253PkVB0HNeoSWaCP7zorXfeYx7XTnA9O
kNRbU8cal2Tch4k5VRcsJVy1E7OZjkdO1GXcNj6S4G0slH07enmzJmAWA07pyiUBIx8BZRXsbzlT
3DKjkF7Q34UrKCxDPxxTgBp53t5U0RKsWjouAgp1zmHIRHWqNiVEo/jQu526cgxDvARai3EroIAZ
IecygGzZ94yXFDOUr30518Yh8n0gpL2TWLh4nQr3f9n6TnuMUNHJt4o9F766pZzNDQkWztPQ1rXa
eMEo++1omQnKSNbDMDqk2+wYYi3Frgn0lITg6oOzdNas09tqHvrQBwz2qH2cxhtHD9ZbT31KDhiZ
ZMmmV1yb5wT1WfFxCEgv3YjBAHUxceERQTMHaFhy0AoXRDa1/D9cOlTURObzOKnY3a64JvuMgAze
Q2UbyVuDB15tqnwog4u2C2rj2NYTCVZ14HFhOUPPK4wzwmokeonnHu1o4avt5wDbv90GuNbpCCHX
mVZSnhGowUK962FRYo/SisWtSmZj2zXNuOxRYdfBzokh7Ybk3MVhzM837DMH53jodVwrO5MIbfVs
MqyCD1ElnMxkKmm5mUpXeVvAcz7UBhSxB4vQC49EnCzDzEoclwwFfLYH7uAFe3XHzCSpezc7trRQ
3r4qI9yUravMcdu63vSRW7X9TLMxzxwVBHw52nPPheVNq5Q09p5dZ/afWpbo3+PSCfLtAMIGKOg0
uh9MjwvKESdO25BJjD/v/VH0P0Z/wsdLod68BFBQr6RW8bQa4eQDT62aXKSc6/QwDEN9w44D+ZBs
HfWg7ZK1eWc2wXXhV/kzc40oxyCZaArppuv6sLM67OWNvz73DTKk6tWw1kLBUSnkCbJk5PclUoxk
sJni41dZSgjRRIJKKLQZq/0gY+fdzszoDqN5i9rdJ1Hj2yLJQ9pnkTW/okACege1j2kTvgCbuK8W
C8B1lzIrDNslaevQ9jtfHFPdkLvgccyGerRV5YZLVGXst7h/r1G1c0f0uad+VnXXD0eUYlQRPFJJ
Vx/qJE22mbkM5YORZ/XD3LDLwVmup3vVaifZ9kTgVqF2aUKPAxi/hpvIdf1wgpX/tUaVysWIEoBT
YWDDwNxPKb5uQCRUQEw/v/YOtCDGJmSzQXmdYkmvn6Y3rcfkHIRIvAwb9Fr5G44p0e8HbsJ5T2IT
WL1JefLJLAMksoZQyNIBiQ28cJ3NlATgKa/mBdD5sXCYfHARJfFTAPEJm+FcExbETI+RW5f6zg92
Da0VFpwGCH9a5bRhVRcIQpokpcDsMB3DG7KwL4IHz+WRo3l4lmUFW9Cc3Yr6mywwHq2lG1mkilR9
tHGjRj3VZCl8OJFp3WUVJsKd1ycjPybjq20vuuaBE3O4FKhHNZ18UeHK54D+aRdd/k4SDf55SEPQ
z2f8q/bOmQfrOXJjcqj6vpWo/ZGafnMbCfg4zYPG242k7To7A4A9fx9LS8RvphNFZy4jYKZdZW3g
pZ9xQWxnw46fbbtqroPCKBEY2WN0M+eVPaOUmrJrcg4E0vqgEkfSpYZg71hDeYnMuez2mWFFwWZ2
IvngZ+PMXdzZjdx2TK86yrZCkHriRV2CCd1aqGj8fpZ7uqroa2JW4DtcEu26c5w09TOikbrZRZFI
fppBLIp9JXAJEPVcqHuHnSs/WuYar5F2I/Kl+BJQWTH6i3eIdtGy2nVQXcORkt/HAGYL+p4YuZFn
zFGoBit/+D/sndlu5Gp2pd/F9yxwHoDuG84xKSI0paQbQlKmOM8zn94f0223y0A34HsDp6ryVKZS
ISlI7n/ttb6VTnVXepJcsS/ql6k0nCEVjJcJ+BFPfe4Pi18oUv7NshkRKaMeWnA6Clq2c53j5OYd
I1cfpG0VZqRUVNqvqVG3yBtaA6F5p/bGt3qCO3moZ2H+o2jj8Ftq1YV8Nwm98ZgObGX2SgPB8uuk
kK6qYkwwUaS5Fz1trPPFbSla5KCDanHpuE8I3BfHNaT8RRnOKs/nX6IESMZRGVcOyozVnptHp35T
WGW2eNHIM3GCNqtf5P3MiD6i1bxmeqM94vWVv0WkMPSkxRC+kr7mpKRqRmoGQJix6WiS0fz02OwF
l1VA/LDwwID20ytyyFK7aI5yq5snSpzaHsGdEjvm8rL5Y1kbzh55FEryGBg5nZJsfM0Bfsu/4rnL
Fq6nmux4QtYQax3REMNWrJRJe84UbrMrI+LkzAMRYdqfZJMR0JTqIaxJZB7JMra/M01MUu6j7A64
a84pACdYnpKvrrlW4USviAzJXSSlpxX9THYJnKfvkkk2xebENtcOQzxXsRH1wxWc6vqxAI/jqKdY
XL6Moulmo+L3bSCwrMWoJ67dc9LI6h+52gjjZE2/PBStgi9LjBQINHJKv4/d5oL0qCSwMexI3foc
+AlccUeJeVs4CjeOyQNxyKBKF+uWHdiyaddZGaaeo6pCCCKeURY9vTNRCOg12yD7lyUMCZgUislL
SQhHiKSfn+eyBF4AfFRlLGRm1E+N3qWaO1qk5g9Db2o4LhvxJu3vbUYsHrhuOzQSkiyRHz4RS+GZ
1VCjneeFliDsjdomXBWB7JaHxySC1pqvXNFFVwPRkgSTq1bphMgMkoQ1pW+N+L0gNCz57DV9gTRu
1WgyuPPrLgsigk3NWeeSZYyUeTxecnRR0tWob3vSdareS1MX8I1auZQCuVC6O/OIUHuMm0xfxjoV
L0XLucDLVg0UAi/JSD2JK6UO+m0zitsst/jwzBLnkWMgBotkAhoEkKhA2vExffQqAlYT62DRqG9z
MP8SOtgvFKBOAuYjp6q2kaXHjOTl8FHWj2WtuhkMhlCyBq07A9PcflLHx6lfSJUSiSdEZHD3atYO
WoA8KeRQWYF07mRF02nMG308DHRvQdNsShS1ZPe7dvCrasdq0+SPunVl76asBImtdpyrfU6euO5E
DL2SI1FmCVus69ZnrttS8CR14KE8btwV/MYQo2sKrPCB+qv6Cy6gsAGyF3csf0azJ07PJWfnuzEK
OVKR6bWrcc1FdtGyk/KxYwsr97g1etSKyOoCi5b2/S6e1bRIxQpHV3GyxJBpGK4XowynaLEgYHZk
DDakACKImDyLCNrDdyoyjvmNsia8v8tob3ZO+Kz5tcbH2wUM+4j0Naonsd9EZPtJ5Trx20ouKF1u
Vo5lfjP33ckckukXz8xBZiHQ8rytUl3sfbb5RRYqdTFCvtFGIs986S0NzgnHoZr7lo5R1pjesASg
IgNemag7lAtTWm0ly1N43jylVT9l52B6xBUVEpr9Ijk6PSIy4SlheMS1lH5QmrmD1wrkWrtt+5m7
ecq0OmpW+VQOlnXB8rLGFzVWG+ARNMyAj2YrkNBlXOkEfNrKIraxtJzdId6PoIk4wg20SFoF7VqY
PGmGJQSzhEpSRrq/KFv5LhhGL7r0HQK4mbZJf++aaSzYHKTi4ExybTUOdvmhO/CZi3cLZt9panv2
sxCdsx9rrfO3BZO4RM1HMX4TT2m635xiMGP5iZhq6nvN3aokaykjIINSI91ceIVu8YjYClWIXb2g
496xsrpbj2hj9eh1+sgCMTIq8t103w3U+i4NdwilYJtod0pqTj9tmSTc3PoO4VXJqzh6ZhWRDJyp
5u5zVmG12EJi0M0pZ5GuBiRmRKTAidZghwTSpjkFpoIwFsZYQkm2UhMjNeYlL+NJ+VSZUDdtVKfx
sFgGRQOamBWvWzLStI4fru5PJgt/xbM2+LROywNie1pTSVkCNTG57ME5YCpVN0Ek9CLpoHFqaglj
d2AIStBuSQq4nUDPnp/TgSIcmlmzbibDHs1sQi/hPNeTLNJCdJmJVkc5ZsT6tOh/3V6bGGrnAe81
rSoYCxBOmdPJufk4zaEUtdnee2ZwbewydRGnttWRS+JZU6KEdX2lyFy3Y03Ii3rljO1gLWwA7OYx
2SUmfT7O87jgsqAA248aHmbsiVRAFm2uc2hYhmQnAdKsW2PdnbfxwH9V7JPNAoN+ZWuIInzjVgkc
VJ+o9X6bnrbtyLcLglUhxQMnmpqlucMWx+TSa/T+98Bj6knYZpJxlaAQhZWSpVGdYlW1gxrN0N2E
oaWxVq0i3P8SWm+HkCsCiFR6aQDrmSPkO2W9sEPVqs6cT4IG+cOZraHZsGCnmXWUWHJfNlpfbSMz
CsmvWjIGjp6XLcDhrBRlB7YjGKqUCO/AOTJDfh9hNgYGvWP85Wpeby9NnKdZmNRQs9wRTkmH6Mz7
cjkAr9S/a6O2vqV2mDd7xrMwWyhvQq1fODuAIhrwLrS21ZCke9HQ+JNbnC9F82NWkP5zssblw1yw
AjhM6KWkhBd2AuCSjOSKxNQPHjoKUWVJQK/Dh49qX72uHF8p44ZhahwGnJbLYySD2jvgzB7UgKe5
qPtph32AhIaJ6E8JN5tdCphE+SzFCqP8hr4lBgobxeS6dKlqeYlqtM2bzEOxuimC1QqOtmD9IK+M
I95VUr39N1/Y/2Sv/kXabVj/bwfzpS5+19Pnf3Yw//2IfwteKWSoSMvvVWq4oIB1/4eBWf/HDs8W
8ZCC5zDwYf2HgVk1/wHCGwsu5Vdosnu46j9yVxCMdcAggOYwToI8+G8ZmCXtvzaziHQ04InEHMl0
QouCtRsZ/5NRkXOOwrpeTV1Rn07TLJSzp/brcM/ylkKPeZJaISA6dRN4zuI9NhDSMJ44xqwP11zF
mhYSlOTJ2o0pgNv87xNXW6PlsdLXI3nHzBfM6bfSsaDAVdr64n4Yt4yYBAYC/KsIsdCpu+YkN7BZ
Yxg6AfGu7HGbKpVVj3rhorWCAlv1UUSCsLtS+JEBUF4AOT0h+/yOZHVS6KzZ5wK4HTMUb/QDIGxt
u6nHhMAJ1Uby+LLVnDBULepdJpJZvGlpnVeuBP0kh3u4Dx1mS4fAd/13GMk3nkH+zOwb5i3GDY2l
0DN33g+5bsyFsZOolr1JCLKu1Uar4Uv7gENIZOHWtwpAjGKtbp0UxdjpkFovk9y+DmspdAEbIWoa
ajRhtjdaRCu1YKiQ+5b0IAmjGtmsI3uPAm6Sof3wIpcJCMd4VM+L3nNjhq3Kb8Yr6ACF5l2+2rZC
/xhxteYd+4fps6A3EiGV/maCQZVxLaaSrbKx4LnL8yW69kkJCy7vZqwFe9ql0dUQylB0JbWcTEe6
3bUXraRCBMLCPikmRrQ8W4Kk3XsVn4o9aJr0LZKtcXWKo9BHhLY/RoOqkBGjktYrRGuiF3ycx0/G
pOKc9IKGahuzm9daTBOFpWa7kWQihtrlh2wkJJN2XfWRRxoRnxh5jcfPnlbTBe00DTi6ErbyV1Yh
jMDzPg0bc6khoCnqCyNBOIy67gwxZZh2v+at18my/rhatxrw3MpQNsGtGrTsQwYI4xT4qRA35Es+
LSvw+qZNz4xVabhMtDBlLN2ddaNvVxOW1FV35lxsspqduBxZkqCot0Bf7ahPLX/oFkCII/2LVEGc
ltr8Fessa8BsMLuJPJm1Cn4vCgksStWN2/Wi41xgZc8DoTYyd2ZaCCwhiiiwrwyghYZTERbu9IyT
Jv4+s0dUbgX9zlHnri+xgZTVuEonY2LLccTkG0uX2oSmCAAncrVqe4/hKrppzbsB+OAaNKqiYY6Y
/A0l2dGAOTJdbKW7IWS4SyOmBwKJZ/aSRysHL1hpBxADjB0sbHgkY0OtomE4mq0ae7oyCkdUboDP
ufWkJXSSUVnZ2sNYyG7Bwj/UluJVos9VHWR6ZSyp8OpGVT0G5sROS7wK09A3MZOsBFKiiIF98UXw
Q15PiOrXfk2v6xKdoxrrYT0Nsy+yeY0ndA8me1rQXyyxSl/mukgPM9Y/THIvBgzUM27EvcmdlWaM
6QHhDiUrUdKfLdtKhxnia2sM3S+m7gVcDyH11rivRvIW7zaRuh14h5Rb07mdSQnTuCx35rHkVrXr
eojLnBjYKvqprutfrHO3IFZKspRChxbRCAPUUlN8NUqFK7CqtBd0BKxhcWM4csY42XO5/SAbgdCA
6QElY5wWALgYSmdXz7PKITsHFbKviaRH6cO2canvpa8cSclnqgmeGU6qKwNPbstjz1Ed18JwrUzF
HaQcMOYUnfV1BhnZlxo9jkWwKGXuKKN83yZhu3PCMmmPi/+Mc1Mfi0SbQ8qUdVw/OsjxVdabsImN
9UFKidorkaSf2roFyVbg0zEakx3efrhO500R7Yo3/CsyOgDGTCjyp8FgkQ1oaSkUbjyYiEixt4jL
sLdlLc/uvFFokt8G+V1FETrUvLm9ZW7Ve9kzBjnsGIiYF13z2gj4EuHp7ud+jbuo6ZVQlCDeES2V
/yoD9CGD0p67bgnmrWDByLXhs2KTDgVBXNJuu9kzWfegYlEjBA29/gkHBkZTU6ieTLUS9gXok5EJ
bWFjEV1xy9qlCHgho+gUJSLnEFllIE4NRoRpiXj44c+i1kt+aCDFn+Fu905CinJvimGhYymRx6IY
J9k0xxztMMrFnTo2wJ4F5TFNDNL6u2ykuQM72w8dN+61XUbLx6uWX2Ith5INYHDkMrz0efcGp3Xa
JSxN70JFqjwG0/TS6PqtHtvaw7+ITayYtlMuyMXVnOEEsILrOkepl9wt8o02Gl0tXXPUccjHmT74
OH+DAQ551w7CryqKBVqC+/rGQloDf7hGt63nfpYqFSxAnPwj2VJFr89piz5WltW1nABPdCrm67Fp
/XwSXGWaObQXPO4EwcUkxAo7mRRvbfPlHMF48atx3BHOfctBacAwBEAi0nnuGNoTq/Gv1FwVsPiT
EPYGEoG2AM6QNm0q7W7lVOtR+XmzFN56a9I8kHa4KaLVHJVCHQ7jIqhPWdH+9Ln0M0EJPjfCVH+v
2JlZolANN2YPhrlgx4TrHGq88x5bgS/a1oTtiY0VB3GOO+e4goNu9DLqop6VZ0OpxRvZYOq4tWU8
FAXfeLmM22tWlc1NKHCpGH0pfaHrEUIEzEoLaW23VqZeUsOCD7bW77IEGkxnzelz7H7tBLalat3w
/GLLAQtU5QilJFEI0Bk44dK0d04/8VOxZTE27P5nJPrpyPM8OEs9Rw8YiVrqjjg0tOU424OuP04L
xgiV+3nI1icN9KFUsDt3xRfyECZUChKOnFNEBzxlf6m05KyUs+kgjKwOKdtP6MzNkyhO2RMrz+ak
s7jiusc+LTYMSpWUzRck49Lj+6H5s6W/F/DUWDOB0U2rFdGDG5Z5jhAp7EZcjrVoZGdR5EGeYv8/
cOiaDljNi+9+Rqqvc5aXkTS/NLXxmtEcXyDpHydyWlxpqOTGFC1sYY3aw0ljvMyzNV8rBuMrafsX
ySR/Sc2MC0qqJwusq49o6KknxlMd1nScnjpuK08mVpfT1pAtTnGfIFv/FV0hAaXvrULXFqulStWC
lLTYSQB/+zQMguARgke3LQF0nRopLWuXwsX5xIVEPYyu18UnpfMIvnVnfW6dVb9Js5heQL+Z82Eg
7u0JCi6DeVJwI8DXGj8AAmuP+gIxGsRN/VqyG7nBVzU57Gv9kcXTC7F1tp08zU+SyX2xWxLxbrUS
J9KmT5Jn0PTx+0zY7idf8GZD+kC47PBL2Y0l5A/bWLbhBprnp5Gq6RHnMSHjNkuDSLBWsMJj+Zv8
SXuEKphAMtX/0DgHbRabRtiNpQ7WOB/OYjzrj4OiDZ7Bnd9RDVIB7sTi25FXlX1NUQsAMf9K7ptm
CpfhrxCvF5rxDCSXH3g2cxMU906QlX01nhwY1xUWcTDLu8MXD0GWHSLNXE7LoClHo08elnTsQt3k
zihYu5xTD5vfTLkCmZtlANs9jVdES041bP0P1wgEeiyBiZ+2gJAZLC31qHfLL4D2TtZl+Z8BcCiu
eEV/xfDbnXj/NbfZHL4yY4oPS8y4kBk1lnUZRZICS7CauTa+YB0ufNVM34mPLp5M2aBPao/Et/kS
T6tfq+IBzt9R0yci/bURBYncN7gNdgpPfi5HueU7KPbP1FA/tQOlhXVy4Xm3iwk3sae/MEMeHbf+
wSzMGoPjYAQsES3YtokeLFV/q0xxDFtj+6xN4SEtSIRyXLCcZvctaV0ZuSozJXQx/E+tLHmC2jNf
y4bXq3BS6L5gBEkPFXCAjgrYIOun/lAnan7kfVxecZTgccARBJNHHU7CwFUXdyghwipVhIUM857E
ReXhjhd8MOPJpUYjtFc8wP66VVaY6lPmgrnCUb5I3OSS5VWb920wgytJgAkCLCNdsknfOc5lO5rk
+4qBmcQ1zUwLXTCIFp6yzF4rsgYVmTYqkTIJERbOMe+jHylrjizIrEPEIcIR8GE9QVmLDusssdG1
4s4t86k4Dju8FiiMdRxhYPl5liLhJ3sX9VY12DajyCuMOSVkJBwhs+5g76gJJ22rziBuYSpoGrgp
sfuSEsy1FBraWq70Xgdd3JW3OT+3uJidoctKYK4irqNmBUW3DvOnKEnZpRQE5cqd+Fc1UJdQZVpE
vklm0lrzAtKHGgLpWthLKTzQi6HlyimqM328YA8sqmxiBDlzZ1t2xnIb6YkJQT4+FwnGRXWzws4y
3JqSiNlcDmkE6i5iL+W3ufWKLu1ZiqCfAYPgAVEn3dZWvvFdHI8eFBTl0ClL72Pa5wZaj5mLXESF
jFV9Ca2Ox8EQ2EwtlXmmiTa6mub6bupJGYrcngmtu0mnQEH/xQrzorFICNNeGXxOS4ZDAV0dRKq+
15smniZIeCpUsQ0XRn63w74eFmvzgqlidMpWmEOrH3wT9+RLIeTFhxVfUhqEOuyEs8lnmqZTlcPa
GDBoOlGWAP+xokee8ZO/qi29CfzFPQbDVY5Y5vEjYVm0y2heO9b8SKsXrYX7PUADYEZpwxqogyfO
I009lo9zFqyhVAaFkq9+lyuvRZbBHyXmd4AWQCX9OMycOLXK1nNYLwMThtHBBZX642JkeEoMiklI
svlxwgawtIrnKhY8QWTMj8oo7CbKWNVogKFSVdRjwGxIZ/zxwmwWrogBycXzV/iCMCbBlo2wTFVe
PPf8gwx8UKmGChu/zuIMVTzcqh63Ac08tixVt7VouhCksBHibqvDFS8dQHtr4M4tdPiTauZNg1l5
261h6yHDNOukGbvyVMh+L4ly61W/7PXsFiNUhzPaeJj3w1vXSHCoS+Wj5WtzCynXYcaxBLPK6zj9
mTmr2oKikaOTpYOF96uViIJ0zVuuT4ujlx951tThJtfhXMwoORObgEr/jYL/QVx64kM4Ccvl+JLX
rezUnCHynpoh7TKPhIBM/ZeymF9RbKXeCqGQBIF+GvIM1TpbLmzf8ayysbd3y48gZ8DDqm47KA1X
pdBkIBa5IFwWe8spI7jhT2w28TwSeFsBWBDbhn+yxbCfVVK4zordmCAR6zDOteUpEcXVHbXhDjhv
xEc/PUjb8G7Ia8rSa35aokr1eHhNnCpxvVsYWSqxpX6KCkhHm8w7Px0spDQ+QR+XvBFHoVeY22HT
NXD2tCsZ0jCgH3QQJBDBGCcSCVm4ZkdnrEAH0cTeuCIednBlvYwhmYNlr2+EyLc0Cq1zpoFcQw1j
NFUT2/se1sqraeW5O2FhvcnoVtzxgNOqUn0qIszTbYKGL7brdmBXBSddLuuTVC6WKySwp+UevzJ/
I8vdKrbUO1WYbiX2R6ltTW/N8s5dhPY2Jf21bOZrXIyc+va2g3Ynl5UziUCqornfxAC5lr9y3Wna
2T7WiOs25vZLBf1zqsiXBL0GA0wykgijd35b2xW7hmR60lqroYlhypGn8rEqVXxvkN77eTqrzZyH
MPSultUQSO/N5quRMxDYU5M+gL5NgE1mPykrdfSopjlgDktcS9vQKAS+tgW0P2ZvbpmVJkJVWaoP
0hwcNTK+dSlW26MkiPqxVHoVjYWAJnXbMFZqEgB7a1C1t2iltVwGtQSKP9U2ZXd+916mwPEZ02G5
RptouRa72/3QkV8Y4/cTqfLEO/dumqO/5tFwMTZWxbjZJi8SKMkocQg5CjA+o4kuc6F7Ua19gyMI
tEx4LDmRh+2QPoL5QXoUi8cuGWCgFJADy/hu7i4DqSyPK9H4WItfASv8FjFl+FJRK5ifalYdZYUz
W+4st5W5HcrEHg56dO+MomRKJYseleUdijyvhruEZpGOWQSRPThmV2XIOFCZFxynHrWk+Aab6jGT
y+e40xWSS7yUGbCMW3BGyEcVA+bya7Ja+MqjnrpLtWxOF8+YHNrWpSPraiUp1REt1PxUHXVOD+pV
SbKjMcQvxjwF9F9g5K7iGzT/4aBuOgE+yfqp4oXYTe4BO20ZL6Z31NoQqst1EycIrYJBx8ufvJw/
e1w2qFPwXcRYnNAqskeTQudsM7/U3hCDsl4Nl5AsyT/Cz/44xZ+FUvhkQck7YezsOpA9GZSnSZ1k
9Lucg0wCuqYU4zv2WB6fpvA+mcWHrls3xGnV5buYulM8sjWFN2/G5CATsjXZcBeG6RVZYsarwo5p
geVsqzpsWAPQrC2vK4+rLY+CfK2uw6Q5i/FrreufDg88CgGJpygpb5ZeUa9LNvYGW1jw94AUhVao
LZsc08Ahjra49kHdpKWv97Hl66vEGYMJL+lAZgvdSUyHC9XqZKby9s8iD69xR0VdJn+uZY7zMsIG
SwsOMmFqhB1qjKsghDk8zVu3L8rNmbDSFOnywRLgK6kXLJM5EyP81O/JwB9eLhsdVTGGHMFixAS/
k2PiZ+tGU5Mf67hb1sw8zAtml00f70VMhCIR29irFd74RTY8FUgtDgYr2kDWva4A3CMaZ4uXTEIY
jpRMcrpIwFpTtC/CLH7ktMDYEdnL5wJMA8c2UMajjrsmp+6tFp7qTf0YhurbqChLl2go05UJmtNK
W0mOIAPadS/eVIzfOBgpRR9Y30v4lbu5vOrrULhLzPsWyZpYgFTdBT7QWTVstHMnHyISJJU2IZHq
a+NQpCvgscCyPatLTEx0JQAODZVZPd/zGmyjt9VMcT5FvG9a4bca4aKU2ds7lblgA1Uqvizyag61
wKqdyHAzZZVRQOFgTg+63KA26Hw2TLE59TBmGHPR2TCOZBqX13vRwUtqKzFAYnqKKuKQDZgYn13v
vqQnlriuVuvOjfBDEddBaPM/JnBVUZduOCkO+Kw+YwJxjrwpr6lBYE9VkuuK674TknBchpMkUw64
zUCeioHvI+L2eM2JKoSaiSWXKmbRL6exdI0yWdnOmxZdL0SWDCovgYTtRQpL/vi3TKZOvEKQwmzt
9Ffc6ae1Eb84Xc8BBWLTMgWJ1d3SWH1ZKHY/TbghkY+jI5Y/Olr+UCz5LTXZMdGmtzHmp9V+prL1
C7ruxwQR/RU3AYEcYzOOksizqFajw9AmmaP2wLOSdcyDHGIoHmuVehCjCiVzC5ZBf8W08TUM0mue
9UnIjsnlu2WGG2YP7iUmc1aTkN5VityVu5XQRs/zIpPfOEqWfGWy5grtZlIyyAl8iCtaspjZZl05
9nrz3fBodEUjH4+FYvACJJnlcztT+EMuL9Sl+Toj9EGWZxpsy+6+jgL6fPFszsrdbIQ3DUYO/WzY
hWRxYFHRMA5p2vY7EYf2Ek0CP4fxw6zxfprTTpIyWVAbBKw8fJpYe4QVO8ZmQpcS1O6EvE6fnHVS
FetcwWLAfr+915tAsq/G9VAbPB1LrHwVlvL2j0HAeKVWK/E7XbuqBgmKPsrvyziwm1EJd47xMzma
WzmqtyXjRi3lizcR3dPMeQurUruygaeLVwNF14v75n3SiQhiow9NRg76AHtsBCmzmjZLd6wtG5+c
nN2cEKVPezKLjE0iAEM7wzvlJr0BD1YHTiqavfWYoFegc8/1tWj7r78b0/9ZHrM8Znn7/1seV5/f
/9QA/fcD/m13bPyD94VhsesFlMOCVoGLMv/ph//9L/yOaIkWYHvT/LsihsLy7/W3yj8MjQWxZYBT
guJjAtP6d2gnvyWrFFWIhsotFnnov0O/ApT/z7QSYE2yBlMHcpS8c7bk/0qmShAAommli0q+o/vG
7ni6a+7qbD52bXcKLzzwR7Gy4ydsaMfZIysaYMS4bqu/ceudV/v0Gk8yjg8nUILBm4A7voGfPI4+
6MLMn9/WkNWhNxznONT0ozi6TLX9w2vv4QgNy9DwTH/rzlhN7UbxSj2Uy1cROrWjwO5kJnY2LqzL
pD3SCj3xwnAj+5NrSt7i41CMP/A0OveRV3EfHSR9twiSg+4lQerSq3NK7qSU9fU8nlKiE/braCdn
8UG+FweRL4fzny8fMSIGctC42vtJcAv+EsEVf6lhdyw8+Sv1I28MX0nMPMGDtvfPwMHTuGJFVc6R
r1A0RPzrcXqXL6Mz2vfI6T3pCmVXs1+P99dXy76c9n9Zne5cHHrvQ3WowrK7c3dGlDtiyeO1MyDZ
b/7zc2x/LS5Vhu7olY+QI+z8tcWqQwoCpf0kBsjK/DhII5OvHV8Tv0JH4O827I/UfuZ7ZWeHwR34
/wBsfVs2PmCqOO2v7p2A7uPgQiw/Exl9WK3MSV8wND8SFUiDDFIG8AVW9dxH7u33FoiHJhxO+4YO
SVjxJT4JH3fW7uktdpqgD0dbug446uPeS0pPvrLDGfsj/+jmdTZu3dvmF67ppuf4wPvgdfFWW3P1
j+IISlppmK1ddvjMAdTTukVxI1gk9E5+b77UmQWMPf4BnJM76h/Nb+9jMAaFO3wzXJFZPVUpPzZF
O3xAHKEbV4ItwM+aGWX7M100wOuBYsMw4ST5q+LwgP/2ReGr4Rt3mZxI9roPZMfChZFA7Co53Krk
8N4th+RnBCA42johbz/2hpN4AMl07t7Xj7m3FzYBbHVpN2nDhGrMCftY7Epz0IquccaHPU2/ttjR
igfrDhTFbQLzV3NJzvJFeerOczC+6MZN+LK+aopZRJM8hGUz4/AL8Zg/JK5wpUvCyYTLPHui0+Us
pGxR8/GH06XGrzuZUdHWm2A+GwcmMyxzUuKplruy8JAuSn/gMEDb8/iz5wDJn1v2rPnN8/gJE0Q7
D1d0uq4+zOsRTnmdhIobHZNbdsjOeDrGn+jOX+l+kROzb7fzkddPM+0TqBFuATVWCYbON2bI5pk9
NXgQYq39j/6hXzjcB2iEJghXB9rLMfcF3mA7wBfB/rvno01XClyUHGInTlT7MNDJEnJEgYQ32ssb
77qW/rpf0i3nsP+OHdqOnsTvzLdBctjAjEL1MikOQDvQk998YZZd+Yk/+rc1JNbhxPkJUj/fHfKl
qMMPyjV6EXxsp1zBovKy/sKC2ot2/8XrYnatnOZN475hONMbG8JbfFp+66ZH594XkjBDAOdOwmzt
EmpBFf/a3X7rM90EUrheKl91/NUj7YiKfNjca+Nrpy/BZmfDbvyU/c4f9CPeYf0TS4qdg43hW0Lc
yHwvvlAJulB+v8UX61NJHbTk7CY/KrfUAlMLdvR9Ww+DI92Vi/xunsnD4Be0SUh/iwdpu5hXj8q5
wHwjbn4pz2zn7eZLvh2Ux8BwpIfkR3kwb5PDIu9JOT60B+w8PmsIMX408gNrR/WVjJoWdA/7kT/M
XW7L3udnEqLrWAfRfkrC+nYkM+388ho7sR9W19PAC3vfbCLd2CEEeOZXtuiqb9Xnu8LNHJWe3jB/
8EZ39pNPRHebUc6WnMVbvCLUnM2bzw+yLzkPzMOvfeKq1+3Il2Cn1GYe6vPoDp55rQ8ifwS/ot3Y
k6Pj6rEt/gxeIQoqH7Tj7PKC+OfXmTJGu6hDZiJLOQA5yS/6O2nf6Dj8aJrNL4ufdyP4+yoewCNJ
DipOAMH31aBVBSsClX92f27P1HGQ97aZTKefTD72boX7hkY7Z/VBlY78z+CVB355toIJmChB4344
EmaNrkXp4puRgnH1R5ePQfMNCs0nuUbAHoaGJl7U75iNI02SihfftOBduEh8DbR9U2gCOzjgXeka
geTV7qfy+UJg6/jkhD/CoRpd+aSfTP/loSLom1K1bmufmsMpg+emcZEechwtN8hB7ui3busqwf6f
wRPuRuMIHzxjeflGwIEvfq4+yVr2sDDOvCjzjYzkw3xm+a9zFrGTi9V+rJEj/ObobQwuOYRUvUbe
3XLZL8GND7BwTHGoNjzntPeCl0zgi0x0j6FbCJUppBt7EB21PuqWYP/3B8hnNkd1+b/2ofO7xiaf
xsnwl+75f/8t+FM/fJZ/+v/6h/7pY6jY+j+D694G9k//AoI7Hdb7v7J3HkuSY2l2fpW2WRNpwIVe
cONahtYbWKiEVhf6Pj0/eHVPZdV0z0xxRdK4K6vIiPBwB3B/cc53um853X0TBvHbz4ftNv/L/+4X
//Z9+SkPU/X9P//ts+yKdv5pIaaUP2oIkeP8Z6Xjngbsb+XPv53f/9n3/VZBavBODaKBKQZdQIRo
af9df8iXPFO3KTB1DA5gQnR+2z+CkawfpCKBF4N3ZRH2M2ea/b2GtK0fumVSdFJ24u1Ho/iXasg/
VJDkNek6ykgH8RQKRGHrf1IfSswyQrUh1BY3CXZt8A4NheyHeVTYlrF964bJ1ht9jFwV8pdf3q1/
wlW15/L0d9je5ZeDb/VMooGJSRP6n6iQutD8XAwmhm9EYEtCpd1+VyhdLgtIivum1tG2yMFpD8SX
9Ldo8zBxd7GBfmZoDiQhkf7DrJzpo211/mw+y47twP9EB/rSMyBk6B3V+pF3V6wqEtQYO6TBTcy4
93MAZzNilqJeySGprENpt89SF4SteWj0QRnF4is2ejxzZWP2bEhpzZGtxMxq2NNVYpXK6RQEkX9L
JGv81iqLsPNQw1jHomIYnxzT2hAdab9rqKYwFJotwIbMzJHK+DWeFCnc8ufUGvbZswli/9+4G//f
TAsEz/jLVfYf0gLvyvzPIWWX7/jtbhQ+/ZfPcNPEoGEbhiv+0c8RUibmeDBuBPy7CBe5Ef7Rz3l8
CbaniyJ4DlpwuUx/7+dgfnr6zP5Ew/sX70Xb4tf/ckPMwyFHuMKxsbW6ukU+IV//RQvslVpK3B4S
+ioIVX10UZWXq6q6EAk1ZOg3iDnQp6GLUWFOT0XW0xX0p0Qgq0sGBP4rhaXQ+IoQ8udIJ/ArAM3p
CditS+bka1x9AQHVYRIFgLp1zVqXHtKQ93HKQDw4qJPqa1eZkXGa9FFpuzbJyVqiv5Bh9JBmQaed
S2YfKPC4kMvyZKdWyN2Kh2jXJ7ixmkVfloa7F0PU3Ol1OR1LrytuzTmWZB93qfVcylarViO2t3Az
kQV2jUev9ggad8cawkNhzJkHrTI6JGFmMSBHdBHKksJgGqP+qJP+EhBZzUxrG+U4tddTDLINLglZ
vBjlQQOtfD0qXq2LK0dcHDrFxa3TXpw7BEDh4lFYK9OVurh7kBJ4HUqc2fXjEecWbnJnCLUNLiRy
wNleDeGZEaB/zlEg31cXF5GcDUVA7aik0hga3oI/gUdAq9q7iWkNkUIXTxLgZHND9AtFan5xLeHl
wsGE9wZhj/6btcm5+JwgnwwvJCxV5IrG4J7XWSiRltqYN3EUg7L9BjAwPaURou3An/KVjBuoU3jd
b7NRlifl5EiYZetgG6xjI/xib5QmWy1ghZIxI1hlyJPecb6TiFaG+ZIUTesUtZZ6npiBs55Yctqw
hWWlj5eh6Wt5ZGOPTSEWKnhsiyDZV5WXnWcpx62bi3Hj9PoDuiz9OUuT/CM01QQLasyWfW5mszYZ
iWmdFzmO4zTxr93UZuYVEIvaArnv7CPpE8kbugyuHjcZWWBWaED5s1ia/TSLqquXvaHchw6VK96y
2B75iAudt5ttv1hJdIb3Oa50Yn79vmJrY8G6qVMTfxHCkfGstBEFOoFOKD+jHh06dR1O2E0dwq9e
2OA6WSw04bRWNbK3hW61Wr2EytDukMmjGshE3t6NLRh76IZe+dyRj8VSM07VozVkEvNqbGAKb60+
heHpOsVVSf40s8jR64gNiXr5UNRx/OUx8G6XqZn0zwMWeoipGOseuob8uAX5nVi9hhqB4G6KW3p0
0lPCL3/e+Ev++GhFrJFAMTBGiBAARFQ/gRtk3goaQnJbaGynULo22m1d2Im7Rq8auAuvcTKWGshW
Xwc42c0CMxgfhdBK45i3DHsXLOLjr6AU7USmSspU1o9N59ZI0vDR9wxLLnsnCbaaHXnvdp/5/ko2
jfcUt/OWHcFEdKd7wG3WOru76yx0A1o3pOMEjGkhVCmIQdTqGVinReX2wyl0LfadWVLeyc5lz2wh
/9unhR8ghp6tzaQtGe3JnQ3PfUkOMvi8wD8T/IkjOmtq6AR63kl9bYHIZaSQO/q1p1WBv0kuvmox
DVWHS3n2W7ud1nxVswm7NEk93hcXb7Zd1fThCocvw5+W59uHCmwhl81s6w55DUxrnc5UJ03liO7G
CQYA6uU8/cRHjjdcGhir2G5iGW8v7nFxcZInF1d5PRvMjYvXvCXv7nm8ONDlbEYHBVLceBeHembX
IRuSi3M978CUoc+sNX55YDVsxbG5u22P410nFgvRw2yEZ8tdkPc+2+Odi1O+9fo2B+uF4KoIy5F6
/uKrry4e+2YKdG8DphUXb3Px4XsXT77jjN6jSZHlL8Jsdu0j782voouXn4WC2AUXh384m/3rCpAE
D58suA0uNABrBgPUbR2+OKItqakIMAp3mPkRNEwXokBzoQsgDkc0BZtoite1MEu6xTrI3nN9MN2l
pMxiyM/NbS0r/LIZtI0BtbGjV8RfmWHd3DozwH2Bycxhtx7ZHFVWoltIU6tMO1SIOUcEH436dANY
HCVC2W+Ve+rMHmiYOyWAQk3SW6z4SqckMDIzIBk4g6bClYTdet+APu9Q11gsG5RvIIwz02q6JxrM
TrboNhjhAYooJBaUnMwxCBoxSgy/CPKNyUafIVrkF098arMOPiyDL7aqPI3gA+D8lsQeGkuXV/lY
EqZ1xIEzMRcdFbnm7YDzcVs1qX4XKlZemJlNyQgjsTqEWKycVo6Y+jsCcnATjkGCQHWSffgMETK8
difJ0L8CVclCw2sk09uxVNdWM/j6CnAVlvSC+MUvouyQG7gJbR5Zfca4NMYJYuCkcjawmgOpkDPX
famL0Xw1QCiaSxv+HM7gwYOo4infeoYaatxRo+KFE00MUMHtK3c3GGBRUSDaZr3SBSkgm2g25mME
1CzGXoWpvzPilgYS24H9uodN46aYXA4h1SGFPWFwJWLEhFQOfpmXs5SGJxhehaJ5AoyAPp7/oW04
1fR4MZmx8cjRVSKw6zsEXLbs1TqOYlMjwQbR2aLIGzY9DSdytSlDOUUrkPYd/5DoiRfFGihfY6LR
rvzch+g25Oz60FBVw8R+zvF+9iFQgEVUs/cBuwYKltlj033yM4JsrZu6eEXFEd9UnR6b62yoZgM0
8rtDPrJyX3oVBhzM4XZ876uWLapd8omsZz6DROhWNMeAbEuTcaqP8SCaeGguYOylH8oeWcuOAnyZ
VdYWPA6LTxE/cNHeGoVVToc8NfptkjWAHCZMjcxrvQnQpws3i7g5ADbjMgqD9MUwWfqucADVp6xD
6IqjVxFBn7caD/DJ9t1nu+yY6BLMbD6WKXSirekKZSN71FS3aYZRMmib8JGuLRUz9h8rftMyjRJM
Mp01FWoHoBYopMNN0xB4M9gPTqwQK2MkJ+trhOd9k/gmhAMXkiNWKOGE49p2HUKzcKp6rIEdauaZ
Gyk+Om0sDGqMwHtv0jB8a0csnofUhkLDOZ+1TMa9RrvLjJKtYUTMI8GxxEuQdp8meNxE3Xe3Ecrp
8KCwP7n7HLFEf5LKm2+lyajYeUs9OcHAs8ZFF/c2PEVPTkzzoKPcDbA67pDZpG+Dm7soEsom2dpd
lyebCopEs4yrkqsVm0pKwaEXTbHJYy+izB1AWtlnKlbP2pgOyrATMIhiujatdFBrLcmE++HCLOOw
UTATunvlUx+hNR8N3T2RKtlHTxTMSbYN9KAYTmJSpn/Au1yWd6Acm2ETd/pg7OsByDyrasMIPu1Y
ptEG/bvnPZhT4dcn2wwm686coOwtW0NX4r8g3P8pGEGQICzmD8amBwLF7Pyp4w8SoQFhlSHYUMM4
WzKNV37p5p+/dF3/pLc3/tjb08pYhgc/hGQR9Oj8uhl8/0sr48uqaDAbpyuA6RMxclBs7g235dlJ
yZlgoDIEq5sKKsJyMikRdTnUq8CN5cPlhfz/xea/8Qn+8pn8h0746b2NP9+LvyHdmn4da12+7bd2
2BA/LJt8QWIdPItttsMA6rf15vwVSDAkE9hYqGlKf++GjR/z9hL/q0uQqPHrZMqav4RwcP60DXfe
fP6VyZT15yuItARacdszZ/uuo7tzNsQvV1BbaYJBCvGwdHQL2d3G1m3QgsRDXdYiHN1N+tYd73Vn
kfi7601e3fnxtTDDdRCJlW0ihYR6aZJfhfd64c0F+ROaGZsI0eFRV1dRfUNVv0pgZRSLZNw6wXIi
E7r89NyrcDy5oDSM+79+Kf43RqT/cm7zf+CMVLispP/1cv3+W37EfzBmX77h78MY84euc2mxKTec
ebLCCv3vV5/3g1YD+zW6GR8eKGOSf8xinB8GpnrXZfXu4Nz+dRYjfghGrfi2+R3+5WL+C8lSTH7+
/KBkOoQx23Ms0jctH036H68/MKIxNmmUqQTd9oc4SrV1j7/toLlh+W6WRvcsqNLQeCHraidUYuD3
lgiZ5LVHOsAJSrf1AQCMfW8Se3vyCKNnUhbVxu6UdcLKgCQORoD7AqWlQcZEUsHRdrHp+KLNiMto
4p8DbIZbLYvtPYWHdoUvUd5pzVBfQSGb29Ghu9ENqz0TQVA9NWiu2MlGyXqwO/BMIxrutI0R5PtC
e0QjSwRvq4f71iDSYzHEsMqUPta3oNSsewvS8NaE7fZRuoxD3Cge9qapit1YUUoO06DwmMAPxMYl
Tioy1LpsVL6Bfs62sxnOTJZvQpwUJD5zrgfxUgnjPtBNlhg+pdFECcDbYAbvvoftQS8RAAQA0qwY
ly32yq+AYr4YQvbxqIyrzD1I3IxbO203CaRFrHHRQZjZtRM+DlN5p9mZ3EWhPdx0E4V67oNCZmM2
DM+F7KcT0XrQ/U1aBW+oLOJCspzGRXDm5BXN/jRMH0YS6fcWLp+9NlkPpSqG1zTwCWbAJL0dDBLB
I/MK/Jm9VSSU3wZ5CfMC+PjjUOjT2nU6WNGl1j+EEOYW0qkwHONNHg5RPeCEJoP7qTVHdkFDBMs7
tGr/2u+iz66GRJbkaAN4fi6yIDeXmsd+pnDb4LOL+mib12Z7a5qgF4ss1LZV0IHOrqxr3OHWSpTt
jYsYXYM5TTVrot8QNp2BtS+YdY8WejcExVd1Nz6FlQOebcS/m3YfromANkXsMKbpGad9dfCmRF+2
uYo2pkWEdWmrY9uPx5rgBS0H6FLJj0jgdSdwPl0Xef/YI8wmBzLsohNmc9qNtq54EY0h2X4VmH/c
1Nt7YA6fOjdJjwYg5GPg8e4AvQIp6eQ4TKfc3Og9U54wod2Ki/VQf4nayxdgrYaFKcJx79aHAFY3
sxmMJPUItVOybPZmNzQI7eCAD289Etx+lv7QLWPfwwLfeFsvMZk3hLAUjUGzNtTaASv/yPVWmBW7
G1ios/h0CyTNX04uigOdYtGeMhTjtskKkVUvFu05atFsBSMI5kX4PsddLeL6IHr/W0pjD72R/UGC
NNDG6jKaEwOm1h3PERZBTC/hpqcmXvdDcuwFvCDVMYus8POvBys9mlVsHBDew7XTdNRuRrNkvGnu
48o0r5qyump6z7odtaxdpG792WjykfFJeU2NdVsIRKdQvHDG9LnNe26ptetq72OF1KCB53hHNUyU
9WSyoLRYg1twiEc8QmwVHeJQdQjEC24E+a5ayznKyLPQ3eousF1tmbZBeA0XguD5JHoVWa6zOjWG
p27eX3Rl3d13wj63KPyXSaStiqrAZzYss8L8CStvL+mbzrQC1lNaYHyvsuu2QXfpTRgBpGcx7ByG
zwIf4SKsdfPJHpHWwi2Mj7hYkd8AwkV3/gI+S9/ALlArnbjxQMmV08bltpgQGBncTYQ9xO4pjuPq
yYJOTcqp/Myi5Jb4re6GSegi8q2zZsKDn9qn0hX5AuoE12Rb3QdR/EVj+o5b74p5VnXlxoxanAwb
c46aM8ri5GBXaPHDzpF7jNX9U63l+ZmtlbaIXK0gAaB2N8TAp59m78tTHOb6Aqqa+kmmNy4BMyMv
J3PCI6mzzRaAJo+7BtMEAQxwySoDWT1ktmzTJCMSlSjjfqIxXVqYQLdynr5GQ2JDQibX1/KDaDU5
EbtgUnSXKcbCtZ6bH2qwWKkPAWsBqxi3oSW8IzxCdQQhFd3RdYu3uCTym8iW1rjqnVxeN0F8sML0
FmNwVayzzI83ocXUJJ2Wge8VWMYNJ/pyNOy6WL6Tl9COpytXNvLbT3P7e+RjO6TKvzX6xFqC3h8/
kON77xMGWYiIwZE/ROGDQawa1uHe4yha97Vt7KUXZve5G38hLgWWX9bmSmuN4gkfYn9XiTx7aqac
RFNH7SOpp7C+BDrjsjcQGie+aMhocF600cZu4OfrthrfGM48BjnAsiFRmrnkMXDV1+kn7DH22vE8
FNNcTENRBgyZJC3xXkVxw9xDY9JAW0dvWRhzGEtshuYGiBo2QlHU9V2hHGhEzZBp3raZNGvvaaP2
ipWiOFF+pISzVoX7YOmah8SFifSrC2d45yu7uGm1DsuOn5YnUYJObKwEsa6Ic4E8Cl7CySSFY1ga
JBw9QlkdbvpY8BiIoQ98dLo3eIug6IMdmvTqCYWf/YA3pa2WbA6Jbm2ywvF3bRlo73UXd3e9EPJe
I573Dkluc08pQoM8FM4yczqmfXACcfyCl090Hlqlb4/Xju2qM1yx7hClGbPxQKWPpWU8wWHkEuuw
u/jVaB5iJcd33g9oRsqpy28oB5irp6j7GfKP2BjMowR3GsFEJKHgCUkeElM2ad6kBQ4Qf06AwBor
OhuUiI0V3tfjeTlxn6BhbxL9qpbBnZa6nMTM5fCLJZvOzx6dKQt+xix1SRzCid5MyDC+PK9YaYDU
maevWLB86AJKhstsIIqRa6V+MAHHK4OTl3aA1JJhbxnEo/QaivycBwV4Rq36mMvFo1l2/g0jjBZL
mAqapRe5DCXI5iBsEIdCCCyZyxdgarf1Xe5R2CAr4bf9loGh/WgZ3bCijDDPesbjWMcbvCnQ57Kk
V2t6/Oa2TwznUXI7oahrx/o+cU2BH9zyb6KwaN5j2dmsqDlmggxUf6fI0M0TTACRTSxFbFL9hW0l
N60/ON+O23xMmatAIXZIW3x8p5XeWV/2BBiR2ou5kgfesZMUaU1tHO1SZfekkrgbDEbwMkZnO5Sq
27qR8eEm+hMLASadjc0ywpcA2RLG5wviel4hU+70qd4K7ktbw73plVt27Twl/QLlHaKFp5jPGGET
pP0jh1Dx3ScAt3PFaFKJKtySbDMgzMuS8Av6yrurefJa5MY6qUb7ZAKNu7Mr7DGWJaIbY56n1XL2
JwIJeAydzLweurbZORlZ6w2Q5mU1kFhTZ7OPglUAAmo8GCo1zcfhMqhj8swWKM+IXBJ2jbyTyCPu
tHBlW4TFG9kCP9n1FB4wvZbYdbf2QBiWsJwdJD4ik7UouwlLGR1UKSQmyBZRUpOE1/plThirvFq7
otNAD0H9R8hr7wsR33YKZjR5pf7VoEDm13jhUIb1RvlIYmtDos9lBAl2xa94jM+jyRlVnrBgsuk3
teRtmNKdqWH2NoJ7PzvFHplRi3DEUBG2qt52JJ4kC8f0gn2S9cbPlI3crsqjoxubLcyfmJjwKgQV
LeNpl0ZTvpey6vaqc8Vz7Rn5vBDLUFqCEcwg0TqpvsjrxmOIG8frzpXZtKQ3YgELFvIUdg3GYaUn
ob8WcWAcpDW2DbM/C7GF27spd6mlUZyJKYR4OV/ncTlVb3JE+1fZ7TaMi/JlaDMGbGqKh3zFhR+u
dB0QPlWUgbpYi4yVaIrgyLgboEeXSgtGCPbZtcSBTZLIMPgQV0m8eiCYCbsddERMfPpU4OFHD7Kr
mrodFlkDsAl6aPc8SDhKtWfGpJk5cl5yMy3DN5piRWQy3Q8LlcCABQCpB7xxuvdktA2i/2imB6Pu
eJicEGsG8Unp3ZiY+VbzAncTFgrWJY5YEjjI4eCTz8Wyrzy8g1MMba8BmvCQDW6DVSbJr3n+Q1IJ
KeSalrWTIrfgGptazCDBlu9itosi4k/Ln0Jr1HtaQutoQ2fYjGX90DelDBeDLwdUzxQaVks1JxJD
QHKtzSuMJbaanFNucyaZqcyvLNnJQ1JU2QOcFZQuNk0dB4iFiYkXMGSh9ca70+2ZwRLb0mcOUhRt
2FSVa5+CpnutTN1eZV6rpUu/wwnLekftuzzgkVfoTnFNSoPYsT1sUe2G/uzEplQxtf5gcDiDrXDU
llUPCwVZasdBwxGvEXi76RpPPxIWoq3ZNJr7AoDjLrEtOFTJTAes3C5/aabK3ieVB1Dfa3xOEGNa
MT+edvwvDlRd0rRsmyE1np2hxyRCw4oewEdLKUrsX8wDe6bQbZsTTtjW2ZJVhaL5qmmLolHn0dNa
0zUoZ3MZwVXGZaxpx95ZVc098ZN3g7QOpIrBQXDw81jWW+d/mWO4F0iH+24Ax5/H1LgGUlZ9uCvp
+DA9Df7Bj0zU1YEV77k+0mXbDu0LL/QV86iNt7V8hhXlLwA9tO9Oan0PSXTswZYuwYhiM1QblCXn
sR61RRLgnGpcxJs2dwS+ZmdpdYKGwe/ttZuwCfQq9zRa3ZPfaGINox9xZB6cZQYBn/Y+u5KmNcPP
8DWpaQTbTF9sn/UILxfBC6sitcfHdiprmDlsx0pd4yIe2ULMe4axwECoUfWSFWqerK7YxsgXjrXI
ljiw8L4U9r1km8kqsVTb2rBf+yDyXngQprshTt8spwAJXWqVxx8dG9qTXkxqXYnS3vLRl6tANDZK
sPRh6OkQebQh3Ez8ll6Bhn6Bd7m4K4MAx7OhSHtkB+Nm29DXE6w6IHmW0JUCYuucZMs31mvlj/dx
oj5nd+Aq0oDFo5/tVsBBg5vatel3avfJjAsfYb2NzsDyk+4j6Q08NUbLsp5bZ21W44awI3SmYtTI
yOj9O+Fj/sYc551rGiOva89xmmfXNlObI1s5ZwMrwSF2A3eyLb3FAItxNZp0R2YznYEIzBo3Csy6
vfJr/zPpPGSjEwLpPGvWoyaOZowRlIATRNpe/djZ2r3UcJOKGn1EZDSvbesMO5pKrlebj6P2IcHV
vdPvQHXNxigOpCG8CgzDOvT2pK6NMXtTlg63z+zdXdvTgNK86MsuJ0Oojq8E6479HM3iVvwM4cVb
mwod6x5ubIYrYp0QFBg7xqqyJwoeHStx2PLb+8Z4j1s5WyHFW2LjUi7QNiSKfJ+qh9ngM1da8+kR
C6ll5Hr0Odpdr8ZdkalbVDb3tVHv64pHkkZI88qEMwHLxkDlH1onzlsgI8F9Kj40gUHV0uFNNOAt
PyD0s/VrgkPWu29u0x9byvXaMLLtIDmM0SDdc1Y0113WVYfcLRlTQLYPu8FiWSbU3g2KnXDw+dlW
sOllewNvd42LdwF/cALXAy07GJyFNAweOHCD9hHD62Xd2v2W+FGbYAAr3mbs3Tb+UE0rDNvPA8Bc
lPI4govYe/EtnipFmWzToIM/nwbnlHp8VwWZZD0aCgRMzePATsiUyanM5VeFQnKtg80HN9cE22mM
1QHNwws4KAkzy32AOAvsOCOXiSdMu8VM1l9lzAtg0mu7zqqbPS06ahUXyktgSfguFmtTkMbkGLHe
Wne5uPUlTlNo9sYH7duH4wJOFkMu9lWGzkfAoCHjNpgjBFiCJ/06T1koQtIC5NLr4wI4lL2MRuyI
GsczNgYE5g7/gQ4mJoorvJ5J0Sa5qMAswAamcRyuEsvRzxXZTIzEk8cxMK/0JtR3nuws7jxGPH4v
aemdCQ9Bn0efsU4gJmKy1n4PTbJZ06i4r8T43powV0k6kYu0yHmPCNRZEAhfw/1giiFbua8djEMV
8g0mFNqdcOpDWPu0m3ABiCAOd2HGRI/8zRi8OtUrbOWdUwJ9BrTwanDwXFu5d9YprP1+WiWtUS9T
PT3CRXnupJHsNEePN44t45PhXQSf64EnypUIHFufr5NiRzYXx0UeALBsvVsKD33tdFjp4E8tc4Nk
Pe70wzgRx9aXNJjdDIOhBPwZUZR9e1P0SQSgA3RsYoNMItqCRxTEc92bruvaJNSGm5N6Kt7WHWF3
kd/e2WgCHNU1yymw27scoD5brhcT9NxeiRzSK7tNXtpJ16pbp3C2EurITw+4nBXjfK7UqxwoJxCQ
UcTl0BvVjFqm55EQZ62XFsTXm+8jM3DhixFWeqr66NPlUFx0pIpTxiXGC2qHfd2Tpgg2aKmMvr+F
N3sUbbOxKpiTGHLhs40mM4MYAQbOmdAtigcrzaPtaI3HJmw8Do5p2KjJfAdMfCDP5GQEb27PdWWO
8TdwtnipzVeg1TOsbKu1ISuW6bZdtEe7c9yVRId7VJFzO/Z8XP6Ak75BmKXyfBu0SkGvJAQQWkVI
y4nfJQDmlz/E0KuMFKVcmdH3AZCGdzQC0kkWwp/MR9LMfuLIM07RZAAjiGxzo0WOPHUdCe5e86bX
/YuG7MQP54B3WX+5dTGD/NpsluqQQ6SSfBUNFSwH9AkfnLPIw+x0OZgmdBByAkflVquoHYuVrL+l
JdaGM14xhAaJmH12zfgCRsMBAIbS0ckjE7dFmADii9TJqIX9oEIe7pplcbVYzxoBbaXozZ3fn7tc
AR6qws+0BDEy1fp4GqZmXHXJSF6LGVC2oMly+5MR68eh4zAZG1xxKf45VTlXee6cIzK5/ChVvHuE
dEBTUBthO/przK7Bw3q77qqg2ZlTvhy176YE7aUv6vGGVdp6MKCbpj8n9dTpr32JfI+zUaUZtj8z
/SakZONVGQUkudQ3jgIk0qU6XPA2xxSSRc9Nkmn7EJkp1yOaLMN4QCGKPsrUsq+oE84qR/dxcIVU
t4wzTTiEMFgjXUIMqrTiQDkanAburFgr7lGTX7WaM2zhrsaodcJqWTXj44DUr7WjYxSGPPs7SHbe
qGGdN4IXYeXQ8AGLodKIjsgXszNv/7jROnsXdBYvtIyKB+mPPKngkL50OIV9HIDTuKaschBU5thQ
8mDORDTkvZUzTBs8cQgNtUc4GW0pST4dLV4HaXjUJYyMrv8qgvKKfXlAGnjzBY18K8oahGWmH7Uy
3GZ+yDumknWOksb0nbWWwSdKyEC09EgdHGV7BFZmMOihK3RjYBwjcgDXpVFZz2h3KAu8AazKABiE
KAC5wD+mzuhcvN0YNNWGdiqj0K6aW9GTLR+zMSBQLQN6AGyeo9uzvhs7w4Ev0fWMn8joww1io/E1
5WanAUmWarifQjzVMRch3MWM2OV0byTxuuXEBZC+iN3XKkV2J/nOzukO4RBNZwAc4YZwlDVociJK
3aU+MVFhLE7MCP1d3t10ZIXiM7yXHfB1WYT5W9Pikgo0Zl/DXdfaOFiCgVNZNo8FVRO4NwKaZI0/
yHbdw9iztig8ybg/dj/HDOYReESQrI22TdzaPkqHk4ohmDyiPVmHQzfBAmCAULvcCMjjjzWDWZNT
L4b4p7uQMDgZi9JaApca7IWjxITzrXdJq2f8V51HJeUx1VENmQpFTNkznVsEYXNmQPqT4AK51IKa
B69B5bdWZDIBndCddRZpGmw1jkkMGuFuIux5RbH2gJTQ3LUaDDgNXiewVIO6B73DgEJtaBeOLP1z
g0oFUyqq4k0C948na4K6tjYS99EdOach9/jLknJq37uJky9V7UTRCmpccQ6MmYbJGYQqsG69bQIO
bm3U6QTtykBnw+z9Q0M9TXWHTmapl3N8I2h8MIql/g6MEB6mgyCpiPd+Y0bPwm6JQPF5zPdjTTqS
VSd7MfoBQVL8isno71vO5W8+3HrdFx5SWdfrwUySmvisZY3+FVHbYDULsui7JO2IbpKJGAFqgIB4
Iz/txtJPUebq7zJWzpbg6uGldMfxKWX2DMaORB7QwNkhchjuY+SwGYfG5ussETkzErK3iaTQ7HgQ
Xgd+/JirNjiNqV/cRo1wPnq9qbEG0iesbB9tOIku0RPIG5sc96RXVwUCThTYM9RlxOOcGHZ8noau
eulc5R/gZQcbplMNVW3WrshlF+dilCDOVPEe1vLGitkfADcFRWHX2j5qEveKCwKxkc8+gQ9ML+8p
+yrEe7n9KsoJs1lkh8PTSFbMoUMkw5yJZMupIliKWeSgHwjGto52aqj7EezUyckQ3pEO2kLwGUV4
7WbUwxmauS0BN2RdutJ7BpIhv3qbQDAiNcpNGTgTQFVdbXqVwE4zO47FAQRhmBt3VuqVgK6q5qUQ
9nTCi1Mey1gFX1IwOmEGVIQGiMFWWlzVeUF2GYNsKyZvu1LNY6sZ+BYbLVRfXVzmCy02gi2jUvNY
jk9wjbR3d2wDOiOnxaytd7dNaIUrT43s5DCqbCHOJUun8eWxCRqsv2iOgVER5Qt7Ag53hqS76amL
qPFqgZkm6IedLgzraIQdsYMjnDoDLMxnxRtwUAWrV0YM7bh0+xLnAeNLED6jvv4fFjeyzD2mtypB
lZn3fnEMVGMz11Th2gzhk2daGPGIseTNX9dhXFffsCfl93d7fq/+bEb7g3/t/yY5BkoKy/HQUfxr
ScaxbMr+D7yDf/+mv8syjB+zJMPEA6DjidJnIP1vsgw8MsgJCIc0ARsYKCN+UQWZP2axhKljoEHt
hYHld4+M8QOzmoPnBmEGtzwQg7+iyzDc2RX2u2vMFYbrWzYWLofkJkhDAPj/oAvKkgB8m5OC0dRr
eUeaqjpoXRPua4KAECCC7iqzVVSwHgnBvbGWbXCS2tVXWGZv/WQexP/i7lyWE0m2Nf0q2Jmcc8ya
3HG/DM4xSyFAEpJSKSRlVk2wkCAhIG7EBQja2qwn/RA97tEe9KyHPas36Sfpz0FUEUBKysStSlba
tstKl3I8PNyXr8u//r/IvTEkG02TUlQzKWEqsOOZjkG26lQNbB1PlsAG+z07DbTMG/qLeau0ub7V
ssRfwSesTyH/GsOtqUe9h7lN87IFy0KUhXDm6P7ZyEE1cQ6TWynybspQ/aQVi5tQgU4HAUGSfHUV
/UBf66bzi9hRLzAjwwuYZ+4Xfj7QxjS+18F2XEcACGF4ngE+LaAQsFRMYp0SAyynvUfVnZ9hcK8j
MvALe/IVUMyFMQuHHdAG0FOHxbmakF2buRPYgYkCCiu51RTYu6JxgEZlsQjOIHO+XmZTqH3qQce2
40vKth3bUODXpfOvABYSLWlmVUorhioujqFPHH8a18ugSUjVa6ZxdhPW9fqF4SyoUpRn4xk6rvQq
RW13HDadSda2Y1slZ5LBlDskcaVBI0pDNxSvQKch9BrbSWPsLuZU0/XucLi4niazhmvEtwosq9Mi
oWUY526ZnvuLRSNK9HNk7i5nCgy8fnEpVNwXU4ppkME2wjEx4Ti5CyY4mNHUvnczeFb9HmxCths3
1DqN5pqltimy3GsLrQVtBt1NSy26AkQaNMckO+tZim+oM5k57rtA3trLdlLm9ukkGmnno2ninILS
Po9GvW4I8hm2F5iBJ0u9MaRPPcr04sQ00uYYAA64U9TLkf5BZeecnogzKo5nU9O68gOn5dOYE9nT
+BTdWWoDk6yTTIededIDDDLW4X1IBfmdDQmuSvQ/ieB3qM+mAKitlpbZAzTe4LxPes3lbFKcUGAF
P+HbaHIVTzNDvRy7MN6pGQRIE02gbSdtY0qqJiYzo2joeqI8fzaezsYNRS+9QCl/BTvTJsUFNWkR
XZLvfqhnk5vQKj5NVet0ks3uKL7ShQ7nwgLLrsHJpyEtn43Vtp8gpO5TAjqdG87jFD61hTOh6RH9
voaiRpTp51BDoC5wMbeVs55KR81MO1d06xLa7HNqz2RlS7UOcxppxcTQEd6pmw8Q8V8rywAMQWHd
qk7Eg8zjS+SXh01U387QP04aUFE1yyWS2b4WlYQR7mmIst1yrAEDN4bdJJq0hknctMvelznJHpYi
f5zS2Qmx/JOh1R/KKJpe6EMYFmfG09K2vTTLO0ON6FpBoIDy850mrjBI3Lpm2jtf2Oqlzk2sk/iY
lNMzbXXTlQJuA/8GaqFplLTtyeKzWyef6ZTuZRws7kfT8efhVIMnWe9OteFnGCRv/YjdQg5FE1cp
9GZ32hh8Y2+itugpbVvKEuamwP2ixzhSAJCMrOctxQW81KefU1KzCfx5OWrwyzF9q8rYxdVC9GKM
/ncEtVIvift2HpyPnb4G2RgK6nF3DnkrFEYItYlrPk2LWcuJMBKikmoKHyCY05VghQa4x3R2Dm1N
2EoWD7oy7PSG8WkWhixwyp7SIu2Ob2CmLGxYKGFWXWq/sEV7jWCiXdN+FjbHU+ggVAzOtA6XoFW0
gDAHn6ZjNTq3UrNlxcXdFA+FjNenGZyfDdQb2pOYRE+u5OFpT1XMNhqOQyLh0b1Th6Lfh5534n7x
CfIdLb6aoeFy6sz8M6THJqeu9eBG91AKhw48eyhlthKIaE/rsEjN/Bzjv5wBdiKju9AeJmnazt3e
aeaUT3GZAsSn7OWWU4TEMlokM/y2pkp9RTRCmwv/mva0lE2PqCc6PR3dsq8ER31MkaWhc3SpGy9P
aSq+N21YtU0OG4Erp4QSPTp1uUUqTz8Hcv6Lb5u3RrBsRBoINN260YziSyG8wJ5OUNcb0oQRUmJx
QuN6BAq6kSxn/SyGclgfhrRPxOPPxWL2ayh8yTm9Lrw/5z6dR5/dhMpsCVNiwzJDj9Yy/cSASSue
wkq2BJ2lmZhcZPa+zAu+ywwIKZQo9olp3Me5CW1CAQJgrkQ3mAKEu+vzL5ZwZ2eL0UNmRI/W0LpE
DP4J/aSbYRh8xZyfpz3lPJhBvBkI/mW1eFDS4gxRBKXRK9JzO444zTiDwJC0VpAQnnF3kCayyMdO
9Rl60eXiwpr6j3WrDv5mRHve0p4DGMqvSs15gvQf0Xmks2j40B8ghYeH3AryZg+t9MXc4GYib6sO
3W9z1QE6AFUqVl6FhCRCyn1s0x4QT4e/LubKV5qMLpZG2E7RqKMvk3h96NpPy8WsExfJJ19XaFGJ
6gnxL4VHF8uAQF70BSb2acsa+je+Xj6ESn0wU+kLdOfQMNIek5cWei6WjVa0/XluT64MkHgh+tzx
kkt1SdHKIRlsqHQE6gAK8mzRATMDP/HEhpVYpWQoAhRIRs9yG3ajghZUGgipI+ta3x5rN7zOewxX
ejmZJGcTHRQeEmQkTJLi1p4nMDkiL8Jxx2TQXtqIi8VgMVS7eQ9e0Lwucu/JNVcHNHkJtW6awZop
PnyIDMMJInAtvy7o8sACzOkzaRnx5EZ1jIswcT6jwGOydWmkQYsjOFkaBG/IVTxmC8QzZy6Kkcbk
KdOcC9BJELhGy/EVHg0Nma7KO6TrZG6YY/QfwEBO52UzHkEek/jxrZ+EtKxMcy734Gw2i8aNujtJ
mksrbTrqjCwXbldeXGoBMpBx9o1WxrN4OaUlElQZ4mPNeup0Zs5oeR4mIWdrrrQNA/5wfQixf6EV
6pWf/GIRZBbLUcMn6Cwns/PcVK4nudse5fQRuPlycWKrS8wDTM5h2QpEpErO9txEyrahTpa/+pbz
WKphjgZs4ZwUpvKptAGDk5WNe7wnS4VlyYI+J5mPeSUTL9OMUUcvF0jhcEdo7uxWp2YJJ3LY1hMH
0r8yYztH+iWIUKNh1BP9xBUR9CIOZ+1oFVWHpgemFjYkf34VwHOAWijZMjiz28hlZg0DLYsTlGzv
TSc8L6fRE/Uk+B9d/2o6BDShhsgUpLl/ZtEX3VLzkXE6Nid3dWgENQpnbQxZAQ0uDTTDBYH+MCZx
S3IO/CjZT5imKVDR/YKxNY3LaRiikJNhNcbqBYy/vcaoN/wyF9kDmGj1NmVN2BXJSlGIVYatkRlg
F4cis0I/1MQwdJ4btd8ovo5szVMTKmCk4JMWulXX2LnOTJ9dYsnhA9L8K9uJPJtYjrygAXROpDT8
En8L+udCAb9Uz3N40id+RLy/AE2UgfMtdaMZmM59rpW3VuH/Ml+WV1roX2bZ2LMLunpSG6QmOYIZ
+iJUs8w80+EwhNvImia4Aj3gEEqERI86tAeJDvsudpHKw6REkRWG8OlYlGyoHfZoK5vNP9U1HTmg
qf45X4hsW6Rcz1OBTdTzjrNANo9MZReFcspCeSfU9IthLATpC72f2IbasRfz7jJx7jPDadIM9W2+
NNyGJbJAQdICy9UaWQmIUDOE2geJjZNZ3W6SWEfyw4lB8UaTBRLboNgyhY5yt5z/UubDRmHYPYCN
c8jVlB7U9lj8PJmd+lYpECQ9+pxmSNAXJEzddOxNFsWlqmaU+kWaCs28awtSEqgwwe/po2zZCofR
2UShFjOZFp/ZfSBRe1o/n8b3vV6EIiUlWaQtkpmeNwxSYPAk9Eg2TO+ibJg0UU3qZFr5tW5TfajD
NnqSLuBW6qWXIC3ugN18ctBmyaKiwx4Oea3zO/r9Vsmax4y0eK5QEEXX+0IfB2elOe8Y0KwPISRB
kkh0Xdom5Mo4VOS2bmYBiCvqVwNSsVe0kI/wBwKqOPQIDU16x/JgRlUoRrdDpPpKstho5kJIGYhO
6wkEnXX3RktcZHKH33r6qGibyEuihPGAZnWEbhQI/mk4/zJxYDYJyGwW9UnTTN3zugGnu+LkYRsC
4eJiMrKuqUVDtE9XLbaoNZyMr5KpeYbbRUF6JDJgWB0FfAbSo/mZ4dizFrI+Iv3vUk5VRqZAfc1p
uPeLs7LI8cYxqxflKFeaeQ+sOO2gF7QI3vemBnBO6vlT3/VmBY5rFuQ4uK5gWTMvkqIeggbP6Jak
hIubArbU9BEfyV22apZT09KRv3QM8HfKvPyaBQmIE8W8GcEQQFfouKm4GlHoJPui5yGQRf/BmUYd
v+focC3rNp2TEw+6vjGrbzvoyg0FB/yc/yrFDZyZJ6kepa0xTWNAAUjiTtPgZoboKpJBtDKr86n/
OR2NH1VttOwYhXkRmvqwMZtiEhd6vW3QrtkGnkwy0iIctYfKtQ6172hkeohYoMVlj6kTwCw9TeOW
ULxETBvOF/OzjWrHZOlck/jH38oZBORAWp82FSf+qpEEJPAbJicUZ0BhoW6C91z+akE3Fob+Pcf1
iT6lTyPgDXAGQK3klGnfTUj41ZejrhU9QSTxxdLTsJXqYcvAtyaCBfZVCsXjHKHH1gQFul9HahyB
IUxQbVa1ko0IAhXt9OBSc1VPHSX4cCr/VYgAH3mXUTdfgkJNc4DkSxr14aNRTq2yTgDhUhyHzDdE
5i+xLkun/nU8oqqMrxAA7ItUYN1+dLcEzkoYQg4+tUEC0QStweDlz/pO3FyWKH0CHejp5z0jv4GJ
FduckNEeGmej2eTW0j+50RhBcPI3J5pNArTMIG0oLwDhXli0D5+AZAU5SJE5G1kdVwG+r2rp1whe
YMy0iVEsSEpadc3nRjc+58rXxRzRCC0xWhFB7jLUz60ILJHhTL8sZoLnarp8mFJ4GesgKrDevXl5
DVdOCkObDjrQbMSu3Xaj8HwRzz9HaMuBfEFkK447fqZcKaZ+leOCjazoHuDUHYwgXSC1D+pcPUOh
BVJmFaZCpOxHo/KONAIAfze7sSk84ZloeEHaHPFb7ZdenKsnRbZMCXaLr+PxdZhN79PQVJAbySaA
DMp+ig4hsEWjZeCB9eYijB/Rg5oUoCbMkdroLS2tYdIyHKRgJxQ9ugASDdwsc+mA4Byf6KCpUV5D
FedJ177MMYiz5fSzPytHbVqLv3ZCy72KE3guZySLIUxpKLPep1E6C85Np3cR8TlpWNJ7bY0GmT29
TKAFtBQAagnRtEJPL4gq5GEoRVj+12UI8PfGTDwopRqLHIlEuz5r5Qk+iULTRpFRjyClex7m11la
wO3Yi28XBRoJUGyHp8iSdkvdrncUIJenOXolrelshq9vK9elbdzFE+dezwAq05+PB5CmKmIJwqVs
BnrcNyHWhq9yeQ1MgQ6eAupDqMYhTYZ8zgXQPDuz0uzOH8VpKyo9c2x69tS2zxFZGweL8zGZhDBS
EOUtltfmEgXCuN5XmdEXg7quokBnNl3GZ0U+6cc9nsKBuPS6LIHQwXPV0KwRJJZTONtyf6w1A9H0
l7g9tWXTpjssEcyATPukbllGYx4X9bZKnk9fRMw95qC4ka99S4WA+iLH0YHUGzURAJpQjzr1CzOz
xx0r1+k6UkkDzDX0AYweGjJZYf5Ej993M8aVvPKLGegjWv22mNP2+NAgVmMOz2xpN7Ef5Xfxz/3R
ywO9jWCNTO5Opno1pRW520sjBHS25kUf7jZD+QCuXGUH0sMqvugyDuJo+Pzruv7BhFaD7r2t35Ma
31qi7y3Cy8+3Tz23P85LTzBY8c+d9//jXxyy65Vk/Q8vASq2GkKPrujR3Xr2VWsvfbMO9MXrr9UH
vaNHV9VdYuYffnbeLw3KJt3L0NjxRYvm1hLQxEwPMV8OJYT39dpFUeWo126qH1DwhCCQtobVV/Xt
qxwMR3EUaAXXv17XhN7R29e03c7hH337pvtBxDC2BsvH6qt6+FWDzUH7DHxt73QJRGXrqE1gQGdn
YAAhaljvfwgBtve/+YH+ZWEdrfWv1yv+njbB0XtA+WBRUqQiCPOA+KLuuLUCxge0nWgFV5/tgzAQ
78sQqMcaAsP+wBaHS97YsQDGB56aIq5urlfm3T26dfTLNz+4VIAdVXCMiK/qy3c+UNl2YBZY02S8
o21vH+v3WJTbUaGn0O4cenJNLAzXA7DA9df7e/fHXv2m9sGxYAOzNP3QCtTtD+g2GBz+d7sEqiA0
Ocr8swYwEMBPYRy8AE0cQ8s1HOf5t+678wGgRD52CdwPripwJ/g6qy92+pb9xw2ydRgmRFzwzuw+
tM3Hv33cW92wnw181fqp7gcVFlttcz7e4dX3bJh3ItIfCP90PEAH3hjISSuvXZx+fkHooz+7fut9
9o6uAN7Lke/fsD44iqqt4t/V1q86f5AW6wrENThA66/3twSC/vg4A6h/cKFC11mE9Vc1AqhrhP8K
BhKw2Ppr/YFv2gZv+KPfsymNkR/0V3kUf5BtcdO/+gebLMP+AM/ZA5Ei0BAq+AMzt/pTwVy/Hnyd
SRDf/+fTNpH9Ksex9UuR99n6tvK3azL+rd9uEiTbn/W8HvszPfgMmx+e+YPUS59GZXOV8Xh+KqEA
8B//0vAir+9tU5Pp3FB/TGOPmv/3vfLSqG0wnVHgRf3NUGIJhaU5duCrwcJ/qgAnVcGXduywXY8s
XO2GdUoHNaZdu/KnxYA7bDP0agsoEj7pPgI92K91cy8fZJXRBdn5sc/RYIDUC2ofw0EK79xmwNXs
bUVQeH33E5jMm15tA3z54+NgR21BUVZQ1VfHP7SBf08F7m/raorvx3///Lji+QHEQh62ORLbh+qF
Q7l3gLfn/3z+t3/UFAdsY34qn7X5zeaHL52eE2+UsiE3iylmL5K03311b31zZZIWlT0nULvHjtr2
lh7bOfWTzVir+Yow8Nihz9OdXaZKOIDnWeoNgs3kVnOVsbjMdVoZVGTWjl2Aizjt7yyBEEM5dthO
MacdeTPOagl0CcNeDh69qGoyVRmXySfEJCqTFWypx67BZ5Rq0s0wqyVwJRyxrlf0/drH1NslXBSq
KsdOuYuWT9WkaxIO2fOFJOZca4Z+uncvaRJW+8sgy2snXjTZrIJYcYoGm2+FKf05T+OXQTio7A7y
jMePeh3X2HT/mtV2fRia/I8fvR0zbK1bPPZ9CEz8p8pRNECFSDDLd0X0WEMbCWemYvJFIpreDQlr
9PGxqF0VWWVHPo8uYY3+622z27x9aJ7+t5rYPIOUBdvd/xQdFMPUQX045FggzzVeXbhDl/Wf438w
WdOFRZV0IBkX3SRj+id7I4eefStO2ngmR3lZBMK28qbnwlOKsIh7HlbVG4uf8DRf+Zv3EEZ9/Lbr
b5MP3LUUz4/8RnftY8QN9SToozfjrK4pUumb7zdW8wfHzXZuEVU7csRmkcbJYDOr1SwR0tgzMT82
zWtEiEYHA5lVJL5zm/7Y2B8L7K4X7KwDAdKRC9GNi8Nz1nGE9jysH5vzJ3ESqjOGEsMxyLAZwCsQ
R0a+bs+F+bHPuMEpGsa7n0KLHyJZOv8HxyDI5Pc+pfhDu++tYSR7xtvZiJajOzQ2ujDia8ASLIiz
Nntqs9N/4oNOvIAzdCDgRvAPxmvUwnSeDyUy90V35K3PdQXbQxLnXlh9VYes/84W/olnu/KGo3Tw
uFklcfLo/7TF/8AkUHtB7FCknLGz8M8fsYi/B/2160E+GqR7boVDBZwUoIGmGzuEbLCgxX/lYw/d
R3/OXYyuG7mQyoUnFucHk3nb83/+z7d/1BSLfnwuYBD4y4ptleGPw1GXe7XbnbvFlODpN4Na1wtm
Xj9ONxtgtS33LsOt7f7GC7FdEJuEXlC5D/dvwx8fGFmVvjBH2xPGk918e+DcvHHG1yxw6g2LyozB
3B8/8g1p27A6rPvqsId2559z4Oga3Oo4/9nkW9U1fBduX0DKo2rpJWybjxGnJ628XWoq37Wmb9yM
K6enOleBezl22JNBMPSLcDOQOOwyUl8nccbCrnLxZ4N0ORjGMz+qLIn2knfwxjVh8t5OTnTfGf5x
g3JSBEPS5JXp6hKmezqIQi+tJFFkZDvOU5ahWquxJGy4Zpbv+pLEhkdvuMZy8DSqrq3A8B27j1v+
XsFKACOOHtZL48GhRAzh//GDkyB/qjgHAsl87JTb/iPB0U561JXw5toIhkfZoNxMUdiK128trD5Y
+ZfqJe1BSrauOqyMdaCIWV1dgWA5dnUbaQxyvmIaVEXCuGdFhM2pLAK0McfP9/xpzzgAdJUwbu4F
1dkKJPqxq3sxSHc2GOAMCcOSr73yymqmWZVxA116+WxnNwgNrmPX4dLPR8WuayJYf44euRvEM2+y
O2UJa3zpY9fzQUSyd6f2aUgw75f044ePcZEON0sgrA+g5c23P+/lX8VBnzXZDLQa13zVGX/drF3F
kbeDdTAlHJErYdsrk7UkvL3v5AVW+MpjNzOpwLlXtRUyrmYEFHe8HrRGNwvz89vhhsRlMfSqJWYZ
2JfbmFuuevCAXB8/YXGiB7sDqxI2cHdlNVNokDeTXEcHEu7mbrIDkFi1sR270bozj4Au7Vemq8lY
4vmgX708Vp03R8937ufLdTauOmUJB/p+IjAoFeeSxOzmY37+eDzXmzt+NOzH1bBxv2JS/JFYfmNE
97Lg5vfyoG8cHIvMBTUYptUNLSOq+Z5I45EzpgI8qMXfcF4qRXLVVGUASdY1mivvadDfjfRoCpDh
z71ElHjk0vz2P4T5PxSa0c6lOqBZHegVKfjr6Ky+tu//utSaqDMem8l+j4m1IQjGipsi4db4GEEv
WRn01Rf7upt2EufZnHTsZous/D8Z43InVw6tUG8+9sY4KWD57fubgcRcdQnDNkZe5dKUcVHcDpLi
MaB0h/mi5lRr0FJesbuGhFvudBDGT2Ce+JjXP0/CDmwAuk7jKkjuddTK65sQ5asYqs/t92pK8Ft+
xxOv4A3R72tU+RwJ0VnDSwa1h0Har/gbLxaa33hlo2FK1JdXdrzgxT32IDWHUNJuhhHHSPDwHj3o
lBJXjN0LapDER4OKTbEk2JRmigxNdVhblTDvfOTHSdVc2xJO5x3Hvu2Fj9WRHQkllrb3WD2EjoTX
1x7tXAOv+w2vn+z9jUCb+fGvrPHb/8kHtf6/ns9iP62cOlVIgB+7kzsDuGc2w6xuRBl1lUv/cdcr
gAp78zE/H5NcAtrIR5XLBQpvCeP6jzurYEi4bK9o2Bl6GaXlzQxXCyzjGiHHGed5dTu8iOR4oxUm
5+TNKzaYtujN7H/+vTHszqASTvEVF+nTbt5NwpG48gqsr1/twIAUQsYyiJF3c0OqjGvuKl4K+0sz
1Gaaq70mozx47ePiV0aVcWWsRq3eFyvy+mMN2toM10/8LPOKyqz3gX3FD2ctbn/7ZxH51RsJXpnN
5/z8CbklMqm292mKBDe2OyifRoMgGFQ8Tohejp/xM4ZyD08LlYKEwUX2ppqa1WQUs7qic9CrXQ7i
nYyZKsEL6pL33cWqyuiE6hY7zUXA9o5f4ru4GqVpuoQLuvvb/4prd3H42z9XiJCb9Lf/HT35Vcyx
pktYa9om/B1YKvkfCaviRctdA03D9PED3w/3DriM+iF5Arh+vVrLyypuEVQXx8+ZzmN/x6fXpGAP
ycPQVeBvZiiuKk3GBfvrXgyiyaiZ/eqHj97jvHK1ajKa29Y2dP98C7KTYy/CEz+t3eHMVepbYM+P
H/njYzmovDtb00jBon0DhwRNPsAkXj0wf10eFiy5+3dMxB7sQkH357X3/de9CU00tPwNU+LfhuQX
6BislnIkXHofqSE+ev64OrAEQ/8xpTmz6oxLCNDoIx0GXn+QjTZ7cGXoJSzEVekJgGVlWBkTRt29
urYyXIoTMvlVe6lLmCsJ6se4X31nMhyKburXLmkAriSFZORuAJNXay8yPBQ6Aoa1jvhH9+Pt9nZQ
ZURP5+C7o8GOm6nCTnH05czI1VenyghALrykun1VGY3nnTIdlstdc8Z9f/wyrOvSnXgn1a3qEpZ4
7VsdGFtClNCBS2My2l8SCef60qtWhyhtH7/OVP69eO+ImBJWGaQFpdqdvSwjRiBl2Pdn1byFakm4
60SKs9w90zKKQteDpJqxUG0Jr+6GxiSQvYfgD6ojZfzJnquiygCR30Dz5ScJ1bFss4FX1/+LfY5v
TFN3ASV5CWajMrIqYXfcjTx/F22oCbLwY8OxO2/s7680gZOMoX2yh5tx1j6WjBmTWhBu4a6Z02RY
pPvl4+DAcsiA+T74g5ymu8p6yDB1n+hFj2e18xxoRlL7Rw1Z8DTOi+eTuf1xgmJXwgt4/sBOEXnZ
iGj+H7XNv/qHPtQ2ZOQ6ugkoi6A8ZG9ow5bh+1z5/T5gt6aXVerya96v758zrMibeM+eV6078ie0
d0es2u//uqZZ2X5T5ALg+Hg1W/F69Xd1q3i8oNQP/t9//5/ZxCu9WjstKQEygzOq2KG3eWsVe0iH
s6XLqGHe+SBL6lRIq2VBGz5bXZEQc3UHBAWTzXbP/nHqezFCTDzVZ5BKXiX7KDhGUTjerPTPl0VO
Y+RNWMA7b0IY6Vc7aaErhhFAwsvreIWf+pV2PVXoZMCJfPwj3Hj1wK8/0QlXz7JiM56w0s+f8WqG
5vXdB4B7eGBkCTbo0kvy0Y5bs16aVy+uvy6xBPBizXJ4bHJp+xHEJoZ4YPtHTSnMAR/T4rESbUtw
y+Gk8WlnXxVhTrz0kQrS9v6QUOkBoln4QRWkKcMBE7OFlKBiI2UAlAVECb5GmvErQ8sIkBteScPH
oRtThjvT2NkdMvAYp3FI+aVKWCTDediMexiAKCN6g7B2lwdXRi8QlBV9aGSLaqVSBmLgDAbHSrFE
lXEZX7CPd96fKoNv5MpDEzXag5HIgKiKnoxMVN8rXp/6IpnPG12+G/qV81jQpFS8EE0GB+Cacbjj
53m2sqbXg5lftSAyXP31p1wWT9VMiibF8tHY5fe9/mr6d/EjzFGVu0BGd+wdseJ6fRrsyzg7ZAw1
GcjC9UI9+LTTQwQt+kIE5HxtFfZSDTJAfCcCC5aNag9+OvQPGnnIDTfr+fOO7n33xU+QcGGf0KW6
gyDVbAnjIvUpsoubJVilH2S4/l2v6hVptgRnnMRRXmvCKgf+oKgeYxncFOvdiQuTj377ZzAIy+1V
MeUAmHiAK49PqLYpCvUCCe7++gHWt0Dt31or2op/334IHdawVwOWQz7yC56zRPJwQRj2t6wpHyJC
lNH6SwXmWxxMDuST0AvSEMRyLVTxkMWBzPHV/fXXvfdDDIvHBn+E3X8kfat6EX+RBsSzWgAMu14Y
VwI6GablBHaW3ThRws3WjQN6ng7enDJKiI1YuBv/1hnAvxcN//2Q4yHDDVhVKgW5MbbRp3vk0OfI
4JJAgHdzGCvXkwxCiZY/rkQiMspTLfrlBRX5Rilj1cPsP6X7dXNHwl5qEf09jWoQQpR7dXkZbH3P
469Kx+JlC//yd3pfAYvoV16KUEr9w0T8HC86kWelVLFPDVv8MEr9bAA3wvMOXT3D1dMp3l+w+Vnl
IaD8O/4pOuRPH/GpNiOt0psycL6NUUoBiqTNgRtKlUHVdj2Y1xpecKAxXgZbwLW/05Aho4vvwYto
P6ymkmU4x9c0vlRHlXFmxQL/OqDoXiWuo3F/s1l+Pmq68fMngpqDlwvExBI+wEvIoopHONDeJ6c6
EOy2qUg4jlxSGVn7w6gBGUys6zjhbBCQjfsvtY8Z0XhGW8w6xSBOLPlQKl+NIhpV/BT4oo9/KXfx
BKqzyk5FvU3GuKAKNsOsy+gyZltAVrMzWQk78wuv11+nXFpFTom4MnEZSeI9J1OTUWtrCFCISNdt
Du32vE2iS9uGoBoZPupvhimDPup+W8kLwbAoTmufCmrc+IsH3TiUYg008AzTIfyBsv31hu6/LvBZ
E9b/DUOddCg8q+q2lmE8TkCr7RD5yWDYOUm9ZbXVQkY7VQMM1WD7gMgACjREQLbT1iMDH9N8oohS
ZROXIfn37JNz/+407ctokml5wUR4JofsgO1uVv7nHZR2AVK9Ypop+h8/bBeYCRCnytZQZRDVCrQh
deNyM8WVHy8jzLkZ7LqWr2aTXoc93KfF7mQR+t7M/eff2gPdp0tkJSsvDs2E10b+664B64D2x7GX
wvbTiLV8Gfyw/dfNbVyExOzuIeGRP/cp13tSmOXfFWw3E3iZ+DimelTZTjKwu7dFtgNk1mQUl+9+
+780lZYV64KszPvd/YcUYjavZfWunrfvCxndPemq7f38Pnb/IcWYv99THhKoeWdPub01Dpi6Zzv5
FJCF+8//DwAA//8=</cx:binary>
              </cx:geoCache>
            </cx:geography>
          </cx:layoutPr>
          <cx:valueColors>
            <cx:maxColor>
              <a:srgbClr val="073673"/>
            </cx:maxColor>
          </cx:valueColors>
        </cx:series>
      </cx:plotAreaRegion>
    </cx:plotArea>
    <cx:legend pos="t" align="ctr" overlay="1">
      <cx:extLst>
        <cx:ext uri="ext:featex">
          <cx:featureExtension feature="mp" drop="onModelChange">
            <cx:offset top="0.375" left="-0.36666667461395264"/>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mailto:hello@gmail.com" TargetMode="External"/><Relationship Id="rId2" Type="http://schemas.microsoft.com/office/2014/relationships/chartEx" Target="../charts/chartEx2.xml"/><Relationship Id="rId1" Type="http://schemas.openxmlformats.org/officeDocument/2006/relationships/chart" Target="../charts/chart1.xml"/><Relationship Id="rId6" Type="http://schemas.openxmlformats.org/officeDocument/2006/relationships/hyperlink" Target="#Data!A1"/><Relationship Id="rId5" Type="http://schemas.openxmlformats.org/officeDocument/2006/relationships/hyperlink" Target="#Analyze!A1"/><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2</xdr:col>
      <xdr:colOff>2906896</xdr:colOff>
      <xdr:row>3</xdr:row>
      <xdr:rowOff>110942</xdr:rowOff>
    </xdr:from>
    <xdr:ext cx="1808966" cy="629338"/>
    <xdr:pic>
      <xdr:nvPicPr>
        <xdr:cNvPr id="2" name="Picture 1">
          <a:hlinkClick xmlns:r="http://schemas.openxmlformats.org/officeDocument/2006/relationships" r:id="rId1"/>
          <a:extLst>
            <a:ext uri="{FF2B5EF4-FFF2-40B4-BE49-F238E27FC236}">
              <a16:creationId xmlns:a16="http://schemas.microsoft.com/office/drawing/2014/main" id="{72B3A43B-4494-9C4A-943E-A2DF8AC68A84}"/>
            </a:ext>
          </a:extLst>
        </xdr:cNvPr>
        <xdr:cNvPicPr>
          <a:picLocks noChangeAspect="1"/>
        </xdr:cNvPicPr>
      </xdr:nvPicPr>
      <xdr:blipFill>
        <a:blip xmlns:r="http://schemas.openxmlformats.org/officeDocument/2006/relationships" r:embed="rId2"/>
        <a:stretch>
          <a:fillRect/>
        </a:stretch>
      </xdr:blipFill>
      <xdr:spPr>
        <a:xfrm>
          <a:off x="4380096" y="1419042"/>
          <a:ext cx="1808966" cy="62933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549965</xdr:colOff>
      <xdr:row>28</xdr:row>
      <xdr:rowOff>145775</xdr:rowOff>
    </xdr:from>
    <xdr:to>
      <xdr:col>14</xdr:col>
      <xdr:colOff>245165</xdr:colOff>
      <xdr:row>43</xdr:row>
      <xdr:rowOff>106018</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A0A6D96B-A14C-2E14-C9D2-A1EF5C0F32A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607615" y="5479775"/>
              <a:ext cx="4419600" cy="281774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0</xdr:row>
      <xdr:rowOff>119253</xdr:rowOff>
    </xdr:from>
    <xdr:to>
      <xdr:col>15</xdr:col>
      <xdr:colOff>434340</xdr:colOff>
      <xdr:row>4</xdr:row>
      <xdr:rowOff>116967</xdr:rowOff>
    </xdr:to>
    <xdr:sp macro="" textlink="">
      <xdr:nvSpPr>
        <xdr:cNvPr id="2" name="Rectangle: Rounded Corners 1">
          <a:extLst>
            <a:ext uri="{FF2B5EF4-FFF2-40B4-BE49-F238E27FC236}">
              <a16:creationId xmlns:a16="http://schemas.microsoft.com/office/drawing/2014/main" id="{56227FCF-C88F-9083-85AB-92EA3D93EEEB}"/>
            </a:ext>
          </a:extLst>
        </xdr:cNvPr>
        <xdr:cNvSpPr/>
      </xdr:nvSpPr>
      <xdr:spPr>
        <a:xfrm>
          <a:off x="2278380" y="119253"/>
          <a:ext cx="7490460" cy="72923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400" b="1">
              <a:solidFill>
                <a:srgbClr val="073673"/>
              </a:solidFill>
            </a:rPr>
            <a:t>Sales Dashboard for 2026</a:t>
          </a:r>
        </a:p>
        <a:p>
          <a:pPr algn="l"/>
          <a:r>
            <a:rPr lang="en-GB" sz="1200" b="0" i="1">
              <a:solidFill>
                <a:schemeClr val="bg2">
                  <a:lumMod val="50000"/>
                </a:schemeClr>
              </a:solidFill>
            </a:rPr>
            <a:t>All</a:t>
          </a:r>
          <a:r>
            <a:rPr lang="en-GB" sz="1200" b="0" i="1" baseline="0">
              <a:solidFill>
                <a:schemeClr val="bg2">
                  <a:lumMod val="50000"/>
                </a:schemeClr>
              </a:solidFill>
            </a:rPr>
            <a:t> figures in USD</a:t>
          </a:r>
          <a:endParaRPr lang="en-GB" sz="2400" b="0" i="1">
            <a:solidFill>
              <a:schemeClr val="bg2">
                <a:lumMod val="50000"/>
              </a:schemeClr>
            </a:solidFill>
          </a:endParaRPr>
        </a:p>
      </xdr:txBody>
    </xdr:sp>
    <xdr:clientData/>
  </xdr:twoCellAnchor>
  <xdr:twoCellAnchor>
    <xdr:from>
      <xdr:col>16</xdr:col>
      <xdr:colOff>39426</xdr:colOff>
      <xdr:row>0</xdr:row>
      <xdr:rowOff>118937</xdr:rowOff>
    </xdr:from>
    <xdr:to>
      <xdr:col>22</xdr:col>
      <xdr:colOff>207066</xdr:colOff>
      <xdr:row>36</xdr:row>
      <xdr:rowOff>61622</xdr:rowOff>
    </xdr:to>
    <xdr:sp macro="" textlink="">
      <xdr:nvSpPr>
        <xdr:cNvPr id="7" name="Rectangle: Rounded Corners 6">
          <a:extLst>
            <a:ext uri="{FF2B5EF4-FFF2-40B4-BE49-F238E27FC236}">
              <a16:creationId xmlns:a16="http://schemas.microsoft.com/office/drawing/2014/main" id="{DC1DF9F5-89A1-4BD2-82AC-2F7A23F78A22}"/>
            </a:ext>
          </a:extLst>
        </xdr:cNvPr>
        <xdr:cNvSpPr/>
      </xdr:nvSpPr>
      <xdr:spPr>
        <a:xfrm>
          <a:off x="9983526" y="118937"/>
          <a:ext cx="3825240" cy="6526365"/>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by Country</a:t>
          </a:r>
        </a:p>
      </xdr:txBody>
    </xdr:sp>
    <xdr:clientData/>
  </xdr:twoCellAnchor>
  <xdr:twoCellAnchor>
    <xdr:from>
      <xdr:col>3</xdr:col>
      <xdr:colOff>245166</xdr:colOff>
      <xdr:row>5</xdr:row>
      <xdr:rowOff>95435</xdr:rowOff>
    </xdr:from>
    <xdr:to>
      <xdr:col>6</xdr:col>
      <xdr:colOff>108006</xdr:colOff>
      <xdr:row>9</xdr:row>
      <xdr:rowOff>169458</xdr:rowOff>
    </xdr:to>
    <xdr:sp macro="" textlink="">
      <xdr:nvSpPr>
        <xdr:cNvPr id="8" name="Rectangle: Rounded Corners 7">
          <a:extLst>
            <a:ext uri="{FF2B5EF4-FFF2-40B4-BE49-F238E27FC236}">
              <a16:creationId xmlns:a16="http://schemas.microsoft.com/office/drawing/2014/main" id="{5D957D08-A5F1-4F15-8389-EC9FEC120EE2}"/>
            </a:ext>
          </a:extLst>
        </xdr:cNvPr>
        <xdr:cNvSpPr/>
      </xdr:nvSpPr>
      <xdr:spPr>
        <a:xfrm>
          <a:off x="2073966" y="1023087"/>
          <a:ext cx="1691640" cy="816145"/>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6</xdr:col>
      <xdr:colOff>318826</xdr:colOff>
      <xdr:row>5</xdr:row>
      <xdr:rowOff>80195</xdr:rowOff>
    </xdr:from>
    <xdr:to>
      <xdr:col>9</xdr:col>
      <xdr:colOff>181666</xdr:colOff>
      <xdr:row>9</xdr:row>
      <xdr:rowOff>154218</xdr:rowOff>
    </xdr:to>
    <xdr:sp macro="" textlink="">
      <xdr:nvSpPr>
        <xdr:cNvPr id="9" name="Rectangle: Rounded Corners 8">
          <a:extLst>
            <a:ext uri="{FF2B5EF4-FFF2-40B4-BE49-F238E27FC236}">
              <a16:creationId xmlns:a16="http://schemas.microsoft.com/office/drawing/2014/main" id="{958BD201-FED0-4C02-8348-17D7C5AC00C8}"/>
            </a:ext>
          </a:extLst>
        </xdr:cNvPr>
        <xdr:cNvSpPr/>
      </xdr:nvSpPr>
      <xdr:spPr>
        <a:xfrm>
          <a:off x="3976426" y="1007847"/>
          <a:ext cx="1691640" cy="816145"/>
        </a:xfrm>
        <a:prstGeom prst="roundRect">
          <a:avLst>
            <a:gd name="adj" fmla="val 18660"/>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9</xdr:col>
      <xdr:colOff>392486</xdr:colOff>
      <xdr:row>5</xdr:row>
      <xdr:rowOff>80195</xdr:rowOff>
    </xdr:from>
    <xdr:to>
      <xdr:col>12</xdr:col>
      <xdr:colOff>255326</xdr:colOff>
      <xdr:row>9</xdr:row>
      <xdr:rowOff>154218</xdr:rowOff>
    </xdr:to>
    <xdr:sp macro="" textlink="">
      <xdr:nvSpPr>
        <xdr:cNvPr id="10" name="Rectangle: Rounded Corners 9">
          <a:extLst>
            <a:ext uri="{FF2B5EF4-FFF2-40B4-BE49-F238E27FC236}">
              <a16:creationId xmlns:a16="http://schemas.microsoft.com/office/drawing/2014/main" id="{F20611CB-3E91-4640-990E-3D80EA97C91A}"/>
            </a:ext>
          </a:extLst>
        </xdr:cNvPr>
        <xdr:cNvSpPr/>
      </xdr:nvSpPr>
      <xdr:spPr>
        <a:xfrm>
          <a:off x="5878886" y="1007847"/>
          <a:ext cx="1691640" cy="816145"/>
        </a:xfrm>
        <a:prstGeom prst="roundRect">
          <a:avLst>
            <a:gd name="adj" fmla="val 1959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12</xdr:col>
      <xdr:colOff>542346</xdr:colOff>
      <xdr:row>5</xdr:row>
      <xdr:rowOff>80195</xdr:rowOff>
    </xdr:from>
    <xdr:to>
      <xdr:col>15</xdr:col>
      <xdr:colOff>405186</xdr:colOff>
      <xdr:row>9</xdr:row>
      <xdr:rowOff>154218</xdr:rowOff>
    </xdr:to>
    <xdr:sp macro="" textlink="">
      <xdr:nvSpPr>
        <xdr:cNvPr id="11" name="Rectangle: Rounded Corners 10">
          <a:extLst>
            <a:ext uri="{FF2B5EF4-FFF2-40B4-BE49-F238E27FC236}">
              <a16:creationId xmlns:a16="http://schemas.microsoft.com/office/drawing/2014/main" id="{451245D7-3826-4FFE-8B5C-F2E4215F261F}"/>
            </a:ext>
          </a:extLst>
        </xdr:cNvPr>
        <xdr:cNvSpPr/>
      </xdr:nvSpPr>
      <xdr:spPr>
        <a:xfrm>
          <a:off x="7857546" y="1007847"/>
          <a:ext cx="1691640" cy="816145"/>
        </a:xfrm>
        <a:prstGeom prst="roundRect">
          <a:avLst>
            <a:gd name="adj" fmla="val 1772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251460</xdr:colOff>
      <xdr:row>10</xdr:row>
      <xdr:rowOff>129540</xdr:rowOff>
    </xdr:from>
    <xdr:to>
      <xdr:col>15</xdr:col>
      <xdr:colOff>411480</xdr:colOff>
      <xdr:row>23</xdr:row>
      <xdr:rowOff>80657</xdr:rowOff>
    </xdr:to>
    <xdr:sp macro="" textlink="">
      <xdr:nvSpPr>
        <xdr:cNvPr id="12" name="Rectangle: Rounded Corners 11">
          <a:extLst>
            <a:ext uri="{FF2B5EF4-FFF2-40B4-BE49-F238E27FC236}">
              <a16:creationId xmlns:a16="http://schemas.microsoft.com/office/drawing/2014/main" id="{EB539582-E8E2-48E1-A4DC-62B8891B09B2}"/>
            </a:ext>
          </a:extLst>
        </xdr:cNvPr>
        <xdr:cNvSpPr/>
      </xdr:nvSpPr>
      <xdr:spPr>
        <a:xfrm>
          <a:off x="2080260" y="1958340"/>
          <a:ext cx="747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 &amp;</a:t>
          </a:r>
          <a:r>
            <a:rPr lang="en-GB" sz="1800" b="1" baseline="0">
              <a:solidFill>
                <a:srgbClr val="073673"/>
              </a:solidFill>
            </a:rPr>
            <a:t> Gross Profit</a:t>
          </a:r>
          <a:endParaRPr lang="en-GB" sz="1800" b="1">
            <a:solidFill>
              <a:srgbClr val="073673"/>
            </a:solidFill>
          </a:endParaRPr>
        </a:p>
      </xdr:txBody>
    </xdr:sp>
    <xdr:clientData/>
  </xdr:twoCellAnchor>
  <xdr:twoCellAnchor>
    <xdr:from>
      <xdr:col>3</xdr:col>
      <xdr:colOff>274320</xdr:colOff>
      <xdr:row>24</xdr:row>
      <xdr:rowOff>45720</xdr:rowOff>
    </xdr:from>
    <xdr:to>
      <xdr:col>9</xdr:col>
      <xdr:colOff>281940</xdr:colOff>
      <xdr:row>36</xdr:row>
      <xdr:rowOff>179717</xdr:rowOff>
    </xdr:to>
    <xdr:sp macro="" textlink="">
      <xdr:nvSpPr>
        <xdr:cNvPr id="13" name="Rectangle: Rounded Corners 12">
          <a:extLst>
            <a:ext uri="{FF2B5EF4-FFF2-40B4-BE49-F238E27FC236}">
              <a16:creationId xmlns:a16="http://schemas.microsoft.com/office/drawing/2014/main" id="{E82DB8D5-02D9-4ED4-B715-311482DBFC25}"/>
            </a:ext>
          </a:extLst>
        </xdr:cNvPr>
        <xdr:cNvSpPr/>
      </xdr:nvSpPr>
      <xdr:spPr>
        <a:xfrm>
          <a:off x="2103120" y="4434840"/>
          <a:ext cx="366522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Revenue</a:t>
          </a:r>
          <a:r>
            <a:rPr lang="en-GB" sz="1800" b="1" baseline="0">
              <a:solidFill>
                <a:srgbClr val="073673"/>
              </a:solidFill>
            </a:rPr>
            <a:t> by Product Category</a:t>
          </a:r>
          <a:endParaRPr lang="en-GB" sz="1800" b="1">
            <a:solidFill>
              <a:srgbClr val="073673"/>
            </a:solidFill>
          </a:endParaRPr>
        </a:p>
      </xdr:txBody>
    </xdr:sp>
    <xdr:clientData/>
  </xdr:twoCellAnchor>
  <xdr:twoCellAnchor>
    <xdr:from>
      <xdr:col>9</xdr:col>
      <xdr:colOff>601980</xdr:colOff>
      <xdr:row>24</xdr:row>
      <xdr:rowOff>45720</xdr:rowOff>
    </xdr:from>
    <xdr:to>
      <xdr:col>15</xdr:col>
      <xdr:colOff>434340</xdr:colOff>
      <xdr:row>36</xdr:row>
      <xdr:rowOff>179717</xdr:rowOff>
    </xdr:to>
    <xdr:sp macro="" textlink="">
      <xdr:nvSpPr>
        <xdr:cNvPr id="14" name="Rectangle: Rounded Corners 13">
          <a:extLst>
            <a:ext uri="{FF2B5EF4-FFF2-40B4-BE49-F238E27FC236}">
              <a16:creationId xmlns:a16="http://schemas.microsoft.com/office/drawing/2014/main" id="{F880C1A2-33D6-4993-95F8-EFF4D1DC812D}"/>
            </a:ext>
          </a:extLst>
        </xdr:cNvPr>
        <xdr:cNvSpPr/>
      </xdr:nvSpPr>
      <xdr:spPr>
        <a:xfrm>
          <a:off x="6088380" y="4434840"/>
          <a:ext cx="3489960" cy="2328557"/>
        </a:xfrm>
        <a:prstGeom prst="roundRect">
          <a:avLst>
            <a:gd name="adj" fmla="val 6522"/>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rgbClr val="073673"/>
              </a:solidFill>
            </a:rPr>
            <a:t>Top 5 Bestsellers</a:t>
          </a:r>
        </a:p>
      </xdr:txBody>
    </xdr:sp>
    <xdr:clientData/>
  </xdr:twoCellAnchor>
  <xdr:twoCellAnchor>
    <xdr:from>
      <xdr:col>0</xdr:col>
      <xdr:colOff>164523</xdr:colOff>
      <xdr:row>0</xdr:row>
      <xdr:rowOff>137160</xdr:rowOff>
    </xdr:from>
    <xdr:to>
      <xdr:col>2</xdr:col>
      <xdr:colOff>618675</xdr:colOff>
      <xdr:row>9</xdr:row>
      <xdr:rowOff>61857</xdr:rowOff>
    </xdr:to>
    <xdr:sp macro="" textlink="">
      <xdr:nvSpPr>
        <xdr:cNvPr id="15" name="Rectangle: Rounded Corners 14">
          <a:extLst>
            <a:ext uri="{FF2B5EF4-FFF2-40B4-BE49-F238E27FC236}">
              <a16:creationId xmlns:a16="http://schemas.microsoft.com/office/drawing/2014/main" id="{C3EA20B9-F6BB-4373-989B-DAE1AD58795C}"/>
            </a:ext>
          </a:extLst>
        </xdr:cNvPr>
        <xdr:cNvSpPr/>
      </xdr:nvSpPr>
      <xdr:spPr>
        <a:xfrm>
          <a:off x="164523" y="1371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18</xdr:row>
      <xdr:rowOff>14373</xdr:rowOff>
    </xdr:from>
    <xdr:to>
      <xdr:col>2</xdr:col>
      <xdr:colOff>618675</xdr:colOff>
      <xdr:row>26</xdr:row>
      <xdr:rowOff>167640</xdr:rowOff>
    </xdr:to>
    <xdr:sp macro="" textlink="">
      <xdr:nvSpPr>
        <xdr:cNvPr id="16" name="Rectangle: Rounded Corners 15">
          <a:extLst>
            <a:ext uri="{FF2B5EF4-FFF2-40B4-BE49-F238E27FC236}">
              <a16:creationId xmlns:a16="http://schemas.microsoft.com/office/drawing/2014/main" id="{12FBA68C-1FF6-4334-8A8A-B1D2BD292B8D}"/>
            </a:ext>
          </a:extLst>
        </xdr:cNvPr>
        <xdr:cNvSpPr/>
      </xdr:nvSpPr>
      <xdr:spPr>
        <a:xfrm>
          <a:off x="164523" y="3306213"/>
          <a:ext cx="1673352" cy="161630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10</xdr:row>
      <xdr:rowOff>37233</xdr:rowOff>
    </xdr:from>
    <xdr:to>
      <xdr:col>2</xdr:col>
      <xdr:colOff>618675</xdr:colOff>
      <xdr:row>17</xdr:row>
      <xdr:rowOff>55104</xdr:rowOff>
    </xdr:to>
    <xdr:sp macro="" textlink="">
      <xdr:nvSpPr>
        <xdr:cNvPr id="17" name="Rectangle: Rounded Corners 16">
          <a:extLst>
            <a:ext uri="{FF2B5EF4-FFF2-40B4-BE49-F238E27FC236}">
              <a16:creationId xmlns:a16="http://schemas.microsoft.com/office/drawing/2014/main" id="{8635DB90-B073-42F5-922A-4D64458FC1B8}"/>
            </a:ext>
          </a:extLst>
        </xdr:cNvPr>
        <xdr:cNvSpPr/>
      </xdr:nvSpPr>
      <xdr:spPr>
        <a:xfrm>
          <a:off x="164523" y="1866033"/>
          <a:ext cx="1673352" cy="1298031"/>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0</xdr:col>
      <xdr:colOff>164523</xdr:colOff>
      <xdr:row>27</xdr:row>
      <xdr:rowOff>114300</xdr:rowOff>
    </xdr:from>
    <xdr:to>
      <xdr:col>2</xdr:col>
      <xdr:colOff>618675</xdr:colOff>
      <xdr:row>36</xdr:row>
      <xdr:rowOff>38997</xdr:rowOff>
    </xdr:to>
    <xdr:sp macro="" textlink="">
      <xdr:nvSpPr>
        <xdr:cNvPr id="18" name="Rectangle: Rounded Corners 17">
          <a:extLst>
            <a:ext uri="{FF2B5EF4-FFF2-40B4-BE49-F238E27FC236}">
              <a16:creationId xmlns:a16="http://schemas.microsoft.com/office/drawing/2014/main" id="{D1D75983-CB67-494B-A7BA-480CE00C0B6A}"/>
            </a:ext>
          </a:extLst>
        </xdr:cNvPr>
        <xdr:cNvSpPr/>
      </xdr:nvSpPr>
      <xdr:spPr>
        <a:xfrm>
          <a:off x="164523" y="5052060"/>
          <a:ext cx="1673352" cy="1570617"/>
        </a:xfrm>
        <a:prstGeom prst="roundRect">
          <a:avLst>
            <a:gd name="adj" fmla="val 14925"/>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800" b="1">
            <a:solidFill>
              <a:sysClr val="windowText" lastClr="000000"/>
            </a:solidFill>
          </a:endParaRPr>
        </a:p>
      </xdr:txBody>
    </xdr:sp>
    <xdr:clientData/>
  </xdr:twoCellAnchor>
  <xdr:twoCellAnchor>
    <xdr:from>
      <xdr:col>3</xdr:col>
      <xdr:colOff>283381</xdr:colOff>
      <xdr:row>5</xdr:row>
      <xdr:rowOff>139949</xdr:rowOff>
    </xdr:from>
    <xdr:to>
      <xdr:col>6</xdr:col>
      <xdr:colOff>97620</xdr:colOff>
      <xdr:row>7</xdr:row>
      <xdr:rowOff>58172</xdr:rowOff>
    </xdr:to>
    <xdr:sp macro="" textlink="">
      <xdr:nvSpPr>
        <xdr:cNvPr id="19" name="TextBox 18">
          <a:extLst>
            <a:ext uri="{FF2B5EF4-FFF2-40B4-BE49-F238E27FC236}">
              <a16:creationId xmlns:a16="http://schemas.microsoft.com/office/drawing/2014/main" id="{02297F7A-2A9E-E5C2-E13E-115693D45BA6}"/>
            </a:ext>
          </a:extLst>
        </xdr:cNvPr>
        <xdr:cNvSpPr txBox="1"/>
      </xdr:nvSpPr>
      <xdr:spPr>
        <a:xfrm>
          <a:off x="2302681" y="1054349"/>
          <a:ext cx="1643039"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Total Revenue</a:t>
          </a:r>
        </a:p>
      </xdr:txBody>
    </xdr:sp>
    <xdr:clientData/>
  </xdr:twoCellAnchor>
  <xdr:twoCellAnchor>
    <xdr:from>
      <xdr:col>6</xdr:col>
      <xdr:colOff>556260</xdr:colOff>
      <xdr:row>5</xdr:row>
      <xdr:rowOff>139949</xdr:rowOff>
    </xdr:from>
    <xdr:to>
      <xdr:col>8</xdr:col>
      <xdr:colOff>571500</xdr:colOff>
      <xdr:row>7</xdr:row>
      <xdr:rowOff>58172</xdr:rowOff>
    </xdr:to>
    <xdr:sp macro="" textlink="">
      <xdr:nvSpPr>
        <xdr:cNvPr id="20" name="TextBox 19">
          <a:extLst>
            <a:ext uri="{FF2B5EF4-FFF2-40B4-BE49-F238E27FC236}">
              <a16:creationId xmlns:a16="http://schemas.microsoft.com/office/drawing/2014/main" id="{CBDDAC34-B7EB-09C7-D2FE-CA4E31865BAA}"/>
            </a:ext>
          </a:extLst>
        </xdr:cNvPr>
        <xdr:cNvSpPr txBox="1"/>
      </xdr:nvSpPr>
      <xdr:spPr>
        <a:xfrm>
          <a:off x="440436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Gross Profit</a:t>
          </a:r>
        </a:p>
      </xdr:txBody>
    </xdr:sp>
    <xdr:clientData/>
  </xdr:twoCellAnchor>
  <xdr:twoCellAnchor>
    <xdr:from>
      <xdr:col>10</xdr:col>
      <xdr:colOff>0</xdr:colOff>
      <xdr:row>5</xdr:row>
      <xdr:rowOff>139949</xdr:rowOff>
    </xdr:from>
    <xdr:to>
      <xdr:col>12</xdr:col>
      <xdr:colOff>15240</xdr:colOff>
      <xdr:row>7</xdr:row>
      <xdr:rowOff>58172</xdr:rowOff>
    </xdr:to>
    <xdr:sp macro="" textlink="">
      <xdr:nvSpPr>
        <xdr:cNvPr id="21" name="TextBox 20">
          <a:extLst>
            <a:ext uri="{FF2B5EF4-FFF2-40B4-BE49-F238E27FC236}">
              <a16:creationId xmlns:a16="http://schemas.microsoft.com/office/drawing/2014/main" id="{2C4F2A9B-C05D-47C7-AED7-7D3E428C5D97}"/>
            </a:ext>
          </a:extLst>
        </xdr:cNvPr>
        <xdr:cNvSpPr txBox="1"/>
      </xdr:nvSpPr>
      <xdr:spPr>
        <a:xfrm>
          <a:off x="628650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Avg.</a:t>
          </a:r>
          <a:r>
            <a:rPr lang="en-GB" sz="1400" b="1" baseline="0">
              <a:solidFill>
                <a:schemeClr val="bg2">
                  <a:lumMod val="50000"/>
                </a:schemeClr>
              </a:solidFill>
            </a:rPr>
            <a:t> Price</a:t>
          </a:r>
          <a:endParaRPr lang="en-GB" sz="1400" b="1">
            <a:solidFill>
              <a:schemeClr val="bg2">
                <a:lumMod val="50000"/>
              </a:schemeClr>
            </a:solidFill>
          </a:endParaRPr>
        </a:p>
      </xdr:txBody>
    </xdr:sp>
    <xdr:clientData/>
  </xdr:twoCellAnchor>
  <xdr:twoCellAnchor>
    <xdr:from>
      <xdr:col>13</xdr:col>
      <xdr:colOff>167640</xdr:colOff>
      <xdr:row>5</xdr:row>
      <xdr:rowOff>139949</xdr:rowOff>
    </xdr:from>
    <xdr:to>
      <xdr:col>15</xdr:col>
      <xdr:colOff>182880</xdr:colOff>
      <xdr:row>7</xdr:row>
      <xdr:rowOff>58172</xdr:rowOff>
    </xdr:to>
    <xdr:sp macro="" textlink="">
      <xdr:nvSpPr>
        <xdr:cNvPr id="22" name="TextBox 21">
          <a:extLst>
            <a:ext uri="{FF2B5EF4-FFF2-40B4-BE49-F238E27FC236}">
              <a16:creationId xmlns:a16="http://schemas.microsoft.com/office/drawing/2014/main" id="{55DB9897-64FA-2290-7046-5350CDCEABB9}"/>
            </a:ext>
          </a:extLst>
        </xdr:cNvPr>
        <xdr:cNvSpPr txBox="1"/>
      </xdr:nvSpPr>
      <xdr:spPr>
        <a:xfrm>
          <a:off x="8282940" y="1054349"/>
          <a:ext cx="1234440"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2">
                  <a:lumMod val="50000"/>
                </a:schemeClr>
              </a:solidFill>
            </a:rPr>
            <a:t>Units</a:t>
          </a:r>
          <a:r>
            <a:rPr lang="en-GB" sz="1400" b="1" baseline="0">
              <a:solidFill>
                <a:schemeClr val="bg2">
                  <a:lumMod val="50000"/>
                </a:schemeClr>
              </a:solidFill>
            </a:rPr>
            <a:t> Sold</a:t>
          </a:r>
          <a:endParaRPr lang="en-GB" sz="1400" b="1">
            <a:solidFill>
              <a:schemeClr val="bg2">
                <a:lumMod val="50000"/>
              </a:schemeClr>
            </a:solidFill>
          </a:endParaRPr>
        </a:p>
      </xdr:txBody>
    </xdr:sp>
    <xdr:clientData/>
  </xdr:twoCellAnchor>
  <xdr:twoCellAnchor>
    <xdr:from>
      <xdr:col>3</xdr:col>
      <xdr:colOff>260521</xdr:colOff>
      <xdr:row>6</xdr:row>
      <xdr:rowOff>173111</xdr:rowOff>
    </xdr:from>
    <xdr:to>
      <xdr:col>6</xdr:col>
      <xdr:colOff>74760</xdr:colOff>
      <xdr:row>9</xdr:row>
      <xdr:rowOff>40250</xdr:rowOff>
    </xdr:to>
    <xdr:sp macro="" textlink="Analyze!D3">
      <xdr:nvSpPr>
        <xdr:cNvPr id="23" name="TextBox 22">
          <a:extLst>
            <a:ext uri="{FF2B5EF4-FFF2-40B4-BE49-F238E27FC236}">
              <a16:creationId xmlns:a16="http://schemas.microsoft.com/office/drawing/2014/main" id="{6583982D-F8DD-EFBD-D393-1E999236ACBB}"/>
            </a:ext>
          </a:extLst>
        </xdr:cNvPr>
        <xdr:cNvSpPr txBox="1"/>
      </xdr:nvSpPr>
      <xdr:spPr>
        <a:xfrm>
          <a:off x="227982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0C6EF7E-1903-4817-B945-C5B77AAF629F}" type="TxLink">
            <a:rPr lang="en-US" sz="2600" b="1">
              <a:solidFill>
                <a:srgbClr val="073673"/>
              </a:solidFill>
              <a:latin typeface="+mn-lt"/>
              <a:ea typeface="+mn-ea"/>
              <a:cs typeface="+mn-cs"/>
            </a:rPr>
            <a:pPr marL="0" indent="0" algn="ctr"/>
            <a:t>645,223</a:t>
          </a:fld>
          <a:endParaRPr lang="en-GB" sz="2600" b="1">
            <a:solidFill>
              <a:srgbClr val="073673"/>
            </a:solidFill>
            <a:latin typeface="+mn-lt"/>
            <a:ea typeface="+mn-ea"/>
            <a:cs typeface="+mn-cs"/>
          </a:endParaRPr>
        </a:p>
      </xdr:txBody>
    </xdr:sp>
    <xdr:clientData/>
  </xdr:twoCellAnchor>
  <xdr:twoCellAnchor>
    <xdr:from>
      <xdr:col>6</xdr:col>
      <xdr:colOff>329101</xdr:colOff>
      <xdr:row>6</xdr:row>
      <xdr:rowOff>173111</xdr:rowOff>
    </xdr:from>
    <xdr:to>
      <xdr:col>9</xdr:col>
      <xdr:colOff>143340</xdr:colOff>
      <xdr:row>9</xdr:row>
      <xdr:rowOff>40250</xdr:rowOff>
    </xdr:to>
    <xdr:sp macro="" textlink="Analyze!D6">
      <xdr:nvSpPr>
        <xdr:cNvPr id="24" name="TextBox 23">
          <a:extLst>
            <a:ext uri="{FF2B5EF4-FFF2-40B4-BE49-F238E27FC236}">
              <a16:creationId xmlns:a16="http://schemas.microsoft.com/office/drawing/2014/main" id="{6E6E6D95-0542-FF49-FC3E-704F04BD2388}"/>
            </a:ext>
          </a:extLst>
        </xdr:cNvPr>
        <xdr:cNvSpPr txBox="1"/>
      </xdr:nvSpPr>
      <xdr:spPr>
        <a:xfrm>
          <a:off x="417720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E3179D7-07E7-419B-B24D-D35AB0650245}" type="TxLink">
            <a:rPr lang="en-US" sz="2600" b="1">
              <a:solidFill>
                <a:srgbClr val="073673"/>
              </a:solidFill>
              <a:latin typeface="+mn-lt"/>
              <a:ea typeface="+mn-ea"/>
              <a:cs typeface="+mn-cs"/>
            </a:rPr>
            <a:pPr marL="0" indent="0" algn="ctr"/>
            <a:t>296,384</a:t>
          </a:fld>
          <a:endParaRPr lang="en-GB" sz="2600" b="1">
            <a:solidFill>
              <a:srgbClr val="073673"/>
            </a:solidFill>
            <a:latin typeface="+mn-lt"/>
            <a:ea typeface="+mn-ea"/>
            <a:cs typeface="+mn-cs"/>
          </a:endParaRPr>
        </a:p>
      </xdr:txBody>
    </xdr:sp>
    <xdr:clientData/>
  </xdr:twoCellAnchor>
  <xdr:twoCellAnchor>
    <xdr:from>
      <xdr:col>9</xdr:col>
      <xdr:colOff>382441</xdr:colOff>
      <xdr:row>6</xdr:row>
      <xdr:rowOff>173111</xdr:rowOff>
    </xdr:from>
    <xdr:to>
      <xdr:col>12</xdr:col>
      <xdr:colOff>196680</xdr:colOff>
      <xdr:row>9</xdr:row>
      <xdr:rowOff>40250</xdr:rowOff>
    </xdr:to>
    <xdr:sp macro="" textlink="Analyze!D12">
      <xdr:nvSpPr>
        <xdr:cNvPr id="25" name="TextBox 24">
          <a:extLst>
            <a:ext uri="{FF2B5EF4-FFF2-40B4-BE49-F238E27FC236}">
              <a16:creationId xmlns:a16="http://schemas.microsoft.com/office/drawing/2014/main" id="{6DF3990C-205D-EC02-2C2F-E13EA9C7E142}"/>
            </a:ext>
          </a:extLst>
        </xdr:cNvPr>
        <xdr:cNvSpPr txBox="1"/>
      </xdr:nvSpPr>
      <xdr:spPr>
        <a:xfrm>
          <a:off x="605934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122844B-4A56-49BC-AC9E-C47956E8A072}" type="TxLink">
            <a:rPr lang="en-US" sz="2600" b="1">
              <a:solidFill>
                <a:srgbClr val="073673"/>
              </a:solidFill>
              <a:latin typeface="+mn-lt"/>
              <a:ea typeface="+mn-ea"/>
              <a:cs typeface="+mn-cs"/>
            </a:rPr>
            <a:pPr marL="0" indent="0" algn="ctr"/>
            <a:t>238.35</a:t>
          </a:fld>
          <a:endParaRPr lang="en-GB" sz="2600" b="1">
            <a:solidFill>
              <a:srgbClr val="073673"/>
            </a:solidFill>
            <a:latin typeface="+mn-lt"/>
            <a:ea typeface="+mn-ea"/>
            <a:cs typeface="+mn-cs"/>
          </a:endParaRPr>
        </a:p>
      </xdr:txBody>
    </xdr:sp>
    <xdr:clientData/>
  </xdr:twoCellAnchor>
  <xdr:twoCellAnchor>
    <xdr:from>
      <xdr:col>12</xdr:col>
      <xdr:colOff>550081</xdr:colOff>
      <xdr:row>6</xdr:row>
      <xdr:rowOff>173111</xdr:rowOff>
    </xdr:from>
    <xdr:to>
      <xdr:col>15</xdr:col>
      <xdr:colOff>364320</xdr:colOff>
      <xdr:row>9</xdr:row>
      <xdr:rowOff>40250</xdr:rowOff>
    </xdr:to>
    <xdr:sp macro="" textlink="Analyze!D9">
      <xdr:nvSpPr>
        <xdr:cNvPr id="26" name="TextBox 25">
          <a:extLst>
            <a:ext uri="{FF2B5EF4-FFF2-40B4-BE49-F238E27FC236}">
              <a16:creationId xmlns:a16="http://schemas.microsoft.com/office/drawing/2014/main" id="{E12E8273-28EE-4321-4C38-F4C8A2E64F47}"/>
            </a:ext>
          </a:extLst>
        </xdr:cNvPr>
        <xdr:cNvSpPr txBox="1"/>
      </xdr:nvSpPr>
      <xdr:spPr>
        <a:xfrm>
          <a:off x="8055781" y="1270391"/>
          <a:ext cx="1643039" cy="4157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1780B5A-BA80-4253-842C-08E7AA3E4F6A}" type="TxLink">
            <a:rPr lang="en-US" sz="2600" b="1">
              <a:solidFill>
                <a:srgbClr val="073673"/>
              </a:solidFill>
              <a:latin typeface="+mn-lt"/>
              <a:ea typeface="+mn-ea"/>
              <a:cs typeface="+mn-cs"/>
            </a:rPr>
            <a:pPr marL="0" indent="0" algn="ctr"/>
            <a:t>6,698</a:t>
          </a:fld>
          <a:endParaRPr lang="en-GB" sz="2600" b="1">
            <a:solidFill>
              <a:srgbClr val="073673"/>
            </a:solidFill>
            <a:latin typeface="+mn-lt"/>
            <a:ea typeface="+mn-ea"/>
            <a:cs typeface="+mn-cs"/>
          </a:endParaRPr>
        </a:p>
      </xdr:txBody>
    </xdr:sp>
    <xdr:clientData/>
  </xdr:twoCellAnchor>
  <xdr:twoCellAnchor>
    <xdr:from>
      <xdr:col>3</xdr:col>
      <xdr:colOff>342900</xdr:colOff>
      <xdr:row>11</xdr:row>
      <xdr:rowOff>76200</xdr:rowOff>
    </xdr:from>
    <xdr:to>
      <xdr:col>15</xdr:col>
      <xdr:colOff>342900</xdr:colOff>
      <xdr:row>23</xdr:row>
      <xdr:rowOff>91440</xdr:rowOff>
    </xdr:to>
    <xdr:graphicFrame macro="">
      <xdr:nvGraphicFramePr>
        <xdr:cNvPr id="27" name="Chart 26">
          <a:extLst>
            <a:ext uri="{FF2B5EF4-FFF2-40B4-BE49-F238E27FC236}">
              <a16:creationId xmlns:a16="http://schemas.microsoft.com/office/drawing/2014/main" id="{23E8E838-F5FD-4C28-BE1A-AC857C4EB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190500</xdr:colOff>
      <xdr:row>0</xdr:row>
      <xdr:rowOff>172276</xdr:rowOff>
    </xdr:from>
    <xdr:to>
      <xdr:col>22</xdr:col>
      <xdr:colOff>153726</xdr:colOff>
      <xdr:row>36</xdr:row>
      <xdr:rowOff>101600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675AD207-FEE2-4322-B170-0993DEE103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48700" y="172276"/>
              <a:ext cx="4687626" cy="678732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289560</xdr:colOff>
      <xdr:row>26</xdr:row>
      <xdr:rowOff>45720</xdr:rowOff>
    </xdr:from>
    <xdr:to>
      <xdr:col>9</xdr:col>
      <xdr:colOff>274320</xdr:colOff>
      <xdr:row>36</xdr:row>
      <xdr:rowOff>167640</xdr:rowOff>
    </xdr:to>
    <xdr:graphicFrame macro="">
      <xdr:nvGraphicFramePr>
        <xdr:cNvPr id="29" name="Chart 28">
          <a:extLst>
            <a:ext uri="{FF2B5EF4-FFF2-40B4-BE49-F238E27FC236}">
              <a16:creationId xmlns:a16="http://schemas.microsoft.com/office/drawing/2014/main" id="{4CEB8F8A-3C46-448A-B024-C386BD8DC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15240</xdr:colOff>
      <xdr:row>26</xdr:row>
      <xdr:rowOff>60960</xdr:rowOff>
    </xdr:from>
    <xdr:to>
      <xdr:col>15</xdr:col>
      <xdr:colOff>403860</xdr:colOff>
      <xdr:row>36</xdr:row>
      <xdr:rowOff>137160</xdr:rowOff>
    </xdr:to>
    <xdr:graphicFrame macro="">
      <xdr:nvGraphicFramePr>
        <xdr:cNvPr id="30" name="Chart 29">
          <a:extLst>
            <a:ext uri="{FF2B5EF4-FFF2-40B4-BE49-F238E27FC236}">
              <a16:creationId xmlns:a16="http://schemas.microsoft.com/office/drawing/2014/main" id="{06B8FF22-5654-4B72-8311-26A1620128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213360</xdr:colOff>
      <xdr:row>1</xdr:row>
      <xdr:rowOff>53340</xdr:rowOff>
    </xdr:from>
    <xdr:to>
      <xdr:col>2</xdr:col>
      <xdr:colOff>548640</xdr:colOff>
      <xdr:row>8</xdr:row>
      <xdr:rowOff>144780</xdr:rowOff>
    </xdr:to>
    <mc:AlternateContent xmlns:mc="http://schemas.openxmlformats.org/markup-compatibility/2006" xmlns:tsle="http://schemas.microsoft.com/office/drawing/2012/timeslicer">
      <mc:Choice Requires="tsle">
        <xdr:graphicFrame macro="">
          <xdr:nvGraphicFramePr>
            <xdr:cNvPr id="31" name="Order Date">
              <a:extLst>
                <a:ext uri="{FF2B5EF4-FFF2-40B4-BE49-F238E27FC236}">
                  <a16:creationId xmlns:a16="http://schemas.microsoft.com/office/drawing/2014/main" id="{4E74D94A-4C8E-483C-86DF-3E7BB9C5044E}"/>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13360" y="236220"/>
              <a:ext cx="1554480" cy="13716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0</xdr:col>
      <xdr:colOff>274320</xdr:colOff>
      <xdr:row>18</xdr:row>
      <xdr:rowOff>55162</xdr:rowOff>
    </xdr:from>
    <xdr:to>
      <xdr:col>2</xdr:col>
      <xdr:colOff>476747</xdr:colOff>
      <xdr:row>26</xdr:row>
      <xdr:rowOff>106680</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080E73E7-EAB0-4B1B-AAA6-DA820293E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3347002"/>
              <a:ext cx="1421627" cy="1514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293867</xdr:colOff>
      <xdr:row>27</xdr:row>
      <xdr:rowOff>139977</xdr:rowOff>
    </xdr:from>
    <xdr:to>
      <xdr:col>2</xdr:col>
      <xdr:colOff>496294</xdr:colOff>
      <xdr:row>35</xdr:row>
      <xdr:rowOff>175261</xdr:rowOff>
    </xdr:to>
    <mc:AlternateContent xmlns:mc="http://schemas.openxmlformats.org/markup-compatibility/2006" xmlns:a14="http://schemas.microsoft.com/office/drawing/2010/main">
      <mc:Choice Requires="a14">
        <xdr:graphicFrame macro="">
          <xdr:nvGraphicFramePr>
            <xdr:cNvPr id="33" name="Sales Channel">
              <a:extLst>
                <a:ext uri="{FF2B5EF4-FFF2-40B4-BE49-F238E27FC236}">
                  <a16:creationId xmlns:a16="http://schemas.microsoft.com/office/drawing/2014/main" id="{C9819930-B516-420A-8BDB-6AD12E757D68}"/>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293867" y="5077737"/>
              <a:ext cx="1421627" cy="14983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279620</xdr:colOff>
      <xdr:row>10</xdr:row>
      <xdr:rowOff>81066</xdr:rowOff>
    </xdr:from>
    <xdr:to>
      <xdr:col>2</xdr:col>
      <xdr:colOff>482047</xdr:colOff>
      <xdr:row>17</xdr:row>
      <xdr:rowOff>8387</xdr:rowOff>
    </xdr:to>
    <mc:AlternateContent xmlns:mc="http://schemas.openxmlformats.org/markup-compatibility/2006" xmlns:a14="http://schemas.microsoft.com/office/drawing/2010/main">
      <mc:Choice Requires="a14">
        <xdr:graphicFrame macro="">
          <xdr:nvGraphicFramePr>
            <xdr:cNvPr id="34" name="Customer Type">
              <a:extLst>
                <a:ext uri="{FF2B5EF4-FFF2-40B4-BE49-F238E27FC236}">
                  <a16:creationId xmlns:a16="http://schemas.microsoft.com/office/drawing/2014/main" id="{54F0355D-0F4B-4124-B306-BF6E21D26730}"/>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279620" y="1909866"/>
              <a:ext cx="1421627" cy="120748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526704</xdr:colOff>
      <xdr:row>1</xdr:row>
      <xdr:rowOff>106264</xdr:rowOff>
    </xdr:from>
    <xdr:to>
      <xdr:col>11</xdr:col>
      <xdr:colOff>227677</xdr:colOff>
      <xdr:row>3</xdr:row>
      <xdr:rowOff>114717</xdr:rowOff>
    </xdr:to>
    <xdr:sp macro="" textlink="">
      <xdr:nvSpPr>
        <xdr:cNvPr id="35" name="Rectangle: Rounded Corners 34">
          <a:hlinkClick xmlns:r="http://schemas.openxmlformats.org/officeDocument/2006/relationships" r:id="rId5"/>
          <a:extLst>
            <a:ext uri="{FF2B5EF4-FFF2-40B4-BE49-F238E27FC236}">
              <a16:creationId xmlns:a16="http://schemas.microsoft.com/office/drawing/2014/main" id="{BEAF1786-A762-A970-3BCD-0D55011DEE80}"/>
            </a:ext>
          </a:extLst>
        </xdr:cNvPr>
        <xdr:cNvSpPr/>
      </xdr:nvSpPr>
      <xdr:spPr>
        <a:xfrm>
          <a:off x="620360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Analyze</a:t>
          </a:r>
          <a:endParaRPr lang="en-GB" sz="1400" b="0" i="1">
            <a:solidFill>
              <a:schemeClr val="bg2">
                <a:lumMod val="50000"/>
              </a:schemeClr>
            </a:solidFill>
          </a:endParaRPr>
        </a:p>
      </xdr:txBody>
    </xdr:sp>
    <xdr:clientData/>
  </xdr:twoCellAnchor>
  <xdr:twoCellAnchor>
    <xdr:from>
      <xdr:col>11</xdr:col>
      <xdr:colOff>427644</xdr:colOff>
      <xdr:row>1</xdr:row>
      <xdr:rowOff>106264</xdr:rowOff>
    </xdr:from>
    <xdr:to>
      <xdr:col>13</xdr:col>
      <xdr:colOff>128617</xdr:colOff>
      <xdr:row>3</xdr:row>
      <xdr:rowOff>114717</xdr:rowOff>
    </xdr:to>
    <xdr:sp macro="" textlink="">
      <xdr:nvSpPr>
        <xdr:cNvPr id="36" name="Rectangle: Rounded Corners 35">
          <a:hlinkClick xmlns:r="http://schemas.openxmlformats.org/officeDocument/2006/relationships" r:id="rId6"/>
          <a:extLst>
            <a:ext uri="{FF2B5EF4-FFF2-40B4-BE49-F238E27FC236}">
              <a16:creationId xmlns:a16="http://schemas.microsoft.com/office/drawing/2014/main" id="{8105062F-7533-28C3-597C-D785F5437C33}"/>
            </a:ext>
          </a:extLst>
        </xdr:cNvPr>
        <xdr:cNvSpPr/>
      </xdr:nvSpPr>
      <xdr:spPr>
        <a:xfrm>
          <a:off x="732374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solidFill>
                <a:srgbClr val="073673"/>
              </a:solidFill>
            </a:rPr>
            <a:t>Data</a:t>
          </a:r>
          <a:endParaRPr lang="en-GB" sz="1400" b="0" i="1">
            <a:solidFill>
              <a:schemeClr val="bg2">
                <a:lumMod val="50000"/>
              </a:schemeClr>
            </a:solidFill>
          </a:endParaRPr>
        </a:p>
      </xdr:txBody>
    </xdr:sp>
    <xdr:clientData/>
  </xdr:twoCellAnchor>
  <xdr:twoCellAnchor>
    <xdr:from>
      <xdr:col>13</xdr:col>
      <xdr:colOff>328584</xdr:colOff>
      <xdr:row>1</xdr:row>
      <xdr:rowOff>106264</xdr:rowOff>
    </xdr:from>
    <xdr:to>
      <xdr:col>15</xdr:col>
      <xdr:colOff>29557</xdr:colOff>
      <xdr:row>3</xdr:row>
      <xdr:rowOff>114717</xdr:rowOff>
    </xdr:to>
    <xdr:sp macro="" textlink="">
      <xdr:nvSpPr>
        <xdr:cNvPr id="37" name="Rectangle: Rounded Corners 36">
          <a:hlinkClick xmlns:r="http://schemas.openxmlformats.org/officeDocument/2006/relationships" r:id="rId7"/>
          <a:extLst>
            <a:ext uri="{FF2B5EF4-FFF2-40B4-BE49-F238E27FC236}">
              <a16:creationId xmlns:a16="http://schemas.microsoft.com/office/drawing/2014/main" id="{A7FB7D20-2746-208B-E2C3-11996C7AC570}"/>
            </a:ext>
          </a:extLst>
        </xdr:cNvPr>
        <xdr:cNvSpPr/>
      </xdr:nvSpPr>
      <xdr:spPr>
        <a:xfrm>
          <a:off x="8443884" y="289144"/>
          <a:ext cx="920173" cy="374213"/>
        </a:xfrm>
        <a:prstGeom prst="roundRect">
          <a:avLst/>
        </a:prstGeom>
        <a:solidFill>
          <a:schemeClr val="tx2">
            <a:lumMod val="10000"/>
            <a:lumOff val="90000"/>
          </a:schemeClr>
        </a:solidFill>
        <a:ln>
          <a:solidFill>
            <a:schemeClr val="tx2">
              <a:lumMod val="50000"/>
              <a:lumOff val="5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i="0">
              <a:solidFill>
                <a:srgbClr val="073673"/>
              </a:solidFill>
            </a:rPr>
            <a:t>Contact</a:t>
          </a:r>
          <a:endParaRPr lang="en-GB" sz="1400" b="0" i="1">
            <a:solidFill>
              <a:schemeClr val="bg2">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eer Principles" refreshedDate="46272.021827893521" createdVersion="8" refreshedVersion="8" minRefreshableVersion="3" recordCount="2707" xr:uid="{071C06A4-8C27-4AA0-98D6-733100F68EF1}">
  <cacheSource type="worksheet">
    <worksheetSource name="SalesDataTable"/>
  </cacheSource>
  <cacheFields count="20">
    <cacheField name="ID" numFmtId="0">
      <sharedItems/>
    </cacheField>
    <cacheField name="Order Date" numFmtId="164">
      <sharedItems containsSemiMixedTypes="0" containsNonDate="0" containsDate="1" containsString="0" minDate="2026-01-01T00:00:00" maxDate="2026-12-31T00:00:00" count="364">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ount="3">
        <s v="Returning"/>
        <s v="New"/>
        <s v="Business"/>
      </sharedItems>
    </cacheField>
    <cacheField name="Product Category" numFmtId="0">
      <sharedItems count="5">
        <s v="Cycling"/>
        <s v="Hiking"/>
        <s v="Travel"/>
        <s v="Camping"/>
        <s v="Fitness"/>
      </sharedItems>
    </cacheField>
    <cacheField name="Product" numFmtId="0">
      <sharedItems count="20">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 numFmtId="1">
      <sharedItems containsSemiMixedTypes="0" containsString="0" containsNumber="1" containsInteger="1" minValue="2026" maxValue="2026"/>
    </cacheField>
    <cacheField name="Quarter" numFmtId="166">
      <sharedItems/>
    </cacheField>
    <cacheField name="MonthNo" numFmtId="1">
      <sharedItems containsSemiMixedTypes="0" containsString="0" containsNumber="1" containsInteger="1" minValue="1" maxValue="12"/>
    </cacheField>
    <cacheField name="Month" numFmtId="166">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1764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s v="03392"/>
    <x v="0"/>
    <x v="0"/>
    <x v="0"/>
    <x v="0"/>
    <x v="0"/>
    <x v="0"/>
    <x v="0"/>
    <n v="2"/>
    <n v="82.06"/>
    <n v="0"/>
    <n v="42.94"/>
    <n v="164.12"/>
    <n v="85.88"/>
    <n v="78.240000000000009"/>
    <n v="0.476724348038021"/>
    <n v="2026"/>
    <s v="Q1"/>
    <n v="1"/>
    <x v="0"/>
  </r>
  <r>
    <s v="04836"/>
    <x v="1"/>
    <x v="1"/>
    <x v="1"/>
    <x v="1"/>
    <x v="0"/>
    <x v="1"/>
    <x v="1"/>
    <n v="4"/>
    <n v="94.18"/>
    <n v="0.15"/>
    <n v="45.03"/>
    <n v="320.21199999999999"/>
    <n v="180.12"/>
    <n v="140.09199999999998"/>
    <n v="0.43749765780170635"/>
    <n v="2026"/>
    <s v="Q1"/>
    <n v="1"/>
    <x v="0"/>
  </r>
  <r>
    <s v="00163"/>
    <x v="2"/>
    <x v="2"/>
    <x v="2"/>
    <x v="0"/>
    <x v="1"/>
    <x v="2"/>
    <x v="2"/>
    <n v="2"/>
    <n v="36.72"/>
    <n v="0.05"/>
    <n v="13.76"/>
    <n v="69.768000000000001"/>
    <n v="27.52"/>
    <n v="42.248000000000005"/>
    <n v="0.60554982226808862"/>
    <n v="2026"/>
    <s v="Q1"/>
    <n v="1"/>
    <x v="0"/>
  </r>
  <r>
    <s v="00542"/>
    <x v="2"/>
    <x v="0"/>
    <x v="0"/>
    <x v="1"/>
    <x v="2"/>
    <x v="1"/>
    <x v="3"/>
    <n v="4"/>
    <n v="143.66999999999999"/>
    <n v="0.1"/>
    <n v="81.22"/>
    <n v="517.21199999999999"/>
    <n v="324.88"/>
    <n v="192.33199999999999"/>
    <n v="0.37186298848441257"/>
    <n v="2026"/>
    <s v="Q1"/>
    <n v="1"/>
    <x v="0"/>
  </r>
  <r>
    <s v="02002"/>
    <x v="2"/>
    <x v="0"/>
    <x v="0"/>
    <x v="1"/>
    <x v="2"/>
    <x v="2"/>
    <x v="2"/>
    <n v="3"/>
    <n v="36.53"/>
    <n v="0.15"/>
    <n v="13.67"/>
    <n v="93.151499999999999"/>
    <n v="41.01"/>
    <n v="52.141500000000001"/>
    <n v="0.55974944042769037"/>
    <n v="2026"/>
    <s v="Q1"/>
    <n v="1"/>
    <x v="0"/>
  </r>
  <r>
    <s v="02005"/>
    <x v="2"/>
    <x v="2"/>
    <x v="3"/>
    <x v="2"/>
    <x v="1"/>
    <x v="2"/>
    <x v="2"/>
    <n v="1"/>
    <n v="35.340000000000003"/>
    <n v="0"/>
    <n v="13.37"/>
    <n v="35.340000000000003"/>
    <n v="13.37"/>
    <n v="21.970000000000006"/>
    <n v="0.62167515563101317"/>
    <n v="2026"/>
    <s v="Q1"/>
    <n v="1"/>
    <x v="0"/>
  </r>
  <r>
    <s v="02937"/>
    <x v="2"/>
    <x v="3"/>
    <x v="4"/>
    <x v="1"/>
    <x v="0"/>
    <x v="0"/>
    <x v="4"/>
    <n v="8"/>
    <n v="49.6"/>
    <n v="0.1"/>
    <n v="23.05"/>
    <n v="357.12"/>
    <n v="184.4"/>
    <n v="172.72"/>
    <n v="0.4836469534050179"/>
    <n v="2026"/>
    <s v="Q1"/>
    <n v="1"/>
    <x v="0"/>
  </r>
  <r>
    <s v="03326"/>
    <x v="2"/>
    <x v="0"/>
    <x v="0"/>
    <x v="2"/>
    <x v="1"/>
    <x v="3"/>
    <x v="5"/>
    <n v="2"/>
    <n v="347.51"/>
    <n v="0"/>
    <n v="190.16"/>
    <n v="695.02"/>
    <n v="380.32"/>
    <n v="314.7"/>
    <n v="0.4527927253891974"/>
    <n v="2026"/>
    <s v="Q1"/>
    <n v="1"/>
    <x v="0"/>
  </r>
  <r>
    <s v="03863"/>
    <x v="2"/>
    <x v="2"/>
    <x v="5"/>
    <x v="1"/>
    <x v="0"/>
    <x v="0"/>
    <x v="6"/>
    <n v="12"/>
    <n v="41.22"/>
    <n v="0.1"/>
    <n v="16.64"/>
    <n v="445.17599999999999"/>
    <n v="199.68"/>
    <n v="245.49599999999998"/>
    <n v="0.55145829963879456"/>
    <n v="2026"/>
    <s v="Q1"/>
    <n v="1"/>
    <x v="0"/>
  </r>
  <r>
    <s v="04910"/>
    <x v="2"/>
    <x v="2"/>
    <x v="3"/>
    <x v="2"/>
    <x v="2"/>
    <x v="3"/>
    <x v="5"/>
    <n v="1"/>
    <n v="332.18"/>
    <n v="0"/>
    <n v="195.33"/>
    <n v="332.18"/>
    <n v="195.33"/>
    <n v="136.85"/>
    <n v="0.41197543500511768"/>
    <n v="2026"/>
    <s v="Q1"/>
    <n v="1"/>
    <x v="0"/>
  </r>
  <r>
    <s v="05188"/>
    <x v="2"/>
    <x v="1"/>
    <x v="6"/>
    <x v="3"/>
    <x v="0"/>
    <x v="0"/>
    <x v="4"/>
    <n v="1"/>
    <n v="49.71"/>
    <n v="0"/>
    <n v="23.15"/>
    <n v="49.71"/>
    <n v="23.15"/>
    <n v="26.560000000000002"/>
    <n v="0.53429893381613358"/>
    <n v="2026"/>
    <s v="Q1"/>
    <n v="1"/>
    <x v="0"/>
  </r>
  <r>
    <s v="00845"/>
    <x v="3"/>
    <x v="2"/>
    <x v="3"/>
    <x v="0"/>
    <x v="1"/>
    <x v="3"/>
    <x v="7"/>
    <n v="2"/>
    <n v="194.35"/>
    <n v="0"/>
    <n v="104.22"/>
    <n v="388.7"/>
    <n v="208.44"/>
    <n v="180.26"/>
    <n v="0.46375096475430921"/>
    <n v="2026"/>
    <s v="Q1"/>
    <n v="1"/>
    <x v="0"/>
  </r>
  <r>
    <s v="01077"/>
    <x v="3"/>
    <x v="1"/>
    <x v="6"/>
    <x v="0"/>
    <x v="1"/>
    <x v="0"/>
    <x v="8"/>
    <n v="3"/>
    <n v="102.12"/>
    <n v="0.1"/>
    <n v="51.28"/>
    <n v="275.72400000000005"/>
    <n v="153.84"/>
    <n v="121.88400000000004"/>
    <n v="0.44205074639857256"/>
    <n v="2026"/>
    <s v="Q1"/>
    <n v="1"/>
    <x v="0"/>
  </r>
  <r>
    <s v="01237"/>
    <x v="3"/>
    <x v="3"/>
    <x v="7"/>
    <x v="2"/>
    <x v="2"/>
    <x v="2"/>
    <x v="9"/>
    <n v="1"/>
    <n v="46.99"/>
    <n v="0.05"/>
    <n v="18.11"/>
    <n v="44.640500000000003"/>
    <n v="18.11"/>
    <n v="26.530500000000004"/>
    <n v="0.59431457980981395"/>
    <n v="2026"/>
    <s v="Q1"/>
    <n v="1"/>
    <x v="0"/>
  </r>
  <r>
    <s v="01908"/>
    <x v="3"/>
    <x v="3"/>
    <x v="8"/>
    <x v="0"/>
    <x v="1"/>
    <x v="4"/>
    <x v="10"/>
    <n v="1"/>
    <n v="40"/>
    <n v="0"/>
    <n v="15.04"/>
    <n v="40"/>
    <n v="15.04"/>
    <n v="24.96"/>
    <n v="0.624"/>
    <n v="2026"/>
    <s v="Q1"/>
    <n v="1"/>
    <x v="0"/>
  </r>
  <r>
    <s v="02245"/>
    <x v="3"/>
    <x v="0"/>
    <x v="9"/>
    <x v="0"/>
    <x v="1"/>
    <x v="1"/>
    <x v="11"/>
    <n v="1"/>
    <n v="153.38999999999999"/>
    <n v="0"/>
    <n v="78.59"/>
    <n v="153.38999999999999"/>
    <n v="78.59"/>
    <n v="74.799999999999983"/>
    <n v="0.48764587000456344"/>
    <n v="2026"/>
    <s v="Q1"/>
    <n v="1"/>
    <x v="0"/>
  </r>
  <r>
    <s v="02928"/>
    <x v="3"/>
    <x v="1"/>
    <x v="6"/>
    <x v="0"/>
    <x v="0"/>
    <x v="4"/>
    <x v="12"/>
    <n v="2"/>
    <n v="124.97"/>
    <n v="0.1"/>
    <n v="67.36"/>
    <n v="224.946"/>
    <n v="134.72"/>
    <n v="90.225999999999999"/>
    <n v="0.40110070861451191"/>
    <n v="2026"/>
    <s v="Q1"/>
    <n v="1"/>
    <x v="0"/>
  </r>
  <r>
    <s v="04249"/>
    <x v="3"/>
    <x v="3"/>
    <x v="4"/>
    <x v="3"/>
    <x v="1"/>
    <x v="0"/>
    <x v="8"/>
    <n v="2"/>
    <n v="100.12"/>
    <n v="0.1"/>
    <n v="49.67"/>
    <n v="180.21600000000001"/>
    <n v="99.34"/>
    <n v="80.876000000000005"/>
    <n v="0.44877258401029874"/>
    <n v="2026"/>
    <s v="Q1"/>
    <n v="1"/>
    <x v="0"/>
  </r>
  <r>
    <s v="01734"/>
    <x v="4"/>
    <x v="3"/>
    <x v="8"/>
    <x v="3"/>
    <x v="0"/>
    <x v="4"/>
    <x v="10"/>
    <n v="1"/>
    <n v="40.6"/>
    <n v="0.15"/>
    <n v="14.61"/>
    <n v="34.51"/>
    <n v="14.61"/>
    <n v="19.899999999999999"/>
    <n v="0.57664445088380178"/>
    <n v="2026"/>
    <s v="Q1"/>
    <n v="1"/>
    <x v="0"/>
  </r>
  <r>
    <s v="02331"/>
    <x v="4"/>
    <x v="3"/>
    <x v="8"/>
    <x v="0"/>
    <x v="1"/>
    <x v="0"/>
    <x v="8"/>
    <n v="1"/>
    <n v="104.23"/>
    <n v="0.1"/>
    <n v="51.6"/>
    <n v="93.807000000000002"/>
    <n v="51.6"/>
    <n v="42.207000000000001"/>
    <n v="0.44993443986056475"/>
    <n v="2026"/>
    <s v="Q1"/>
    <n v="1"/>
    <x v="0"/>
  </r>
  <r>
    <s v="02475"/>
    <x v="4"/>
    <x v="1"/>
    <x v="1"/>
    <x v="2"/>
    <x v="0"/>
    <x v="4"/>
    <x v="12"/>
    <n v="5"/>
    <n v="122.87"/>
    <n v="0.05"/>
    <n v="69.67"/>
    <n v="583.63250000000005"/>
    <n v="348.35"/>
    <n v="235.28250000000003"/>
    <n v="0.40313467807224584"/>
    <n v="2026"/>
    <s v="Q1"/>
    <n v="1"/>
    <x v="0"/>
  </r>
  <r>
    <s v="01433"/>
    <x v="5"/>
    <x v="2"/>
    <x v="10"/>
    <x v="0"/>
    <x v="1"/>
    <x v="2"/>
    <x v="2"/>
    <n v="2"/>
    <n v="36.619999999999997"/>
    <n v="0.05"/>
    <n v="13.87"/>
    <n v="69.577999999999989"/>
    <n v="27.74"/>
    <n v="41.837999999999994"/>
    <n v="0.60131075914800658"/>
    <n v="2026"/>
    <s v="Q1"/>
    <n v="1"/>
    <x v="0"/>
  </r>
  <r>
    <s v="03624"/>
    <x v="5"/>
    <x v="3"/>
    <x v="7"/>
    <x v="0"/>
    <x v="1"/>
    <x v="1"/>
    <x v="1"/>
    <n v="1"/>
    <n v="93.4"/>
    <n v="0"/>
    <n v="46.11"/>
    <n v="93.4"/>
    <n v="46.11"/>
    <n v="47.290000000000006"/>
    <n v="0.50631691648822275"/>
    <n v="2026"/>
    <s v="Q1"/>
    <n v="1"/>
    <x v="0"/>
  </r>
  <r>
    <s v="04680"/>
    <x v="5"/>
    <x v="1"/>
    <x v="1"/>
    <x v="3"/>
    <x v="1"/>
    <x v="3"/>
    <x v="13"/>
    <n v="2"/>
    <n v="81.260000000000005"/>
    <n v="0"/>
    <n v="39.119999999999997"/>
    <n v="162.52000000000001"/>
    <n v="78.239999999999995"/>
    <n v="84.280000000000015"/>
    <n v="0.51858232832882112"/>
    <n v="2026"/>
    <s v="Q1"/>
    <n v="1"/>
    <x v="0"/>
  </r>
  <r>
    <s v="04803"/>
    <x v="5"/>
    <x v="1"/>
    <x v="11"/>
    <x v="3"/>
    <x v="1"/>
    <x v="4"/>
    <x v="14"/>
    <n v="2"/>
    <n v="35.78"/>
    <n v="0"/>
    <n v="13.84"/>
    <n v="71.56"/>
    <n v="27.68"/>
    <n v="43.88"/>
    <n v="0.61319172722191173"/>
    <n v="2026"/>
    <s v="Q1"/>
    <n v="1"/>
    <x v="0"/>
  </r>
  <r>
    <s v="00248"/>
    <x v="6"/>
    <x v="1"/>
    <x v="12"/>
    <x v="3"/>
    <x v="1"/>
    <x v="0"/>
    <x v="0"/>
    <n v="3"/>
    <n v="81.64"/>
    <n v="0"/>
    <n v="43.84"/>
    <n v="244.92000000000002"/>
    <n v="131.52000000000001"/>
    <n v="113.4"/>
    <n v="0.46300832925036745"/>
    <n v="2026"/>
    <s v="Q1"/>
    <n v="1"/>
    <x v="0"/>
  </r>
  <r>
    <s v="01118"/>
    <x v="6"/>
    <x v="1"/>
    <x v="12"/>
    <x v="0"/>
    <x v="0"/>
    <x v="2"/>
    <x v="15"/>
    <n v="2"/>
    <n v="131.63999999999999"/>
    <n v="0.05"/>
    <n v="69.02"/>
    <n v="250.11599999999996"/>
    <n v="138.04"/>
    <n v="112.07599999999996"/>
    <n v="0.44809608341729429"/>
    <n v="2026"/>
    <s v="Q1"/>
    <n v="1"/>
    <x v="0"/>
  </r>
  <r>
    <s v="03023"/>
    <x v="6"/>
    <x v="2"/>
    <x v="3"/>
    <x v="3"/>
    <x v="1"/>
    <x v="1"/>
    <x v="11"/>
    <n v="2"/>
    <n v="155.35"/>
    <n v="0"/>
    <n v="80.790000000000006"/>
    <n v="310.7"/>
    <n v="161.58000000000001"/>
    <n v="149.11999999999998"/>
    <n v="0.47994850337946565"/>
    <n v="2026"/>
    <s v="Q1"/>
    <n v="1"/>
    <x v="0"/>
  </r>
  <r>
    <s v="03903"/>
    <x v="6"/>
    <x v="3"/>
    <x v="8"/>
    <x v="0"/>
    <x v="0"/>
    <x v="4"/>
    <x v="16"/>
    <n v="2"/>
    <n v="51.56"/>
    <n v="0.05"/>
    <n v="22.26"/>
    <n v="97.963999999999999"/>
    <n v="44.52"/>
    <n v="53.443999999999996"/>
    <n v="0.54554734392225712"/>
    <n v="2026"/>
    <s v="Q1"/>
    <n v="1"/>
    <x v="0"/>
  </r>
  <r>
    <s v="00062"/>
    <x v="7"/>
    <x v="1"/>
    <x v="12"/>
    <x v="0"/>
    <x v="1"/>
    <x v="0"/>
    <x v="4"/>
    <n v="2"/>
    <n v="51.63"/>
    <n v="0"/>
    <n v="22.54"/>
    <n v="103.26"/>
    <n v="45.08"/>
    <n v="58.180000000000007"/>
    <n v="0.5634321131125315"/>
    <n v="2026"/>
    <s v="Q1"/>
    <n v="1"/>
    <x v="0"/>
  </r>
  <r>
    <s v="00142"/>
    <x v="7"/>
    <x v="0"/>
    <x v="9"/>
    <x v="1"/>
    <x v="2"/>
    <x v="3"/>
    <x v="5"/>
    <n v="5"/>
    <n v="344.88"/>
    <n v="0.15"/>
    <n v="190.66"/>
    <n v="1465.74"/>
    <n v="953.3"/>
    <n v="512.44000000000005"/>
    <n v="0.34961180018284282"/>
    <n v="2026"/>
    <s v="Q1"/>
    <n v="1"/>
    <x v="0"/>
  </r>
  <r>
    <s v="00450"/>
    <x v="7"/>
    <x v="2"/>
    <x v="3"/>
    <x v="2"/>
    <x v="1"/>
    <x v="1"/>
    <x v="1"/>
    <n v="2"/>
    <n v="94.06"/>
    <n v="0.15"/>
    <n v="46.33"/>
    <n v="159.90199999999999"/>
    <n v="92.66"/>
    <n v="67.24199999999999"/>
    <n v="0.42052006854198193"/>
    <n v="2026"/>
    <s v="Q1"/>
    <n v="1"/>
    <x v="0"/>
  </r>
  <r>
    <s v="04397"/>
    <x v="7"/>
    <x v="0"/>
    <x v="0"/>
    <x v="0"/>
    <x v="2"/>
    <x v="1"/>
    <x v="17"/>
    <n v="1"/>
    <n v="72.38"/>
    <n v="0"/>
    <n v="31.65"/>
    <n v="72.38"/>
    <n v="31.65"/>
    <n v="40.729999999999997"/>
    <n v="0.56272450953302011"/>
    <n v="2026"/>
    <s v="Q1"/>
    <n v="1"/>
    <x v="0"/>
  </r>
  <r>
    <s v="04798"/>
    <x v="7"/>
    <x v="1"/>
    <x v="6"/>
    <x v="0"/>
    <x v="1"/>
    <x v="1"/>
    <x v="11"/>
    <n v="1"/>
    <n v="153.69"/>
    <n v="0"/>
    <n v="77.47"/>
    <n v="153.69"/>
    <n v="77.47"/>
    <n v="76.22"/>
    <n v="0.49593337237295854"/>
    <n v="2026"/>
    <s v="Q1"/>
    <n v="1"/>
    <x v="0"/>
  </r>
  <r>
    <s v="00136"/>
    <x v="8"/>
    <x v="3"/>
    <x v="13"/>
    <x v="1"/>
    <x v="2"/>
    <x v="2"/>
    <x v="18"/>
    <n v="15"/>
    <n v="168.62"/>
    <n v="0.05"/>
    <n v="86.09"/>
    <n v="2402.835"/>
    <n v="1291.3500000000001"/>
    <n v="1111.4849999999999"/>
    <n v="0.46257233642759488"/>
    <n v="2026"/>
    <s v="Q1"/>
    <n v="1"/>
    <x v="0"/>
  </r>
  <r>
    <s v="02782"/>
    <x v="8"/>
    <x v="3"/>
    <x v="4"/>
    <x v="0"/>
    <x v="1"/>
    <x v="1"/>
    <x v="11"/>
    <n v="1"/>
    <n v="152.75"/>
    <n v="0.05"/>
    <n v="79.88"/>
    <n v="145.11249999999998"/>
    <n v="79.88"/>
    <n v="65.232499999999987"/>
    <n v="0.44953053665259707"/>
    <n v="2026"/>
    <s v="Q1"/>
    <n v="1"/>
    <x v="0"/>
  </r>
  <r>
    <s v="04704"/>
    <x v="8"/>
    <x v="1"/>
    <x v="14"/>
    <x v="3"/>
    <x v="1"/>
    <x v="4"/>
    <x v="14"/>
    <n v="2"/>
    <n v="36.72"/>
    <n v="0.05"/>
    <n v="14.15"/>
    <n v="69.768000000000001"/>
    <n v="28.3"/>
    <n v="41.468000000000004"/>
    <n v="0.59436991170737308"/>
    <n v="2026"/>
    <s v="Q1"/>
    <n v="1"/>
    <x v="0"/>
  </r>
  <r>
    <s v="00069"/>
    <x v="9"/>
    <x v="0"/>
    <x v="15"/>
    <x v="0"/>
    <x v="0"/>
    <x v="1"/>
    <x v="3"/>
    <n v="6"/>
    <n v="141.31"/>
    <n v="0.05"/>
    <n v="79.349999999999994"/>
    <n v="805.46699999999998"/>
    <n v="476.09999999999997"/>
    <n v="329.36700000000002"/>
    <n v="0.4089143316858419"/>
    <n v="2026"/>
    <s v="Q1"/>
    <n v="1"/>
    <x v="0"/>
  </r>
  <r>
    <s v="00490"/>
    <x v="9"/>
    <x v="2"/>
    <x v="10"/>
    <x v="0"/>
    <x v="2"/>
    <x v="3"/>
    <x v="19"/>
    <n v="2"/>
    <n v="121.23"/>
    <n v="0"/>
    <n v="59.66"/>
    <n v="242.46"/>
    <n v="119.32"/>
    <n v="123.14000000000001"/>
    <n v="0.50787758805576178"/>
    <n v="2026"/>
    <s v="Q1"/>
    <n v="1"/>
    <x v="0"/>
  </r>
  <r>
    <s v="03685"/>
    <x v="9"/>
    <x v="3"/>
    <x v="8"/>
    <x v="0"/>
    <x v="1"/>
    <x v="2"/>
    <x v="18"/>
    <n v="3"/>
    <n v="161.58000000000001"/>
    <n v="0"/>
    <n v="85.58"/>
    <n v="484.74"/>
    <n v="256.74"/>
    <n v="228"/>
    <n v="0.47035524198539425"/>
    <n v="2026"/>
    <s v="Q1"/>
    <n v="1"/>
    <x v="0"/>
  </r>
  <r>
    <s v="03796"/>
    <x v="9"/>
    <x v="3"/>
    <x v="8"/>
    <x v="2"/>
    <x v="0"/>
    <x v="2"/>
    <x v="18"/>
    <n v="2"/>
    <n v="166.84"/>
    <n v="0"/>
    <n v="88.67"/>
    <n v="333.68"/>
    <n v="177.34"/>
    <n v="156.34"/>
    <n v="0.4685327259649964"/>
    <n v="2026"/>
    <s v="Q1"/>
    <n v="1"/>
    <x v="0"/>
  </r>
  <r>
    <s v="00387"/>
    <x v="10"/>
    <x v="2"/>
    <x v="5"/>
    <x v="0"/>
    <x v="0"/>
    <x v="1"/>
    <x v="11"/>
    <n v="1"/>
    <n v="150.96"/>
    <n v="0"/>
    <n v="77.5"/>
    <n v="150.96"/>
    <n v="77.5"/>
    <n v="73.460000000000008"/>
    <n v="0.48661897191308956"/>
    <n v="2026"/>
    <s v="Q1"/>
    <n v="1"/>
    <x v="0"/>
  </r>
  <r>
    <s v="02796"/>
    <x v="10"/>
    <x v="3"/>
    <x v="7"/>
    <x v="2"/>
    <x v="0"/>
    <x v="2"/>
    <x v="2"/>
    <n v="3"/>
    <n v="36.33"/>
    <n v="0.05"/>
    <n v="13.27"/>
    <n v="103.54049999999999"/>
    <n v="39.81"/>
    <n v="63.730499999999992"/>
    <n v="0.61551277036521934"/>
    <n v="2026"/>
    <s v="Q1"/>
    <n v="1"/>
    <x v="0"/>
  </r>
  <r>
    <s v="03703"/>
    <x v="10"/>
    <x v="3"/>
    <x v="8"/>
    <x v="0"/>
    <x v="0"/>
    <x v="2"/>
    <x v="2"/>
    <n v="1"/>
    <n v="35.340000000000003"/>
    <n v="0.1"/>
    <n v="13.36"/>
    <n v="31.806000000000004"/>
    <n v="13.36"/>
    <n v="18.446000000000005"/>
    <n v="0.5799534678991386"/>
    <n v="2026"/>
    <s v="Q1"/>
    <n v="1"/>
    <x v="0"/>
  </r>
  <r>
    <s v="04674"/>
    <x v="10"/>
    <x v="3"/>
    <x v="8"/>
    <x v="0"/>
    <x v="0"/>
    <x v="2"/>
    <x v="9"/>
    <n v="2"/>
    <n v="46.27"/>
    <n v="0"/>
    <n v="18.23"/>
    <n v="92.54"/>
    <n v="36.46"/>
    <n v="56.080000000000005"/>
    <n v="0.60600821266479366"/>
    <n v="2026"/>
    <s v="Q1"/>
    <n v="1"/>
    <x v="0"/>
  </r>
  <r>
    <s v="04789"/>
    <x v="10"/>
    <x v="3"/>
    <x v="7"/>
    <x v="0"/>
    <x v="0"/>
    <x v="0"/>
    <x v="0"/>
    <n v="1"/>
    <n v="79.930000000000007"/>
    <n v="0.05"/>
    <n v="43.73"/>
    <n v="75.933500000000009"/>
    <n v="43.73"/>
    <n v="32.203500000000012"/>
    <n v="0.42410135184075554"/>
    <n v="2026"/>
    <s v="Q1"/>
    <n v="1"/>
    <x v="0"/>
  </r>
  <r>
    <s v="00804"/>
    <x v="11"/>
    <x v="1"/>
    <x v="12"/>
    <x v="2"/>
    <x v="1"/>
    <x v="1"/>
    <x v="3"/>
    <n v="1"/>
    <n v="141.25"/>
    <n v="0"/>
    <n v="78.72"/>
    <n v="141.25"/>
    <n v="78.72"/>
    <n v="62.53"/>
    <n v="0.44269026548672569"/>
    <n v="2026"/>
    <s v="Q1"/>
    <n v="1"/>
    <x v="0"/>
  </r>
  <r>
    <s v="01780"/>
    <x v="11"/>
    <x v="3"/>
    <x v="8"/>
    <x v="0"/>
    <x v="0"/>
    <x v="0"/>
    <x v="8"/>
    <n v="2"/>
    <n v="103.64"/>
    <n v="0.1"/>
    <n v="50.96"/>
    <n v="186.55199999999999"/>
    <n v="101.92"/>
    <n v="84.631999999999991"/>
    <n v="0.45366439384193147"/>
    <n v="2026"/>
    <s v="Q1"/>
    <n v="1"/>
    <x v="0"/>
  </r>
  <r>
    <s v="02844"/>
    <x v="11"/>
    <x v="0"/>
    <x v="0"/>
    <x v="0"/>
    <x v="1"/>
    <x v="2"/>
    <x v="15"/>
    <n v="1"/>
    <n v="136.18"/>
    <n v="0"/>
    <n v="68.34"/>
    <n v="136.18"/>
    <n v="68.34"/>
    <n v="67.84"/>
    <n v="0.498164194448524"/>
    <n v="2026"/>
    <s v="Q1"/>
    <n v="1"/>
    <x v="0"/>
  </r>
  <r>
    <s v="03068"/>
    <x v="11"/>
    <x v="2"/>
    <x v="2"/>
    <x v="3"/>
    <x v="1"/>
    <x v="4"/>
    <x v="14"/>
    <n v="1"/>
    <n v="36.43"/>
    <n v="0"/>
    <n v="14.33"/>
    <n v="36.43"/>
    <n v="14.33"/>
    <n v="22.1"/>
    <n v="0.60664287674993145"/>
    <n v="2026"/>
    <s v="Q1"/>
    <n v="1"/>
    <x v="0"/>
  </r>
  <r>
    <s v="03096"/>
    <x v="11"/>
    <x v="3"/>
    <x v="7"/>
    <x v="0"/>
    <x v="1"/>
    <x v="4"/>
    <x v="16"/>
    <n v="2"/>
    <n v="50.51"/>
    <n v="0.1"/>
    <n v="21.84"/>
    <n v="90.917999999999992"/>
    <n v="43.68"/>
    <n v="47.237999999999992"/>
    <n v="0.5195670824259222"/>
    <n v="2026"/>
    <s v="Q1"/>
    <n v="1"/>
    <x v="0"/>
  </r>
  <r>
    <s v="03129"/>
    <x v="11"/>
    <x v="3"/>
    <x v="13"/>
    <x v="2"/>
    <x v="0"/>
    <x v="4"/>
    <x v="12"/>
    <n v="1"/>
    <n v="123"/>
    <n v="0"/>
    <n v="67.3"/>
    <n v="123"/>
    <n v="67.3"/>
    <n v="55.7"/>
    <n v="0.45284552845528458"/>
    <n v="2026"/>
    <s v="Q1"/>
    <n v="1"/>
    <x v="0"/>
  </r>
  <r>
    <s v="03948"/>
    <x v="11"/>
    <x v="1"/>
    <x v="14"/>
    <x v="0"/>
    <x v="1"/>
    <x v="1"/>
    <x v="17"/>
    <n v="2"/>
    <n v="72.239999999999995"/>
    <n v="0"/>
    <n v="32.94"/>
    <n v="144.47999999999999"/>
    <n v="65.88"/>
    <n v="78.599999999999994"/>
    <n v="0.54401993355481726"/>
    <n v="2026"/>
    <s v="Q1"/>
    <n v="1"/>
    <x v="0"/>
  </r>
  <r>
    <s v="05036"/>
    <x v="11"/>
    <x v="2"/>
    <x v="3"/>
    <x v="2"/>
    <x v="0"/>
    <x v="1"/>
    <x v="11"/>
    <n v="1"/>
    <n v="151.11000000000001"/>
    <n v="0.15"/>
    <n v="79.650000000000006"/>
    <n v="128.4435"/>
    <n v="79.650000000000006"/>
    <n v="48.793499999999995"/>
    <n v="0.37988298356865075"/>
    <n v="2026"/>
    <s v="Q1"/>
    <n v="1"/>
    <x v="0"/>
  </r>
  <r>
    <s v="02681"/>
    <x v="12"/>
    <x v="3"/>
    <x v="4"/>
    <x v="0"/>
    <x v="1"/>
    <x v="1"/>
    <x v="1"/>
    <n v="1"/>
    <n v="94.32"/>
    <n v="0"/>
    <n v="45.93"/>
    <n v="94.32"/>
    <n v="45.93"/>
    <n v="48.389999999999993"/>
    <n v="0.51304071246819338"/>
    <n v="2026"/>
    <s v="Q1"/>
    <n v="1"/>
    <x v="0"/>
  </r>
  <r>
    <s v="05101"/>
    <x v="12"/>
    <x v="1"/>
    <x v="12"/>
    <x v="0"/>
    <x v="0"/>
    <x v="0"/>
    <x v="4"/>
    <n v="3"/>
    <n v="51.52"/>
    <n v="0"/>
    <n v="21.92"/>
    <n v="154.56"/>
    <n v="65.760000000000005"/>
    <n v="88.8"/>
    <n v="0.57453416149068315"/>
    <n v="2026"/>
    <s v="Q1"/>
    <n v="1"/>
    <x v="0"/>
  </r>
  <r>
    <s v="03871"/>
    <x v="13"/>
    <x v="0"/>
    <x v="15"/>
    <x v="0"/>
    <x v="1"/>
    <x v="1"/>
    <x v="3"/>
    <n v="2"/>
    <n v="146.4"/>
    <n v="0.05"/>
    <n v="81.72"/>
    <n v="278.16000000000003"/>
    <n v="163.44"/>
    <n v="114.72000000000003"/>
    <n v="0.4124245038826575"/>
    <n v="2026"/>
    <s v="Q1"/>
    <n v="1"/>
    <x v="0"/>
  </r>
  <r>
    <s v="04643"/>
    <x v="13"/>
    <x v="0"/>
    <x v="0"/>
    <x v="1"/>
    <x v="2"/>
    <x v="2"/>
    <x v="9"/>
    <n v="3"/>
    <n v="47.32"/>
    <n v="0.1"/>
    <n v="18.420000000000002"/>
    <n v="127.76400000000001"/>
    <n v="55.260000000000005"/>
    <n v="72.504000000000005"/>
    <n v="0.56748379825302897"/>
    <n v="2026"/>
    <s v="Q1"/>
    <n v="1"/>
    <x v="0"/>
  </r>
  <r>
    <s v="04703"/>
    <x v="13"/>
    <x v="3"/>
    <x v="13"/>
    <x v="2"/>
    <x v="2"/>
    <x v="4"/>
    <x v="10"/>
    <n v="2"/>
    <n v="40.450000000000003"/>
    <n v="0.05"/>
    <n v="15.14"/>
    <n v="76.855000000000004"/>
    <n v="30.28"/>
    <n v="46.575000000000003"/>
    <n v="0.60601132001821612"/>
    <n v="2026"/>
    <s v="Q1"/>
    <n v="1"/>
    <x v="0"/>
  </r>
  <r>
    <s v="05068"/>
    <x v="13"/>
    <x v="0"/>
    <x v="0"/>
    <x v="0"/>
    <x v="0"/>
    <x v="2"/>
    <x v="9"/>
    <n v="2"/>
    <n v="47.05"/>
    <n v="0.1"/>
    <n v="18.8"/>
    <n v="84.69"/>
    <n v="37.6"/>
    <n v="47.089999999999996"/>
    <n v="0.55602786633604906"/>
    <n v="2026"/>
    <s v="Q1"/>
    <n v="1"/>
    <x v="0"/>
  </r>
  <r>
    <s v="01539"/>
    <x v="14"/>
    <x v="3"/>
    <x v="8"/>
    <x v="2"/>
    <x v="2"/>
    <x v="4"/>
    <x v="12"/>
    <n v="3"/>
    <n v="123.14"/>
    <n v="0.05"/>
    <n v="70.67"/>
    <n v="350.94900000000001"/>
    <n v="212.01"/>
    <n v="138.93900000000002"/>
    <n v="0.39589513006163296"/>
    <n v="2026"/>
    <s v="Q1"/>
    <n v="1"/>
    <x v="0"/>
  </r>
  <r>
    <s v="01709"/>
    <x v="14"/>
    <x v="3"/>
    <x v="13"/>
    <x v="0"/>
    <x v="0"/>
    <x v="1"/>
    <x v="11"/>
    <n v="2"/>
    <n v="151.33000000000001"/>
    <n v="0.1"/>
    <n v="78.44"/>
    <n v="272.39400000000001"/>
    <n v="156.88"/>
    <n v="115.51400000000001"/>
    <n v="0.42406954631893512"/>
    <n v="2026"/>
    <s v="Q1"/>
    <n v="1"/>
    <x v="0"/>
  </r>
  <r>
    <s v="02702"/>
    <x v="14"/>
    <x v="1"/>
    <x v="14"/>
    <x v="0"/>
    <x v="0"/>
    <x v="1"/>
    <x v="3"/>
    <n v="5"/>
    <n v="144.01"/>
    <n v="0.05"/>
    <n v="79.64"/>
    <n v="684.0474999999999"/>
    <n v="398.2"/>
    <n v="285.84749999999991"/>
    <n v="0.41787668254032062"/>
    <n v="2026"/>
    <s v="Q1"/>
    <n v="1"/>
    <x v="0"/>
  </r>
  <r>
    <s v="03176"/>
    <x v="14"/>
    <x v="3"/>
    <x v="8"/>
    <x v="0"/>
    <x v="0"/>
    <x v="1"/>
    <x v="1"/>
    <n v="3"/>
    <n v="91.19"/>
    <n v="0"/>
    <n v="44.47"/>
    <n v="273.57"/>
    <n v="133.41"/>
    <n v="140.16"/>
    <n v="0.5123368790437548"/>
    <n v="2026"/>
    <s v="Q1"/>
    <n v="1"/>
    <x v="0"/>
  </r>
  <r>
    <s v="03705"/>
    <x v="14"/>
    <x v="3"/>
    <x v="7"/>
    <x v="2"/>
    <x v="1"/>
    <x v="2"/>
    <x v="9"/>
    <n v="2"/>
    <n v="45.45"/>
    <n v="0"/>
    <n v="18.190000000000001"/>
    <n v="90.9"/>
    <n v="36.380000000000003"/>
    <n v="54.52"/>
    <n v="0.59977997799779981"/>
    <n v="2026"/>
    <s v="Q1"/>
    <n v="1"/>
    <x v="0"/>
  </r>
  <r>
    <s v="03736"/>
    <x v="14"/>
    <x v="1"/>
    <x v="1"/>
    <x v="3"/>
    <x v="1"/>
    <x v="4"/>
    <x v="10"/>
    <n v="1"/>
    <n v="40.72"/>
    <n v="0"/>
    <n v="14.94"/>
    <n v="40.72"/>
    <n v="14.94"/>
    <n v="25.78"/>
    <n v="0.6331041257367388"/>
    <n v="2026"/>
    <s v="Q1"/>
    <n v="1"/>
    <x v="0"/>
  </r>
  <r>
    <s v="03967"/>
    <x v="14"/>
    <x v="1"/>
    <x v="12"/>
    <x v="0"/>
    <x v="2"/>
    <x v="2"/>
    <x v="2"/>
    <n v="2"/>
    <n v="37.090000000000003"/>
    <n v="0"/>
    <n v="13.29"/>
    <n v="74.180000000000007"/>
    <n v="26.58"/>
    <n v="47.600000000000009"/>
    <n v="0.64168239417632789"/>
    <n v="2026"/>
    <s v="Q1"/>
    <n v="1"/>
    <x v="0"/>
  </r>
  <r>
    <s v="00170"/>
    <x v="15"/>
    <x v="2"/>
    <x v="10"/>
    <x v="0"/>
    <x v="1"/>
    <x v="3"/>
    <x v="19"/>
    <n v="1"/>
    <n v="124.45"/>
    <n v="0.15"/>
    <n v="59.77"/>
    <n v="105.7825"/>
    <n v="59.77"/>
    <n v="46.012499999999996"/>
    <n v="0.43497270342447941"/>
    <n v="2026"/>
    <s v="Q1"/>
    <n v="1"/>
    <x v="0"/>
  </r>
  <r>
    <s v="01040"/>
    <x v="15"/>
    <x v="0"/>
    <x v="0"/>
    <x v="2"/>
    <x v="1"/>
    <x v="2"/>
    <x v="2"/>
    <n v="1"/>
    <n v="35.93"/>
    <n v="0.05"/>
    <n v="13.33"/>
    <n v="34.133499999999998"/>
    <n v="13.33"/>
    <n v="20.8035"/>
    <n v="0.60947456311248482"/>
    <n v="2026"/>
    <s v="Q1"/>
    <n v="1"/>
    <x v="0"/>
  </r>
  <r>
    <s v="02380"/>
    <x v="15"/>
    <x v="3"/>
    <x v="13"/>
    <x v="0"/>
    <x v="0"/>
    <x v="3"/>
    <x v="19"/>
    <n v="4"/>
    <n v="121.8"/>
    <n v="0.05"/>
    <n v="59.57"/>
    <n v="462.84"/>
    <n v="238.28"/>
    <n v="224.55999999999997"/>
    <n v="0.48517846339987897"/>
    <n v="2026"/>
    <s v="Q1"/>
    <n v="1"/>
    <x v="0"/>
  </r>
  <r>
    <s v="03219"/>
    <x v="15"/>
    <x v="1"/>
    <x v="11"/>
    <x v="2"/>
    <x v="0"/>
    <x v="1"/>
    <x v="1"/>
    <n v="1"/>
    <n v="92.6"/>
    <n v="0.05"/>
    <n v="44.15"/>
    <n v="87.969999999999985"/>
    <n v="44.15"/>
    <n v="43.819999999999986"/>
    <n v="0.4981243605774695"/>
    <n v="2026"/>
    <s v="Q1"/>
    <n v="1"/>
    <x v="0"/>
  </r>
  <r>
    <s v="04425"/>
    <x v="15"/>
    <x v="1"/>
    <x v="12"/>
    <x v="1"/>
    <x v="2"/>
    <x v="0"/>
    <x v="8"/>
    <n v="10"/>
    <n v="102.68"/>
    <n v="0.15"/>
    <n v="51.07"/>
    <n v="872.78000000000009"/>
    <n v="510.7"/>
    <n v="362.0800000000001"/>
    <n v="0.41485826897958256"/>
    <n v="2026"/>
    <s v="Q1"/>
    <n v="1"/>
    <x v="0"/>
  </r>
  <r>
    <s v="04508"/>
    <x v="15"/>
    <x v="3"/>
    <x v="13"/>
    <x v="3"/>
    <x v="1"/>
    <x v="0"/>
    <x v="6"/>
    <n v="3"/>
    <n v="40.92"/>
    <n v="0.15"/>
    <n v="16.71"/>
    <n v="104.346"/>
    <n v="50.13"/>
    <n v="54.216000000000001"/>
    <n v="0.51957909263412105"/>
    <n v="2026"/>
    <s v="Q1"/>
    <n v="1"/>
    <x v="0"/>
  </r>
  <r>
    <s v="04806"/>
    <x v="15"/>
    <x v="2"/>
    <x v="16"/>
    <x v="2"/>
    <x v="1"/>
    <x v="0"/>
    <x v="8"/>
    <n v="4"/>
    <n v="102.68"/>
    <n v="0"/>
    <n v="50.83"/>
    <n v="410.72"/>
    <n v="203.32"/>
    <n v="207.40000000000003"/>
    <n v="0.50496688741721862"/>
    <n v="2026"/>
    <s v="Q1"/>
    <n v="1"/>
    <x v="0"/>
  </r>
  <r>
    <s v="00755"/>
    <x v="16"/>
    <x v="0"/>
    <x v="9"/>
    <x v="3"/>
    <x v="1"/>
    <x v="2"/>
    <x v="18"/>
    <n v="2"/>
    <n v="164.38"/>
    <n v="0.05"/>
    <n v="85.93"/>
    <n v="312.322"/>
    <n v="171.86"/>
    <n v="140.46199999999999"/>
    <n v="0.44973456881039436"/>
    <n v="2026"/>
    <s v="Q1"/>
    <n v="1"/>
    <x v="0"/>
  </r>
  <r>
    <s v="03171"/>
    <x v="16"/>
    <x v="0"/>
    <x v="15"/>
    <x v="2"/>
    <x v="0"/>
    <x v="0"/>
    <x v="4"/>
    <n v="1"/>
    <n v="51.78"/>
    <n v="0"/>
    <n v="22.64"/>
    <n v="51.78"/>
    <n v="22.64"/>
    <n v="29.14"/>
    <n v="0.56276554654306687"/>
    <n v="2026"/>
    <s v="Q1"/>
    <n v="1"/>
    <x v="0"/>
  </r>
  <r>
    <s v="04277"/>
    <x v="16"/>
    <x v="1"/>
    <x v="11"/>
    <x v="2"/>
    <x v="0"/>
    <x v="4"/>
    <x v="16"/>
    <n v="1"/>
    <n v="50.52"/>
    <n v="0.05"/>
    <n v="22.37"/>
    <n v="47.994"/>
    <n v="22.37"/>
    <n v="25.623999999999999"/>
    <n v="0.5339000708421886"/>
    <n v="2026"/>
    <s v="Q1"/>
    <n v="1"/>
    <x v="0"/>
  </r>
  <r>
    <s v="04648"/>
    <x v="16"/>
    <x v="1"/>
    <x v="14"/>
    <x v="3"/>
    <x v="1"/>
    <x v="3"/>
    <x v="7"/>
    <n v="1"/>
    <n v="199.02"/>
    <n v="0"/>
    <n v="106.49"/>
    <n v="199.02"/>
    <n v="106.49"/>
    <n v="92.530000000000015"/>
    <n v="0.46492814792483173"/>
    <n v="2026"/>
    <s v="Q1"/>
    <n v="1"/>
    <x v="0"/>
  </r>
  <r>
    <s v="00157"/>
    <x v="17"/>
    <x v="3"/>
    <x v="8"/>
    <x v="2"/>
    <x v="0"/>
    <x v="3"/>
    <x v="13"/>
    <n v="3"/>
    <n v="80.27"/>
    <n v="0.1"/>
    <n v="39.26"/>
    <n v="216.72900000000001"/>
    <n v="117.78"/>
    <n v="98.949000000000012"/>
    <n v="0.45655634455933447"/>
    <n v="2026"/>
    <s v="Q1"/>
    <n v="1"/>
    <x v="0"/>
  </r>
  <r>
    <s v="02271"/>
    <x v="17"/>
    <x v="1"/>
    <x v="1"/>
    <x v="2"/>
    <x v="1"/>
    <x v="3"/>
    <x v="5"/>
    <n v="4"/>
    <n v="333.28"/>
    <n v="0"/>
    <n v="195.76"/>
    <n v="1333.12"/>
    <n v="783.04"/>
    <n v="550.07999999999993"/>
    <n v="0.41262602016322608"/>
    <n v="2026"/>
    <s v="Q1"/>
    <n v="1"/>
    <x v="0"/>
  </r>
  <r>
    <s v="03330"/>
    <x v="17"/>
    <x v="3"/>
    <x v="13"/>
    <x v="3"/>
    <x v="1"/>
    <x v="0"/>
    <x v="8"/>
    <n v="1"/>
    <n v="104.36"/>
    <n v="0"/>
    <n v="51.63"/>
    <n v="104.36"/>
    <n v="51.63"/>
    <n v="52.73"/>
    <n v="0.50527021847451126"/>
    <n v="2026"/>
    <s v="Q1"/>
    <n v="1"/>
    <x v="0"/>
  </r>
  <r>
    <s v="04547"/>
    <x v="17"/>
    <x v="2"/>
    <x v="5"/>
    <x v="3"/>
    <x v="1"/>
    <x v="0"/>
    <x v="0"/>
    <n v="1"/>
    <n v="83.52"/>
    <n v="0.05"/>
    <n v="42.97"/>
    <n v="79.343999999999994"/>
    <n v="42.97"/>
    <n v="36.373999999999995"/>
    <n v="0.45843416011292598"/>
    <n v="2026"/>
    <s v="Q1"/>
    <n v="1"/>
    <x v="0"/>
  </r>
  <r>
    <s v="01840"/>
    <x v="18"/>
    <x v="2"/>
    <x v="10"/>
    <x v="0"/>
    <x v="1"/>
    <x v="4"/>
    <x v="12"/>
    <n v="2"/>
    <n v="125.93"/>
    <n v="0"/>
    <n v="69.150000000000006"/>
    <n v="251.86"/>
    <n v="138.30000000000001"/>
    <n v="113.56"/>
    <n v="0.45088541253077102"/>
    <n v="2026"/>
    <s v="Q1"/>
    <n v="1"/>
    <x v="0"/>
  </r>
  <r>
    <s v="01850"/>
    <x v="18"/>
    <x v="1"/>
    <x v="6"/>
    <x v="0"/>
    <x v="2"/>
    <x v="0"/>
    <x v="4"/>
    <n v="1"/>
    <n v="49.85"/>
    <n v="0"/>
    <n v="23.07"/>
    <n v="49.85"/>
    <n v="23.07"/>
    <n v="26.78"/>
    <n v="0.53721163490471413"/>
    <n v="2026"/>
    <s v="Q1"/>
    <n v="1"/>
    <x v="0"/>
  </r>
  <r>
    <s v="01858"/>
    <x v="18"/>
    <x v="1"/>
    <x v="1"/>
    <x v="0"/>
    <x v="0"/>
    <x v="2"/>
    <x v="2"/>
    <n v="1"/>
    <n v="36.130000000000003"/>
    <n v="0"/>
    <n v="13.39"/>
    <n v="36.130000000000003"/>
    <n v="13.39"/>
    <n v="22.740000000000002"/>
    <n v="0.62939385552172711"/>
    <n v="2026"/>
    <s v="Q1"/>
    <n v="1"/>
    <x v="0"/>
  </r>
  <r>
    <s v="02910"/>
    <x v="18"/>
    <x v="3"/>
    <x v="13"/>
    <x v="2"/>
    <x v="0"/>
    <x v="0"/>
    <x v="8"/>
    <n v="1"/>
    <n v="104.83"/>
    <n v="0.05"/>
    <n v="51.06"/>
    <n v="99.588499999999996"/>
    <n v="51.06"/>
    <n v="48.528499999999994"/>
    <n v="0.48729019916958277"/>
    <n v="2026"/>
    <s v="Q1"/>
    <n v="1"/>
    <x v="0"/>
  </r>
  <r>
    <s v="03694"/>
    <x v="18"/>
    <x v="0"/>
    <x v="0"/>
    <x v="2"/>
    <x v="0"/>
    <x v="2"/>
    <x v="2"/>
    <n v="1"/>
    <n v="35.46"/>
    <n v="0.05"/>
    <n v="13.81"/>
    <n v="33.686999999999998"/>
    <n v="13.81"/>
    <n v="19.876999999999995"/>
    <n v="0.59004957401965141"/>
    <n v="2026"/>
    <s v="Q1"/>
    <n v="1"/>
    <x v="0"/>
  </r>
  <r>
    <s v="00631"/>
    <x v="19"/>
    <x v="3"/>
    <x v="8"/>
    <x v="3"/>
    <x v="0"/>
    <x v="2"/>
    <x v="18"/>
    <n v="1"/>
    <n v="165.42"/>
    <n v="0"/>
    <n v="85.69"/>
    <n v="165.42"/>
    <n v="85.69"/>
    <n v="79.72999999999999"/>
    <n v="0.48198524966751299"/>
    <n v="2026"/>
    <s v="Q1"/>
    <n v="1"/>
    <x v="0"/>
  </r>
  <r>
    <s v="01113"/>
    <x v="19"/>
    <x v="2"/>
    <x v="5"/>
    <x v="0"/>
    <x v="0"/>
    <x v="3"/>
    <x v="19"/>
    <n v="1"/>
    <n v="122.86"/>
    <n v="0.05"/>
    <n v="60.36"/>
    <n v="116.717"/>
    <n v="60.36"/>
    <n v="56.356999999999999"/>
    <n v="0.48285168398776529"/>
    <n v="2026"/>
    <s v="Q1"/>
    <n v="1"/>
    <x v="0"/>
  </r>
  <r>
    <s v="01525"/>
    <x v="19"/>
    <x v="0"/>
    <x v="0"/>
    <x v="2"/>
    <x v="0"/>
    <x v="4"/>
    <x v="14"/>
    <n v="2"/>
    <n v="35.82"/>
    <n v="0"/>
    <n v="14.09"/>
    <n v="71.64"/>
    <n v="28.18"/>
    <n v="43.46"/>
    <n v="0.60664433277498608"/>
    <n v="2026"/>
    <s v="Q1"/>
    <n v="1"/>
    <x v="0"/>
  </r>
  <r>
    <s v="03233"/>
    <x v="19"/>
    <x v="0"/>
    <x v="0"/>
    <x v="0"/>
    <x v="1"/>
    <x v="3"/>
    <x v="19"/>
    <n v="3"/>
    <n v="120.29"/>
    <n v="0.1"/>
    <n v="62.41"/>
    <n v="324.78300000000002"/>
    <n v="187.23"/>
    <n v="137.55300000000003"/>
    <n v="0.42352278290427769"/>
    <n v="2026"/>
    <s v="Q1"/>
    <n v="1"/>
    <x v="0"/>
  </r>
  <r>
    <s v="04455"/>
    <x v="19"/>
    <x v="1"/>
    <x v="11"/>
    <x v="3"/>
    <x v="0"/>
    <x v="3"/>
    <x v="13"/>
    <n v="1"/>
    <n v="80.239999999999995"/>
    <n v="0.1"/>
    <n v="39.950000000000003"/>
    <n v="72.215999999999994"/>
    <n v="39.950000000000003"/>
    <n v="32.265999999999991"/>
    <n v="0.44679849340866279"/>
    <n v="2026"/>
    <s v="Q1"/>
    <n v="1"/>
    <x v="0"/>
  </r>
  <r>
    <s v="01769"/>
    <x v="20"/>
    <x v="0"/>
    <x v="15"/>
    <x v="2"/>
    <x v="1"/>
    <x v="4"/>
    <x v="14"/>
    <n v="2"/>
    <n v="35.97"/>
    <n v="0"/>
    <n v="13.55"/>
    <n v="71.94"/>
    <n v="27.1"/>
    <n v="44.839999999999996"/>
    <n v="0.62329719210453149"/>
    <n v="2026"/>
    <s v="Q1"/>
    <n v="1"/>
    <x v="0"/>
  </r>
  <r>
    <s v="03467"/>
    <x v="20"/>
    <x v="1"/>
    <x v="11"/>
    <x v="0"/>
    <x v="1"/>
    <x v="1"/>
    <x v="17"/>
    <n v="1"/>
    <n v="72.239999999999995"/>
    <n v="0"/>
    <n v="33.26"/>
    <n v="72.239999999999995"/>
    <n v="33.26"/>
    <n v="38.979999999999997"/>
    <n v="0.53959025470653377"/>
    <n v="2026"/>
    <s v="Q1"/>
    <n v="1"/>
    <x v="0"/>
  </r>
  <r>
    <s v="03911"/>
    <x v="20"/>
    <x v="0"/>
    <x v="15"/>
    <x v="0"/>
    <x v="0"/>
    <x v="1"/>
    <x v="11"/>
    <n v="5"/>
    <n v="152.81"/>
    <n v="0"/>
    <n v="78.989999999999995"/>
    <n v="764.05"/>
    <n v="394.95"/>
    <n v="369.09999999999997"/>
    <n v="0.48308356782933054"/>
    <n v="2026"/>
    <s v="Q1"/>
    <n v="1"/>
    <x v="0"/>
  </r>
  <r>
    <s v="04401"/>
    <x v="20"/>
    <x v="0"/>
    <x v="15"/>
    <x v="0"/>
    <x v="1"/>
    <x v="0"/>
    <x v="0"/>
    <n v="3"/>
    <n v="83.34"/>
    <n v="0"/>
    <n v="41.44"/>
    <n v="250.02"/>
    <n v="124.32"/>
    <n v="125.70000000000002"/>
    <n v="0.50275977921766268"/>
    <n v="2026"/>
    <s v="Q1"/>
    <n v="1"/>
    <x v="0"/>
  </r>
  <r>
    <s v="04864"/>
    <x v="20"/>
    <x v="3"/>
    <x v="13"/>
    <x v="0"/>
    <x v="0"/>
    <x v="4"/>
    <x v="14"/>
    <n v="1"/>
    <n v="35.869999999999997"/>
    <n v="0"/>
    <n v="13.64"/>
    <n v="35.869999999999997"/>
    <n v="13.64"/>
    <n v="22.229999999999997"/>
    <n v="0.61973794257039305"/>
    <n v="2026"/>
    <s v="Q1"/>
    <n v="1"/>
    <x v="0"/>
  </r>
  <r>
    <s v="00347"/>
    <x v="21"/>
    <x v="3"/>
    <x v="4"/>
    <x v="3"/>
    <x v="1"/>
    <x v="3"/>
    <x v="7"/>
    <n v="1"/>
    <n v="199.42"/>
    <n v="0.05"/>
    <n v="101.82"/>
    <n v="189.44899999999998"/>
    <n v="101.82"/>
    <n v="87.628999999999991"/>
    <n v="0.46254664843836601"/>
    <n v="2026"/>
    <s v="Q1"/>
    <n v="1"/>
    <x v="0"/>
  </r>
  <r>
    <s v="02051"/>
    <x v="21"/>
    <x v="2"/>
    <x v="5"/>
    <x v="0"/>
    <x v="1"/>
    <x v="3"/>
    <x v="5"/>
    <n v="3"/>
    <n v="347.41"/>
    <n v="0.1"/>
    <n v="192.13"/>
    <n v="938.00700000000006"/>
    <n v="576.39"/>
    <n v="361.61700000000008"/>
    <n v="0.38551631277804971"/>
    <n v="2026"/>
    <s v="Q1"/>
    <n v="1"/>
    <x v="0"/>
  </r>
  <r>
    <s v="02314"/>
    <x v="21"/>
    <x v="0"/>
    <x v="9"/>
    <x v="0"/>
    <x v="1"/>
    <x v="0"/>
    <x v="6"/>
    <n v="1"/>
    <n v="40.28"/>
    <n v="0"/>
    <n v="16.79"/>
    <n v="40.28"/>
    <n v="16.79"/>
    <n v="23.490000000000002"/>
    <n v="0.58316782522343602"/>
    <n v="2026"/>
    <s v="Q1"/>
    <n v="1"/>
    <x v="0"/>
  </r>
  <r>
    <s v="03861"/>
    <x v="21"/>
    <x v="3"/>
    <x v="13"/>
    <x v="0"/>
    <x v="0"/>
    <x v="3"/>
    <x v="7"/>
    <n v="3"/>
    <n v="195.49"/>
    <n v="0.05"/>
    <n v="106.38"/>
    <n v="557.14649999999995"/>
    <n v="319.14"/>
    <n v="238.00649999999996"/>
    <n v="0.42718836069148775"/>
    <n v="2026"/>
    <s v="Q1"/>
    <n v="1"/>
    <x v="0"/>
  </r>
  <r>
    <s v="00843"/>
    <x v="22"/>
    <x v="1"/>
    <x v="11"/>
    <x v="0"/>
    <x v="0"/>
    <x v="4"/>
    <x v="14"/>
    <n v="2"/>
    <n v="35.75"/>
    <n v="0"/>
    <n v="13.94"/>
    <n v="71.5"/>
    <n v="27.88"/>
    <n v="43.620000000000005"/>
    <n v="0.61006993006993016"/>
    <n v="2026"/>
    <s v="Q1"/>
    <n v="1"/>
    <x v="0"/>
  </r>
  <r>
    <s v="00868"/>
    <x v="22"/>
    <x v="0"/>
    <x v="15"/>
    <x v="0"/>
    <x v="0"/>
    <x v="0"/>
    <x v="8"/>
    <n v="1"/>
    <n v="103.39"/>
    <n v="0"/>
    <n v="51.32"/>
    <n v="103.39"/>
    <n v="51.32"/>
    <n v="52.07"/>
    <n v="0.50362704323435536"/>
    <n v="2026"/>
    <s v="Q1"/>
    <n v="1"/>
    <x v="0"/>
  </r>
  <r>
    <s v="00890"/>
    <x v="22"/>
    <x v="0"/>
    <x v="15"/>
    <x v="0"/>
    <x v="1"/>
    <x v="3"/>
    <x v="13"/>
    <n v="3"/>
    <n v="81.98"/>
    <n v="0.1"/>
    <n v="40.229999999999997"/>
    <n v="221.346"/>
    <n v="120.69"/>
    <n v="100.65600000000001"/>
    <n v="0.45474505977067581"/>
    <n v="2026"/>
    <s v="Q1"/>
    <n v="1"/>
    <x v="0"/>
  </r>
  <r>
    <s v="02185"/>
    <x v="22"/>
    <x v="2"/>
    <x v="2"/>
    <x v="1"/>
    <x v="2"/>
    <x v="3"/>
    <x v="5"/>
    <n v="10"/>
    <n v="337.69"/>
    <n v="0.1"/>
    <n v="200.27"/>
    <n v="3039.21"/>
    <n v="2002.7"/>
    <n v="1036.51"/>
    <n v="0.34104586389226149"/>
    <n v="2026"/>
    <s v="Q1"/>
    <n v="1"/>
    <x v="0"/>
  </r>
  <r>
    <s v="02335"/>
    <x v="22"/>
    <x v="3"/>
    <x v="8"/>
    <x v="0"/>
    <x v="1"/>
    <x v="3"/>
    <x v="5"/>
    <n v="2"/>
    <n v="333.29"/>
    <n v="0"/>
    <n v="197.18"/>
    <n v="666.58"/>
    <n v="394.36"/>
    <n v="272.22000000000003"/>
    <n v="0.40838308980167426"/>
    <n v="2026"/>
    <s v="Q1"/>
    <n v="1"/>
    <x v="0"/>
  </r>
  <r>
    <s v="02784"/>
    <x v="22"/>
    <x v="0"/>
    <x v="15"/>
    <x v="2"/>
    <x v="1"/>
    <x v="0"/>
    <x v="0"/>
    <n v="1"/>
    <n v="80.11"/>
    <n v="0.05"/>
    <n v="43.54"/>
    <n v="76.104500000000002"/>
    <n v="43.54"/>
    <n v="32.564500000000002"/>
    <n v="0.42789191177919839"/>
    <n v="2026"/>
    <s v="Q1"/>
    <n v="1"/>
    <x v="0"/>
  </r>
  <r>
    <s v="03820"/>
    <x v="22"/>
    <x v="3"/>
    <x v="13"/>
    <x v="2"/>
    <x v="1"/>
    <x v="3"/>
    <x v="13"/>
    <n v="1"/>
    <n v="82.6"/>
    <n v="0.05"/>
    <n v="38.299999999999997"/>
    <n v="78.469999999999985"/>
    <n v="38.299999999999997"/>
    <n v="40.169999999999987"/>
    <n v="0.51191538167452522"/>
    <n v="2026"/>
    <s v="Q1"/>
    <n v="1"/>
    <x v="0"/>
  </r>
  <r>
    <s v="00994"/>
    <x v="23"/>
    <x v="0"/>
    <x v="15"/>
    <x v="0"/>
    <x v="0"/>
    <x v="1"/>
    <x v="1"/>
    <n v="1"/>
    <n v="94.07"/>
    <n v="0"/>
    <n v="46.28"/>
    <n v="94.07"/>
    <n v="46.28"/>
    <n v="47.789999999999992"/>
    <n v="0.50802593813117891"/>
    <n v="2026"/>
    <s v="Q1"/>
    <n v="1"/>
    <x v="0"/>
  </r>
  <r>
    <s v="01643"/>
    <x v="23"/>
    <x v="0"/>
    <x v="15"/>
    <x v="0"/>
    <x v="0"/>
    <x v="2"/>
    <x v="18"/>
    <n v="1"/>
    <n v="163.71"/>
    <n v="0"/>
    <n v="90.06"/>
    <n v="163.71"/>
    <n v="90.06"/>
    <n v="73.650000000000006"/>
    <n v="0.44988088693421296"/>
    <n v="2026"/>
    <s v="Q1"/>
    <n v="1"/>
    <x v="0"/>
  </r>
  <r>
    <s v="01971"/>
    <x v="23"/>
    <x v="3"/>
    <x v="8"/>
    <x v="2"/>
    <x v="0"/>
    <x v="3"/>
    <x v="7"/>
    <n v="4"/>
    <n v="191.43"/>
    <n v="0"/>
    <n v="106.82"/>
    <n v="765.72"/>
    <n v="427.28"/>
    <n v="338.44000000000005"/>
    <n v="0.441989238886277"/>
    <n v="2026"/>
    <s v="Q1"/>
    <n v="1"/>
    <x v="0"/>
  </r>
  <r>
    <s v="02828"/>
    <x v="23"/>
    <x v="1"/>
    <x v="11"/>
    <x v="1"/>
    <x v="2"/>
    <x v="2"/>
    <x v="9"/>
    <n v="3"/>
    <n v="46.94"/>
    <n v="0.05"/>
    <n v="18.18"/>
    <n v="133.779"/>
    <n v="54.54"/>
    <n v="79.239000000000004"/>
    <n v="0.59231269481757232"/>
    <n v="2026"/>
    <s v="Q1"/>
    <n v="1"/>
    <x v="0"/>
  </r>
  <r>
    <s v="05175"/>
    <x v="23"/>
    <x v="3"/>
    <x v="7"/>
    <x v="0"/>
    <x v="0"/>
    <x v="1"/>
    <x v="3"/>
    <n v="1"/>
    <n v="147.21"/>
    <n v="0"/>
    <n v="79.510000000000005"/>
    <n v="147.21"/>
    <n v="79.510000000000005"/>
    <n v="67.7"/>
    <n v="0.45988723592147274"/>
    <n v="2026"/>
    <s v="Q1"/>
    <n v="1"/>
    <x v="0"/>
  </r>
  <r>
    <s v="01874"/>
    <x v="24"/>
    <x v="0"/>
    <x v="0"/>
    <x v="0"/>
    <x v="2"/>
    <x v="2"/>
    <x v="2"/>
    <n v="1"/>
    <n v="35.729999999999997"/>
    <n v="0"/>
    <n v="13.57"/>
    <n v="35.729999999999997"/>
    <n v="13.57"/>
    <n v="22.159999999999997"/>
    <n v="0.62020710887209629"/>
    <n v="2026"/>
    <s v="Q1"/>
    <n v="1"/>
    <x v="0"/>
  </r>
  <r>
    <s v="02490"/>
    <x v="24"/>
    <x v="1"/>
    <x v="14"/>
    <x v="0"/>
    <x v="1"/>
    <x v="0"/>
    <x v="8"/>
    <n v="2"/>
    <n v="103.99"/>
    <n v="0.15"/>
    <n v="51.94"/>
    <n v="176.78299999999999"/>
    <n v="103.88"/>
    <n v="72.902999999999992"/>
    <n v="0.41238693765803269"/>
    <n v="2026"/>
    <s v="Q1"/>
    <n v="1"/>
    <x v="0"/>
  </r>
  <r>
    <s v="05078"/>
    <x v="24"/>
    <x v="1"/>
    <x v="12"/>
    <x v="0"/>
    <x v="0"/>
    <x v="1"/>
    <x v="17"/>
    <n v="2"/>
    <n v="72.739999999999995"/>
    <n v="0"/>
    <n v="31.96"/>
    <n v="145.47999999999999"/>
    <n v="63.92"/>
    <n v="81.559999999999988"/>
    <n v="0.56062689029419843"/>
    <n v="2026"/>
    <s v="Q1"/>
    <n v="1"/>
    <x v="0"/>
  </r>
  <r>
    <s v="00230"/>
    <x v="25"/>
    <x v="2"/>
    <x v="10"/>
    <x v="2"/>
    <x v="0"/>
    <x v="0"/>
    <x v="8"/>
    <n v="1"/>
    <n v="100.01"/>
    <n v="0.05"/>
    <n v="49.41"/>
    <n v="95.009500000000003"/>
    <n v="49.41"/>
    <n v="45.599500000000006"/>
    <n v="0.47994674216788852"/>
    <n v="2026"/>
    <s v="Q1"/>
    <n v="1"/>
    <x v="0"/>
  </r>
  <r>
    <s v="01757"/>
    <x v="25"/>
    <x v="3"/>
    <x v="7"/>
    <x v="0"/>
    <x v="2"/>
    <x v="2"/>
    <x v="9"/>
    <n v="2"/>
    <n v="45.73"/>
    <n v="0"/>
    <n v="18.11"/>
    <n v="91.46"/>
    <n v="36.22"/>
    <n v="55.239999999999995"/>
    <n v="0.60397988191559149"/>
    <n v="2026"/>
    <s v="Q1"/>
    <n v="1"/>
    <x v="0"/>
  </r>
  <r>
    <s v="01944"/>
    <x v="25"/>
    <x v="2"/>
    <x v="16"/>
    <x v="0"/>
    <x v="0"/>
    <x v="1"/>
    <x v="3"/>
    <n v="2"/>
    <n v="143.66"/>
    <n v="0.15"/>
    <n v="78.14"/>
    <n v="244.22199999999998"/>
    <n v="156.28"/>
    <n v="87.941999999999979"/>
    <n v="0.36009040954541355"/>
    <n v="2026"/>
    <s v="Q1"/>
    <n v="1"/>
    <x v="0"/>
  </r>
  <r>
    <s v="03485"/>
    <x v="25"/>
    <x v="2"/>
    <x v="10"/>
    <x v="0"/>
    <x v="2"/>
    <x v="3"/>
    <x v="19"/>
    <n v="2"/>
    <n v="121.88"/>
    <n v="0.05"/>
    <n v="62.17"/>
    <n v="231.57199999999997"/>
    <n v="124.34"/>
    <n v="107.23199999999997"/>
    <n v="0.46306116456220953"/>
    <n v="2026"/>
    <s v="Q1"/>
    <n v="1"/>
    <x v="0"/>
  </r>
  <r>
    <s v="04002"/>
    <x v="25"/>
    <x v="0"/>
    <x v="15"/>
    <x v="0"/>
    <x v="0"/>
    <x v="4"/>
    <x v="16"/>
    <n v="3"/>
    <n v="50.92"/>
    <n v="0.05"/>
    <n v="21.87"/>
    <n v="145.12199999999999"/>
    <n v="65.61"/>
    <n v="79.511999999999986"/>
    <n v="0.54789763095877941"/>
    <n v="2026"/>
    <s v="Q1"/>
    <n v="1"/>
    <x v="0"/>
  </r>
  <r>
    <s v="00818"/>
    <x v="26"/>
    <x v="0"/>
    <x v="0"/>
    <x v="0"/>
    <x v="0"/>
    <x v="0"/>
    <x v="8"/>
    <n v="1"/>
    <n v="103.78"/>
    <n v="0"/>
    <n v="49.36"/>
    <n v="103.78"/>
    <n v="49.36"/>
    <n v="54.42"/>
    <n v="0.52437849296588934"/>
    <n v="2026"/>
    <s v="Q1"/>
    <n v="1"/>
    <x v="0"/>
  </r>
  <r>
    <s v="01439"/>
    <x v="26"/>
    <x v="1"/>
    <x v="6"/>
    <x v="3"/>
    <x v="1"/>
    <x v="1"/>
    <x v="11"/>
    <n v="2"/>
    <n v="157.16999999999999"/>
    <n v="0"/>
    <n v="81.260000000000005"/>
    <n v="314.33999999999997"/>
    <n v="162.52000000000001"/>
    <n v="151.81999999999996"/>
    <n v="0.4829802125087484"/>
    <n v="2026"/>
    <s v="Q1"/>
    <n v="1"/>
    <x v="0"/>
  </r>
  <r>
    <s v="01616"/>
    <x v="26"/>
    <x v="1"/>
    <x v="12"/>
    <x v="0"/>
    <x v="2"/>
    <x v="2"/>
    <x v="15"/>
    <n v="2"/>
    <n v="132.91999999999999"/>
    <n v="0"/>
    <n v="69.02"/>
    <n v="265.83999999999997"/>
    <n v="138.04"/>
    <n v="127.79999999999998"/>
    <n v="0.48074029491423409"/>
    <n v="2026"/>
    <s v="Q1"/>
    <n v="1"/>
    <x v="0"/>
  </r>
  <r>
    <s v="01798"/>
    <x v="26"/>
    <x v="3"/>
    <x v="8"/>
    <x v="2"/>
    <x v="0"/>
    <x v="1"/>
    <x v="17"/>
    <n v="1"/>
    <n v="71.41"/>
    <n v="0.05"/>
    <n v="32.28"/>
    <n v="67.839499999999987"/>
    <n v="32.28"/>
    <n v="35.559499999999986"/>
    <n v="0.52417102130764515"/>
    <n v="2026"/>
    <s v="Q1"/>
    <n v="1"/>
    <x v="0"/>
  </r>
  <r>
    <s v="04449"/>
    <x v="26"/>
    <x v="3"/>
    <x v="8"/>
    <x v="0"/>
    <x v="1"/>
    <x v="3"/>
    <x v="7"/>
    <n v="1"/>
    <n v="199.67"/>
    <n v="0"/>
    <n v="103.81"/>
    <n v="199.67"/>
    <n v="103.81"/>
    <n v="95.859999999999985"/>
    <n v="0.4800921520508839"/>
    <n v="2026"/>
    <s v="Q1"/>
    <n v="1"/>
    <x v="0"/>
  </r>
  <r>
    <s v="04473"/>
    <x v="26"/>
    <x v="0"/>
    <x v="0"/>
    <x v="2"/>
    <x v="0"/>
    <x v="3"/>
    <x v="7"/>
    <n v="1"/>
    <n v="196.88"/>
    <n v="0"/>
    <n v="102.76"/>
    <n v="196.88"/>
    <n v="102.76"/>
    <n v="94.11999999999999"/>
    <n v="0.47805770012190163"/>
    <n v="2026"/>
    <s v="Q1"/>
    <n v="1"/>
    <x v="0"/>
  </r>
  <r>
    <s v="00203"/>
    <x v="27"/>
    <x v="3"/>
    <x v="7"/>
    <x v="0"/>
    <x v="0"/>
    <x v="0"/>
    <x v="4"/>
    <n v="3"/>
    <n v="49.95"/>
    <n v="0"/>
    <n v="22.55"/>
    <n v="149.85000000000002"/>
    <n v="67.650000000000006"/>
    <n v="82.200000000000017"/>
    <n v="0.54854854854854862"/>
    <n v="2026"/>
    <s v="Q1"/>
    <n v="1"/>
    <x v="0"/>
  </r>
  <r>
    <s v="01654"/>
    <x v="27"/>
    <x v="1"/>
    <x v="6"/>
    <x v="3"/>
    <x v="2"/>
    <x v="1"/>
    <x v="17"/>
    <n v="1"/>
    <n v="70.41"/>
    <n v="0"/>
    <n v="32.74"/>
    <n v="70.41"/>
    <n v="32.74"/>
    <n v="37.669999999999995"/>
    <n v="0.53500923164323244"/>
    <n v="2026"/>
    <s v="Q1"/>
    <n v="1"/>
    <x v="0"/>
  </r>
  <r>
    <s v="02203"/>
    <x v="27"/>
    <x v="2"/>
    <x v="16"/>
    <x v="3"/>
    <x v="0"/>
    <x v="1"/>
    <x v="17"/>
    <n v="2"/>
    <n v="70.290000000000006"/>
    <n v="0.15"/>
    <n v="31.84"/>
    <n v="119.49300000000001"/>
    <n v="63.68"/>
    <n v="55.813000000000009"/>
    <n v="0.46708175374289712"/>
    <n v="2026"/>
    <s v="Q1"/>
    <n v="1"/>
    <x v="0"/>
  </r>
  <r>
    <s v="03352"/>
    <x v="27"/>
    <x v="2"/>
    <x v="16"/>
    <x v="0"/>
    <x v="2"/>
    <x v="1"/>
    <x v="1"/>
    <n v="4"/>
    <n v="91.46"/>
    <n v="0"/>
    <n v="44.04"/>
    <n v="365.84"/>
    <n v="176.16"/>
    <n v="189.67999999999998"/>
    <n v="0.51847802317953207"/>
    <n v="2026"/>
    <s v="Q1"/>
    <n v="1"/>
    <x v="0"/>
  </r>
  <r>
    <s v="00183"/>
    <x v="28"/>
    <x v="1"/>
    <x v="12"/>
    <x v="0"/>
    <x v="1"/>
    <x v="3"/>
    <x v="19"/>
    <n v="2"/>
    <n v="123.27"/>
    <n v="0"/>
    <n v="60.26"/>
    <n v="246.54"/>
    <n v="120.52"/>
    <n v="126.02"/>
    <n v="0.51115437657175311"/>
    <n v="2026"/>
    <s v="Q1"/>
    <n v="1"/>
    <x v="0"/>
  </r>
  <r>
    <s v="03525"/>
    <x v="28"/>
    <x v="2"/>
    <x v="5"/>
    <x v="1"/>
    <x v="2"/>
    <x v="4"/>
    <x v="16"/>
    <n v="3"/>
    <n v="49.63"/>
    <n v="0.1"/>
    <n v="22.06"/>
    <n v="134.001"/>
    <n v="66.179999999999993"/>
    <n v="67.821000000000012"/>
    <n v="0.50612308863366695"/>
    <n v="2026"/>
    <s v="Q1"/>
    <n v="1"/>
    <x v="0"/>
  </r>
  <r>
    <s v="04299"/>
    <x v="28"/>
    <x v="0"/>
    <x v="9"/>
    <x v="1"/>
    <x v="2"/>
    <x v="2"/>
    <x v="15"/>
    <n v="12"/>
    <n v="132.21"/>
    <n v="0.1"/>
    <n v="68.95"/>
    <n v="1427.8679999999999"/>
    <n v="827.40000000000009"/>
    <n v="600.46799999999985"/>
    <n v="0.42053467127213429"/>
    <n v="2026"/>
    <s v="Q1"/>
    <n v="1"/>
    <x v="0"/>
  </r>
  <r>
    <s v="00748"/>
    <x v="29"/>
    <x v="1"/>
    <x v="1"/>
    <x v="2"/>
    <x v="2"/>
    <x v="0"/>
    <x v="6"/>
    <n v="1"/>
    <n v="39.549999999999997"/>
    <n v="0"/>
    <n v="17.059999999999999"/>
    <n v="39.549999999999997"/>
    <n v="17.059999999999999"/>
    <n v="22.49"/>
    <n v="0.56864728192161818"/>
    <n v="2026"/>
    <s v="Q1"/>
    <n v="1"/>
    <x v="0"/>
  </r>
  <r>
    <s v="03117"/>
    <x v="29"/>
    <x v="1"/>
    <x v="12"/>
    <x v="0"/>
    <x v="1"/>
    <x v="3"/>
    <x v="13"/>
    <n v="3"/>
    <n v="80.08"/>
    <n v="0"/>
    <n v="39.450000000000003"/>
    <n v="240.24"/>
    <n v="118.35000000000001"/>
    <n v="121.89"/>
    <n v="0.50736763236763238"/>
    <n v="2026"/>
    <s v="Q1"/>
    <n v="1"/>
    <x v="0"/>
  </r>
  <r>
    <s v="03328"/>
    <x v="29"/>
    <x v="2"/>
    <x v="5"/>
    <x v="2"/>
    <x v="0"/>
    <x v="4"/>
    <x v="12"/>
    <n v="1"/>
    <n v="120.48"/>
    <n v="0"/>
    <n v="69.55"/>
    <n v="120.48"/>
    <n v="69.55"/>
    <n v="50.930000000000007"/>
    <n v="0.42272576361221786"/>
    <n v="2026"/>
    <s v="Q1"/>
    <n v="1"/>
    <x v="0"/>
  </r>
  <r>
    <s v="03822"/>
    <x v="29"/>
    <x v="3"/>
    <x v="7"/>
    <x v="0"/>
    <x v="0"/>
    <x v="4"/>
    <x v="10"/>
    <n v="1"/>
    <n v="39.369999999999997"/>
    <n v="0.05"/>
    <n v="14.66"/>
    <n v="37.401499999999999"/>
    <n v="14.66"/>
    <n v="22.741499999999998"/>
    <n v="0.60803711081106371"/>
    <n v="2026"/>
    <s v="Q1"/>
    <n v="1"/>
    <x v="0"/>
  </r>
  <r>
    <s v="04125"/>
    <x v="29"/>
    <x v="1"/>
    <x v="12"/>
    <x v="1"/>
    <x v="2"/>
    <x v="3"/>
    <x v="13"/>
    <n v="8"/>
    <n v="81.06"/>
    <n v="0.15"/>
    <n v="39.549999999999997"/>
    <n v="551.20799999999997"/>
    <n v="316.39999999999998"/>
    <n v="234.80799999999999"/>
    <n v="0.42598801178502488"/>
    <n v="2026"/>
    <s v="Q1"/>
    <n v="1"/>
    <x v="0"/>
  </r>
  <r>
    <s v="04592"/>
    <x v="29"/>
    <x v="1"/>
    <x v="12"/>
    <x v="3"/>
    <x v="0"/>
    <x v="4"/>
    <x v="12"/>
    <n v="5"/>
    <n v="120.4"/>
    <n v="0"/>
    <n v="69.510000000000005"/>
    <n v="602"/>
    <n v="347.55"/>
    <n v="254.45"/>
    <n v="0.42267441860465116"/>
    <n v="2026"/>
    <s v="Q1"/>
    <n v="1"/>
    <x v="0"/>
  </r>
  <r>
    <s v="00373"/>
    <x v="30"/>
    <x v="2"/>
    <x v="10"/>
    <x v="1"/>
    <x v="2"/>
    <x v="2"/>
    <x v="9"/>
    <n v="10"/>
    <n v="47.71"/>
    <n v="0.1"/>
    <n v="18.649999999999999"/>
    <n v="429.39000000000004"/>
    <n v="186.5"/>
    <n v="242.89000000000004"/>
    <n v="0.56566291716155481"/>
    <n v="2026"/>
    <s v="Q1"/>
    <n v="1"/>
    <x v="0"/>
  </r>
  <r>
    <s v="00672"/>
    <x v="30"/>
    <x v="0"/>
    <x v="9"/>
    <x v="0"/>
    <x v="2"/>
    <x v="0"/>
    <x v="8"/>
    <n v="1"/>
    <n v="102.92"/>
    <n v="0.05"/>
    <n v="50.92"/>
    <n v="97.774000000000001"/>
    <n v="50.92"/>
    <n v="46.853999999999999"/>
    <n v="0.4792071511853867"/>
    <n v="2026"/>
    <s v="Q1"/>
    <n v="1"/>
    <x v="0"/>
  </r>
  <r>
    <s v="01125"/>
    <x v="30"/>
    <x v="1"/>
    <x v="1"/>
    <x v="0"/>
    <x v="0"/>
    <x v="1"/>
    <x v="17"/>
    <n v="1"/>
    <n v="72.69"/>
    <n v="0.1"/>
    <n v="32.67"/>
    <n v="65.421000000000006"/>
    <n v="32.67"/>
    <n v="32.751000000000005"/>
    <n v="0.50061906727197691"/>
    <n v="2026"/>
    <s v="Q1"/>
    <n v="1"/>
    <x v="0"/>
  </r>
  <r>
    <s v="01164"/>
    <x v="30"/>
    <x v="0"/>
    <x v="0"/>
    <x v="0"/>
    <x v="1"/>
    <x v="0"/>
    <x v="0"/>
    <n v="1"/>
    <n v="79.989999999999995"/>
    <n v="0.05"/>
    <n v="43.02"/>
    <n v="75.990499999999997"/>
    <n v="43.02"/>
    <n v="32.970499999999994"/>
    <n v="0.43387660299642711"/>
    <n v="2026"/>
    <s v="Q1"/>
    <n v="1"/>
    <x v="0"/>
  </r>
  <r>
    <s v="01613"/>
    <x v="30"/>
    <x v="1"/>
    <x v="6"/>
    <x v="1"/>
    <x v="2"/>
    <x v="4"/>
    <x v="16"/>
    <n v="4"/>
    <n v="51.11"/>
    <n v="0.15"/>
    <n v="22.25"/>
    <n v="173.774"/>
    <n v="89"/>
    <n v="84.774000000000001"/>
    <n v="0.48784052850253778"/>
    <n v="2026"/>
    <s v="Q1"/>
    <n v="1"/>
    <x v="0"/>
  </r>
  <r>
    <s v="02149"/>
    <x v="30"/>
    <x v="0"/>
    <x v="15"/>
    <x v="0"/>
    <x v="0"/>
    <x v="4"/>
    <x v="12"/>
    <n v="2"/>
    <n v="124.83"/>
    <n v="0"/>
    <n v="70.91"/>
    <n v="249.66"/>
    <n v="141.82"/>
    <n v="107.84"/>
    <n v="0.43194744853000083"/>
    <n v="2026"/>
    <s v="Q1"/>
    <n v="1"/>
    <x v="0"/>
  </r>
  <r>
    <s v="02593"/>
    <x v="30"/>
    <x v="1"/>
    <x v="11"/>
    <x v="2"/>
    <x v="1"/>
    <x v="0"/>
    <x v="6"/>
    <n v="6"/>
    <n v="41.07"/>
    <n v="0.1"/>
    <n v="16.29"/>
    <n v="221.77800000000002"/>
    <n v="97.74"/>
    <n v="124.03800000000003"/>
    <n v="0.55928901874847825"/>
    <n v="2026"/>
    <s v="Q1"/>
    <n v="1"/>
    <x v="0"/>
  </r>
  <r>
    <s v="02659"/>
    <x v="30"/>
    <x v="0"/>
    <x v="15"/>
    <x v="0"/>
    <x v="1"/>
    <x v="2"/>
    <x v="2"/>
    <n v="1"/>
    <n v="36.020000000000003"/>
    <n v="0"/>
    <n v="13.34"/>
    <n v="36.020000000000003"/>
    <n v="13.34"/>
    <n v="22.680000000000003"/>
    <n v="0.62965019433647973"/>
    <n v="2026"/>
    <s v="Q1"/>
    <n v="1"/>
    <x v="0"/>
  </r>
  <r>
    <s v="03496"/>
    <x v="30"/>
    <x v="0"/>
    <x v="0"/>
    <x v="2"/>
    <x v="0"/>
    <x v="4"/>
    <x v="14"/>
    <n v="1"/>
    <n v="35.82"/>
    <n v="0.05"/>
    <n v="14.32"/>
    <n v="34.028999999999996"/>
    <n v="14.32"/>
    <n v="19.708999999999996"/>
    <n v="0.57918246201769075"/>
    <n v="2026"/>
    <s v="Q1"/>
    <n v="1"/>
    <x v="0"/>
  </r>
  <r>
    <s v="03889"/>
    <x v="30"/>
    <x v="2"/>
    <x v="3"/>
    <x v="2"/>
    <x v="0"/>
    <x v="0"/>
    <x v="8"/>
    <n v="3"/>
    <n v="103.94"/>
    <n v="0.1"/>
    <n v="50.67"/>
    <n v="280.63799999999998"/>
    <n v="152.01"/>
    <n v="128.62799999999999"/>
    <n v="0.45834135077929572"/>
    <n v="2026"/>
    <s v="Q1"/>
    <n v="1"/>
    <x v="0"/>
  </r>
  <r>
    <s v="01432"/>
    <x v="31"/>
    <x v="0"/>
    <x v="0"/>
    <x v="0"/>
    <x v="0"/>
    <x v="1"/>
    <x v="3"/>
    <n v="1"/>
    <n v="140.53"/>
    <n v="0"/>
    <n v="77.36"/>
    <n v="140.53"/>
    <n v="77.36"/>
    <n v="63.17"/>
    <n v="0.44951255959581587"/>
    <n v="2026"/>
    <s v="Q1"/>
    <n v="2"/>
    <x v="1"/>
  </r>
  <r>
    <s v="01778"/>
    <x v="31"/>
    <x v="3"/>
    <x v="7"/>
    <x v="2"/>
    <x v="0"/>
    <x v="1"/>
    <x v="3"/>
    <n v="1"/>
    <n v="142.03"/>
    <n v="0.05"/>
    <n v="77.069999999999993"/>
    <n v="134.92849999999999"/>
    <n v="77.069999999999993"/>
    <n v="57.858499999999992"/>
    <n v="0.42880859121682963"/>
    <n v="2026"/>
    <s v="Q1"/>
    <n v="2"/>
    <x v="1"/>
  </r>
  <r>
    <s v="02047"/>
    <x v="31"/>
    <x v="2"/>
    <x v="5"/>
    <x v="1"/>
    <x v="2"/>
    <x v="3"/>
    <x v="19"/>
    <n v="12"/>
    <n v="124.84"/>
    <n v="0.1"/>
    <n v="59.47"/>
    <n v="1348.2719999999999"/>
    <n v="713.64"/>
    <n v="634.63199999999995"/>
    <n v="0.47070027412866244"/>
    <n v="2026"/>
    <s v="Q1"/>
    <n v="2"/>
    <x v="1"/>
  </r>
  <r>
    <s v="02668"/>
    <x v="31"/>
    <x v="1"/>
    <x v="12"/>
    <x v="0"/>
    <x v="0"/>
    <x v="4"/>
    <x v="14"/>
    <n v="3"/>
    <n v="35.36"/>
    <n v="0"/>
    <n v="13.7"/>
    <n v="106.08"/>
    <n v="41.099999999999994"/>
    <n v="64.98"/>
    <n v="0.61255656108597289"/>
    <n v="2026"/>
    <s v="Q1"/>
    <n v="2"/>
    <x v="1"/>
  </r>
  <r>
    <s v="02706"/>
    <x v="31"/>
    <x v="3"/>
    <x v="13"/>
    <x v="3"/>
    <x v="0"/>
    <x v="4"/>
    <x v="12"/>
    <n v="2"/>
    <n v="122.43"/>
    <n v="0"/>
    <n v="69.08"/>
    <n v="244.86"/>
    <n v="138.16"/>
    <n v="106.70000000000002"/>
    <n v="0.43575920934411505"/>
    <n v="2026"/>
    <s v="Q1"/>
    <n v="2"/>
    <x v="1"/>
  </r>
  <r>
    <s v="02940"/>
    <x v="31"/>
    <x v="0"/>
    <x v="15"/>
    <x v="3"/>
    <x v="1"/>
    <x v="1"/>
    <x v="3"/>
    <n v="2"/>
    <n v="140.47"/>
    <n v="0.05"/>
    <n v="78.39"/>
    <n v="266.89299999999997"/>
    <n v="156.78"/>
    <n v="110.11299999999997"/>
    <n v="0.41257357817552348"/>
    <n v="2026"/>
    <s v="Q1"/>
    <n v="2"/>
    <x v="1"/>
  </r>
  <r>
    <s v="01263"/>
    <x v="32"/>
    <x v="1"/>
    <x v="14"/>
    <x v="0"/>
    <x v="0"/>
    <x v="2"/>
    <x v="9"/>
    <n v="1"/>
    <n v="45.43"/>
    <n v="0.05"/>
    <n v="18.670000000000002"/>
    <n v="43.158499999999997"/>
    <n v="18.670000000000002"/>
    <n v="24.488499999999995"/>
    <n v="0.56740850585632019"/>
    <n v="2026"/>
    <s v="Q1"/>
    <n v="2"/>
    <x v="1"/>
  </r>
  <r>
    <s v="01641"/>
    <x v="32"/>
    <x v="3"/>
    <x v="13"/>
    <x v="1"/>
    <x v="2"/>
    <x v="0"/>
    <x v="8"/>
    <n v="8"/>
    <n v="102.78"/>
    <n v="0.15"/>
    <n v="50.39"/>
    <n v="698.904"/>
    <n v="403.12"/>
    <n v="295.78399999999999"/>
    <n v="0.42321119924911005"/>
    <n v="2026"/>
    <s v="Q1"/>
    <n v="2"/>
    <x v="1"/>
  </r>
  <r>
    <s v="02014"/>
    <x v="32"/>
    <x v="1"/>
    <x v="11"/>
    <x v="3"/>
    <x v="1"/>
    <x v="3"/>
    <x v="19"/>
    <n v="1"/>
    <n v="123.95"/>
    <n v="0"/>
    <n v="61.32"/>
    <n v="123.95"/>
    <n v="61.32"/>
    <n v="62.63"/>
    <n v="0.50528438886647842"/>
    <n v="2026"/>
    <s v="Q1"/>
    <n v="2"/>
    <x v="1"/>
  </r>
  <r>
    <s v="02642"/>
    <x v="32"/>
    <x v="1"/>
    <x v="11"/>
    <x v="3"/>
    <x v="0"/>
    <x v="3"/>
    <x v="7"/>
    <n v="3"/>
    <n v="199.9"/>
    <n v="0"/>
    <n v="104.18"/>
    <n v="599.70000000000005"/>
    <n v="312.54000000000002"/>
    <n v="287.16000000000003"/>
    <n v="0.47883941970985494"/>
    <n v="2026"/>
    <s v="Q1"/>
    <n v="2"/>
    <x v="1"/>
  </r>
  <r>
    <s v="02929"/>
    <x v="32"/>
    <x v="1"/>
    <x v="12"/>
    <x v="3"/>
    <x v="0"/>
    <x v="1"/>
    <x v="1"/>
    <n v="1"/>
    <n v="93.78"/>
    <n v="0"/>
    <n v="44.21"/>
    <n v="93.78"/>
    <n v="44.21"/>
    <n v="49.57"/>
    <n v="0.52857752185967155"/>
    <n v="2026"/>
    <s v="Q1"/>
    <n v="2"/>
    <x v="1"/>
  </r>
  <r>
    <s v="03855"/>
    <x v="32"/>
    <x v="0"/>
    <x v="0"/>
    <x v="0"/>
    <x v="2"/>
    <x v="4"/>
    <x v="10"/>
    <n v="1"/>
    <n v="39.39"/>
    <n v="0.1"/>
    <n v="15.09"/>
    <n v="35.451000000000001"/>
    <n v="15.09"/>
    <n v="20.361000000000001"/>
    <n v="0.57434204958957435"/>
    <n v="2026"/>
    <s v="Q1"/>
    <n v="2"/>
    <x v="1"/>
  </r>
  <r>
    <s v="04031"/>
    <x v="32"/>
    <x v="0"/>
    <x v="0"/>
    <x v="0"/>
    <x v="1"/>
    <x v="0"/>
    <x v="8"/>
    <n v="6"/>
    <n v="101.64"/>
    <n v="0"/>
    <n v="51.06"/>
    <n v="609.84"/>
    <n v="306.36"/>
    <n v="303.48"/>
    <n v="0.49763872491145217"/>
    <n v="2026"/>
    <s v="Q1"/>
    <n v="2"/>
    <x v="1"/>
  </r>
  <r>
    <s v="00002"/>
    <x v="33"/>
    <x v="0"/>
    <x v="0"/>
    <x v="1"/>
    <x v="2"/>
    <x v="4"/>
    <x v="14"/>
    <n v="12"/>
    <n v="36.74"/>
    <n v="0.2"/>
    <n v="13.53"/>
    <n v="352.70400000000001"/>
    <n v="162.35999999999999"/>
    <n v="190.34400000000002"/>
    <n v="0.53967065868263475"/>
    <n v="2026"/>
    <s v="Q1"/>
    <n v="2"/>
    <x v="1"/>
  </r>
  <r>
    <s v="04228"/>
    <x v="33"/>
    <x v="3"/>
    <x v="8"/>
    <x v="2"/>
    <x v="1"/>
    <x v="1"/>
    <x v="11"/>
    <n v="2"/>
    <n v="154.62"/>
    <n v="0"/>
    <n v="78.209999999999994"/>
    <n v="309.24"/>
    <n v="156.41999999999999"/>
    <n v="152.82000000000002"/>
    <n v="0.49417927823050062"/>
    <n v="2026"/>
    <s v="Q1"/>
    <n v="2"/>
    <x v="1"/>
  </r>
  <r>
    <s v="00928"/>
    <x v="34"/>
    <x v="0"/>
    <x v="0"/>
    <x v="3"/>
    <x v="1"/>
    <x v="3"/>
    <x v="19"/>
    <n v="1"/>
    <n v="125.63"/>
    <n v="0.1"/>
    <n v="60.38"/>
    <n v="113.06699999999999"/>
    <n v="60.38"/>
    <n v="52.686999999999991"/>
    <n v="0.46598034793529497"/>
    <n v="2026"/>
    <s v="Q1"/>
    <n v="2"/>
    <x v="1"/>
  </r>
  <r>
    <s v="00933"/>
    <x v="34"/>
    <x v="1"/>
    <x v="11"/>
    <x v="0"/>
    <x v="1"/>
    <x v="3"/>
    <x v="13"/>
    <n v="2"/>
    <n v="81.59"/>
    <n v="0.1"/>
    <n v="38.64"/>
    <n v="146.86200000000002"/>
    <n v="77.28"/>
    <n v="69.582000000000022"/>
    <n v="0.47379172284185161"/>
    <n v="2026"/>
    <s v="Q1"/>
    <n v="2"/>
    <x v="1"/>
  </r>
  <r>
    <s v="01646"/>
    <x v="34"/>
    <x v="2"/>
    <x v="5"/>
    <x v="0"/>
    <x v="1"/>
    <x v="2"/>
    <x v="9"/>
    <n v="2"/>
    <n v="45.81"/>
    <n v="0.1"/>
    <n v="18.420000000000002"/>
    <n v="82.458000000000013"/>
    <n v="36.840000000000003"/>
    <n v="45.618000000000009"/>
    <n v="0.55322709743141962"/>
    <n v="2026"/>
    <s v="Q1"/>
    <n v="2"/>
    <x v="1"/>
  </r>
  <r>
    <s v="00380"/>
    <x v="35"/>
    <x v="1"/>
    <x v="12"/>
    <x v="0"/>
    <x v="0"/>
    <x v="4"/>
    <x v="12"/>
    <n v="3"/>
    <n v="125.63"/>
    <n v="0"/>
    <n v="71.05"/>
    <n v="376.89"/>
    <n v="213.14999999999998"/>
    <n v="163.74"/>
    <n v="0.43445037013452203"/>
    <n v="2026"/>
    <s v="Q1"/>
    <n v="2"/>
    <x v="1"/>
  </r>
  <r>
    <s v="01723"/>
    <x v="35"/>
    <x v="3"/>
    <x v="8"/>
    <x v="0"/>
    <x v="0"/>
    <x v="0"/>
    <x v="8"/>
    <n v="2"/>
    <n v="101.01"/>
    <n v="0"/>
    <n v="50.26"/>
    <n v="202.02"/>
    <n v="100.52"/>
    <n v="101.50000000000001"/>
    <n v="0.50242550242550243"/>
    <n v="2026"/>
    <s v="Q1"/>
    <n v="2"/>
    <x v="1"/>
  </r>
  <r>
    <s v="02529"/>
    <x v="35"/>
    <x v="3"/>
    <x v="13"/>
    <x v="0"/>
    <x v="0"/>
    <x v="1"/>
    <x v="11"/>
    <n v="6"/>
    <n v="154.22"/>
    <n v="0"/>
    <n v="79.599999999999994"/>
    <n v="925.31999999999994"/>
    <n v="477.59999999999997"/>
    <n v="447.71999999999997"/>
    <n v="0.4838542342108676"/>
    <n v="2026"/>
    <s v="Q1"/>
    <n v="2"/>
    <x v="1"/>
  </r>
  <r>
    <s v="02685"/>
    <x v="35"/>
    <x v="1"/>
    <x v="14"/>
    <x v="0"/>
    <x v="1"/>
    <x v="1"/>
    <x v="17"/>
    <n v="1"/>
    <n v="72.78"/>
    <n v="0.05"/>
    <n v="33.26"/>
    <n v="69.140999999999991"/>
    <n v="33.26"/>
    <n v="35.880999999999993"/>
    <n v="0.51895402149231273"/>
    <n v="2026"/>
    <s v="Q1"/>
    <n v="2"/>
    <x v="1"/>
  </r>
  <r>
    <s v="02793"/>
    <x v="35"/>
    <x v="1"/>
    <x v="14"/>
    <x v="1"/>
    <x v="2"/>
    <x v="3"/>
    <x v="19"/>
    <n v="3"/>
    <n v="122.69"/>
    <n v="0.05"/>
    <n v="62.08"/>
    <n v="349.66649999999998"/>
    <n v="186.24"/>
    <n v="163.42649999999998"/>
    <n v="0.46737820180085876"/>
    <n v="2026"/>
    <s v="Q1"/>
    <n v="2"/>
    <x v="1"/>
  </r>
  <r>
    <s v="00346"/>
    <x v="36"/>
    <x v="1"/>
    <x v="1"/>
    <x v="0"/>
    <x v="2"/>
    <x v="0"/>
    <x v="8"/>
    <n v="3"/>
    <n v="103.22"/>
    <n v="0"/>
    <n v="50.74"/>
    <n v="309.65999999999997"/>
    <n v="152.22"/>
    <n v="157.43999999999997"/>
    <n v="0.50842859910869986"/>
    <n v="2026"/>
    <s v="Q1"/>
    <n v="2"/>
    <x v="1"/>
  </r>
  <r>
    <s v="00539"/>
    <x v="36"/>
    <x v="0"/>
    <x v="15"/>
    <x v="3"/>
    <x v="1"/>
    <x v="1"/>
    <x v="1"/>
    <n v="3"/>
    <n v="92.96"/>
    <n v="0.15"/>
    <n v="44.56"/>
    <n v="237.048"/>
    <n v="133.68"/>
    <n v="103.36799999999999"/>
    <n v="0.43606358205932971"/>
    <n v="2026"/>
    <s v="Q1"/>
    <n v="2"/>
    <x v="1"/>
  </r>
  <r>
    <s v="01368"/>
    <x v="36"/>
    <x v="1"/>
    <x v="12"/>
    <x v="2"/>
    <x v="1"/>
    <x v="2"/>
    <x v="2"/>
    <n v="1"/>
    <n v="36.520000000000003"/>
    <n v="0"/>
    <n v="13.94"/>
    <n v="36.520000000000003"/>
    <n v="13.94"/>
    <n v="22.580000000000005"/>
    <n v="0.61829134720700996"/>
    <n v="2026"/>
    <s v="Q1"/>
    <n v="2"/>
    <x v="1"/>
  </r>
  <r>
    <s v="03506"/>
    <x v="36"/>
    <x v="0"/>
    <x v="0"/>
    <x v="2"/>
    <x v="0"/>
    <x v="4"/>
    <x v="16"/>
    <n v="3"/>
    <n v="50.65"/>
    <n v="0"/>
    <n v="21.49"/>
    <n v="151.94999999999999"/>
    <n v="64.47"/>
    <n v="87.47999999999999"/>
    <n v="0.57571569595261596"/>
    <n v="2026"/>
    <s v="Q1"/>
    <n v="2"/>
    <x v="1"/>
  </r>
  <r>
    <s v="01314"/>
    <x v="37"/>
    <x v="3"/>
    <x v="4"/>
    <x v="0"/>
    <x v="0"/>
    <x v="2"/>
    <x v="2"/>
    <n v="2"/>
    <n v="37.03"/>
    <n v="0.15"/>
    <n v="13.87"/>
    <n v="62.951000000000001"/>
    <n v="27.74"/>
    <n v="35.210999999999999"/>
    <n v="0.55933980397451988"/>
    <n v="2026"/>
    <s v="Q1"/>
    <n v="2"/>
    <x v="1"/>
  </r>
  <r>
    <s v="02092"/>
    <x v="37"/>
    <x v="2"/>
    <x v="2"/>
    <x v="0"/>
    <x v="1"/>
    <x v="4"/>
    <x v="14"/>
    <n v="1"/>
    <n v="36.619999999999997"/>
    <n v="0"/>
    <n v="13.55"/>
    <n v="36.619999999999997"/>
    <n v="13.55"/>
    <n v="23.069999999999997"/>
    <n v="0.62998361551064985"/>
    <n v="2026"/>
    <s v="Q1"/>
    <n v="2"/>
    <x v="1"/>
  </r>
  <r>
    <s v="05083"/>
    <x v="37"/>
    <x v="2"/>
    <x v="16"/>
    <x v="2"/>
    <x v="0"/>
    <x v="3"/>
    <x v="13"/>
    <n v="1"/>
    <n v="81.47"/>
    <n v="0"/>
    <n v="39.18"/>
    <n v="81.47"/>
    <n v="39.18"/>
    <n v="42.29"/>
    <n v="0.51908678040996681"/>
    <n v="2026"/>
    <s v="Q1"/>
    <n v="2"/>
    <x v="1"/>
  </r>
  <r>
    <s v="00582"/>
    <x v="38"/>
    <x v="1"/>
    <x v="1"/>
    <x v="1"/>
    <x v="0"/>
    <x v="3"/>
    <x v="19"/>
    <n v="12"/>
    <n v="122.75"/>
    <n v="0.15"/>
    <n v="62.51"/>
    <n v="1252.05"/>
    <n v="750.12"/>
    <n v="501.92999999999995"/>
    <n v="0.40088654606445429"/>
    <n v="2026"/>
    <s v="Q1"/>
    <n v="2"/>
    <x v="1"/>
  </r>
  <r>
    <s v="00902"/>
    <x v="38"/>
    <x v="0"/>
    <x v="9"/>
    <x v="0"/>
    <x v="2"/>
    <x v="4"/>
    <x v="16"/>
    <n v="1"/>
    <n v="50.38"/>
    <n v="0.05"/>
    <n v="21.95"/>
    <n v="47.860999999999997"/>
    <n v="21.95"/>
    <n v="25.910999999999998"/>
    <n v="0.54138024696516995"/>
    <n v="2026"/>
    <s v="Q1"/>
    <n v="2"/>
    <x v="1"/>
  </r>
  <r>
    <s v="02396"/>
    <x v="38"/>
    <x v="3"/>
    <x v="7"/>
    <x v="0"/>
    <x v="2"/>
    <x v="4"/>
    <x v="16"/>
    <n v="2"/>
    <n v="50.4"/>
    <n v="0"/>
    <n v="21.43"/>
    <n v="100.8"/>
    <n v="42.86"/>
    <n v="57.94"/>
    <n v="0.57480158730158726"/>
    <n v="2026"/>
    <s v="Q1"/>
    <n v="2"/>
    <x v="1"/>
  </r>
  <r>
    <s v="02494"/>
    <x v="38"/>
    <x v="2"/>
    <x v="5"/>
    <x v="0"/>
    <x v="1"/>
    <x v="1"/>
    <x v="17"/>
    <n v="1"/>
    <n v="69.98"/>
    <n v="0"/>
    <n v="33.21"/>
    <n v="69.98"/>
    <n v="33.21"/>
    <n v="36.770000000000003"/>
    <n v="0.52543583881108891"/>
    <n v="2026"/>
    <s v="Q1"/>
    <n v="2"/>
    <x v="1"/>
  </r>
  <r>
    <s v="02925"/>
    <x v="38"/>
    <x v="0"/>
    <x v="0"/>
    <x v="2"/>
    <x v="1"/>
    <x v="1"/>
    <x v="1"/>
    <n v="3"/>
    <n v="90.04"/>
    <n v="0.05"/>
    <n v="45.25"/>
    <n v="256.61399999999998"/>
    <n v="135.75"/>
    <n v="120.86399999999998"/>
    <n v="0.47099534709719654"/>
    <n v="2026"/>
    <s v="Q1"/>
    <n v="2"/>
    <x v="1"/>
  </r>
  <r>
    <s v="03614"/>
    <x v="38"/>
    <x v="1"/>
    <x v="14"/>
    <x v="0"/>
    <x v="1"/>
    <x v="4"/>
    <x v="16"/>
    <n v="3"/>
    <n v="51.18"/>
    <n v="0"/>
    <n v="21.95"/>
    <n v="153.54"/>
    <n v="65.849999999999994"/>
    <n v="87.69"/>
    <n v="0.57112153184837833"/>
    <n v="2026"/>
    <s v="Q1"/>
    <n v="2"/>
    <x v="1"/>
  </r>
  <r>
    <s v="04360"/>
    <x v="38"/>
    <x v="0"/>
    <x v="15"/>
    <x v="0"/>
    <x v="1"/>
    <x v="2"/>
    <x v="2"/>
    <n v="1"/>
    <n v="35.69"/>
    <n v="0"/>
    <n v="13.38"/>
    <n v="35.69"/>
    <n v="13.38"/>
    <n v="22.309999999999995"/>
    <n v="0.62510507144858496"/>
    <n v="2026"/>
    <s v="Q1"/>
    <n v="2"/>
    <x v="1"/>
  </r>
  <r>
    <s v="04582"/>
    <x v="38"/>
    <x v="3"/>
    <x v="7"/>
    <x v="0"/>
    <x v="1"/>
    <x v="0"/>
    <x v="4"/>
    <n v="3"/>
    <n v="50.29"/>
    <n v="0.05"/>
    <n v="22.87"/>
    <n v="143.32650000000001"/>
    <n v="68.61"/>
    <n v="74.716500000000011"/>
    <n v="0.52130275978273388"/>
    <n v="2026"/>
    <s v="Q1"/>
    <n v="2"/>
    <x v="1"/>
  </r>
  <r>
    <s v="04381"/>
    <x v="39"/>
    <x v="1"/>
    <x v="12"/>
    <x v="3"/>
    <x v="0"/>
    <x v="3"/>
    <x v="7"/>
    <n v="1"/>
    <n v="194.32"/>
    <n v="0.05"/>
    <n v="102.52"/>
    <n v="184.60399999999998"/>
    <n v="102.52"/>
    <n v="82.083999999999989"/>
    <n v="0.44464908669367942"/>
    <n v="2026"/>
    <s v="Q1"/>
    <n v="2"/>
    <x v="1"/>
  </r>
  <r>
    <s v="04964"/>
    <x v="39"/>
    <x v="3"/>
    <x v="13"/>
    <x v="2"/>
    <x v="1"/>
    <x v="4"/>
    <x v="10"/>
    <n v="4"/>
    <n v="40.44"/>
    <n v="0"/>
    <n v="14.75"/>
    <n v="161.76"/>
    <n v="59"/>
    <n v="102.75999999999999"/>
    <n v="0.63526211671612265"/>
    <n v="2026"/>
    <s v="Q1"/>
    <n v="2"/>
    <x v="1"/>
  </r>
  <r>
    <s v="00255"/>
    <x v="40"/>
    <x v="3"/>
    <x v="7"/>
    <x v="0"/>
    <x v="1"/>
    <x v="2"/>
    <x v="15"/>
    <n v="3"/>
    <n v="134.53"/>
    <n v="0.1"/>
    <n v="69.12"/>
    <n v="363.23100000000005"/>
    <n v="207.36"/>
    <n v="155.87100000000004"/>
    <n v="0.42912361555043488"/>
    <n v="2026"/>
    <s v="Q1"/>
    <n v="2"/>
    <x v="1"/>
  </r>
  <r>
    <s v="02178"/>
    <x v="40"/>
    <x v="2"/>
    <x v="2"/>
    <x v="3"/>
    <x v="1"/>
    <x v="1"/>
    <x v="11"/>
    <n v="6"/>
    <n v="154.05000000000001"/>
    <n v="0"/>
    <n v="79.25"/>
    <n v="924.30000000000007"/>
    <n v="475.5"/>
    <n v="448.80000000000007"/>
    <n v="0.4855566374553717"/>
    <n v="2026"/>
    <s v="Q1"/>
    <n v="2"/>
    <x v="1"/>
  </r>
  <r>
    <s v="03416"/>
    <x v="40"/>
    <x v="2"/>
    <x v="2"/>
    <x v="0"/>
    <x v="1"/>
    <x v="2"/>
    <x v="15"/>
    <n v="1"/>
    <n v="135.4"/>
    <n v="0"/>
    <n v="67.56"/>
    <n v="135.4"/>
    <n v="67.56"/>
    <n v="67.84"/>
    <n v="0.50103397341211231"/>
    <n v="2026"/>
    <s v="Q1"/>
    <n v="2"/>
    <x v="1"/>
  </r>
  <r>
    <s v="03854"/>
    <x v="40"/>
    <x v="0"/>
    <x v="0"/>
    <x v="0"/>
    <x v="1"/>
    <x v="0"/>
    <x v="6"/>
    <n v="2"/>
    <n v="41.03"/>
    <n v="0"/>
    <n v="16.260000000000002"/>
    <n v="82.06"/>
    <n v="32.520000000000003"/>
    <n v="49.54"/>
    <n v="0.60370460638557155"/>
    <n v="2026"/>
    <s v="Q1"/>
    <n v="2"/>
    <x v="1"/>
  </r>
  <r>
    <s v="03952"/>
    <x v="40"/>
    <x v="3"/>
    <x v="8"/>
    <x v="3"/>
    <x v="1"/>
    <x v="0"/>
    <x v="0"/>
    <n v="1"/>
    <n v="81.44"/>
    <n v="0.05"/>
    <n v="43.9"/>
    <n v="77.367999999999995"/>
    <n v="43.9"/>
    <n v="33.467999999999996"/>
    <n v="0.43258194602419603"/>
    <n v="2026"/>
    <s v="Q1"/>
    <n v="2"/>
    <x v="1"/>
  </r>
  <r>
    <s v="04076"/>
    <x v="40"/>
    <x v="0"/>
    <x v="0"/>
    <x v="1"/>
    <x v="2"/>
    <x v="3"/>
    <x v="19"/>
    <n v="8"/>
    <n v="122.19"/>
    <n v="0.1"/>
    <n v="60"/>
    <n v="879.76800000000003"/>
    <n v="480"/>
    <n v="399.76800000000003"/>
    <n v="0.45440161497121973"/>
    <n v="2026"/>
    <s v="Q1"/>
    <n v="2"/>
    <x v="1"/>
  </r>
  <r>
    <s v="04156"/>
    <x v="40"/>
    <x v="2"/>
    <x v="16"/>
    <x v="2"/>
    <x v="0"/>
    <x v="1"/>
    <x v="3"/>
    <n v="2"/>
    <n v="146.33000000000001"/>
    <n v="0.1"/>
    <n v="81.34"/>
    <n v="263.39400000000001"/>
    <n v="162.68"/>
    <n v="100.714"/>
    <n v="0.38237013751262366"/>
    <n v="2026"/>
    <s v="Q1"/>
    <n v="2"/>
    <x v="1"/>
  </r>
  <r>
    <s v="04260"/>
    <x v="40"/>
    <x v="2"/>
    <x v="16"/>
    <x v="3"/>
    <x v="0"/>
    <x v="2"/>
    <x v="15"/>
    <n v="1"/>
    <n v="131.24"/>
    <n v="0.05"/>
    <n v="66.14"/>
    <n v="124.678"/>
    <n v="66.14"/>
    <n v="58.537999999999997"/>
    <n v="0.46951346669019395"/>
    <n v="2026"/>
    <s v="Q1"/>
    <n v="2"/>
    <x v="1"/>
  </r>
  <r>
    <s v="04294"/>
    <x v="40"/>
    <x v="1"/>
    <x v="1"/>
    <x v="1"/>
    <x v="1"/>
    <x v="4"/>
    <x v="16"/>
    <n v="5"/>
    <n v="51.37"/>
    <n v="0.05"/>
    <n v="21.81"/>
    <n v="244.00749999999996"/>
    <n v="109.05"/>
    <n v="134.95749999999998"/>
    <n v="0.55308750755612024"/>
    <n v="2026"/>
    <s v="Q1"/>
    <n v="2"/>
    <x v="1"/>
  </r>
  <r>
    <s v="01019"/>
    <x v="41"/>
    <x v="1"/>
    <x v="12"/>
    <x v="2"/>
    <x v="1"/>
    <x v="3"/>
    <x v="19"/>
    <n v="5"/>
    <n v="121.94"/>
    <n v="0"/>
    <n v="62.3"/>
    <n v="609.70000000000005"/>
    <n v="311.5"/>
    <n v="298.20000000000005"/>
    <n v="0.48909299655568317"/>
    <n v="2026"/>
    <s v="Q1"/>
    <n v="2"/>
    <x v="1"/>
  </r>
  <r>
    <s v="01471"/>
    <x v="41"/>
    <x v="0"/>
    <x v="0"/>
    <x v="0"/>
    <x v="0"/>
    <x v="3"/>
    <x v="19"/>
    <n v="4"/>
    <n v="124.55"/>
    <n v="0"/>
    <n v="60.41"/>
    <n v="498.2"/>
    <n v="241.64"/>
    <n v="256.56"/>
    <n v="0.51497390606182258"/>
    <n v="2026"/>
    <s v="Q1"/>
    <n v="2"/>
    <x v="1"/>
  </r>
  <r>
    <s v="02520"/>
    <x v="41"/>
    <x v="1"/>
    <x v="14"/>
    <x v="1"/>
    <x v="2"/>
    <x v="3"/>
    <x v="5"/>
    <n v="10"/>
    <n v="343.77"/>
    <n v="0.15"/>
    <n v="195.29"/>
    <n v="2922.0449999999996"/>
    <n v="1952.8999999999999"/>
    <n v="969.14499999999975"/>
    <n v="0.33166669233362245"/>
    <n v="2026"/>
    <s v="Q1"/>
    <n v="2"/>
    <x v="1"/>
  </r>
  <r>
    <s v="04649"/>
    <x v="41"/>
    <x v="1"/>
    <x v="1"/>
    <x v="3"/>
    <x v="0"/>
    <x v="0"/>
    <x v="0"/>
    <n v="1"/>
    <n v="81.819999999999993"/>
    <n v="0.05"/>
    <n v="43.83"/>
    <n v="77.728999999999985"/>
    <n v="43.83"/>
    <n v="33.898999999999987"/>
    <n v="0.43611779387358635"/>
    <n v="2026"/>
    <s v="Q1"/>
    <n v="2"/>
    <x v="1"/>
  </r>
  <r>
    <s v="04545"/>
    <x v="42"/>
    <x v="0"/>
    <x v="9"/>
    <x v="2"/>
    <x v="1"/>
    <x v="2"/>
    <x v="2"/>
    <n v="1"/>
    <n v="36.58"/>
    <n v="0.1"/>
    <n v="13.76"/>
    <n v="32.921999999999997"/>
    <n v="13.76"/>
    <n v="19.161999999999999"/>
    <n v="0.58204240325618128"/>
    <n v="2026"/>
    <s v="Q1"/>
    <n v="2"/>
    <x v="1"/>
  </r>
  <r>
    <s v="00285"/>
    <x v="43"/>
    <x v="3"/>
    <x v="8"/>
    <x v="2"/>
    <x v="1"/>
    <x v="1"/>
    <x v="1"/>
    <n v="4"/>
    <n v="92.87"/>
    <n v="0"/>
    <n v="44.95"/>
    <n v="371.48"/>
    <n v="179.8"/>
    <n v="191.68"/>
    <n v="0.51599009367933668"/>
    <n v="2026"/>
    <s v="Q1"/>
    <n v="2"/>
    <x v="1"/>
  </r>
  <r>
    <s v="01499"/>
    <x v="43"/>
    <x v="3"/>
    <x v="8"/>
    <x v="0"/>
    <x v="1"/>
    <x v="0"/>
    <x v="6"/>
    <n v="2"/>
    <n v="41.21"/>
    <n v="0"/>
    <n v="16.64"/>
    <n v="82.42"/>
    <n v="33.28"/>
    <n v="49.14"/>
    <n v="0.59621451104100942"/>
    <n v="2026"/>
    <s v="Q1"/>
    <n v="2"/>
    <x v="1"/>
  </r>
  <r>
    <s v="02615"/>
    <x v="43"/>
    <x v="0"/>
    <x v="15"/>
    <x v="0"/>
    <x v="0"/>
    <x v="1"/>
    <x v="11"/>
    <n v="6"/>
    <n v="155.79"/>
    <n v="0"/>
    <n v="77.48"/>
    <n v="934.74"/>
    <n v="464.88"/>
    <n v="469.86"/>
    <n v="0.50266384235188399"/>
    <n v="2026"/>
    <s v="Q1"/>
    <n v="2"/>
    <x v="1"/>
  </r>
  <r>
    <s v="00479"/>
    <x v="44"/>
    <x v="0"/>
    <x v="0"/>
    <x v="0"/>
    <x v="0"/>
    <x v="4"/>
    <x v="16"/>
    <n v="2"/>
    <n v="50.16"/>
    <n v="0.1"/>
    <n v="21.48"/>
    <n v="90.287999999999997"/>
    <n v="42.96"/>
    <n v="47.327999999999996"/>
    <n v="0.52418926103136632"/>
    <n v="2026"/>
    <s v="Q1"/>
    <n v="2"/>
    <x v="1"/>
  </r>
  <r>
    <s v="04069"/>
    <x v="44"/>
    <x v="3"/>
    <x v="8"/>
    <x v="0"/>
    <x v="1"/>
    <x v="1"/>
    <x v="3"/>
    <n v="4"/>
    <n v="140.63999999999999"/>
    <n v="0"/>
    <n v="77.510000000000005"/>
    <n v="562.55999999999995"/>
    <n v="310.04000000000002"/>
    <n v="252.51999999999992"/>
    <n v="0.4488765642775881"/>
    <n v="2026"/>
    <s v="Q1"/>
    <n v="2"/>
    <x v="1"/>
  </r>
  <r>
    <s v="04588"/>
    <x v="44"/>
    <x v="0"/>
    <x v="0"/>
    <x v="3"/>
    <x v="1"/>
    <x v="3"/>
    <x v="13"/>
    <n v="1"/>
    <n v="80.680000000000007"/>
    <n v="0"/>
    <n v="39.630000000000003"/>
    <n v="80.680000000000007"/>
    <n v="39.630000000000003"/>
    <n v="41.050000000000004"/>
    <n v="0.50880019831432821"/>
    <n v="2026"/>
    <s v="Q1"/>
    <n v="2"/>
    <x v="1"/>
  </r>
  <r>
    <s v="00014"/>
    <x v="45"/>
    <x v="0"/>
    <x v="0"/>
    <x v="1"/>
    <x v="2"/>
    <x v="2"/>
    <x v="18"/>
    <n v="3"/>
    <n v="162.44999999999999"/>
    <n v="0.05"/>
    <n v="86.43"/>
    <n v="462.98249999999996"/>
    <n v="259.29000000000002"/>
    <n v="203.69249999999994"/>
    <n v="0.43995723380473334"/>
    <n v="2026"/>
    <s v="Q1"/>
    <n v="2"/>
    <x v="1"/>
  </r>
  <r>
    <s v="00303"/>
    <x v="45"/>
    <x v="1"/>
    <x v="6"/>
    <x v="3"/>
    <x v="0"/>
    <x v="0"/>
    <x v="8"/>
    <n v="2"/>
    <n v="102.12"/>
    <n v="0.15"/>
    <n v="51.03"/>
    <n v="173.60400000000001"/>
    <n v="102.06"/>
    <n v="71.544000000000011"/>
    <n v="0.41211032003870884"/>
    <n v="2026"/>
    <s v="Q1"/>
    <n v="2"/>
    <x v="1"/>
  </r>
  <r>
    <s v="01197"/>
    <x v="46"/>
    <x v="2"/>
    <x v="3"/>
    <x v="0"/>
    <x v="1"/>
    <x v="0"/>
    <x v="8"/>
    <n v="2"/>
    <n v="101.77"/>
    <n v="0"/>
    <n v="51.34"/>
    <n v="203.54"/>
    <n v="102.68"/>
    <n v="100.85999999999999"/>
    <n v="0.49552913432249185"/>
    <n v="2026"/>
    <s v="Q1"/>
    <n v="2"/>
    <x v="1"/>
  </r>
  <r>
    <s v="02714"/>
    <x v="46"/>
    <x v="0"/>
    <x v="15"/>
    <x v="0"/>
    <x v="2"/>
    <x v="1"/>
    <x v="11"/>
    <n v="3"/>
    <n v="153.24"/>
    <n v="0.15"/>
    <n v="77.61"/>
    <n v="390.762"/>
    <n v="232.82999999999998"/>
    <n v="157.93200000000002"/>
    <n v="0.40416417154175693"/>
    <n v="2026"/>
    <s v="Q1"/>
    <n v="2"/>
    <x v="1"/>
  </r>
  <r>
    <s v="02753"/>
    <x v="46"/>
    <x v="3"/>
    <x v="4"/>
    <x v="3"/>
    <x v="0"/>
    <x v="1"/>
    <x v="3"/>
    <n v="1"/>
    <n v="140.47"/>
    <n v="0"/>
    <n v="79.66"/>
    <n v="140.47"/>
    <n v="79.66"/>
    <n v="60.81"/>
    <n v="0.43290382288033036"/>
    <n v="2026"/>
    <s v="Q1"/>
    <n v="2"/>
    <x v="1"/>
  </r>
  <r>
    <s v="03901"/>
    <x v="46"/>
    <x v="3"/>
    <x v="7"/>
    <x v="2"/>
    <x v="1"/>
    <x v="1"/>
    <x v="17"/>
    <n v="4"/>
    <n v="70.67"/>
    <n v="0.05"/>
    <n v="32.96"/>
    <n v="268.54599999999999"/>
    <n v="131.84"/>
    <n v="136.70599999999999"/>
    <n v="0.50905990035226734"/>
    <n v="2026"/>
    <s v="Q1"/>
    <n v="2"/>
    <x v="1"/>
  </r>
  <r>
    <s v="00594"/>
    <x v="47"/>
    <x v="0"/>
    <x v="15"/>
    <x v="2"/>
    <x v="2"/>
    <x v="2"/>
    <x v="15"/>
    <n v="3"/>
    <n v="134.91"/>
    <n v="0"/>
    <n v="67.69"/>
    <n v="404.73"/>
    <n v="203.07"/>
    <n v="201.66000000000003"/>
    <n v="0.49825809799125348"/>
    <n v="2026"/>
    <s v="Q1"/>
    <n v="2"/>
    <x v="1"/>
  </r>
  <r>
    <s v="00624"/>
    <x v="47"/>
    <x v="2"/>
    <x v="2"/>
    <x v="0"/>
    <x v="2"/>
    <x v="1"/>
    <x v="17"/>
    <n v="1"/>
    <n v="70.86"/>
    <n v="0.1"/>
    <n v="33.299999999999997"/>
    <n v="63.774000000000001"/>
    <n v="33.299999999999997"/>
    <n v="30.474000000000004"/>
    <n v="0.47784363533728486"/>
    <n v="2026"/>
    <s v="Q1"/>
    <n v="2"/>
    <x v="1"/>
  </r>
  <r>
    <s v="01013"/>
    <x v="47"/>
    <x v="1"/>
    <x v="12"/>
    <x v="2"/>
    <x v="1"/>
    <x v="0"/>
    <x v="8"/>
    <n v="1"/>
    <n v="104.35"/>
    <n v="0"/>
    <n v="51.49"/>
    <n v="104.35"/>
    <n v="51.49"/>
    <n v="52.859999999999992"/>
    <n v="0.50656444657402966"/>
    <n v="2026"/>
    <s v="Q1"/>
    <n v="2"/>
    <x v="1"/>
  </r>
  <r>
    <s v="01100"/>
    <x v="47"/>
    <x v="3"/>
    <x v="8"/>
    <x v="0"/>
    <x v="0"/>
    <x v="4"/>
    <x v="12"/>
    <n v="2"/>
    <n v="120.48"/>
    <n v="0"/>
    <n v="70.680000000000007"/>
    <n v="240.96"/>
    <n v="141.36000000000001"/>
    <n v="99.6"/>
    <n v="0.4133466135458167"/>
    <n v="2026"/>
    <s v="Q1"/>
    <n v="2"/>
    <x v="1"/>
  </r>
  <r>
    <s v="02353"/>
    <x v="47"/>
    <x v="1"/>
    <x v="12"/>
    <x v="0"/>
    <x v="0"/>
    <x v="3"/>
    <x v="5"/>
    <n v="1"/>
    <n v="339.52"/>
    <n v="0.1"/>
    <n v="191.19"/>
    <n v="305.56799999999998"/>
    <n v="191.19"/>
    <n v="114.37799999999999"/>
    <n v="0.3743127552623311"/>
    <n v="2026"/>
    <s v="Q1"/>
    <n v="2"/>
    <x v="1"/>
  </r>
  <r>
    <s v="03020"/>
    <x v="47"/>
    <x v="1"/>
    <x v="14"/>
    <x v="1"/>
    <x v="2"/>
    <x v="1"/>
    <x v="11"/>
    <n v="5"/>
    <n v="154.72999999999999"/>
    <n v="0.1"/>
    <n v="77.42"/>
    <n v="696.28499999999997"/>
    <n v="387.1"/>
    <n v="309.18499999999995"/>
    <n v="0.44404949122844806"/>
    <n v="2026"/>
    <s v="Q1"/>
    <n v="2"/>
    <x v="1"/>
  </r>
  <r>
    <s v="03227"/>
    <x v="47"/>
    <x v="2"/>
    <x v="5"/>
    <x v="2"/>
    <x v="2"/>
    <x v="1"/>
    <x v="1"/>
    <n v="4"/>
    <n v="93.98"/>
    <n v="0.05"/>
    <n v="44.6"/>
    <n v="357.12400000000002"/>
    <n v="178.4"/>
    <n v="178.72400000000002"/>
    <n v="0.50045362395134463"/>
    <n v="2026"/>
    <s v="Q1"/>
    <n v="2"/>
    <x v="1"/>
  </r>
  <r>
    <s v="03530"/>
    <x v="47"/>
    <x v="0"/>
    <x v="0"/>
    <x v="0"/>
    <x v="1"/>
    <x v="3"/>
    <x v="5"/>
    <n v="2"/>
    <n v="336.83"/>
    <n v="0"/>
    <n v="194.42"/>
    <n v="673.66"/>
    <n v="388.84"/>
    <n v="284.82"/>
    <n v="0.42279488169106078"/>
    <n v="2026"/>
    <s v="Q1"/>
    <n v="2"/>
    <x v="1"/>
  </r>
  <r>
    <s v="00006"/>
    <x v="48"/>
    <x v="3"/>
    <x v="8"/>
    <x v="2"/>
    <x v="0"/>
    <x v="3"/>
    <x v="5"/>
    <n v="1"/>
    <n v="338.93"/>
    <n v="0"/>
    <n v="197.92"/>
    <n v="338.93"/>
    <n v="197.92"/>
    <n v="141.01000000000002"/>
    <n v="0.41604461098161866"/>
    <n v="2026"/>
    <s v="Q1"/>
    <n v="2"/>
    <x v="1"/>
  </r>
  <r>
    <s v="02038"/>
    <x v="48"/>
    <x v="0"/>
    <x v="9"/>
    <x v="0"/>
    <x v="1"/>
    <x v="3"/>
    <x v="19"/>
    <n v="5"/>
    <n v="122.72"/>
    <n v="0"/>
    <n v="62.41"/>
    <n v="613.6"/>
    <n v="312.04999999999995"/>
    <n v="301.55000000000007"/>
    <n v="0.49144393741851378"/>
    <n v="2026"/>
    <s v="Q1"/>
    <n v="2"/>
    <x v="1"/>
  </r>
  <r>
    <s v="04104"/>
    <x v="48"/>
    <x v="3"/>
    <x v="4"/>
    <x v="0"/>
    <x v="1"/>
    <x v="2"/>
    <x v="15"/>
    <n v="4"/>
    <n v="135.63"/>
    <n v="0.05"/>
    <n v="65.900000000000006"/>
    <n v="515.39400000000001"/>
    <n v="263.60000000000002"/>
    <n v="251.79399999999998"/>
    <n v="0.4885466264644136"/>
    <n v="2026"/>
    <s v="Q1"/>
    <n v="2"/>
    <x v="1"/>
  </r>
  <r>
    <s v="01072"/>
    <x v="49"/>
    <x v="2"/>
    <x v="16"/>
    <x v="0"/>
    <x v="0"/>
    <x v="3"/>
    <x v="13"/>
    <n v="2"/>
    <n v="81.34"/>
    <n v="0.05"/>
    <n v="40.64"/>
    <n v="154.54599999999999"/>
    <n v="81.28"/>
    <n v="73.265999999999991"/>
    <n v="0.47407244445019603"/>
    <n v="2026"/>
    <s v="Q1"/>
    <n v="2"/>
    <x v="1"/>
  </r>
  <r>
    <s v="02435"/>
    <x v="49"/>
    <x v="2"/>
    <x v="3"/>
    <x v="0"/>
    <x v="1"/>
    <x v="0"/>
    <x v="6"/>
    <n v="1"/>
    <n v="41.01"/>
    <n v="0.05"/>
    <n v="16.489999999999998"/>
    <n v="38.959499999999998"/>
    <n v="16.489999999999998"/>
    <n v="22.4695"/>
    <n v="0.57673994789460847"/>
    <n v="2026"/>
    <s v="Q1"/>
    <n v="2"/>
    <x v="1"/>
  </r>
  <r>
    <s v="04476"/>
    <x v="49"/>
    <x v="1"/>
    <x v="11"/>
    <x v="3"/>
    <x v="2"/>
    <x v="1"/>
    <x v="11"/>
    <n v="2"/>
    <n v="153.03"/>
    <n v="0"/>
    <n v="81.02"/>
    <n v="306.06"/>
    <n v="162.04"/>
    <n v="144.02000000000001"/>
    <n v="0.47056132784421356"/>
    <n v="2026"/>
    <s v="Q1"/>
    <n v="2"/>
    <x v="1"/>
  </r>
  <r>
    <s v="00174"/>
    <x v="50"/>
    <x v="1"/>
    <x v="11"/>
    <x v="0"/>
    <x v="1"/>
    <x v="4"/>
    <x v="12"/>
    <n v="2"/>
    <n v="124.92"/>
    <n v="0"/>
    <n v="69.98"/>
    <n v="249.84"/>
    <n v="139.96"/>
    <n v="109.88"/>
    <n v="0.43980147294268329"/>
    <n v="2026"/>
    <s v="Q1"/>
    <n v="2"/>
    <x v="1"/>
  </r>
  <r>
    <s v="00304"/>
    <x v="50"/>
    <x v="1"/>
    <x v="12"/>
    <x v="0"/>
    <x v="2"/>
    <x v="2"/>
    <x v="15"/>
    <n v="2"/>
    <n v="136.55000000000001"/>
    <n v="0"/>
    <n v="68.84"/>
    <n v="273.10000000000002"/>
    <n v="137.68"/>
    <n v="135.42000000000002"/>
    <n v="0.49586232149395826"/>
    <n v="2026"/>
    <s v="Q1"/>
    <n v="2"/>
    <x v="1"/>
  </r>
  <r>
    <s v="00404"/>
    <x v="50"/>
    <x v="2"/>
    <x v="5"/>
    <x v="1"/>
    <x v="2"/>
    <x v="3"/>
    <x v="19"/>
    <n v="15"/>
    <n v="121.98"/>
    <n v="0.1"/>
    <n v="59.86"/>
    <n v="1646.73"/>
    <n v="897.9"/>
    <n v="748.83"/>
    <n v="0.45473757082217486"/>
    <n v="2026"/>
    <s v="Q1"/>
    <n v="2"/>
    <x v="1"/>
  </r>
  <r>
    <s v="00675"/>
    <x v="50"/>
    <x v="1"/>
    <x v="12"/>
    <x v="0"/>
    <x v="1"/>
    <x v="2"/>
    <x v="9"/>
    <n v="1"/>
    <n v="45.54"/>
    <n v="0"/>
    <n v="18.29"/>
    <n v="45.54"/>
    <n v="18.29"/>
    <n v="27.25"/>
    <n v="0.59837505489679399"/>
    <n v="2026"/>
    <s v="Q1"/>
    <n v="2"/>
    <x v="1"/>
  </r>
  <r>
    <s v="00940"/>
    <x v="50"/>
    <x v="2"/>
    <x v="3"/>
    <x v="3"/>
    <x v="0"/>
    <x v="4"/>
    <x v="16"/>
    <n v="1"/>
    <n v="51.73"/>
    <n v="0"/>
    <n v="21.83"/>
    <n v="51.73"/>
    <n v="21.83"/>
    <n v="29.9"/>
    <n v="0.57800115986854828"/>
    <n v="2026"/>
    <s v="Q1"/>
    <n v="2"/>
    <x v="1"/>
  </r>
  <r>
    <s v="02375"/>
    <x v="50"/>
    <x v="1"/>
    <x v="12"/>
    <x v="3"/>
    <x v="0"/>
    <x v="3"/>
    <x v="13"/>
    <n v="2"/>
    <n v="80.510000000000005"/>
    <n v="0.05"/>
    <n v="38.630000000000003"/>
    <n v="152.96899999999999"/>
    <n v="77.260000000000005"/>
    <n v="75.708999999999989"/>
    <n v="0.4949303453640933"/>
    <n v="2026"/>
    <s v="Q1"/>
    <n v="2"/>
    <x v="1"/>
  </r>
  <r>
    <s v="04184"/>
    <x v="50"/>
    <x v="3"/>
    <x v="7"/>
    <x v="0"/>
    <x v="1"/>
    <x v="4"/>
    <x v="14"/>
    <n v="1"/>
    <n v="36.31"/>
    <n v="0"/>
    <n v="14"/>
    <n v="36.31"/>
    <n v="14"/>
    <n v="22.310000000000002"/>
    <n v="0.61443128614706699"/>
    <n v="2026"/>
    <s v="Q1"/>
    <n v="2"/>
    <x v="1"/>
  </r>
  <r>
    <s v="04390"/>
    <x v="50"/>
    <x v="2"/>
    <x v="16"/>
    <x v="0"/>
    <x v="0"/>
    <x v="0"/>
    <x v="0"/>
    <n v="1"/>
    <n v="82.86"/>
    <n v="0.05"/>
    <n v="42.3"/>
    <n v="78.716999999999999"/>
    <n v="42.3"/>
    <n v="36.417000000000002"/>
    <n v="0.46263196005945351"/>
    <n v="2026"/>
    <s v="Q1"/>
    <n v="2"/>
    <x v="1"/>
  </r>
  <r>
    <s v="01475"/>
    <x v="51"/>
    <x v="0"/>
    <x v="0"/>
    <x v="2"/>
    <x v="1"/>
    <x v="0"/>
    <x v="8"/>
    <n v="2"/>
    <n v="103.03"/>
    <n v="0.05"/>
    <n v="50.73"/>
    <n v="195.75700000000001"/>
    <n v="101.46"/>
    <n v="94.297000000000011"/>
    <n v="0.48170435795399402"/>
    <n v="2026"/>
    <s v="Q1"/>
    <n v="2"/>
    <x v="1"/>
  </r>
  <r>
    <s v="03504"/>
    <x v="51"/>
    <x v="1"/>
    <x v="14"/>
    <x v="0"/>
    <x v="2"/>
    <x v="2"/>
    <x v="2"/>
    <n v="1"/>
    <n v="36.39"/>
    <n v="0"/>
    <n v="13.49"/>
    <n v="36.39"/>
    <n v="13.49"/>
    <n v="22.9"/>
    <n v="0.62929376202253362"/>
    <n v="2026"/>
    <s v="Q1"/>
    <n v="2"/>
    <x v="1"/>
  </r>
  <r>
    <s v="01649"/>
    <x v="52"/>
    <x v="2"/>
    <x v="5"/>
    <x v="0"/>
    <x v="0"/>
    <x v="3"/>
    <x v="19"/>
    <n v="1"/>
    <n v="124.93"/>
    <n v="0.1"/>
    <n v="59.74"/>
    <n v="112.43700000000001"/>
    <n v="59.74"/>
    <n v="52.69700000000001"/>
    <n v="0.46868023871145625"/>
    <n v="2026"/>
    <s v="Q1"/>
    <n v="2"/>
    <x v="1"/>
  </r>
  <r>
    <s v="02170"/>
    <x v="52"/>
    <x v="1"/>
    <x v="11"/>
    <x v="3"/>
    <x v="0"/>
    <x v="0"/>
    <x v="8"/>
    <n v="1"/>
    <n v="101.19"/>
    <n v="0.05"/>
    <n v="49.14"/>
    <n v="96.130499999999998"/>
    <n v="49.14"/>
    <n v="46.990499999999997"/>
    <n v="0.48881988546819166"/>
    <n v="2026"/>
    <s v="Q1"/>
    <n v="2"/>
    <x v="1"/>
  </r>
  <r>
    <s v="03402"/>
    <x v="52"/>
    <x v="3"/>
    <x v="8"/>
    <x v="0"/>
    <x v="0"/>
    <x v="4"/>
    <x v="16"/>
    <n v="2"/>
    <n v="51.2"/>
    <n v="0"/>
    <n v="21.38"/>
    <n v="102.4"/>
    <n v="42.76"/>
    <n v="59.640000000000008"/>
    <n v="0.58242187500000009"/>
    <n v="2026"/>
    <s v="Q1"/>
    <n v="2"/>
    <x v="1"/>
  </r>
  <r>
    <s v="03773"/>
    <x v="52"/>
    <x v="3"/>
    <x v="4"/>
    <x v="0"/>
    <x v="0"/>
    <x v="3"/>
    <x v="13"/>
    <n v="1"/>
    <n v="81.81"/>
    <n v="0"/>
    <n v="40.32"/>
    <n v="81.81"/>
    <n v="40.32"/>
    <n v="41.49"/>
    <n v="0.50715071507150711"/>
    <n v="2026"/>
    <s v="Q1"/>
    <n v="2"/>
    <x v="1"/>
  </r>
  <r>
    <s v="04670"/>
    <x v="52"/>
    <x v="0"/>
    <x v="15"/>
    <x v="2"/>
    <x v="2"/>
    <x v="1"/>
    <x v="11"/>
    <n v="1"/>
    <n v="152.96"/>
    <n v="0"/>
    <n v="79.510000000000005"/>
    <n v="152.96"/>
    <n v="79.510000000000005"/>
    <n v="73.45"/>
    <n v="0.48019089958158995"/>
    <n v="2026"/>
    <s v="Q1"/>
    <n v="2"/>
    <x v="1"/>
  </r>
  <r>
    <s v="00587"/>
    <x v="53"/>
    <x v="3"/>
    <x v="7"/>
    <x v="3"/>
    <x v="2"/>
    <x v="2"/>
    <x v="18"/>
    <n v="1"/>
    <n v="166.13"/>
    <n v="0.05"/>
    <n v="85.7"/>
    <n v="157.8235"/>
    <n v="85.7"/>
    <n v="72.123499999999993"/>
    <n v="0.45698834457479398"/>
    <n v="2026"/>
    <s v="Q1"/>
    <n v="2"/>
    <x v="1"/>
  </r>
  <r>
    <s v="01085"/>
    <x v="53"/>
    <x v="0"/>
    <x v="15"/>
    <x v="0"/>
    <x v="1"/>
    <x v="3"/>
    <x v="7"/>
    <n v="3"/>
    <n v="193.18"/>
    <n v="0.05"/>
    <n v="106.19"/>
    <n v="550.56299999999999"/>
    <n v="318.57"/>
    <n v="231.99299999999999"/>
    <n v="0.42137412067283853"/>
    <n v="2026"/>
    <s v="Q1"/>
    <n v="2"/>
    <x v="1"/>
  </r>
  <r>
    <s v="01635"/>
    <x v="53"/>
    <x v="2"/>
    <x v="10"/>
    <x v="0"/>
    <x v="0"/>
    <x v="0"/>
    <x v="0"/>
    <n v="1"/>
    <n v="80.42"/>
    <n v="0"/>
    <n v="41.72"/>
    <n v="80.42"/>
    <n v="41.72"/>
    <n v="38.700000000000003"/>
    <n v="0.4812235762248197"/>
    <n v="2026"/>
    <s v="Q1"/>
    <n v="2"/>
    <x v="1"/>
  </r>
  <r>
    <s v="04067"/>
    <x v="53"/>
    <x v="3"/>
    <x v="13"/>
    <x v="0"/>
    <x v="0"/>
    <x v="3"/>
    <x v="19"/>
    <n v="2"/>
    <n v="122.17"/>
    <n v="0"/>
    <n v="60.62"/>
    <n v="244.34"/>
    <n v="121.24"/>
    <n v="123.10000000000001"/>
    <n v="0.50380617172792019"/>
    <n v="2026"/>
    <s v="Q1"/>
    <n v="2"/>
    <x v="1"/>
  </r>
  <r>
    <s v="00287"/>
    <x v="54"/>
    <x v="1"/>
    <x v="6"/>
    <x v="3"/>
    <x v="1"/>
    <x v="2"/>
    <x v="18"/>
    <n v="1"/>
    <n v="164.6"/>
    <n v="0"/>
    <n v="85.07"/>
    <n v="164.6"/>
    <n v="85.07"/>
    <n v="79.53"/>
    <n v="0.48317132442284327"/>
    <n v="2026"/>
    <s v="Q1"/>
    <n v="2"/>
    <x v="1"/>
  </r>
  <r>
    <s v="00794"/>
    <x v="54"/>
    <x v="1"/>
    <x v="14"/>
    <x v="0"/>
    <x v="1"/>
    <x v="2"/>
    <x v="15"/>
    <n v="1"/>
    <n v="132.19999999999999"/>
    <n v="0"/>
    <n v="67.180000000000007"/>
    <n v="132.19999999999999"/>
    <n v="67.180000000000007"/>
    <n v="65.019999999999982"/>
    <n v="0.49183055975794243"/>
    <n v="2026"/>
    <s v="Q1"/>
    <n v="2"/>
    <x v="1"/>
  </r>
  <r>
    <s v="01609"/>
    <x v="54"/>
    <x v="3"/>
    <x v="4"/>
    <x v="0"/>
    <x v="0"/>
    <x v="0"/>
    <x v="6"/>
    <n v="2"/>
    <n v="40.700000000000003"/>
    <n v="0"/>
    <n v="16.63"/>
    <n v="81.400000000000006"/>
    <n v="33.26"/>
    <n v="48.140000000000008"/>
    <n v="0.59140049140049145"/>
    <n v="2026"/>
    <s v="Q1"/>
    <n v="2"/>
    <x v="1"/>
  </r>
  <r>
    <s v="04921"/>
    <x v="54"/>
    <x v="1"/>
    <x v="12"/>
    <x v="0"/>
    <x v="0"/>
    <x v="2"/>
    <x v="2"/>
    <n v="1"/>
    <n v="35.39"/>
    <n v="0"/>
    <n v="13.93"/>
    <n v="35.39"/>
    <n v="13.93"/>
    <n v="21.46"/>
    <n v="0.60638598474145244"/>
    <n v="2026"/>
    <s v="Q1"/>
    <n v="2"/>
    <x v="1"/>
  </r>
  <r>
    <s v="02209"/>
    <x v="55"/>
    <x v="0"/>
    <x v="0"/>
    <x v="0"/>
    <x v="2"/>
    <x v="0"/>
    <x v="4"/>
    <n v="5"/>
    <n v="50.58"/>
    <n v="0.1"/>
    <n v="22.42"/>
    <n v="227.60999999999999"/>
    <n v="112.10000000000001"/>
    <n v="115.50999999999998"/>
    <n v="0.50749088352884308"/>
    <n v="2026"/>
    <s v="Q1"/>
    <n v="2"/>
    <x v="1"/>
  </r>
  <r>
    <s v="04757"/>
    <x v="55"/>
    <x v="1"/>
    <x v="11"/>
    <x v="3"/>
    <x v="2"/>
    <x v="4"/>
    <x v="16"/>
    <n v="2"/>
    <n v="49.48"/>
    <n v="0"/>
    <n v="21.37"/>
    <n v="98.96"/>
    <n v="42.74"/>
    <n v="56.219999999999992"/>
    <n v="0.5681083265966046"/>
    <n v="2026"/>
    <s v="Q1"/>
    <n v="2"/>
    <x v="1"/>
  </r>
  <r>
    <s v="05155"/>
    <x v="55"/>
    <x v="3"/>
    <x v="13"/>
    <x v="2"/>
    <x v="1"/>
    <x v="4"/>
    <x v="16"/>
    <n v="1"/>
    <n v="50.51"/>
    <n v="0"/>
    <n v="21.4"/>
    <n v="50.51"/>
    <n v="21.4"/>
    <n v="29.11"/>
    <n v="0.57632152049099195"/>
    <n v="2026"/>
    <s v="Q1"/>
    <n v="2"/>
    <x v="1"/>
  </r>
  <r>
    <s v="01737"/>
    <x v="56"/>
    <x v="0"/>
    <x v="15"/>
    <x v="0"/>
    <x v="1"/>
    <x v="3"/>
    <x v="19"/>
    <n v="2"/>
    <n v="122.16"/>
    <n v="0"/>
    <n v="61.31"/>
    <n v="244.32"/>
    <n v="122.62"/>
    <n v="121.69999999999999"/>
    <n v="0.49811722331368691"/>
    <n v="2026"/>
    <s v="Q1"/>
    <n v="2"/>
    <x v="1"/>
  </r>
  <r>
    <s v="01905"/>
    <x v="56"/>
    <x v="3"/>
    <x v="7"/>
    <x v="2"/>
    <x v="0"/>
    <x v="0"/>
    <x v="4"/>
    <n v="3"/>
    <n v="51.32"/>
    <n v="0.1"/>
    <n v="22.62"/>
    <n v="138.56400000000002"/>
    <n v="67.86"/>
    <n v="70.704000000000022"/>
    <n v="0.51026240581969351"/>
    <n v="2026"/>
    <s v="Q1"/>
    <n v="2"/>
    <x v="1"/>
  </r>
  <r>
    <s v="02359"/>
    <x v="56"/>
    <x v="2"/>
    <x v="10"/>
    <x v="0"/>
    <x v="0"/>
    <x v="3"/>
    <x v="7"/>
    <n v="2"/>
    <n v="195.92"/>
    <n v="0.05"/>
    <n v="104.13"/>
    <n v="372.24799999999993"/>
    <n v="208.26"/>
    <n v="163.98799999999994"/>
    <n v="0.4405342674775955"/>
    <n v="2026"/>
    <s v="Q1"/>
    <n v="2"/>
    <x v="1"/>
  </r>
  <r>
    <s v="03666"/>
    <x v="56"/>
    <x v="0"/>
    <x v="15"/>
    <x v="0"/>
    <x v="0"/>
    <x v="2"/>
    <x v="2"/>
    <n v="1"/>
    <n v="36.19"/>
    <n v="0.1"/>
    <n v="13.62"/>
    <n v="32.570999999999998"/>
    <n v="13.62"/>
    <n v="18.951000000000001"/>
    <n v="0.58183660311319896"/>
    <n v="2026"/>
    <s v="Q1"/>
    <n v="2"/>
    <x v="1"/>
  </r>
  <r>
    <s v="00518"/>
    <x v="57"/>
    <x v="2"/>
    <x v="2"/>
    <x v="0"/>
    <x v="1"/>
    <x v="1"/>
    <x v="17"/>
    <n v="1"/>
    <n v="72.97"/>
    <n v="0"/>
    <n v="32.43"/>
    <n v="72.97"/>
    <n v="32.43"/>
    <n v="40.54"/>
    <n v="0.55557078251336167"/>
    <n v="2026"/>
    <s v="Q1"/>
    <n v="2"/>
    <x v="1"/>
  </r>
  <r>
    <s v="00892"/>
    <x v="57"/>
    <x v="3"/>
    <x v="7"/>
    <x v="1"/>
    <x v="2"/>
    <x v="2"/>
    <x v="9"/>
    <n v="12"/>
    <n v="47.15"/>
    <n v="0.1"/>
    <n v="17.829999999999998"/>
    <n v="509.21999999999997"/>
    <n v="213.95999999999998"/>
    <n v="295.26"/>
    <n v="0.57982797219276538"/>
    <n v="2026"/>
    <s v="Q1"/>
    <n v="2"/>
    <x v="1"/>
  </r>
  <r>
    <s v="01115"/>
    <x v="57"/>
    <x v="0"/>
    <x v="0"/>
    <x v="2"/>
    <x v="2"/>
    <x v="2"/>
    <x v="18"/>
    <n v="3"/>
    <n v="161.19999999999999"/>
    <n v="0.1"/>
    <n v="87.37"/>
    <n v="435.23999999999995"/>
    <n v="262.11"/>
    <n v="173.12999999999994"/>
    <n v="0.39778053487730897"/>
    <n v="2026"/>
    <s v="Q1"/>
    <n v="2"/>
    <x v="1"/>
  </r>
  <r>
    <s v="01186"/>
    <x v="57"/>
    <x v="0"/>
    <x v="9"/>
    <x v="2"/>
    <x v="2"/>
    <x v="0"/>
    <x v="4"/>
    <n v="1"/>
    <n v="49.73"/>
    <n v="0"/>
    <n v="22"/>
    <n v="49.73"/>
    <n v="22"/>
    <n v="27.729999999999997"/>
    <n v="0.55761109993967417"/>
    <n v="2026"/>
    <s v="Q1"/>
    <n v="2"/>
    <x v="1"/>
  </r>
  <r>
    <s v="02093"/>
    <x v="57"/>
    <x v="2"/>
    <x v="16"/>
    <x v="0"/>
    <x v="0"/>
    <x v="3"/>
    <x v="19"/>
    <n v="2"/>
    <n v="126.19"/>
    <n v="0"/>
    <n v="58.99"/>
    <n v="252.38"/>
    <n v="117.98"/>
    <n v="134.39999999999998"/>
    <n v="0.5325303114351374"/>
    <n v="2026"/>
    <s v="Q1"/>
    <n v="2"/>
    <x v="1"/>
  </r>
  <r>
    <s v="02136"/>
    <x v="57"/>
    <x v="1"/>
    <x v="12"/>
    <x v="0"/>
    <x v="0"/>
    <x v="2"/>
    <x v="15"/>
    <n v="2"/>
    <n v="135.38999999999999"/>
    <n v="0.05"/>
    <n v="65.69"/>
    <n v="257.24099999999999"/>
    <n v="131.38"/>
    <n v="125.86099999999999"/>
    <n v="0.48927270536189799"/>
    <n v="2026"/>
    <s v="Q1"/>
    <n v="2"/>
    <x v="1"/>
  </r>
  <r>
    <s v="03538"/>
    <x v="57"/>
    <x v="1"/>
    <x v="14"/>
    <x v="1"/>
    <x v="2"/>
    <x v="4"/>
    <x v="10"/>
    <n v="12"/>
    <n v="41.27"/>
    <n v="0.1"/>
    <n v="14.71"/>
    <n v="445.71600000000001"/>
    <n v="176.52"/>
    <n v="269.19600000000003"/>
    <n v="0.60396306168053204"/>
    <n v="2026"/>
    <s v="Q1"/>
    <n v="2"/>
    <x v="1"/>
  </r>
  <r>
    <s v="03891"/>
    <x v="57"/>
    <x v="0"/>
    <x v="0"/>
    <x v="2"/>
    <x v="0"/>
    <x v="0"/>
    <x v="0"/>
    <n v="1"/>
    <n v="82.04"/>
    <n v="0.1"/>
    <n v="41.46"/>
    <n v="73.836000000000013"/>
    <n v="41.46"/>
    <n v="32.376000000000012"/>
    <n v="0.43848529172761264"/>
    <n v="2026"/>
    <s v="Q1"/>
    <n v="2"/>
    <x v="1"/>
  </r>
  <r>
    <s v="03917"/>
    <x v="57"/>
    <x v="3"/>
    <x v="4"/>
    <x v="0"/>
    <x v="0"/>
    <x v="2"/>
    <x v="2"/>
    <n v="3"/>
    <n v="36.630000000000003"/>
    <n v="0"/>
    <n v="13.26"/>
    <n v="109.89000000000001"/>
    <n v="39.78"/>
    <n v="70.110000000000014"/>
    <n v="0.63800163800163801"/>
    <n v="2026"/>
    <s v="Q1"/>
    <n v="2"/>
    <x v="1"/>
  </r>
  <r>
    <s v="04594"/>
    <x v="57"/>
    <x v="3"/>
    <x v="7"/>
    <x v="2"/>
    <x v="0"/>
    <x v="1"/>
    <x v="1"/>
    <n v="5"/>
    <n v="92.94"/>
    <n v="0.05"/>
    <n v="46.47"/>
    <n v="441.46499999999997"/>
    <n v="232.35"/>
    <n v="209.11499999999998"/>
    <n v="0.47368421052631576"/>
    <n v="2026"/>
    <s v="Q1"/>
    <n v="2"/>
    <x v="1"/>
  </r>
  <r>
    <s v="04750"/>
    <x v="57"/>
    <x v="1"/>
    <x v="12"/>
    <x v="2"/>
    <x v="0"/>
    <x v="4"/>
    <x v="12"/>
    <n v="2"/>
    <n v="120.44"/>
    <n v="0.05"/>
    <n v="68.98"/>
    <n v="228.83599999999998"/>
    <n v="137.96"/>
    <n v="90.875999999999976"/>
    <n v="0.3971228303239"/>
    <n v="2026"/>
    <s v="Q1"/>
    <n v="2"/>
    <x v="1"/>
  </r>
  <r>
    <s v="04960"/>
    <x v="57"/>
    <x v="1"/>
    <x v="6"/>
    <x v="3"/>
    <x v="1"/>
    <x v="2"/>
    <x v="2"/>
    <n v="2"/>
    <n v="36.130000000000003"/>
    <n v="0"/>
    <n v="13.72"/>
    <n v="72.260000000000005"/>
    <n v="27.44"/>
    <n v="44.820000000000007"/>
    <n v="0.62026017160254643"/>
    <n v="2026"/>
    <s v="Q1"/>
    <n v="2"/>
    <x v="1"/>
  </r>
  <r>
    <s v="04245"/>
    <x v="58"/>
    <x v="1"/>
    <x v="1"/>
    <x v="2"/>
    <x v="0"/>
    <x v="4"/>
    <x v="12"/>
    <n v="1"/>
    <n v="124.97"/>
    <n v="0.1"/>
    <n v="69.790000000000006"/>
    <n v="112.473"/>
    <n v="69.790000000000006"/>
    <n v="42.682999999999993"/>
    <n v="0.37949552337005321"/>
    <n v="2026"/>
    <s v="Q1"/>
    <n v="2"/>
    <x v="1"/>
  </r>
  <r>
    <s v="04664"/>
    <x v="58"/>
    <x v="3"/>
    <x v="13"/>
    <x v="0"/>
    <x v="0"/>
    <x v="2"/>
    <x v="18"/>
    <n v="1"/>
    <n v="163.31"/>
    <n v="0.05"/>
    <n v="87.22"/>
    <n v="155.14449999999999"/>
    <n v="87.22"/>
    <n v="67.924499999999995"/>
    <n v="0.43781442461705056"/>
    <n v="2026"/>
    <s v="Q1"/>
    <n v="2"/>
    <x v="1"/>
  </r>
  <r>
    <s v="00383"/>
    <x v="59"/>
    <x v="2"/>
    <x v="2"/>
    <x v="2"/>
    <x v="0"/>
    <x v="1"/>
    <x v="1"/>
    <n v="3"/>
    <n v="92.76"/>
    <n v="0"/>
    <n v="45.84"/>
    <n v="278.28000000000003"/>
    <n v="137.52000000000001"/>
    <n v="140.76000000000002"/>
    <n v="0.50582147477360928"/>
    <n v="2026"/>
    <s v="Q1"/>
    <n v="3"/>
    <x v="2"/>
  </r>
  <r>
    <s v="00730"/>
    <x v="59"/>
    <x v="0"/>
    <x v="15"/>
    <x v="1"/>
    <x v="2"/>
    <x v="4"/>
    <x v="10"/>
    <n v="5"/>
    <n v="41.31"/>
    <n v="0.1"/>
    <n v="15.14"/>
    <n v="185.89500000000001"/>
    <n v="75.7"/>
    <n v="110.19500000000001"/>
    <n v="0.59278087092175691"/>
    <n v="2026"/>
    <s v="Q1"/>
    <n v="3"/>
    <x v="2"/>
  </r>
  <r>
    <s v="00985"/>
    <x v="59"/>
    <x v="1"/>
    <x v="14"/>
    <x v="3"/>
    <x v="1"/>
    <x v="4"/>
    <x v="10"/>
    <n v="2"/>
    <n v="41.23"/>
    <n v="0"/>
    <n v="14.28"/>
    <n v="82.46"/>
    <n v="28.56"/>
    <n v="53.899999999999991"/>
    <n v="0.65365025466893034"/>
    <n v="2026"/>
    <s v="Q1"/>
    <n v="3"/>
    <x v="2"/>
  </r>
  <r>
    <s v="01457"/>
    <x v="59"/>
    <x v="1"/>
    <x v="1"/>
    <x v="0"/>
    <x v="1"/>
    <x v="2"/>
    <x v="2"/>
    <n v="1"/>
    <n v="36.47"/>
    <n v="0.05"/>
    <n v="13.21"/>
    <n v="34.646499999999996"/>
    <n v="13.21"/>
    <n v="21.436499999999995"/>
    <n v="0.61872050567878423"/>
    <n v="2026"/>
    <s v="Q1"/>
    <n v="3"/>
    <x v="2"/>
  </r>
  <r>
    <s v="02558"/>
    <x v="59"/>
    <x v="0"/>
    <x v="15"/>
    <x v="3"/>
    <x v="1"/>
    <x v="4"/>
    <x v="14"/>
    <n v="1"/>
    <n v="36.67"/>
    <n v="0"/>
    <n v="13.97"/>
    <n v="36.67"/>
    <n v="13.97"/>
    <n v="22.700000000000003"/>
    <n v="0.61903463321516228"/>
    <n v="2026"/>
    <s v="Q1"/>
    <n v="3"/>
    <x v="2"/>
  </r>
  <r>
    <s v="03024"/>
    <x v="59"/>
    <x v="1"/>
    <x v="11"/>
    <x v="0"/>
    <x v="2"/>
    <x v="0"/>
    <x v="4"/>
    <n v="2"/>
    <n v="51.87"/>
    <n v="0.1"/>
    <n v="22.95"/>
    <n v="93.366"/>
    <n v="45.9"/>
    <n v="47.466000000000001"/>
    <n v="0.50838635049161363"/>
    <n v="2026"/>
    <s v="Q1"/>
    <n v="3"/>
    <x v="2"/>
  </r>
  <r>
    <s v="03225"/>
    <x v="59"/>
    <x v="2"/>
    <x v="2"/>
    <x v="2"/>
    <x v="2"/>
    <x v="3"/>
    <x v="7"/>
    <n v="1"/>
    <n v="195.06"/>
    <n v="0.1"/>
    <n v="106.68"/>
    <n v="175.554"/>
    <n v="106.68"/>
    <n v="68.873999999999995"/>
    <n v="0.39232372945076727"/>
    <n v="2026"/>
    <s v="Q1"/>
    <n v="3"/>
    <x v="2"/>
  </r>
  <r>
    <s v="03551"/>
    <x v="59"/>
    <x v="1"/>
    <x v="11"/>
    <x v="3"/>
    <x v="0"/>
    <x v="0"/>
    <x v="8"/>
    <n v="2"/>
    <n v="100.79"/>
    <n v="0.05"/>
    <n v="49"/>
    <n v="191.501"/>
    <n v="98"/>
    <n v="93.501000000000005"/>
    <n v="0.48825332504791097"/>
    <n v="2026"/>
    <s v="Q1"/>
    <n v="3"/>
    <x v="2"/>
  </r>
  <r>
    <s v="04157"/>
    <x v="59"/>
    <x v="3"/>
    <x v="8"/>
    <x v="0"/>
    <x v="1"/>
    <x v="0"/>
    <x v="4"/>
    <n v="5"/>
    <n v="51.92"/>
    <n v="0.15"/>
    <n v="22.24"/>
    <n v="220.66000000000003"/>
    <n v="111.19999999999999"/>
    <n v="109.46000000000004"/>
    <n v="0.49605728269736254"/>
    <n v="2026"/>
    <s v="Q1"/>
    <n v="3"/>
    <x v="2"/>
  </r>
  <r>
    <s v="04398"/>
    <x v="59"/>
    <x v="3"/>
    <x v="7"/>
    <x v="0"/>
    <x v="1"/>
    <x v="3"/>
    <x v="19"/>
    <n v="1"/>
    <n v="123.99"/>
    <n v="0.05"/>
    <n v="61.67"/>
    <n v="117.79049999999999"/>
    <n v="61.67"/>
    <n v="56.120499999999993"/>
    <n v="0.47644334644984099"/>
    <n v="2026"/>
    <s v="Q1"/>
    <n v="3"/>
    <x v="2"/>
  </r>
  <r>
    <s v="04951"/>
    <x v="59"/>
    <x v="1"/>
    <x v="14"/>
    <x v="0"/>
    <x v="1"/>
    <x v="3"/>
    <x v="5"/>
    <n v="1"/>
    <n v="344.8"/>
    <n v="0.05"/>
    <n v="196.14"/>
    <n v="327.56"/>
    <n v="196.14"/>
    <n v="131.42000000000002"/>
    <n v="0.40120893882036884"/>
    <n v="2026"/>
    <s v="Q1"/>
    <n v="3"/>
    <x v="2"/>
  </r>
  <r>
    <s v="01354"/>
    <x v="60"/>
    <x v="3"/>
    <x v="8"/>
    <x v="3"/>
    <x v="0"/>
    <x v="2"/>
    <x v="15"/>
    <n v="3"/>
    <n v="131.91999999999999"/>
    <n v="0.05"/>
    <n v="67.47"/>
    <n v="375.97199999999998"/>
    <n v="202.41"/>
    <n v="173.56199999999998"/>
    <n v="0.46163544093709102"/>
    <n v="2026"/>
    <s v="Q1"/>
    <n v="3"/>
    <x v="2"/>
  </r>
  <r>
    <s v="02042"/>
    <x v="60"/>
    <x v="2"/>
    <x v="16"/>
    <x v="0"/>
    <x v="2"/>
    <x v="1"/>
    <x v="3"/>
    <n v="3"/>
    <n v="146.99"/>
    <n v="0"/>
    <n v="80.069999999999993"/>
    <n v="440.97"/>
    <n v="240.20999999999998"/>
    <n v="200.76000000000005"/>
    <n v="0.45526906592285199"/>
    <n v="2026"/>
    <s v="Q1"/>
    <n v="3"/>
    <x v="2"/>
  </r>
  <r>
    <s v="03895"/>
    <x v="60"/>
    <x v="3"/>
    <x v="7"/>
    <x v="0"/>
    <x v="2"/>
    <x v="2"/>
    <x v="18"/>
    <n v="2"/>
    <n v="164.74"/>
    <n v="0.05"/>
    <n v="89.9"/>
    <n v="313.00600000000003"/>
    <n v="179.8"/>
    <n v="133.20600000000002"/>
    <n v="0.42557011686676932"/>
    <n v="2026"/>
    <s v="Q1"/>
    <n v="3"/>
    <x v="2"/>
  </r>
  <r>
    <s v="05074"/>
    <x v="60"/>
    <x v="3"/>
    <x v="7"/>
    <x v="0"/>
    <x v="0"/>
    <x v="1"/>
    <x v="1"/>
    <n v="2"/>
    <n v="89.81"/>
    <n v="0"/>
    <n v="46.44"/>
    <n v="179.62"/>
    <n v="92.88"/>
    <n v="86.740000000000009"/>
    <n v="0.482908362097762"/>
    <n v="2026"/>
    <s v="Q1"/>
    <n v="3"/>
    <x v="2"/>
  </r>
  <r>
    <s v="00179"/>
    <x v="61"/>
    <x v="2"/>
    <x v="16"/>
    <x v="2"/>
    <x v="0"/>
    <x v="4"/>
    <x v="14"/>
    <n v="1"/>
    <n v="35.369999999999997"/>
    <n v="0"/>
    <n v="13.88"/>
    <n v="35.369999999999997"/>
    <n v="13.88"/>
    <n v="21.489999999999995"/>
    <n v="0.60757704269154644"/>
    <n v="2026"/>
    <s v="Q1"/>
    <n v="3"/>
    <x v="2"/>
  </r>
  <r>
    <s v="00459"/>
    <x v="61"/>
    <x v="1"/>
    <x v="12"/>
    <x v="3"/>
    <x v="1"/>
    <x v="0"/>
    <x v="4"/>
    <n v="4"/>
    <n v="50.64"/>
    <n v="0"/>
    <n v="23.09"/>
    <n v="202.56"/>
    <n v="92.36"/>
    <n v="110.2"/>
    <n v="0.54403633491311221"/>
    <n v="2026"/>
    <s v="Q1"/>
    <n v="3"/>
    <x v="2"/>
  </r>
  <r>
    <s v="00525"/>
    <x v="61"/>
    <x v="3"/>
    <x v="7"/>
    <x v="2"/>
    <x v="0"/>
    <x v="1"/>
    <x v="3"/>
    <n v="1"/>
    <n v="146.37"/>
    <n v="0"/>
    <n v="78.3"/>
    <n v="146.37"/>
    <n v="78.3"/>
    <n v="68.070000000000007"/>
    <n v="0.46505431440869033"/>
    <n v="2026"/>
    <s v="Q1"/>
    <n v="3"/>
    <x v="2"/>
  </r>
  <r>
    <s v="03374"/>
    <x v="61"/>
    <x v="2"/>
    <x v="2"/>
    <x v="0"/>
    <x v="0"/>
    <x v="1"/>
    <x v="3"/>
    <n v="3"/>
    <n v="143.74"/>
    <n v="0"/>
    <n v="81.58"/>
    <n v="431.22"/>
    <n v="244.74"/>
    <n v="186.48000000000002"/>
    <n v="0.43244747460692917"/>
    <n v="2026"/>
    <s v="Q1"/>
    <n v="3"/>
    <x v="2"/>
  </r>
  <r>
    <s v="03850"/>
    <x v="61"/>
    <x v="3"/>
    <x v="7"/>
    <x v="3"/>
    <x v="1"/>
    <x v="3"/>
    <x v="13"/>
    <n v="2"/>
    <n v="81.94"/>
    <n v="0.1"/>
    <n v="39.9"/>
    <n v="147.49199999999999"/>
    <n v="79.8"/>
    <n v="67.691999999999993"/>
    <n v="0.45895370596371327"/>
    <n v="2026"/>
    <s v="Q1"/>
    <n v="3"/>
    <x v="2"/>
  </r>
  <r>
    <s v="04004"/>
    <x v="61"/>
    <x v="2"/>
    <x v="5"/>
    <x v="0"/>
    <x v="1"/>
    <x v="2"/>
    <x v="9"/>
    <n v="1"/>
    <n v="46.46"/>
    <n v="0.1"/>
    <n v="17.989999999999998"/>
    <n v="41.814"/>
    <n v="17.989999999999998"/>
    <n v="23.824000000000002"/>
    <n v="0.56976132395848289"/>
    <n v="2026"/>
    <s v="Q1"/>
    <n v="3"/>
    <x v="2"/>
  </r>
  <r>
    <s v="00788"/>
    <x v="62"/>
    <x v="1"/>
    <x v="11"/>
    <x v="0"/>
    <x v="1"/>
    <x v="0"/>
    <x v="6"/>
    <n v="3"/>
    <n v="39.49"/>
    <n v="0"/>
    <n v="16.420000000000002"/>
    <n v="118.47"/>
    <n v="49.260000000000005"/>
    <n v="69.209999999999994"/>
    <n v="0.58419853127374011"/>
    <n v="2026"/>
    <s v="Q1"/>
    <n v="3"/>
    <x v="2"/>
  </r>
  <r>
    <s v="01717"/>
    <x v="62"/>
    <x v="3"/>
    <x v="13"/>
    <x v="0"/>
    <x v="0"/>
    <x v="4"/>
    <x v="10"/>
    <n v="1"/>
    <n v="40.909999999999997"/>
    <n v="0"/>
    <n v="14.89"/>
    <n v="40.909999999999997"/>
    <n v="14.89"/>
    <n v="26.019999999999996"/>
    <n v="0.63603031043754577"/>
    <n v="2026"/>
    <s v="Q1"/>
    <n v="3"/>
    <x v="2"/>
  </r>
  <r>
    <s v="01819"/>
    <x v="62"/>
    <x v="3"/>
    <x v="8"/>
    <x v="3"/>
    <x v="1"/>
    <x v="0"/>
    <x v="4"/>
    <n v="1"/>
    <n v="49.94"/>
    <n v="0.1"/>
    <n v="21.84"/>
    <n v="44.945999999999998"/>
    <n v="21.84"/>
    <n v="23.105999999999998"/>
    <n v="0.51408356694700308"/>
    <n v="2026"/>
    <s v="Q1"/>
    <n v="3"/>
    <x v="2"/>
  </r>
  <r>
    <s v="01992"/>
    <x v="62"/>
    <x v="2"/>
    <x v="5"/>
    <x v="0"/>
    <x v="2"/>
    <x v="2"/>
    <x v="2"/>
    <n v="1"/>
    <n v="35.520000000000003"/>
    <n v="0"/>
    <n v="13.21"/>
    <n v="35.520000000000003"/>
    <n v="13.21"/>
    <n v="22.310000000000002"/>
    <n v="0.62809684684684686"/>
    <n v="2026"/>
    <s v="Q1"/>
    <n v="3"/>
    <x v="2"/>
  </r>
  <r>
    <s v="02499"/>
    <x v="62"/>
    <x v="3"/>
    <x v="7"/>
    <x v="2"/>
    <x v="1"/>
    <x v="3"/>
    <x v="5"/>
    <n v="2"/>
    <n v="341.1"/>
    <n v="0"/>
    <n v="200.19"/>
    <n v="682.2"/>
    <n v="400.38"/>
    <n v="281.82000000000005"/>
    <n v="0.41310466138962187"/>
    <n v="2026"/>
    <s v="Q1"/>
    <n v="3"/>
    <x v="2"/>
  </r>
  <r>
    <s v="02698"/>
    <x v="62"/>
    <x v="2"/>
    <x v="16"/>
    <x v="3"/>
    <x v="1"/>
    <x v="4"/>
    <x v="14"/>
    <n v="4"/>
    <n v="36.08"/>
    <n v="0"/>
    <n v="13.89"/>
    <n v="144.32"/>
    <n v="55.56"/>
    <n v="88.759999999999991"/>
    <n v="0.61502217294900219"/>
    <n v="2026"/>
    <s v="Q1"/>
    <n v="3"/>
    <x v="2"/>
  </r>
  <r>
    <s v="04416"/>
    <x v="62"/>
    <x v="3"/>
    <x v="4"/>
    <x v="0"/>
    <x v="2"/>
    <x v="1"/>
    <x v="11"/>
    <n v="2"/>
    <n v="151.69999999999999"/>
    <n v="0"/>
    <n v="80.44"/>
    <n v="303.39999999999998"/>
    <n v="160.88"/>
    <n v="142.51999999999998"/>
    <n v="0.46974291364535264"/>
    <n v="2026"/>
    <s v="Q1"/>
    <n v="3"/>
    <x v="2"/>
  </r>
  <r>
    <s v="04434"/>
    <x v="62"/>
    <x v="1"/>
    <x v="6"/>
    <x v="3"/>
    <x v="1"/>
    <x v="1"/>
    <x v="11"/>
    <n v="2"/>
    <n v="151.55000000000001"/>
    <n v="0.1"/>
    <n v="80.680000000000007"/>
    <n v="272.79000000000002"/>
    <n v="161.36000000000001"/>
    <n v="111.43"/>
    <n v="0.40848271564206901"/>
    <n v="2026"/>
    <s v="Q1"/>
    <n v="3"/>
    <x v="2"/>
  </r>
  <r>
    <s v="04992"/>
    <x v="62"/>
    <x v="2"/>
    <x v="2"/>
    <x v="1"/>
    <x v="2"/>
    <x v="0"/>
    <x v="0"/>
    <n v="5"/>
    <n v="82.44"/>
    <n v="0.1"/>
    <n v="41.57"/>
    <n v="370.98"/>
    <n v="207.85"/>
    <n v="163.13000000000002"/>
    <n v="0.43972720901396306"/>
    <n v="2026"/>
    <s v="Q1"/>
    <n v="3"/>
    <x v="2"/>
  </r>
  <r>
    <s v="00388"/>
    <x v="63"/>
    <x v="3"/>
    <x v="8"/>
    <x v="0"/>
    <x v="0"/>
    <x v="4"/>
    <x v="14"/>
    <n v="1"/>
    <n v="35.61"/>
    <n v="0.05"/>
    <n v="13.8"/>
    <n v="33.829499999999996"/>
    <n v="13.8"/>
    <n v="20.029499999999995"/>
    <n v="0.59207200815855976"/>
    <n v="2026"/>
    <s v="Q1"/>
    <n v="3"/>
    <x v="2"/>
  </r>
  <r>
    <s v="00977"/>
    <x v="63"/>
    <x v="0"/>
    <x v="0"/>
    <x v="3"/>
    <x v="1"/>
    <x v="1"/>
    <x v="11"/>
    <n v="5"/>
    <n v="156.13"/>
    <n v="0"/>
    <n v="77.03"/>
    <n v="780.65"/>
    <n v="385.15"/>
    <n v="395.5"/>
    <n v="0.50662909114199706"/>
    <n v="2026"/>
    <s v="Q1"/>
    <n v="3"/>
    <x v="2"/>
  </r>
  <r>
    <s v="00996"/>
    <x v="63"/>
    <x v="0"/>
    <x v="15"/>
    <x v="0"/>
    <x v="0"/>
    <x v="3"/>
    <x v="19"/>
    <n v="1"/>
    <n v="124.31"/>
    <n v="0"/>
    <n v="61.16"/>
    <n v="124.31"/>
    <n v="61.16"/>
    <n v="63.150000000000006"/>
    <n v="0.50800418309066053"/>
    <n v="2026"/>
    <s v="Q1"/>
    <n v="3"/>
    <x v="2"/>
  </r>
  <r>
    <s v="01923"/>
    <x v="63"/>
    <x v="1"/>
    <x v="14"/>
    <x v="2"/>
    <x v="2"/>
    <x v="3"/>
    <x v="13"/>
    <n v="3"/>
    <n v="82.9"/>
    <n v="0.1"/>
    <n v="38.31"/>
    <n v="223.83"/>
    <n v="114.93"/>
    <n v="108.9"/>
    <n v="0.48652995577000402"/>
    <n v="2026"/>
    <s v="Q1"/>
    <n v="3"/>
    <x v="2"/>
  </r>
  <r>
    <s v="04904"/>
    <x v="63"/>
    <x v="1"/>
    <x v="11"/>
    <x v="2"/>
    <x v="2"/>
    <x v="0"/>
    <x v="6"/>
    <n v="1"/>
    <n v="41.1"/>
    <n v="0"/>
    <n v="16.34"/>
    <n v="41.1"/>
    <n v="16.34"/>
    <n v="24.76"/>
    <n v="0.60243309002433088"/>
    <n v="2026"/>
    <s v="Q1"/>
    <n v="3"/>
    <x v="2"/>
  </r>
  <r>
    <s v="01036"/>
    <x v="64"/>
    <x v="0"/>
    <x v="0"/>
    <x v="0"/>
    <x v="2"/>
    <x v="0"/>
    <x v="6"/>
    <n v="1"/>
    <n v="40.380000000000003"/>
    <n v="0"/>
    <n v="16.41"/>
    <n v="40.380000000000003"/>
    <n v="16.41"/>
    <n v="23.970000000000002"/>
    <n v="0.59361069836552749"/>
    <n v="2026"/>
    <s v="Q1"/>
    <n v="3"/>
    <x v="2"/>
  </r>
  <r>
    <s v="01470"/>
    <x v="64"/>
    <x v="2"/>
    <x v="2"/>
    <x v="0"/>
    <x v="0"/>
    <x v="0"/>
    <x v="0"/>
    <n v="1"/>
    <n v="80.349999999999994"/>
    <n v="0.1"/>
    <n v="42.43"/>
    <n v="72.314999999999998"/>
    <n v="42.43"/>
    <n v="29.884999999999998"/>
    <n v="0.41326142570697638"/>
    <n v="2026"/>
    <s v="Q1"/>
    <n v="3"/>
    <x v="2"/>
  </r>
  <r>
    <s v="02907"/>
    <x v="64"/>
    <x v="3"/>
    <x v="13"/>
    <x v="0"/>
    <x v="0"/>
    <x v="0"/>
    <x v="6"/>
    <n v="1"/>
    <n v="40.44"/>
    <n v="0.05"/>
    <n v="16.829999999999998"/>
    <n v="38.417999999999999"/>
    <n v="16.829999999999998"/>
    <n v="21.588000000000001"/>
    <n v="0.56192409807902555"/>
    <n v="2026"/>
    <s v="Q1"/>
    <n v="3"/>
    <x v="2"/>
  </r>
  <r>
    <s v="02997"/>
    <x v="64"/>
    <x v="2"/>
    <x v="16"/>
    <x v="0"/>
    <x v="0"/>
    <x v="2"/>
    <x v="2"/>
    <n v="3"/>
    <n v="35.89"/>
    <n v="0"/>
    <n v="13.25"/>
    <n v="107.67"/>
    <n v="39.75"/>
    <n v="67.92"/>
    <n v="0.63081638339370294"/>
    <n v="2026"/>
    <s v="Q1"/>
    <n v="3"/>
    <x v="2"/>
  </r>
  <r>
    <s v="03056"/>
    <x v="64"/>
    <x v="1"/>
    <x v="12"/>
    <x v="3"/>
    <x v="0"/>
    <x v="2"/>
    <x v="18"/>
    <n v="3"/>
    <n v="163.44999999999999"/>
    <n v="0"/>
    <n v="86.88"/>
    <n v="490.34999999999997"/>
    <n v="260.64"/>
    <n v="229.70999999999998"/>
    <n v="0.46846130315081064"/>
    <n v="2026"/>
    <s v="Q1"/>
    <n v="3"/>
    <x v="2"/>
  </r>
  <r>
    <s v="00471"/>
    <x v="65"/>
    <x v="1"/>
    <x v="1"/>
    <x v="2"/>
    <x v="0"/>
    <x v="4"/>
    <x v="10"/>
    <n v="2"/>
    <n v="40.020000000000003"/>
    <n v="0"/>
    <n v="14.38"/>
    <n v="80.040000000000006"/>
    <n v="28.76"/>
    <n v="51.28"/>
    <n v="0.64067966016991496"/>
    <n v="2026"/>
    <s v="Q1"/>
    <n v="3"/>
    <x v="2"/>
  </r>
  <r>
    <s v="00842"/>
    <x v="65"/>
    <x v="0"/>
    <x v="15"/>
    <x v="0"/>
    <x v="1"/>
    <x v="4"/>
    <x v="10"/>
    <n v="1"/>
    <n v="40.01"/>
    <n v="0.05"/>
    <n v="14.35"/>
    <n v="38.009499999999996"/>
    <n v="14.35"/>
    <n v="23.659499999999994"/>
    <n v="0.62246280535129372"/>
    <n v="2026"/>
    <s v="Q1"/>
    <n v="3"/>
    <x v="2"/>
  </r>
  <r>
    <s v="03386"/>
    <x v="65"/>
    <x v="1"/>
    <x v="12"/>
    <x v="0"/>
    <x v="0"/>
    <x v="1"/>
    <x v="11"/>
    <n v="3"/>
    <n v="155.16"/>
    <n v="0"/>
    <n v="76.849999999999994"/>
    <n v="465.48"/>
    <n v="230.54999999999998"/>
    <n v="234.93000000000004"/>
    <n v="0.50470482083011092"/>
    <n v="2026"/>
    <s v="Q1"/>
    <n v="3"/>
    <x v="2"/>
  </r>
  <r>
    <s v="04505"/>
    <x v="65"/>
    <x v="1"/>
    <x v="14"/>
    <x v="3"/>
    <x v="1"/>
    <x v="4"/>
    <x v="10"/>
    <n v="1"/>
    <n v="39.96"/>
    <n v="0"/>
    <n v="14.5"/>
    <n v="39.96"/>
    <n v="14.5"/>
    <n v="25.46"/>
    <n v="0.63713713713713716"/>
    <n v="2026"/>
    <s v="Q1"/>
    <n v="3"/>
    <x v="2"/>
  </r>
  <r>
    <s v="01286"/>
    <x v="66"/>
    <x v="1"/>
    <x v="1"/>
    <x v="0"/>
    <x v="1"/>
    <x v="1"/>
    <x v="3"/>
    <n v="1"/>
    <n v="146.6"/>
    <n v="0"/>
    <n v="78.92"/>
    <n v="146.6"/>
    <n v="78.92"/>
    <n v="67.679999999999993"/>
    <n v="0.46166439290586625"/>
    <n v="2026"/>
    <s v="Q1"/>
    <n v="3"/>
    <x v="2"/>
  </r>
  <r>
    <s v="02653"/>
    <x v="66"/>
    <x v="1"/>
    <x v="14"/>
    <x v="2"/>
    <x v="0"/>
    <x v="1"/>
    <x v="1"/>
    <n v="1"/>
    <n v="94.38"/>
    <n v="0"/>
    <n v="44.78"/>
    <n v="94.38"/>
    <n v="44.78"/>
    <n v="49.599999999999994"/>
    <n v="0.52553507098961638"/>
    <n v="2026"/>
    <s v="Q1"/>
    <n v="3"/>
    <x v="2"/>
  </r>
  <r>
    <s v="04465"/>
    <x v="66"/>
    <x v="1"/>
    <x v="12"/>
    <x v="2"/>
    <x v="0"/>
    <x v="4"/>
    <x v="12"/>
    <n v="1"/>
    <n v="121.77"/>
    <n v="0"/>
    <n v="67.52"/>
    <n v="121.77"/>
    <n v="67.52"/>
    <n v="54.25"/>
    <n v="0.44551203087788455"/>
    <n v="2026"/>
    <s v="Q1"/>
    <n v="3"/>
    <x v="2"/>
  </r>
  <r>
    <s v="04576"/>
    <x v="66"/>
    <x v="3"/>
    <x v="8"/>
    <x v="3"/>
    <x v="0"/>
    <x v="3"/>
    <x v="19"/>
    <n v="5"/>
    <n v="123.29"/>
    <n v="0"/>
    <n v="61.34"/>
    <n v="616.45000000000005"/>
    <n v="306.70000000000005"/>
    <n v="309.75"/>
    <n v="0.50247384216075919"/>
    <n v="2026"/>
    <s v="Q1"/>
    <n v="3"/>
    <x v="2"/>
  </r>
  <r>
    <s v="00718"/>
    <x v="67"/>
    <x v="1"/>
    <x v="12"/>
    <x v="0"/>
    <x v="1"/>
    <x v="4"/>
    <x v="10"/>
    <n v="1"/>
    <n v="41.15"/>
    <n v="0.05"/>
    <n v="14.4"/>
    <n v="39.092499999999994"/>
    <n v="14.4"/>
    <n v="24.692499999999995"/>
    <n v="0.63164289825414077"/>
    <n v="2026"/>
    <s v="Q1"/>
    <n v="3"/>
    <x v="2"/>
  </r>
  <r>
    <s v="01527"/>
    <x v="67"/>
    <x v="3"/>
    <x v="4"/>
    <x v="3"/>
    <x v="1"/>
    <x v="2"/>
    <x v="2"/>
    <n v="4"/>
    <n v="35.42"/>
    <n v="0"/>
    <n v="13.31"/>
    <n v="141.68"/>
    <n v="53.24"/>
    <n v="88.44"/>
    <n v="0.62422360248447195"/>
    <n v="2026"/>
    <s v="Q1"/>
    <n v="3"/>
    <x v="2"/>
  </r>
  <r>
    <s v="01797"/>
    <x v="67"/>
    <x v="1"/>
    <x v="12"/>
    <x v="0"/>
    <x v="2"/>
    <x v="0"/>
    <x v="8"/>
    <n v="1"/>
    <n v="103.74"/>
    <n v="0.1"/>
    <n v="51.32"/>
    <n v="93.366"/>
    <n v="51.32"/>
    <n v="42.045999999999999"/>
    <n v="0.45033523980892404"/>
    <n v="2026"/>
    <s v="Q1"/>
    <n v="3"/>
    <x v="2"/>
  </r>
  <r>
    <s v="02917"/>
    <x v="67"/>
    <x v="2"/>
    <x v="16"/>
    <x v="3"/>
    <x v="2"/>
    <x v="2"/>
    <x v="18"/>
    <n v="2"/>
    <n v="165.49"/>
    <n v="0.05"/>
    <n v="89.82"/>
    <n v="314.43099999999998"/>
    <n v="179.64"/>
    <n v="134.791"/>
    <n v="0.4286822864157796"/>
    <n v="2026"/>
    <s v="Q1"/>
    <n v="3"/>
    <x v="2"/>
  </r>
  <r>
    <s v="04095"/>
    <x v="67"/>
    <x v="1"/>
    <x v="6"/>
    <x v="3"/>
    <x v="1"/>
    <x v="1"/>
    <x v="17"/>
    <n v="1"/>
    <n v="72.87"/>
    <n v="0.05"/>
    <n v="32"/>
    <n v="69.226500000000001"/>
    <n v="32"/>
    <n v="37.226500000000001"/>
    <n v="0.53774927231623726"/>
    <n v="2026"/>
    <s v="Q1"/>
    <n v="3"/>
    <x v="2"/>
  </r>
  <r>
    <s v="05050"/>
    <x v="67"/>
    <x v="3"/>
    <x v="13"/>
    <x v="2"/>
    <x v="0"/>
    <x v="2"/>
    <x v="18"/>
    <n v="1"/>
    <n v="161.04"/>
    <n v="0"/>
    <n v="85.83"/>
    <n v="161.04"/>
    <n v="85.83"/>
    <n v="75.209999999999994"/>
    <n v="0.46702682563338299"/>
    <n v="2026"/>
    <s v="Q1"/>
    <n v="3"/>
    <x v="2"/>
  </r>
  <r>
    <s v="00709"/>
    <x v="68"/>
    <x v="0"/>
    <x v="0"/>
    <x v="0"/>
    <x v="1"/>
    <x v="2"/>
    <x v="15"/>
    <n v="3"/>
    <n v="130.6"/>
    <n v="0.05"/>
    <n v="65.62"/>
    <n v="372.20999999999992"/>
    <n v="196.86"/>
    <n v="175.34999999999991"/>
    <n v="0.47110502135891014"/>
    <n v="2026"/>
    <s v="Q1"/>
    <n v="3"/>
    <x v="2"/>
  </r>
  <r>
    <s v="01073"/>
    <x v="68"/>
    <x v="2"/>
    <x v="10"/>
    <x v="3"/>
    <x v="0"/>
    <x v="0"/>
    <x v="0"/>
    <n v="2"/>
    <n v="81.290000000000006"/>
    <n v="0"/>
    <n v="43.9"/>
    <n v="162.58000000000001"/>
    <n v="87.8"/>
    <n v="74.780000000000015"/>
    <n v="0.45995817443720022"/>
    <n v="2026"/>
    <s v="Q1"/>
    <n v="3"/>
    <x v="2"/>
  </r>
  <r>
    <s v="02623"/>
    <x v="68"/>
    <x v="1"/>
    <x v="12"/>
    <x v="3"/>
    <x v="1"/>
    <x v="0"/>
    <x v="8"/>
    <n v="2"/>
    <n v="103.33"/>
    <n v="0.05"/>
    <n v="51.58"/>
    <n v="196.327"/>
    <n v="103.16"/>
    <n v="93.167000000000002"/>
    <n v="0.47455011282197557"/>
    <n v="2026"/>
    <s v="Q1"/>
    <n v="3"/>
    <x v="2"/>
  </r>
  <r>
    <s v="02625"/>
    <x v="68"/>
    <x v="3"/>
    <x v="7"/>
    <x v="2"/>
    <x v="2"/>
    <x v="4"/>
    <x v="16"/>
    <n v="2"/>
    <n v="51.14"/>
    <n v="0"/>
    <n v="21.58"/>
    <n v="102.28"/>
    <n v="43.16"/>
    <n v="59.120000000000005"/>
    <n v="0.57802111849824012"/>
    <n v="2026"/>
    <s v="Q1"/>
    <n v="3"/>
    <x v="2"/>
  </r>
  <r>
    <s v="03304"/>
    <x v="68"/>
    <x v="1"/>
    <x v="12"/>
    <x v="3"/>
    <x v="0"/>
    <x v="0"/>
    <x v="4"/>
    <n v="2"/>
    <n v="49.7"/>
    <n v="0"/>
    <n v="23.14"/>
    <n v="99.4"/>
    <n v="46.28"/>
    <n v="53.120000000000005"/>
    <n v="0.53440643863179071"/>
    <n v="2026"/>
    <s v="Q1"/>
    <n v="3"/>
    <x v="2"/>
  </r>
  <r>
    <s v="04876"/>
    <x v="68"/>
    <x v="3"/>
    <x v="4"/>
    <x v="0"/>
    <x v="0"/>
    <x v="0"/>
    <x v="6"/>
    <n v="1"/>
    <n v="39.659999999999997"/>
    <n v="0.05"/>
    <n v="16.93"/>
    <n v="37.676999999999992"/>
    <n v="16.93"/>
    <n v="20.746999999999993"/>
    <n v="0.5506542452955383"/>
    <n v="2026"/>
    <s v="Q1"/>
    <n v="3"/>
    <x v="2"/>
  </r>
  <r>
    <s v="00083"/>
    <x v="69"/>
    <x v="1"/>
    <x v="12"/>
    <x v="1"/>
    <x v="2"/>
    <x v="4"/>
    <x v="16"/>
    <n v="4"/>
    <n v="50.65"/>
    <n v="0.15"/>
    <n v="22"/>
    <n v="172.20999999999998"/>
    <n v="88"/>
    <n v="84.20999999999998"/>
    <n v="0.48899599326403803"/>
    <n v="2026"/>
    <s v="Q1"/>
    <n v="3"/>
    <x v="2"/>
  </r>
  <r>
    <s v="00863"/>
    <x v="69"/>
    <x v="2"/>
    <x v="2"/>
    <x v="3"/>
    <x v="0"/>
    <x v="4"/>
    <x v="16"/>
    <n v="2"/>
    <n v="50.72"/>
    <n v="0"/>
    <n v="21.88"/>
    <n v="101.44"/>
    <n v="43.76"/>
    <n v="57.68"/>
    <n v="0.56861198738170349"/>
    <n v="2026"/>
    <s v="Q1"/>
    <n v="3"/>
    <x v="2"/>
  </r>
  <r>
    <s v="02323"/>
    <x v="69"/>
    <x v="1"/>
    <x v="12"/>
    <x v="2"/>
    <x v="1"/>
    <x v="2"/>
    <x v="2"/>
    <n v="2"/>
    <n v="36.08"/>
    <n v="0.05"/>
    <n v="13.19"/>
    <n v="68.551999999999992"/>
    <n v="26.38"/>
    <n v="42.171999999999997"/>
    <n v="0.61518263507993931"/>
    <n v="2026"/>
    <s v="Q1"/>
    <n v="3"/>
    <x v="2"/>
  </r>
  <r>
    <s v="03064"/>
    <x v="69"/>
    <x v="3"/>
    <x v="8"/>
    <x v="0"/>
    <x v="0"/>
    <x v="3"/>
    <x v="19"/>
    <n v="6"/>
    <n v="124.04"/>
    <n v="0.05"/>
    <n v="61.17"/>
    <n v="707.02800000000002"/>
    <n v="367.02"/>
    <n v="340.00800000000004"/>
    <n v="0.48089750335205966"/>
    <n v="2026"/>
    <s v="Q1"/>
    <n v="3"/>
    <x v="2"/>
  </r>
  <r>
    <s v="04995"/>
    <x v="69"/>
    <x v="1"/>
    <x v="12"/>
    <x v="3"/>
    <x v="1"/>
    <x v="1"/>
    <x v="1"/>
    <n v="3"/>
    <n v="90.31"/>
    <n v="0"/>
    <n v="44.58"/>
    <n v="270.93"/>
    <n v="133.74"/>
    <n v="137.19"/>
    <n v="0.50636695825489975"/>
    <n v="2026"/>
    <s v="Q1"/>
    <n v="3"/>
    <x v="2"/>
  </r>
  <r>
    <s v="00046"/>
    <x v="70"/>
    <x v="3"/>
    <x v="7"/>
    <x v="0"/>
    <x v="0"/>
    <x v="1"/>
    <x v="17"/>
    <n v="4"/>
    <n v="72.63"/>
    <n v="0.1"/>
    <n v="31.45"/>
    <n v="261.46800000000002"/>
    <n v="125.8"/>
    <n v="135.66800000000001"/>
    <n v="0.51887037801948999"/>
    <n v="2026"/>
    <s v="Q1"/>
    <n v="3"/>
    <x v="2"/>
  </r>
  <r>
    <s v="00443"/>
    <x v="70"/>
    <x v="1"/>
    <x v="14"/>
    <x v="0"/>
    <x v="0"/>
    <x v="4"/>
    <x v="10"/>
    <n v="3"/>
    <n v="39.9"/>
    <n v="0"/>
    <n v="14.49"/>
    <n v="119.69999999999999"/>
    <n v="43.47"/>
    <n v="76.22999999999999"/>
    <n v="0.63684210526315788"/>
    <n v="2026"/>
    <s v="Q1"/>
    <n v="3"/>
    <x v="2"/>
  </r>
  <r>
    <s v="00759"/>
    <x v="70"/>
    <x v="1"/>
    <x v="12"/>
    <x v="0"/>
    <x v="1"/>
    <x v="4"/>
    <x v="16"/>
    <n v="1"/>
    <n v="49.79"/>
    <n v="0.1"/>
    <n v="22.29"/>
    <n v="44.811"/>
    <n v="22.29"/>
    <n v="22.521000000000001"/>
    <n v="0.5025774921336279"/>
    <n v="2026"/>
    <s v="Q1"/>
    <n v="3"/>
    <x v="2"/>
  </r>
  <r>
    <s v="01097"/>
    <x v="70"/>
    <x v="2"/>
    <x v="2"/>
    <x v="3"/>
    <x v="1"/>
    <x v="0"/>
    <x v="6"/>
    <n v="1"/>
    <n v="41.24"/>
    <n v="0.05"/>
    <n v="16.64"/>
    <n v="39.177999999999997"/>
    <n v="16.64"/>
    <n v="22.537999999999997"/>
    <n v="0.57527183623462141"/>
    <n v="2026"/>
    <s v="Q1"/>
    <n v="3"/>
    <x v="2"/>
  </r>
  <r>
    <s v="02152"/>
    <x v="70"/>
    <x v="0"/>
    <x v="9"/>
    <x v="0"/>
    <x v="1"/>
    <x v="1"/>
    <x v="3"/>
    <n v="1"/>
    <n v="142.88999999999999"/>
    <n v="0"/>
    <n v="81.099999999999994"/>
    <n v="142.88999999999999"/>
    <n v="81.099999999999994"/>
    <n v="61.789999999999992"/>
    <n v="0.43243054097557559"/>
    <n v="2026"/>
    <s v="Q1"/>
    <n v="3"/>
    <x v="2"/>
  </r>
  <r>
    <s v="02512"/>
    <x v="70"/>
    <x v="1"/>
    <x v="1"/>
    <x v="0"/>
    <x v="1"/>
    <x v="3"/>
    <x v="7"/>
    <n v="2"/>
    <n v="192.76"/>
    <n v="0"/>
    <n v="103.08"/>
    <n v="385.52"/>
    <n v="206.16"/>
    <n v="179.35999999999999"/>
    <n v="0.46524175140070551"/>
    <n v="2026"/>
    <s v="Q1"/>
    <n v="3"/>
    <x v="2"/>
  </r>
  <r>
    <s v="02578"/>
    <x v="70"/>
    <x v="2"/>
    <x v="5"/>
    <x v="0"/>
    <x v="1"/>
    <x v="2"/>
    <x v="18"/>
    <n v="1"/>
    <n v="165.72"/>
    <n v="0"/>
    <n v="89.31"/>
    <n v="165.72"/>
    <n v="89.31"/>
    <n v="76.41"/>
    <n v="0.46107892831281677"/>
    <n v="2026"/>
    <s v="Q1"/>
    <n v="3"/>
    <x v="2"/>
  </r>
  <r>
    <s v="03302"/>
    <x v="70"/>
    <x v="3"/>
    <x v="7"/>
    <x v="2"/>
    <x v="2"/>
    <x v="2"/>
    <x v="18"/>
    <n v="2"/>
    <n v="164.33"/>
    <n v="0"/>
    <n v="86.07"/>
    <n v="328.66"/>
    <n v="172.14"/>
    <n v="156.52000000000004"/>
    <n v="0.47623684050386428"/>
    <n v="2026"/>
    <s v="Q1"/>
    <n v="3"/>
    <x v="2"/>
  </r>
  <r>
    <s v="03752"/>
    <x v="70"/>
    <x v="3"/>
    <x v="8"/>
    <x v="1"/>
    <x v="2"/>
    <x v="2"/>
    <x v="9"/>
    <n v="3"/>
    <n v="45.8"/>
    <n v="0.15"/>
    <n v="18.47"/>
    <n v="116.78999999999998"/>
    <n v="55.41"/>
    <n v="61.379999999999981"/>
    <n v="0.52555869509375797"/>
    <n v="2026"/>
    <s v="Q1"/>
    <n v="3"/>
    <x v="2"/>
  </r>
  <r>
    <s v="04839"/>
    <x v="70"/>
    <x v="1"/>
    <x v="1"/>
    <x v="0"/>
    <x v="1"/>
    <x v="0"/>
    <x v="8"/>
    <n v="2"/>
    <n v="103.08"/>
    <n v="0.05"/>
    <n v="49.27"/>
    <n v="195.85199999999998"/>
    <n v="98.54"/>
    <n v="97.311999999999969"/>
    <n v="0.49686497967853266"/>
    <n v="2026"/>
    <s v="Q1"/>
    <n v="3"/>
    <x v="2"/>
  </r>
  <r>
    <s v="00264"/>
    <x v="71"/>
    <x v="0"/>
    <x v="0"/>
    <x v="0"/>
    <x v="2"/>
    <x v="2"/>
    <x v="9"/>
    <n v="4"/>
    <n v="47.33"/>
    <n v="0"/>
    <n v="18.739999999999998"/>
    <n v="189.32"/>
    <n v="74.959999999999994"/>
    <n v="114.36"/>
    <n v="0.60405662370589475"/>
    <n v="2026"/>
    <s v="Q1"/>
    <n v="3"/>
    <x v="2"/>
  </r>
  <r>
    <s v="02498"/>
    <x v="71"/>
    <x v="2"/>
    <x v="3"/>
    <x v="2"/>
    <x v="1"/>
    <x v="0"/>
    <x v="4"/>
    <n v="1"/>
    <n v="50.04"/>
    <n v="0"/>
    <n v="22.64"/>
    <n v="50.04"/>
    <n v="22.64"/>
    <n v="27.4"/>
    <n v="0.54756195043964828"/>
    <n v="2026"/>
    <s v="Q1"/>
    <n v="3"/>
    <x v="2"/>
  </r>
  <r>
    <s v="03929"/>
    <x v="71"/>
    <x v="3"/>
    <x v="13"/>
    <x v="0"/>
    <x v="1"/>
    <x v="4"/>
    <x v="12"/>
    <n v="1"/>
    <n v="125.69"/>
    <n v="0"/>
    <n v="67.150000000000006"/>
    <n v="125.69"/>
    <n v="67.150000000000006"/>
    <n v="58.539999999999992"/>
    <n v="0.465749065160315"/>
    <n v="2026"/>
    <s v="Q1"/>
    <n v="3"/>
    <x v="2"/>
  </r>
  <r>
    <s v="04195"/>
    <x v="71"/>
    <x v="3"/>
    <x v="13"/>
    <x v="3"/>
    <x v="1"/>
    <x v="1"/>
    <x v="3"/>
    <n v="2"/>
    <n v="142.72999999999999"/>
    <n v="0.1"/>
    <n v="77.28"/>
    <n v="256.91399999999999"/>
    <n v="154.56"/>
    <n v="102.35399999999998"/>
    <n v="0.39839790747098247"/>
    <n v="2026"/>
    <s v="Q1"/>
    <n v="3"/>
    <x v="2"/>
  </r>
  <r>
    <s v="04684"/>
    <x v="71"/>
    <x v="1"/>
    <x v="12"/>
    <x v="0"/>
    <x v="0"/>
    <x v="4"/>
    <x v="12"/>
    <n v="4"/>
    <n v="124.36"/>
    <n v="0"/>
    <n v="68.790000000000006"/>
    <n v="497.44"/>
    <n v="275.16000000000003"/>
    <n v="222.27999999999997"/>
    <n v="0.44684786104856861"/>
    <n v="2026"/>
    <s v="Q1"/>
    <n v="3"/>
    <x v="2"/>
  </r>
  <r>
    <s v="00313"/>
    <x v="72"/>
    <x v="3"/>
    <x v="8"/>
    <x v="0"/>
    <x v="1"/>
    <x v="0"/>
    <x v="6"/>
    <n v="4"/>
    <n v="40.42"/>
    <n v="0.1"/>
    <n v="16.25"/>
    <n v="145.512"/>
    <n v="65"/>
    <n v="80.512"/>
    <n v="0.5533014459288581"/>
    <n v="2026"/>
    <s v="Q1"/>
    <n v="3"/>
    <x v="2"/>
  </r>
  <r>
    <s v="01056"/>
    <x v="72"/>
    <x v="0"/>
    <x v="15"/>
    <x v="0"/>
    <x v="0"/>
    <x v="3"/>
    <x v="7"/>
    <n v="1"/>
    <n v="192.86"/>
    <n v="0"/>
    <n v="101.13"/>
    <n v="192.86"/>
    <n v="101.13"/>
    <n v="91.730000000000018"/>
    <n v="0.475629990666805"/>
    <n v="2026"/>
    <s v="Q1"/>
    <n v="3"/>
    <x v="2"/>
  </r>
  <r>
    <s v="02189"/>
    <x v="72"/>
    <x v="3"/>
    <x v="4"/>
    <x v="3"/>
    <x v="1"/>
    <x v="1"/>
    <x v="17"/>
    <n v="2"/>
    <n v="72.34"/>
    <n v="0"/>
    <n v="33.29"/>
    <n v="144.68"/>
    <n v="66.58"/>
    <n v="78.100000000000009"/>
    <n v="0.53981199889411113"/>
    <n v="2026"/>
    <s v="Q1"/>
    <n v="3"/>
    <x v="2"/>
  </r>
  <r>
    <s v="02617"/>
    <x v="72"/>
    <x v="3"/>
    <x v="13"/>
    <x v="0"/>
    <x v="1"/>
    <x v="2"/>
    <x v="2"/>
    <n v="2"/>
    <n v="35.409999999999997"/>
    <n v="0"/>
    <n v="13.89"/>
    <n v="70.819999999999993"/>
    <n v="27.78"/>
    <n v="43.039999999999992"/>
    <n v="0.60773792713922614"/>
    <n v="2026"/>
    <s v="Q1"/>
    <n v="3"/>
    <x v="2"/>
  </r>
  <r>
    <s v="02901"/>
    <x v="72"/>
    <x v="3"/>
    <x v="8"/>
    <x v="1"/>
    <x v="2"/>
    <x v="0"/>
    <x v="8"/>
    <n v="12"/>
    <n v="102.25"/>
    <n v="0.1"/>
    <n v="51.07"/>
    <n v="1104.3"/>
    <n v="612.84"/>
    <n v="491.45999999999992"/>
    <n v="0.44504210812279266"/>
    <n v="2026"/>
    <s v="Q1"/>
    <n v="3"/>
    <x v="2"/>
  </r>
  <r>
    <s v="02952"/>
    <x v="72"/>
    <x v="1"/>
    <x v="1"/>
    <x v="0"/>
    <x v="1"/>
    <x v="0"/>
    <x v="4"/>
    <n v="1"/>
    <n v="51.86"/>
    <n v="0.1"/>
    <n v="22.34"/>
    <n v="46.673999999999999"/>
    <n v="22.34"/>
    <n v="24.334"/>
    <n v="0.52136092899687192"/>
    <n v="2026"/>
    <s v="Q1"/>
    <n v="3"/>
    <x v="2"/>
  </r>
  <r>
    <s v="03421"/>
    <x v="72"/>
    <x v="3"/>
    <x v="8"/>
    <x v="0"/>
    <x v="0"/>
    <x v="2"/>
    <x v="2"/>
    <n v="1"/>
    <n v="36.520000000000003"/>
    <n v="0.05"/>
    <n v="13.23"/>
    <n v="34.694000000000003"/>
    <n v="13.23"/>
    <n v="21.464000000000002"/>
    <n v="0.61866605176687617"/>
    <n v="2026"/>
    <s v="Q1"/>
    <n v="3"/>
    <x v="2"/>
  </r>
  <r>
    <s v="03536"/>
    <x v="72"/>
    <x v="2"/>
    <x v="10"/>
    <x v="0"/>
    <x v="1"/>
    <x v="1"/>
    <x v="11"/>
    <n v="2"/>
    <n v="153.66"/>
    <n v="0.1"/>
    <n v="78.430000000000007"/>
    <n v="276.58800000000002"/>
    <n v="156.86000000000001"/>
    <n v="119.72800000000001"/>
    <n v="0.43287488972768162"/>
    <n v="2026"/>
    <s v="Q1"/>
    <n v="3"/>
    <x v="2"/>
  </r>
  <r>
    <s v="03878"/>
    <x v="72"/>
    <x v="1"/>
    <x v="14"/>
    <x v="3"/>
    <x v="0"/>
    <x v="4"/>
    <x v="10"/>
    <n v="1"/>
    <n v="41.05"/>
    <n v="0.1"/>
    <n v="14.94"/>
    <n v="36.945"/>
    <n v="14.94"/>
    <n v="22.005000000000003"/>
    <n v="0.59561510353227776"/>
    <n v="2026"/>
    <s v="Q1"/>
    <n v="3"/>
    <x v="2"/>
  </r>
  <r>
    <s v="02027"/>
    <x v="73"/>
    <x v="2"/>
    <x v="2"/>
    <x v="0"/>
    <x v="0"/>
    <x v="2"/>
    <x v="15"/>
    <n v="4"/>
    <n v="136.21"/>
    <n v="0.05"/>
    <n v="68.55"/>
    <n v="517.59799999999996"/>
    <n v="274.2"/>
    <n v="243.39799999999997"/>
    <n v="0.4702452482428448"/>
    <n v="2026"/>
    <s v="Q1"/>
    <n v="3"/>
    <x v="2"/>
  </r>
  <r>
    <s v="03280"/>
    <x v="73"/>
    <x v="3"/>
    <x v="4"/>
    <x v="0"/>
    <x v="0"/>
    <x v="2"/>
    <x v="9"/>
    <n v="3"/>
    <n v="46.68"/>
    <n v="0"/>
    <n v="18.760000000000002"/>
    <n v="140.04"/>
    <n v="56.28"/>
    <n v="83.759999999999991"/>
    <n v="0.59811482433590402"/>
    <n v="2026"/>
    <s v="Q1"/>
    <n v="3"/>
    <x v="2"/>
  </r>
  <r>
    <s v="05149"/>
    <x v="73"/>
    <x v="1"/>
    <x v="12"/>
    <x v="2"/>
    <x v="1"/>
    <x v="2"/>
    <x v="2"/>
    <n v="1"/>
    <n v="35.340000000000003"/>
    <n v="0.05"/>
    <n v="13.37"/>
    <n v="33.573"/>
    <n v="13.37"/>
    <n v="20.203000000000003"/>
    <n v="0.60176332171685587"/>
    <n v="2026"/>
    <s v="Q1"/>
    <n v="3"/>
    <x v="2"/>
  </r>
  <r>
    <s v="00412"/>
    <x v="74"/>
    <x v="3"/>
    <x v="7"/>
    <x v="2"/>
    <x v="0"/>
    <x v="4"/>
    <x v="10"/>
    <n v="2"/>
    <n v="40.19"/>
    <n v="0"/>
    <n v="14.92"/>
    <n v="80.38"/>
    <n v="29.84"/>
    <n v="50.539999999999992"/>
    <n v="0.62876337397362525"/>
    <n v="2026"/>
    <s v="Q1"/>
    <n v="3"/>
    <x v="2"/>
  </r>
  <r>
    <s v="01161"/>
    <x v="74"/>
    <x v="1"/>
    <x v="12"/>
    <x v="0"/>
    <x v="1"/>
    <x v="0"/>
    <x v="8"/>
    <n v="2"/>
    <n v="101.73"/>
    <n v="0.05"/>
    <n v="51.56"/>
    <n v="193.28700000000001"/>
    <n v="103.12"/>
    <n v="90.167000000000002"/>
    <n v="0.46649283190281809"/>
    <n v="2026"/>
    <s v="Q1"/>
    <n v="3"/>
    <x v="2"/>
  </r>
  <r>
    <s v="01320"/>
    <x v="74"/>
    <x v="2"/>
    <x v="3"/>
    <x v="2"/>
    <x v="2"/>
    <x v="3"/>
    <x v="7"/>
    <n v="1"/>
    <n v="200.05"/>
    <n v="0"/>
    <n v="102.69"/>
    <n v="200.05"/>
    <n v="102.69"/>
    <n v="97.360000000000014"/>
    <n v="0.48667833041739567"/>
    <n v="2026"/>
    <s v="Q1"/>
    <n v="3"/>
    <x v="2"/>
  </r>
  <r>
    <s v="02528"/>
    <x v="74"/>
    <x v="3"/>
    <x v="7"/>
    <x v="0"/>
    <x v="1"/>
    <x v="1"/>
    <x v="1"/>
    <n v="1"/>
    <n v="90.06"/>
    <n v="0"/>
    <n v="44.49"/>
    <n v="90.06"/>
    <n v="44.49"/>
    <n v="45.57"/>
    <n v="0.50599600266489009"/>
    <n v="2026"/>
    <s v="Q1"/>
    <n v="3"/>
    <x v="2"/>
  </r>
  <r>
    <s v="02956"/>
    <x v="74"/>
    <x v="1"/>
    <x v="11"/>
    <x v="0"/>
    <x v="1"/>
    <x v="2"/>
    <x v="2"/>
    <n v="1"/>
    <n v="37.119999999999997"/>
    <n v="0.1"/>
    <n v="13.39"/>
    <n v="33.408000000000001"/>
    <n v="13.39"/>
    <n v="20.018000000000001"/>
    <n v="0.59919779693486586"/>
    <n v="2026"/>
    <s v="Q1"/>
    <n v="3"/>
    <x v="2"/>
  </r>
  <r>
    <s v="02973"/>
    <x v="74"/>
    <x v="0"/>
    <x v="0"/>
    <x v="2"/>
    <x v="0"/>
    <x v="1"/>
    <x v="11"/>
    <n v="2"/>
    <n v="156.09"/>
    <n v="0.1"/>
    <n v="79.72"/>
    <n v="280.96199999999999"/>
    <n v="159.44"/>
    <n v="121.52199999999999"/>
    <n v="0.43252112385304775"/>
    <n v="2026"/>
    <s v="Q1"/>
    <n v="3"/>
    <x v="2"/>
  </r>
  <r>
    <s v="03358"/>
    <x v="74"/>
    <x v="0"/>
    <x v="0"/>
    <x v="1"/>
    <x v="2"/>
    <x v="4"/>
    <x v="14"/>
    <n v="12"/>
    <n v="36.44"/>
    <n v="0.05"/>
    <n v="13.65"/>
    <n v="415.41599999999994"/>
    <n v="163.80000000000001"/>
    <n v="251.61599999999993"/>
    <n v="0.60569645848980291"/>
    <n v="2026"/>
    <s v="Q1"/>
    <n v="3"/>
    <x v="2"/>
  </r>
  <r>
    <s v="00164"/>
    <x v="75"/>
    <x v="0"/>
    <x v="15"/>
    <x v="3"/>
    <x v="2"/>
    <x v="3"/>
    <x v="19"/>
    <n v="5"/>
    <n v="123.95"/>
    <n v="0.05"/>
    <n v="59.23"/>
    <n v="588.76249999999993"/>
    <n v="296.14999999999998"/>
    <n v="292.61249999999995"/>
    <n v="0.49699581749856692"/>
    <n v="2026"/>
    <s v="Q1"/>
    <n v="3"/>
    <x v="2"/>
  </r>
  <r>
    <s v="00995"/>
    <x v="75"/>
    <x v="2"/>
    <x v="16"/>
    <x v="3"/>
    <x v="2"/>
    <x v="3"/>
    <x v="7"/>
    <n v="1"/>
    <n v="192.84"/>
    <n v="0.15"/>
    <n v="101.42"/>
    <n v="163.91399999999999"/>
    <n v="101.42"/>
    <n v="62.493999999999986"/>
    <n v="0.38126090510877647"/>
    <n v="2026"/>
    <s v="Q1"/>
    <n v="3"/>
    <x v="2"/>
  </r>
  <r>
    <s v="04912"/>
    <x v="75"/>
    <x v="1"/>
    <x v="11"/>
    <x v="0"/>
    <x v="1"/>
    <x v="1"/>
    <x v="11"/>
    <n v="1"/>
    <n v="152.57"/>
    <n v="0.1"/>
    <n v="80.319999999999993"/>
    <n v="137.31299999999999"/>
    <n v="80.319999999999993"/>
    <n v="56.992999999999995"/>
    <n v="0.41505902572953762"/>
    <n v="2026"/>
    <s v="Q1"/>
    <n v="3"/>
    <x v="2"/>
  </r>
  <r>
    <s v="00029"/>
    <x v="76"/>
    <x v="3"/>
    <x v="4"/>
    <x v="0"/>
    <x v="2"/>
    <x v="2"/>
    <x v="15"/>
    <n v="2"/>
    <n v="130.4"/>
    <n v="0"/>
    <n v="67.599999999999994"/>
    <n v="260.8"/>
    <n v="135.19999999999999"/>
    <n v="125.60000000000002"/>
    <n v="0.48159509202453993"/>
    <n v="2026"/>
    <s v="Q1"/>
    <n v="3"/>
    <x v="2"/>
  </r>
  <r>
    <s v="00891"/>
    <x v="76"/>
    <x v="2"/>
    <x v="3"/>
    <x v="0"/>
    <x v="1"/>
    <x v="1"/>
    <x v="1"/>
    <n v="2"/>
    <n v="94.25"/>
    <n v="0.1"/>
    <n v="44.99"/>
    <n v="169.65"/>
    <n v="89.98"/>
    <n v="79.67"/>
    <n v="0.46961391099322131"/>
    <n v="2026"/>
    <s v="Q1"/>
    <n v="3"/>
    <x v="2"/>
  </r>
  <r>
    <s v="01143"/>
    <x v="76"/>
    <x v="1"/>
    <x v="12"/>
    <x v="0"/>
    <x v="2"/>
    <x v="3"/>
    <x v="19"/>
    <n v="5"/>
    <n v="125.91"/>
    <n v="0"/>
    <n v="59.36"/>
    <n v="629.54999999999995"/>
    <n v="296.8"/>
    <n v="332.74999999999994"/>
    <n v="0.52855214041775866"/>
    <n v="2026"/>
    <s v="Q1"/>
    <n v="3"/>
    <x v="2"/>
  </r>
  <r>
    <s v="02478"/>
    <x v="76"/>
    <x v="3"/>
    <x v="7"/>
    <x v="2"/>
    <x v="0"/>
    <x v="4"/>
    <x v="10"/>
    <n v="2"/>
    <n v="39.619999999999997"/>
    <n v="0"/>
    <n v="14.78"/>
    <n v="79.239999999999995"/>
    <n v="29.56"/>
    <n v="49.679999999999993"/>
    <n v="0.62695608278647141"/>
    <n v="2026"/>
    <s v="Q1"/>
    <n v="3"/>
    <x v="2"/>
  </r>
  <r>
    <s v="03961"/>
    <x v="76"/>
    <x v="0"/>
    <x v="9"/>
    <x v="0"/>
    <x v="2"/>
    <x v="4"/>
    <x v="14"/>
    <n v="3"/>
    <n v="36.32"/>
    <n v="0"/>
    <n v="14.18"/>
    <n v="108.96000000000001"/>
    <n v="42.54"/>
    <n v="66.420000000000016"/>
    <n v="0.60958149779735693"/>
    <n v="2026"/>
    <s v="Q1"/>
    <n v="3"/>
    <x v="2"/>
  </r>
  <r>
    <s v="04724"/>
    <x v="76"/>
    <x v="0"/>
    <x v="15"/>
    <x v="2"/>
    <x v="1"/>
    <x v="4"/>
    <x v="16"/>
    <n v="1"/>
    <n v="51.16"/>
    <n v="0"/>
    <n v="22.39"/>
    <n v="51.16"/>
    <n v="22.39"/>
    <n v="28.769999999999996"/>
    <n v="0.56235340109460508"/>
    <n v="2026"/>
    <s v="Q1"/>
    <n v="3"/>
    <x v="2"/>
  </r>
  <r>
    <s v="02171"/>
    <x v="77"/>
    <x v="3"/>
    <x v="13"/>
    <x v="1"/>
    <x v="2"/>
    <x v="4"/>
    <x v="14"/>
    <n v="5"/>
    <n v="35.65"/>
    <n v="0.1"/>
    <n v="13.64"/>
    <n v="160.42500000000001"/>
    <n v="68.2"/>
    <n v="92.225000000000009"/>
    <n v="0.5748792270531401"/>
    <n v="2026"/>
    <s v="Q1"/>
    <n v="3"/>
    <x v="2"/>
  </r>
  <r>
    <s v="02311"/>
    <x v="77"/>
    <x v="3"/>
    <x v="8"/>
    <x v="0"/>
    <x v="1"/>
    <x v="1"/>
    <x v="3"/>
    <n v="1"/>
    <n v="145.19"/>
    <n v="0"/>
    <n v="80.67"/>
    <n v="145.19"/>
    <n v="80.67"/>
    <n v="64.52"/>
    <n v="0.44438322198498514"/>
    <n v="2026"/>
    <s v="Q1"/>
    <n v="3"/>
    <x v="2"/>
  </r>
  <r>
    <s v="03563"/>
    <x v="77"/>
    <x v="3"/>
    <x v="8"/>
    <x v="0"/>
    <x v="0"/>
    <x v="0"/>
    <x v="6"/>
    <n v="2"/>
    <n v="40.090000000000003"/>
    <n v="0"/>
    <n v="17.2"/>
    <n v="80.180000000000007"/>
    <n v="34.4"/>
    <n v="45.780000000000008"/>
    <n v="0.57096532801197308"/>
    <n v="2026"/>
    <s v="Q1"/>
    <n v="3"/>
    <x v="2"/>
  </r>
  <r>
    <s v="03587"/>
    <x v="77"/>
    <x v="3"/>
    <x v="7"/>
    <x v="0"/>
    <x v="0"/>
    <x v="4"/>
    <x v="10"/>
    <n v="1"/>
    <n v="39.47"/>
    <n v="0"/>
    <n v="15.02"/>
    <n v="39.47"/>
    <n v="15.02"/>
    <n v="24.45"/>
    <n v="0.61945781606283257"/>
    <n v="2026"/>
    <s v="Q1"/>
    <n v="3"/>
    <x v="2"/>
  </r>
  <r>
    <s v="03706"/>
    <x v="77"/>
    <x v="0"/>
    <x v="0"/>
    <x v="0"/>
    <x v="0"/>
    <x v="0"/>
    <x v="8"/>
    <n v="2"/>
    <n v="103.42"/>
    <n v="0"/>
    <n v="49.51"/>
    <n v="206.84"/>
    <n v="99.02"/>
    <n v="107.82000000000001"/>
    <n v="0.52127248114484626"/>
    <n v="2026"/>
    <s v="Q1"/>
    <n v="3"/>
    <x v="2"/>
  </r>
  <r>
    <s v="04121"/>
    <x v="77"/>
    <x v="0"/>
    <x v="0"/>
    <x v="0"/>
    <x v="0"/>
    <x v="2"/>
    <x v="18"/>
    <n v="4"/>
    <n v="161.93"/>
    <n v="0.15"/>
    <n v="88"/>
    <n v="550.56200000000001"/>
    <n v="352"/>
    <n v="198.56200000000001"/>
    <n v="0.36065329608654428"/>
    <n v="2026"/>
    <s v="Q1"/>
    <n v="3"/>
    <x v="2"/>
  </r>
  <r>
    <s v="01047"/>
    <x v="78"/>
    <x v="0"/>
    <x v="0"/>
    <x v="0"/>
    <x v="0"/>
    <x v="2"/>
    <x v="9"/>
    <n v="2"/>
    <n v="46.21"/>
    <n v="0.05"/>
    <n v="18.37"/>
    <n v="87.798999999999992"/>
    <n v="36.74"/>
    <n v="51.05899999999999"/>
    <n v="0.58154420893176451"/>
    <n v="2026"/>
    <s v="Q1"/>
    <n v="3"/>
    <x v="2"/>
  </r>
  <r>
    <s v="01142"/>
    <x v="78"/>
    <x v="1"/>
    <x v="11"/>
    <x v="0"/>
    <x v="1"/>
    <x v="3"/>
    <x v="19"/>
    <n v="3"/>
    <n v="125.85"/>
    <n v="0"/>
    <n v="59.19"/>
    <n v="377.54999999999995"/>
    <n v="177.57"/>
    <n v="199.97999999999996"/>
    <n v="0.52967818831942781"/>
    <n v="2026"/>
    <s v="Q1"/>
    <n v="3"/>
    <x v="2"/>
  </r>
  <r>
    <s v="02232"/>
    <x v="78"/>
    <x v="3"/>
    <x v="13"/>
    <x v="2"/>
    <x v="1"/>
    <x v="2"/>
    <x v="2"/>
    <n v="2"/>
    <n v="36.340000000000003"/>
    <n v="0"/>
    <n v="13.8"/>
    <n v="72.680000000000007"/>
    <n v="27.6"/>
    <n v="45.080000000000005"/>
    <n v="0.620253164556962"/>
    <n v="2026"/>
    <s v="Q1"/>
    <n v="3"/>
    <x v="2"/>
  </r>
  <r>
    <s v="02339"/>
    <x v="78"/>
    <x v="1"/>
    <x v="12"/>
    <x v="3"/>
    <x v="1"/>
    <x v="0"/>
    <x v="4"/>
    <n v="2"/>
    <n v="51.29"/>
    <n v="0"/>
    <n v="23.15"/>
    <n v="102.58"/>
    <n v="46.3"/>
    <n v="56.28"/>
    <n v="0.54864496003119523"/>
    <n v="2026"/>
    <s v="Q1"/>
    <n v="3"/>
    <x v="2"/>
  </r>
  <r>
    <s v="03611"/>
    <x v="78"/>
    <x v="1"/>
    <x v="1"/>
    <x v="1"/>
    <x v="2"/>
    <x v="0"/>
    <x v="6"/>
    <n v="6"/>
    <n v="40.89"/>
    <n v="0.1"/>
    <n v="16.84"/>
    <n v="220.80600000000001"/>
    <n v="101.03999999999999"/>
    <n v="119.76600000000002"/>
    <n v="0.54240373902883077"/>
    <n v="2026"/>
    <s v="Q1"/>
    <n v="3"/>
    <x v="2"/>
  </r>
  <r>
    <s v="03953"/>
    <x v="78"/>
    <x v="1"/>
    <x v="14"/>
    <x v="0"/>
    <x v="1"/>
    <x v="4"/>
    <x v="12"/>
    <n v="1"/>
    <n v="120.63"/>
    <n v="0"/>
    <n v="70.28"/>
    <n v="120.63"/>
    <n v="70.28"/>
    <n v="50.349999999999994"/>
    <n v="0.41739202520102792"/>
    <n v="2026"/>
    <s v="Q1"/>
    <n v="3"/>
    <x v="2"/>
  </r>
  <r>
    <s v="04253"/>
    <x v="78"/>
    <x v="3"/>
    <x v="13"/>
    <x v="1"/>
    <x v="1"/>
    <x v="0"/>
    <x v="0"/>
    <n v="5"/>
    <n v="82.64"/>
    <n v="0.1"/>
    <n v="43.52"/>
    <n v="371.88"/>
    <n v="217.60000000000002"/>
    <n v="154.27999999999997"/>
    <n v="0.41486501021834993"/>
    <n v="2026"/>
    <s v="Q1"/>
    <n v="3"/>
    <x v="2"/>
  </r>
  <r>
    <s v="04952"/>
    <x v="78"/>
    <x v="1"/>
    <x v="6"/>
    <x v="0"/>
    <x v="2"/>
    <x v="1"/>
    <x v="17"/>
    <n v="2"/>
    <n v="72.459999999999994"/>
    <n v="0"/>
    <n v="33.31"/>
    <n v="144.91999999999999"/>
    <n v="66.62"/>
    <n v="78.299999999999983"/>
    <n v="0.54029809550096597"/>
    <n v="2026"/>
    <s v="Q1"/>
    <n v="3"/>
    <x v="2"/>
  </r>
  <r>
    <s v="05016"/>
    <x v="78"/>
    <x v="1"/>
    <x v="12"/>
    <x v="3"/>
    <x v="1"/>
    <x v="4"/>
    <x v="10"/>
    <n v="2"/>
    <n v="40.659999999999997"/>
    <n v="0.1"/>
    <n v="14.63"/>
    <n v="73.188000000000002"/>
    <n v="29.26"/>
    <n v="43.927999999999997"/>
    <n v="0.60020768431983385"/>
    <n v="2026"/>
    <s v="Q1"/>
    <n v="3"/>
    <x v="2"/>
  </r>
  <r>
    <s v="00839"/>
    <x v="79"/>
    <x v="1"/>
    <x v="12"/>
    <x v="3"/>
    <x v="1"/>
    <x v="0"/>
    <x v="6"/>
    <n v="1"/>
    <n v="40.5"/>
    <n v="0.05"/>
    <n v="17.16"/>
    <n v="38.475000000000001"/>
    <n v="17.16"/>
    <n v="21.315000000000001"/>
    <n v="0.55399610136452238"/>
    <n v="2026"/>
    <s v="Q1"/>
    <n v="3"/>
    <x v="2"/>
  </r>
  <r>
    <s v="01382"/>
    <x v="79"/>
    <x v="2"/>
    <x v="2"/>
    <x v="0"/>
    <x v="2"/>
    <x v="1"/>
    <x v="17"/>
    <n v="1"/>
    <n v="72.16"/>
    <n v="0"/>
    <n v="33.11"/>
    <n v="72.16"/>
    <n v="33.11"/>
    <n v="39.049999999999997"/>
    <n v="0.54115853658536583"/>
    <n v="2026"/>
    <s v="Q1"/>
    <n v="3"/>
    <x v="2"/>
  </r>
  <r>
    <s v="01452"/>
    <x v="79"/>
    <x v="2"/>
    <x v="5"/>
    <x v="3"/>
    <x v="2"/>
    <x v="2"/>
    <x v="18"/>
    <n v="1"/>
    <n v="161.93"/>
    <n v="0.15"/>
    <n v="87.5"/>
    <n v="137.6405"/>
    <n v="87.5"/>
    <n v="50.140500000000003"/>
    <n v="0.36428594781332529"/>
    <n v="2026"/>
    <s v="Q1"/>
    <n v="3"/>
    <x v="2"/>
  </r>
  <r>
    <s v="01845"/>
    <x v="79"/>
    <x v="0"/>
    <x v="9"/>
    <x v="0"/>
    <x v="0"/>
    <x v="3"/>
    <x v="5"/>
    <n v="3"/>
    <n v="348.54"/>
    <n v="0.1"/>
    <n v="200.3"/>
    <n v="941.05800000000011"/>
    <n v="600.90000000000009"/>
    <n v="340.15800000000002"/>
    <n v="0.36146337420222768"/>
    <n v="2026"/>
    <s v="Q1"/>
    <n v="3"/>
    <x v="2"/>
  </r>
  <r>
    <s v="03560"/>
    <x v="79"/>
    <x v="2"/>
    <x v="16"/>
    <x v="0"/>
    <x v="0"/>
    <x v="4"/>
    <x v="16"/>
    <n v="3"/>
    <n v="50.46"/>
    <n v="0.1"/>
    <n v="21.9"/>
    <n v="136.24199999999999"/>
    <n v="65.699999999999989"/>
    <n v="70.542000000000002"/>
    <n v="0.51776985070683057"/>
    <n v="2026"/>
    <s v="Q1"/>
    <n v="3"/>
    <x v="2"/>
  </r>
  <r>
    <s v="04059"/>
    <x v="79"/>
    <x v="3"/>
    <x v="13"/>
    <x v="3"/>
    <x v="1"/>
    <x v="3"/>
    <x v="13"/>
    <n v="1"/>
    <n v="83.62"/>
    <n v="0"/>
    <n v="39.15"/>
    <n v="83.62"/>
    <n v="39.15"/>
    <n v="44.470000000000006"/>
    <n v="0.53181057163358048"/>
    <n v="2026"/>
    <s v="Q1"/>
    <n v="3"/>
    <x v="2"/>
  </r>
  <r>
    <s v="04731"/>
    <x v="79"/>
    <x v="1"/>
    <x v="12"/>
    <x v="1"/>
    <x v="2"/>
    <x v="0"/>
    <x v="4"/>
    <n v="6"/>
    <n v="51.07"/>
    <n v="0.1"/>
    <n v="22.68"/>
    <n v="275.77800000000002"/>
    <n v="136.07999999999998"/>
    <n v="139.69800000000004"/>
    <n v="0.50655962404542798"/>
    <n v="2026"/>
    <s v="Q1"/>
    <n v="3"/>
    <x v="2"/>
  </r>
  <r>
    <s v="00693"/>
    <x v="80"/>
    <x v="1"/>
    <x v="11"/>
    <x v="0"/>
    <x v="1"/>
    <x v="2"/>
    <x v="9"/>
    <n v="3"/>
    <n v="47.02"/>
    <n v="0.1"/>
    <n v="17.989999999999998"/>
    <n v="126.95400000000001"/>
    <n v="53.97"/>
    <n v="72.984000000000009"/>
    <n v="0.57488539155914742"/>
    <n v="2026"/>
    <s v="Q1"/>
    <n v="3"/>
    <x v="2"/>
  </r>
  <r>
    <s v="01672"/>
    <x v="80"/>
    <x v="2"/>
    <x v="5"/>
    <x v="3"/>
    <x v="0"/>
    <x v="2"/>
    <x v="9"/>
    <n v="1"/>
    <n v="47.1"/>
    <n v="0.05"/>
    <n v="18.48"/>
    <n v="44.744999999999997"/>
    <n v="18.48"/>
    <n v="26.264999999999997"/>
    <n v="0.58699296010727453"/>
    <n v="2026"/>
    <s v="Q1"/>
    <n v="3"/>
    <x v="2"/>
  </r>
  <r>
    <s v="02347"/>
    <x v="80"/>
    <x v="3"/>
    <x v="13"/>
    <x v="0"/>
    <x v="0"/>
    <x v="2"/>
    <x v="15"/>
    <n v="2"/>
    <n v="131.38999999999999"/>
    <n v="0"/>
    <n v="66.91"/>
    <n v="262.77999999999997"/>
    <n v="133.82"/>
    <n v="128.95999999999998"/>
    <n v="0.49075272090722277"/>
    <n v="2026"/>
    <s v="Q1"/>
    <n v="3"/>
    <x v="2"/>
  </r>
  <r>
    <s v="02582"/>
    <x v="80"/>
    <x v="1"/>
    <x v="1"/>
    <x v="3"/>
    <x v="1"/>
    <x v="4"/>
    <x v="12"/>
    <n v="1"/>
    <n v="120.16"/>
    <n v="0.15"/>
    <n v="68.33"/>
    <n v="102.136"/>
    <n v="68.33"/>
    <n v="33.805999999999997"/>
    <n v="0.33099005247904756"/>
    <n v="2026"/>
    <s v="Q1"/>
    <n v="3"/>
    <x v="2"/>
  </r>
  <r>
    <s v="02762"/>
    <x v="80"/>
    <x v="3"/>
    <x v="8"/>
    <x v="2"/>
    <x v="0"/>
    <x v="3"/>
    <x v="7"/>
    <n v="1"/>
    <n v="196.48"/>
    <n v="0"/>
    <n v="101.29"/>
    <n v="196.48"/>
    <n v="101.29"/>
    <n v="95.189999999999984"/>
    <n v="0.48447679153094458"/>
    <n v="2026"/>
    <s v="Q1"/>
    <n v="3"/>
    <x v="2"/>
  </r>
  <r>
    <s v="04090"/>
    <x v="80"/>
    <x v="1"/>
    <x v="11"/>
    <x v="3"/>
    <x v="2"/>
    <x v="2"/>
    <x v="2"/>
    <n v="1"/>
    <n v="36.520000000000003"/>
    <n v="0"/>
    <n v="13.96"/>
    <n v="36.520000000000003"/>
    <n v="13.96"/>
    <n v="22.560000000000002"/>
    <n v="0.61774370208105145"/>
    <n v="2026"/>
    <s v="Q1"/>
    <n v="3"/>
    <x v="2"/>
  </r>
  <r>
    <s v="04491"/>
    <x v="80"/>
    <x v="1"/>
    <x v="12"/>
    <x v="2"/>
    <x v="2"/>
    <x v="4"/>
    <x v="16"/>
    <n v="4"/>
    <n v="49.71"/>
    <n v="0.1"/>
    <n v="22.46"/>
    <n v="178.95600000000002"/>
    <n v="89.84"/>
    <n v="89.116000000000014"/>
    <n v="0.49797715639598561"/>
    <n v="2026"/>
    <s v="Q1"/>
    <n v="3"/>
    <x v="2"/>
  </r>
  <r>
    <s v="04678"/>
    <x v="80"/>
    <x v="0"/>
    <x v="0"/>
    <x v="0"/>
    <x v="0"/>
    <x v="3"/>
    <x v="13"/>
    <n v="1"/>
    <n v="81.209999999999994"/>
    <n v="0.05"/>
    <n v="40.44"/>
    <n v="77.149499999999989"/>
    <n v="40.44"/>
    <n v="36.709499999999991"/>
    <n v="0.47582291524896464"/>
    <n v="2026"/>
    <s v="Q1"/>
    <n v="3"/>
    <x v="2"/>
  </r>
  <r>
    <s v="01189"/>
    <x v="81"/>
    <x v="3"/>
    <x v="13"/>
    <x v="0"/>
    <x v="1"/>
    <x v="0"/>
    <x v="8"/>
    <n v="2"/>
    <n v="103.22"/>
    <n v="0"/>
    <n v="51.33"/>
    <n v="206.44"/>
    <n v="102.66"/>
    <n v="103.78"/>
    <n v="0.50271265258670805"/>
    <n v="2026"/>
    <s v="Q1"/>
    <n v="3"/>
    <x v="2"/>
  </r>
  <r>
    <s v="01590"/>
    <x v="81"/>
    <x v="0"/>
    <x v="15"/>
    <x v="3"/>
    <x v="1"/>
    <x v="1"/>
    <x v="11"/>
    <n v="1"/>
    <n v="153.47"/>
    <n v="0"/>
    <n v="78.19"/>
    <n v="153.47"/>
    <n v="78.19"/>
    <n v="75.28"/>
    <n v="0.49051931973675639"/>
    <n v="2026"/>
    <s v="Q1"/>
    <n v="3"/>
    <x v="2"/>
  </r>
  <r>
    <s v="02309"/>
    <x v="81"/>
    <x v="3"/>
    <x v="7"/>
    <x v="0"/>
    <x v="0"/>
    <x v="3"/>
    <x v="7"/>
    <n v="6"/>
    <n v="199.75"/>
    <n v="0"/>
    <n v="105.84"/>
    <n v="1198.5"/>
    <n v="635.04"/>
    <n v="563.46"/>
    <n v="0.47013767209011265"/>
    <n v="2026"/>
    <s v="Q1"/>
    <n v="3"/>
    <x v="2"/>
  </r>
  <r>
    <s v="03628"/>
    <x v="81"/>
    <x v="1"/>
    <x v="12"/>
    <x v="3"/>
    <x v="1"/>
    <x v="2"/>
    <x v="9"/>
    <n v="1"/>
    <n v="45.84"/>
    <n v="0"/>
    <n v="18.079999999999998"/>
    <n v="45.84"/>
    <n v="18.079999999999998"/>
    <n v="27.760000000000005"/>
    <n v="0.605584642233857"/>
    <n v="2026"/>
    <s v="Q1"/>
    <n v="3"/>
    <x v="2"/>
  </r>
  <r>
    <s v="03718"/>
    <x v="81"/>
    <x v="1"/>
    <x v="12"/>
    <x v="3"/>
    <x v="1"/>
    <x v="3"/>
    <x v="19"/>
    <n v="2"/>
    <n v="122.07"/>
    <n v="0.05"/>
    <n v="59.16"/>
    <n v="231.93299999999996"/>
    <n v="118.32"/>
    <n v="113.61299999999997"/>
    <n v="0.48985267297021118"/>
    <n v="2026"/>
    <s v="Q1"/>
    <n v="3"/>
    <x v="2"/>
  </r>
  <r>
    <s v="04198"/>
    <x v="81"/>
    <x v="1"/>
    <x v="14"/>
    <x v="3"/>
    <x v="1"/>
    <x v="4"/>
    <x v="12"/>
    <n v="3"/>
    <n v="122.4"/>
    <n v="0.15"/>
    <n v="71.150000000000006"/>
    <n v="312.12"/>
    <n v="213.45000000000002"/>
    <n v="98.669999999999987"/>
    <n v="0.31612841214917337"/>
    <n v="2026"/>
    <s v="Q1"/>
    <n v="3"/>
    <x v="2"/>
  </r>
  <r>
    <s v="04784"/>
    <x v="81"/>
    <x v="0"/>
    <x v="15"/>
    <x v="0"/>
    <x v="1"/>
    <x v="0"/>
    <x v="8"/>
    <n v="1"/>
    <n v="101.43"/>
    <n v="0"/>
    <n v="51.78"/>
    <n v="101.43"/>
    <n v="51.78"/>
    <n v="49.650000000000006"/>
    <n v="0.4895001478852411"/>
    <n v="2026"/>
    <s v="Q1"/>
    <n v="3"/>
    <x v="2"/>
  </r>
  <r>
    <s v="00086"/>
    <x v="82"/>
    <x v="1"/>
    <x v="12"/>
    <x v="1"/>
    <x v="2"/>
    <x v="0"/>
    <x v="8"/>
    <n v="8"/>
    <n v="104.7"/>
    <n v="0.05"/>
    <n v="49.91"/>
    <n v="795.72"/>
    <n v="399.28"/>
    <n v="396.44000000000005"/>
    <n v="0.49821545267179412"/>
    <n v="2026"/>
    <s v="Q1"/>
    <n v="3"/>
    <x v="2"/>
  </r>
  <r>
    <s v="01813"/>
    <x v="82"/>
    <x v="0"/>
    <x v="0"/>
    <x v="2"/>
    <x v="0"/>
    <x v="1"/>
    <x v="3"/>
    <n v="4"/>
    <n v="146.34"/>
    <n v="0"/>
    <n v="79.37"/>
    <n v="585.36"/>
    <n v="317.48"/>
    <n v="267.88"/>
    <n v="0.45763290966242992"/>
    <n v="2026"/>
    <s v="Q1"/>
    <n v="3"/>
    <x v="2"/>
  </r>
  <r>
    <s v="02212"/>
    <x v="82"/>
    <x v="1"/>
    <x v="6"/>
    <x v="0"/>
    <x v="0"/>
    <x v="4"/>
    <x v="12"/>
    <n v="2"/>
    <n v="122.92"/>
    <n v="0.05"/>
    <n v="70.31"/>
    <n v="233.548"/>
    <n v="140.62"/>
    <n v="92.927999999999997"/>
    <n v="0.39789679209413054"/>
    <n v="2026"/>
    <s v="Q1"/>
    <n v="3"/>
    <x v="2"/>
  </r>
  <r>
    <s v="04466"/>
    <x v="82"/>
    <x v="2"/>
    <x v="2"/>
    <x v="0"/>
    <x v="1"/>
    <x v="1"/>
    <x v="1"/>
    <n v="1"/>
    <n v="91.35"/>
    <n v="0.05"/>
    <n v="45.24"/>
    <n v="86.782499999999985"/>
    <n v="45.24"/>
    <n v="41.542499999999983"/>
    <n v="0.47869674185463645"/>
    <n v="2026"/>
    <s v="Q1"/>
    <n v="3"/>
    <x v="2"/>
  </r>
  <r>
    <s v="04483"/>
    <x v="82"/>
    <x v="1"/>
    <x v="12"/>
    <x v="0"/>
    <x v="1"/>
    <x v="0"/>
    <x v="4"/>
    <n v="3"/>
    <n v="51.01"/>
    <n v="0.15"/>
    <n v="22.84"/>
    <n v="130.07550000000001"/>
    <n v="68.52"/>
    <n v="61.555500000000009"/>
    <n v="0.47322900930613382"/>
    <n v="2026"/>
    <s v="Q1"/>
    <n v="3"/>
    <x v="2"/>
  </r>
  <r>
    <s v="00273"/>
    <x v="83"/>
    <x v="3"/>
    <x v="8"/>
    <x v="0"/>
    <x v="1"/>
    <x v="4"/>
    <x v="12"/>
    <n v="2"/>
    <n v="125.04"/>
    <n v="0.05"/>
    <n v="67.680000000000007"/>
    <n v="237.57599999999999"/>
    <n v="135.36000000000001"/>
    <n v="102.21599999999998"/>
    <n v="0.43024547934134755"/>
    <n v="2026"/>
    <s v="Q1"/>
    <n v="3"/>
    <x v="2"/>
  </r>
  <r>
    <s v="00578"/>
    <x v="83"/>
    <x v="2"/>
    <x v="5"/>
    <x v="3"/>
    <x v="0"/>
    <x v="0"/>
    <x v="4"/>
    <n v="2"/>
    <n v="50.22"/>
    <n v="0.05"/>
    <n v="23.16"/>
    <n v="95.417999999999992"/>
    <n v="46.32"/>
    <n v="49.097999999999992"/>
    <n v="0.51455700182355524"/>
    <n v="2026"/>
    <s v="Q1"/>
    <n v="3"/>
    <x v="2"/>
  </r>
  <r>
    <s v="01290"/>
    <x v="83"/>
    <x v="1"/>
    <x v="1"/>
    <x v="0"/>
    <x v="2"/>
    <x v="4"/>
    <x v="14"/>
    <n v="5"/>
    <n v="36.369999999999997"/>
    <n v="0.05"/>
    <n v="13.81"/>
    <n v="172.75749999999999"/>
    <n v="69.05"/>
    <n v="103.7075"/>
    <n v="0.60030678841729013"/>
    <n v="2026"/>
    <s v="Q1"/>
    <n v="3"/>
    <x v="2"/>
  </r>
  <r>
    <s v="01501"/>
    <x v="83"/>
    <x v="3"/>
    <x v="7"/>
    <x v="1"/>
    <x v="1"/>
    <x v="2"/>
    <x v="2"/>
    <n v="3"/>
    <n v="36.43"/>
    <n v="0.1"/>
    <n v="13.23"/>
    <n v="98.36099999999999"/>
    <n v="39.69"/>
    <n v="58.670999999999992"/>
    <n v="0.59648641229755694"/>
    <n v="2026"/>
    <s v="Q1"/>
    <n v="3"/>
    <x v="2"/>
  </r>
  <r>
    <s v="01540"/>
    <x v="83"/>
    <x v="1"/>
    <x v="12"/>
    <x v="1"/>
    <x v="2"/>
    <x v="0"/>
    <x v="4"/>
    <n v="10"/>
    <n v="49.7"/>
    <n v="0.1"/>
    <n v="21.96"/>
    <n v="447.3"/>
    <n v="219.60000000000002"/>
    <n v="227.7"/>
    <n v="0.50905432595573441"/>
    <n v="2026"/>
    <s v="Q1"/>
    <n v="3"/>
    <x v="2"/>
  </r>
  <r>
    <s v="02541"/>
    <x v="83"/>
    <x v="1"/>
    <x v="12"/>
    <x v="0"/>
    <x v="0"/>
    <x v="2"/>
    <x v="9"/>
    <n v="2"/>
    <n v="46.61"/>
    <n v="0"/>
    <n v="17.97"/>
    <n v="93.22"/>
    <n v="35.94"/>
    <n v="57.28"/>
    <n v="0.61446041621969538"/>
    <n v="2026"/>
    <s v="Q1"/>
    <n v="3"/>
    <x v="2"/>
  </r>
  <r>
    <s v="04264"/>
    <x v="83"/>
    <x v="2"/>
    <x v="5"/>
    <x v="0"/>
    <x v="1"/>
    <x v="2"/>
    <x v="9"/>
    <n v="1"/>
    <n v="47.61"/>
    <n v="0"/>
    <n v="18.89"/>
    <n v="47.61"/>
    <n v="18.89"/>
    <n v="28.72"/>
    <n v="0.60323461457676952"/>
    <n v="2026"/>
    <s v="Q1"/>
    <n v="3"/>
    <x v="2"/>
  </r>
  <r>
    <s v="04311"/>
    <x v="83"/>
    <x v="2"/>
    <x v="2"/>
    <x v="0"/>
    <x v="1"/>
    <x v="0"/>
    <x v="6"/>
    <n v="2"/>
    <n v="40.880000000000003"/>
    <n v="0.05"/>
    <n v="16.39"/>
    <n v="77.671999999999997"/>
    <n v="32.78"/>
    <n v="44.891999999999996"/>
    <n v="0.57796889483983926"/>
    <n v="2026"/>
    <s v="Q1"/>
    <n v="3"/>
    <x v="2"/>
  </r>
  <r>
    <s v="04796"/>
    <x v="83"/>
    <x v="1"/>
    <x v="12"/>
    <x v="0"/>
    <x v="1"/>
    <x v="4"/>
    <x v="10"/>
    <n v="2"/>
    <n v="39.409999999999997"/>
    <n v="0.15"/>
    <n v="14.91"/>
    <n v="66.996999999999986"/>
    <n v="29.82"/>
    <n v="37.176999999999985"/>
    <n v="0.55490544352732207"/>
    <n v="2026"/>
    <s v="Q1"/>
    <n v="3"/>
    <x v="2"/>
  </r>
  <r>
    <s v="00089"/>
    <x v="84"/>
    <x v="2"/>
    <x v="10"/>
    <x v="0"/>
    <x v="0"/>
    <x v="0"/>
    <x v="6"/>
    <n v="1"/>
    <n v="40.82"/>
    <n v="0.05"/>
    <n v="16.940000000000001"/>
    <n v="38.778999999999996"/>
    <n v="16.940000000000001"/>
    <n v="21.838999999999995"/>
    <n v="0.56316563088269411"/>
    <n v="2026"/>
    <s v="Q1"/>
    <n v="3"/>
    <x v="2"/>
  </r>
  <r>
    <s v="00487"/>
    <x v="84"/>
    <x v="3"/>
    <x v="8"/>
    <x v="2"/>
    <x v="2"/>
    <x v="2"/>
    <x v="2"/>
    <n v="3"/>
    <n v="36.979999999999997"/>
    <n v="0.1"/>
    <n v="13.65"/>
    <n v="99.846000000000004"/>
    <n v="40.950000000000003"/>
    <n v="58.896000000000001"/>
    <n v="0.58986839733189111"/>
    <n v="2026"/>
    <s v="Q1"/>
    <n v="3"/>
    <x v="2"/>
  </r>
  <r>
    <s v="01476"/>
    <x v="84"/>
    <x v="1"/>
    <x v="12"/>
    <x v="3"/>
    <x v="1"/>
    <x v="2"/>
    <x v="2"/>
    <n v="1"/>
    <n v="35.700000000000003"/>
    <n v="0.05"/>
    <n v="13.91"/>
    <n v="33.914999999999999"/>
    <n v="13.91"/>
    <n v="20.004999999999999"/>
    <n v="0.58985699542975079"/>
    <n v="2026"/>
    <s v="Q1"/>
    <n v="3"/>
    <x v="2"/>
  </r>
  <r>
    <s v="02145"/>
    <x v="84"/>
    <x v="3"/>
    <x v="8"/>
    <x v="2"/>
    <x v="0"/>
    <x v="0"/>
    <x v="6"/>
    <n v="1"/>
    <n v="39.53"/>
    <n v="0.05"/>
    <n v="17.170000000000002"/>
    <n v="37.5535"/>
    <n v="17.170000000000002"/>
    <n v="20.383499999999998"/>
    <n v="0.54278562584046752"/>
    <n v="2026"/>
    <s v="Q1"/>
    <n v="3"/>
    <x v="2"/>
  </r>
  <r>
    <s v="02999"/>
    <x v="84"/>
    <x v="2"/>
    <x v="3"/>
    <x v="2"/>
    <x v="0"/>
    <x v="2"/>
    <x v="2"/>
    <n v="2"/>
    <n v="35.75"/>
    <n v="0"/>
    <n v="13.28"/>
    <n v="71.5"/>
    <n v="26.56"/>
    <n v="44.94"/>
    <n v="0.62853146853146846"/>
    <n v="2026"/>
    <s v="Q1"/>
    <n v="3"/>
    <x v="2"/>
  </r>
  <r>
    <s v="04464"/>
    <x v="84"/>
    <x v="2"/>
    <x v="2"/>
    <x v="0"/>
    <x v="2"/>
    <x v="4"/>
    <x v="16"/>
    <n v="2"/>
    <n v="50.17"/>
    <n v="0"/>
    <n v="22.37"/>
    <n v="100.34"/>
    <n v="44.74"/>
    <n v="55.6"/>
    <n v="0.55411600558102447"/>
    <n v="2026"/>
    <s v="Q1"/>
    <n v="3"/>
    <x v="2"/>
  </r>
  <r>
    <s v="04978"/>
    <x v="84"/>
    <x v="0"/>
    <x v="9"/>
    <x v="0"/>
    <x v="1"/>
    <x v="4"/>
    <x v="10"/>
    <n v="5"/>
    <n v="41.32"/>
    <n v="0"/>
    <n v="15.09"/>
    <n v="206.6"/>
    <n v="75.45"/>
    <n v="131.14999999999998"/>
    <n v="0.63480154888673757"/>
    <n v="2026"/>
    <s v="Q1"/>
    <n v="3"/>
    <x v="2"/>
  </r>
  <r>
    <s v="00130"/>
    <x v="85"/>
    <x v="3"/>
    <x v="7"/>
    <x v="3"/>
    <x v="1"/>
    <x v="1"/>
    <x v="11"/>
    <n v="3"/>
    <n v="152.4"/>
    <n v="0.05"/>
    <n v="79.97"/>
    <n v="434.34000000000003"/>
    <n v="239.91"/>
    <n v="194.43000000000004"/>
    <n v="0.44764470230694853"/>
    <n v="2026"/>
    <s v="Q1"/>
    <n v="3"/>
    <x v="2"/>
  </r>
  <r>
    <s v="00848"/>
    <x v="85"/>
    <x v="0"/>
    <x v="0"/>
    <x v="0"/>
    <x v="1"/>
    <x v="4"/>
    <x v="14"/>
    <n v="1"/>
    <n v="36.299999999999997"/>
    <n v="0"/>
    <n v="14.1"/>
    <n v="36.299999999999997"/>
    <n v="14.1"/>
    <n v="22.199999999999996"/>
    <n v="0.61157024793388426"/>
    <n v="2026"/>
    <s v="Q1"/>
    <n v="3"/>
    <x v="2"/>
  </r>
  <r>
    <s v="01359"/>
    <x v="85"/>
    <x v="2"/>
    <x v="5"/>
    <x v="0"/>
    <x v="0"/>
    <x v="2"/>
    <x v="9"/>
    <n v="3"/>
    <n v="46.24"/>
    <n v="0.1"/>
    <n v="18.2"/>
    <n v="124.848"/>
    <n v="54.599999999999994"/>
    <n v="70.248000000000005"/>
    <n v="0.56266820453671673"/>
    <n v="2026"/>
    <s v="Q1"/>
    <n v="3"/>
    <x v="2"/>
  </r>
  <r>
    <s v="02379"/>
    <x v="85"/>
    <x v="0"/>
    <x v="0"/>
    <x v="2"/>
    <x v="0"/>
    <x v="2"/>
    <x v="18"/>
    <n v="2"/>
    <n v="165.58"/>
    <n v="0"/>
    <n v="86.16"/>
    <n v="331.16"/>
    <n v="172.32"/>
    <n v="158.84000000000003"/>
    <n v="0.47964730039859893"/>
    <n v="2026"/>
    <s v="Q1"/>
    <n v="3"/>
    <x v="2"/>
  </r>
  <r>
    <s v="02987"/>
    <x v="85"/>
    <x v="0"/>
    <x v="9"/>
    <x v="0"/>
    <x v="0"/>
    <x v="3"/>
    <x v="19"/>
    <n v="4"/>
    <n v="121.49"/>
    <n v="0"/>
    <n v="62.01"/>
    <n v="485.96"/>
    <n v="248.04"/>
    <n v="237.92"/>
    <n v="0.4895876203802782"/>
    <n v="2026"/>
    <s v="Q1"/>
    <n v="3"/>
    <x v="2"/>
  </r>
  <r>
    <s v="03121"/>
    <x v="85"/>
    <x v="1"/>
    <x v="12"/>
    <x v="2"/>
    <x v="1"/>
    <x v="0"/>
    <x v="0"/>
    <n v="5"/>
    <n v="81.84"/>
    <n v="0.1"/>
    <n v="42.7"/>
    <n v="368.28000000000003"/>
    <n v="213.5"/>
    <n v="154.78000000000003"/>
    <n v="0.42027804931030743"/>
    <n v="2026"/>
    <s v="Q1"/>
    <n v="3"/>
    <x v="2"/>
  </r>
  <r>
    <s v="04445"/>
    <x v="85"/>
    <x v="1"/>
    <x v="11"/>
    <x v="0"/>
    <x v="1"/>
    <x v="1"/>
    <x v="11"/>
    <n v="1"/>
    <n v="151.47999999999999"/>
    <n v="0"/>
    <n v="79.41"/>
    <n v="151.47999999999999"/>
    <n v="79.41"/>
    <n v="72.069999999999993"/>
    <n v="0.47577237919197252"/>
    <n v="2026"/>
    <s v="Q1"/>
    <n v="3"/>
    <x v="2"/>
  </r>
  <r>
    <s v="00441"/>
    <x v="86"/>
    <x v="0"/>
    <x v="15"/>
    <x v="2"/>
    <x v="1"/>
    <x v="4"/>
    <x v="16"/>
    <n v="1"/>
    <n v="51.02"/>
    <n v="0.05"/>
    <n v="21.94"/>
    <n v="48.469000000000001"/>
    <n v="21.94"/>
    <n v="26.529"/>
    <n v="0.54733953661102974"/>
    <n v="2026"/>
    <s v="Q1"/>
    <n v="3"/>
    <x v="2"/>
  </r>
  <r>
    <s v="04608"/>
    <x v="86"/>
    <x v="2"/>
    <x v="2"/>
    <x v="1"/>
    <x v="2"/>
    <x v="0"/>
    <x v="6"/>
    <n v="8"/>
    <n v="40.86"/>
    <n v="0.1"/>
    <n v="16.34"/>
    <n v="294.19200000000001"/>
    <n v="130.72"/>
    <n v="163.47200000000001"/>
    <n v="0.55566432805786703"/>
    <n v="2026"/>
    <s v="Q1"/>
    <n v="3"/>
    <x v="2"/>
  </r>
  <r>
    <s v="04914"/>
    <x v="86"/>
    <x v="0"/>
    <x v="9"/>
    <x v="0"/>
    <x v="1"/>
    <x v="2"/>
    <x v="18"/>
    <n v="5"/>
    <n v="163.33000000000001"/>
    <n v="0"/>
    <n v="87.05"/>
    <n v="816.65000000000009"/>
    <n v="435.25"/>
    <n v="381.40000000000009"/>
    <n v="0.46702993938651816"/>
    <n v="2026"/>
    <s v="Q1"/>
    <n v="3"/>
    <x v="2"/>
  </r>
  <r>
    <s v="00860"/>
    <x v="87"/>
    <x v="1"/>
    <x v="14"/>
    <x v="3"/>
    <x v="1"/>
    <x v="1"/>
    <x v="1"/>
    <n v="1"/>
    <n v="90.27"/>
    <n v="0"/>
    <n v="46.38"/>
    <n v="90.27"/>
    <n v="46.38"/>
    <n v="43.889999999999993"/>
    <n v="0.48620804253904948"/>
    <n v="2026"/>
    <s v="Q1"/>
    <n v="3"/>
    <x v="2"/>
  </r>
  <r>
    <s v="00920"/>
    <x v="87"/>
    <x v="0"/>
    <x v="9"/>
    <x v="1"/>
    <x v="2"/>
    <x v="2"/>
    <x v="15"/>
    <n v="12"/>
    <n v="131.31"/>
    <n v="0.05"/>
    <n v="68.459999999999994"/>
    <n v="1496.934"/>
    <n v="821.52"/>
    <n v="675.41399999999999"/>
    <n v="0.45119824922140855"/>
    <n v="2026"/>
    <s v="Q1"/>
    <n v="3"/>
    <x v="2"/>
  </r>
  <r>
    <s v="01700"/>
    <x v="87"/>
    <x v="1"/>
    <x v="12"/>
    <x v="3"/>
    <x v="1"/>
    <x v="2"/>
    <x v="18"/>
    <n v="1"/>
    <n v="167.27"/>
    <n v="0.05"/>
    <n v="88.19"/>
    <n v="158.90649999999999"/>
    <n v="88.19"/>
    <n v="70.716499999999996"/>
    <n v="0.44501955552478972"/>
    <n v="2026"/>
    <s v="Q1"/>
    <n v="3"/>
    <x v="2"/>
  </r>
  <r>
    <s v="01768"/>
    <x v="87"/>
    <x v="1"/>
    <x v="12"/>
    <x v="3"/>
    <x v="0"/>
    <x v="1"/>
    <x v="17"/>
    <n v="4"/>
    <n v="70.510000000000005"/>
    <n v="0"/>
    <n v="31.93"/>
    <n v="282.04000000000002"/>
    <n v="127.72"/>
    <n v="154.32000000000002"/>
    <n v="0.54715643171181394"/>
    <n v="2026"/>
    <s v="Q1"/>
    <n v="3"/>
    <x v="2"/>
  </r>
  <r>
    <s v="01876"/>
    <x v="87"/>
    <x v="1"/>
    <x v="6"/>
    <x v="1"/>
    <x v="1"/>
    <x v="0"/>
    <x v="8"/>
    <n v="12"/>
    <n v="101.06"/>
    <n v="0.1"/>
    <n v="50.59"/>
    <n v="1091.4480000000001"/>
    <n v="607.08000000000004"/>
    <n v="484.36800000000005"/>
    <n v="0.4437847703234602"/>
    <n v="2026"/>
    <s v="Q1"/>
    <n v="3"/>
    <x v="2"/>
  </r>
  <r>
    <s v="02453"/>
    <x v="87"/>
    <x v="3"/>
    <x v="8"/>
    <x v="0"/>
    <x v="2"/>
    <x v="0"/>
    <x v="0"/>
    <n v="2"/>
    <n v="79.849999999999994"/>
    <n v="0.05"/>
    <n v="43.78"/>
    <n v="151.71499999999997"/>
    <n v="87.56"/>
    <n v="64.154999999999973"/>
    <n v="0.42286524074745402"/>
    <n v="2026"/>
    <s v="Q1"/>
    <n v="3"/>
    <x v="2"/>
  </r>
  <r>
    <s v="02676"/>
    <x v="87"/>
    <x v="2"/>
    <x v="5"/>
    <x v="2"/>
    <x v="1"/>
    <x v="3"/>
    <x v="7"/>
    <n v="4"/>
    <n v="191.99"/>
    <n v="0"/>
    <n v="104.44"/>
    <n v="767.96"/>
    <n v="417.76"/>
    <n v="350.20000000000005"/>
    <n v="0.45601333402781397"/>
    <n v="2026"/>
    <s v="Q1"/>
    <n v="3"/>
    <x v="2"/>
  </r>
  <r>
    <s v="02800"/>
    <x v="87"/>
    <x v="1"/>
    <x v="11"/>
    <x v="0"/>
    <x v="1"/>
    <x v="0"/>
    <x v="4"/>
    <n v="1"/>
    <n v="49.81"/>
    <n v="0.05"/>
    <n v="23.12"/>
    <n v="47.319499999999998"/>
    <n v="23.12"/>
    <n v="24.199499999999997"/>
    <n v="0.51140650260463438"/>
    <n v="2026"/>
    <s v="Q1"/>
    <n v="3"/>
    <x v="2"/>
  </r>
  <r>
    <s v="02857"/>
    <x v="87"/>
    <x v="0"/>
    <x v="15"/>
    <x v="2"/>
    <x v="1"/>
    <x v="4"/>
    <x v="10"/>
    <n v="1"/>
    <n v="40.39"/>
    <n v="0.1"/>
    <n v="14.97"/>
    <n v="36.350999999999999"/>
    <n v="14.97"/>
    <n v="21.381"/>
    <n v="0.58818189320788972"/>
    <n v="2026"/>
    <s v="Q1"/>
    <n v="3"/>
    <x v="2"/>
  </r>
  <r>
    <s v="03584"/>
    <x v="87"/>
    <x v="0"/>
    <x v="0"/>
    <x v="0"/>
    <x v="0"/>
    <x v="2"/>
    <x v="2"/>
    <n v="1"/>
    <n v="35.700000000000003"/>
    <n v="0.05"/>
    <n v="13.85"/>
    <n v="33.914999999999999"/>
    <n v="13.85"/>
    <n v="20.064999999999998"/>
    <n v="0.59162612413386406"/>
    <n v="2026"/>
    <s v="Q1"/>
    <n v="3"/>
    <x v="2"/>
  </r>
  <r>
    <s v="03669"/>
    <x v="87"/>
    <x v="2"/>
    <x v="10"/>
    <x v="3"/>
    <x v="0"/>
    <x v="3"/>
    <x v="13"/>
    <n v="1"/>
    <n v="80.09"/>
    <n v="0"/>
    <n v="40.61"/>
    <n v="80.09"/>
    <n v="40.61"/>
    <n v="39.480000000000004"/>
    <n v="0.49294543638406796"/>
    <n v="2026"/>
    <s v="Q1"/>
    <n v="3"/>
    <x v="2"/>
  </r>
  <r>
    <s v="04787"/>
    <x v="87"/>
    <x v="3"/>
    <x v="13"/>
    <x v="3"/>
    <x v="1"/>
    <x v="1"/>
    <x v="3"/>
    <n v="1"/>
    <n v="142.87"/>
    <n v="0.1"/>
    <n v="77.33"/>
    <n v="128.583"/>
    <n v="77.33"/>
    <n v="51.253"/>
    <n v="0.39859857057309289"/>
    <n v="2026"/>
    <s v="Q1"/>
    <n v="3"/>
    <x v="2"/>
  </r>
  <r>
    <s v="00769"/>
    <x v="88"/>
    <x v="3"/>
    <x v="8"/>
    <x v="0"/>
    <x v="0"/>
    <x v="4"/>
    <x v="10"/>
    <n v="1"/>
    <n v="40.53"/>
    <n v="0"/>
    <n v="14.32"/>
    <n v="40.53"/>
    <n v="14.32"/>
    <n v="26.21"/>
    <n v="0.64668147051566738"/>
    <n v="2026"/>
    <s v="Q1"/>
    <n v="3"/>
    <x v="2"/>
  </r>
  <r>
    <s v="01184"/>
    <x v="88"/>
    <x v="3"/>
    <x v="8"/>
    <x v="0"/>
    <x v="0"/>
    <x v="0"/>
    <x v="4"/>
    <n v="1"/>
    <n v="49.46"/>
    <n v="0"/>
    <n v="23.04"/>
    <n v="49.46"/>
    <n v="23.04"/>
    <n v="26.42"/>
    <n v="0.53416902547513145"/>
    <n v="2026"/>
    <s v="Q1"/>
    <n v="3"/>
    <x v="2"/>
  </r>
  <r>
    <s v="01498"/>
    <x v="88"/>
    <x v="1"/>
    <x v="14"/>
    <x v="3"/>
    <x v="2"/>
    <x v="1"/>
    <x v="3"/>
    <n v="3"/>
    <n v="142.46"/>
    <n v="0"/>
    <n v="79.650000000000006"/>
    <n v="427.38"/>
    <n v="238.95000000000002"/>
    <n v="188.42999999999998"/>
    <n v="0.44089569001825069"/>
    <n v="2026"/>
    <s v="Q1"/>
    <n v="3"/>
    <x v="2"/>
  </r>
  <r>
    <s v="02054"/>
    <x v="88"/>
    <x v="3"/>
    <x v="13"/>
    <x v="1"/>
    <x v="2"/>
    <x v="1"/>
    <x v="3"/>
    <n v="6"/>
    <n v="142.18"/>
    <n v="0.05"/>
    <n v="80.94"/>
    <n v="810.42600000000004"/>
    <n v="485.64"/>
    <n v="324.78600000000006"/>
    <n v="0.40075960050640036"/>
    <n v="2026"/>
    <s v="Q1"/>
    <n v="3"/>
    <x v="2"/>
  </r>
  <r>
    <s v="02294"/>
    <x v="88"/>
    <x v="1"/>
    <x v="14"/>
    <x v="0"/>
    <x v="1"/>
    <x v="4"/>
    <x v="10"/>
    <n v="2"/>
    <n v="41.04"/>
    <n v="0"/>
    <n v="15.03"/>
    <n v="82.08"/>
    <n v="30.06"/>
    <n v="52.019999999999996"/>
    <n v="0.63377192982456132"/>
    <n v="2026"/>
    <s v="Q1"/>
    <n v="3"/>
    <x v="2"/>
  </r>
  <r>
    <s v="02892"/>
    <x v="88"/>
    <x v="1"/>
    <x v="12"/>
    <x v="0"/>
    <x v="0"/>
    <x v="1"/>
    <x v="3"/>
    <n v="2"/>
    <n v="145.06"/>
    <n v="0.15"/>
    <n v="77.08"/>
    <n v="246.602"/>
    <n v="154.16"/>
    <n v="92.442000000000007"/>
    <n v="0.37486313979610875"/>
    <n v="2026"/>
    <s v="Q1"/>
    <n v="3"/>
    <x v="2"/>
  </r>
  <r>
    <s v="03145"/>
    <x v="88"/>
    <x v="1"/>
    <x v="11"/>
    <x v="0"/>
    <x v="0"/>
    <x v="2"/>
    <x v="15"/>
    <n v="1"/>
    <n v="130.72999999999999"/>
    <n v="0"/>
    <n v="66.17"/>
    <n v="130.72999999999999"/>
    <n v="66.17"/>
    <n v="64.559999999999988"/>
    <n v="0.4938422703281572"/>
    <n v="2026"/>
    <s v="Q1"/>
    <n v="3"/>
    <x v="2"/>
  </r>
  <r>
    <s v="03925"/>
    <x v="88"/>
    <x v="3"/>
    <x v="13"/>
    <x v="0"/>
    <x v="2"/>
    <x v="4"/>
    <x v="14"/>
    <n v="2"/>
    <n v="36.630000000000003"/>
    <n v="0"/>
    <n v="14.31"/>
    <n v="73.260000000000005"/>
    <n v="28.62"/>
    <n v="44.64"/>
    <n v="0.60933660933660927"/>
    <n v="2026"/>
    <s v="Q1"/>
    <n v="3"/>
    <x v="2"/>
  </r>
  <r>
    <s v="02722"/>
    <x v="89"/>
    <x v="3"/>
    <x v="13"/>
    <x v="3"/>
    <x v="1"/>
    <x v="0"/>
    <x v="4"/>
    <n v="1"/>
    <n v="50.99"/>
    <n v="0.1"/>
    <n v="21.86"/>
    <n v="45.891000000000005"/>
    <n v="21.86"/>
    <n v="24.031000000000006"/>
    <n v="0.52365387548756848"/>
    <n v="2026"/>
    <s v="Q1"/>
    <n v="3"/>
    <x v="2"/>
  </r>
  <r>
    <s v="02767"/>
    <x v="89"/>
    <x v="1"/>
    <x v="6"/>
    <x v="0"/>
    <x v="0"/>
    <x v="2"/>
    <x v="15"/>
    <n v="4"/>
    <n v="134.18"/>
    <n v="0"/>
    <n v="66.430000000000007"/>
    <n v="536.72"/>
    <n v="265.72000000000003"/>
    <n v="271"/>
    <n v="0.5049187658369354"/>
    <n v="2026"/>
    <s v="Q1"/>
    <n v="3"/>
    <x v="2"/>
  </r>
  <r>
    <s v="03794"/>
    <x v="89"/>
    <x v="1"/>
    <x v="12"/>
    <x v="2"/>
    <x v="2"/>
    <x v="4"/>
    <x v="16"/>
    <n v="2"/>
    <n v="50.86"/>
    <n v="0.1"/>
    <n v="21.76"/>
    <n v="91.548000000000002"/>
    <n v="43.52"/>
    <n v="48.027999999999999"/>
    <n v="0.52462096386595003"/>
    <n v="2026"/>
    <s v="Q1"/>
    <n v="3"/>
    <x v="2"/>
  </r>
  <r>
    <s v="03880"/>
    <x v="89"/>
    <x v="1"/>
    <x v="12"/>
    <x v="1"/>
    <x v="2"/>
    <x v="3"/>
    <x v="19"/>
    <n v="12"/>
    <n v="124.86"/>
    <n v="0.1"/>
    <n v="60.82"/>
    <n v="1348.4880000000001"/>
    <n v="729.84"/>
    <n v="618.64800000000002"/>
    <n v="0.45877160197198641"/>
    <n v="2026"/>
    <s v="Q1"/>
    <n v="3"/>
    <x v="2"/>
  </r>
  <r>
    <s v="00422"/>
    <x v="90"/>
    <x v="3"/>
    <x v="4"/>
    <x v="0"/>
    <x v="2"/>
    <x v="0"/>
    <x v="0"/>
    <n v="1"/>
    <n v="81.760000000000005"/>
    <n v="0.1"/>
    <n v="42.78"/>
    <n v="73.584000000000003"/>
    <n v="42.78"/>
    <n v="30.804000000000002"/>
    <n v="0.4186236138290933"/>
    <n v="2026"/>
    <s v="Q2"/>
    <n v="4"/>
    <x v="3"/>
  </r>
  <r>
    <s v="00495"/>
    <x v="90"/>
    <x v="1"/>
    <x v="14"/>
    <x v="2"/>
    <x v="2"/>
    <x v="2"/>
    <x v="15"/>
    <n v="1"/>
    <n v="134.65"/>
    <n v="0"/>
    <n v="68.19"/>
    <n v="134.65"/>
    <n v="68.19"/>
    <n v="66.460000000000008"/>
    <n v="0.49357593761604163"/>
    <n v="2026"/>
    <s v="Q2"/>
    <n v="4"/>
    <x v="3"/>
  </r>
  <r>
    <s v="01517"/>
    <x v="90"/>
    <x v="2"/>
    <x v="16"/>
    <x v="0"/>
    <x v="2"/>
    <x v="0"/>
    <x v="6"/>
    <n v="1"/>
    <n v="41.21"/>
    <n v="0"/>
    <n v="16.34"/>
    <n v="41.21"/>
    <n v="16.34"/>
    <n v="24.87"/>
    <n v="0.60349429750060668"/>
    <n v="2026"/>
    <s v="Q2"/>
    <n v="4"/>
    <x v="3"/>
  </r>
  <r>
    <s v="02391"/>
    <x v="90"/>
    <x v="1"/>
    <x v="12"/>
    <x v="0"/>
    <x v="0"/>
    <x v="4"/>
    <x v="10"/>
    <n v="2"/>
    <n v="40.590000000000003"/>
    <n v="0"/>
    <n v="15.01"/>
    <n v="81.180000000000007"/>
    <n v="30.02"/>
    <n v="51.160000000000011"/>
    <n v="0.63020448386302053"/>
    <n v="2026"/>
    <s v="Q2"/>
    <n v="4"/>
    <x v="3"/>
  </r>
  <r>
    <s v="03809"/>
    <x v="90"/>
    <x v="0"/>
    <x v="15"/>
    <x v="0"/>
    <x v="1"/>
    <x v="3"/>
    <x v="19"/>
    <n v="3"/>
    <n v="124.08"/>
    <n v="0.05"/>
    <n v="62.41"/>
    <n v="353.62799999999999"/>
    <n v="187.23"/>
    <n v="166.398"/>
    <n v="0.47054531880959655"/>
    <n v="2026"/>
    <s v="Q2"/>
    <n v="4"/>
    <x v="3"/>
  </r>
  <r>
    <s v="03958"/>
    <x v="90"/>
    <x v="1"/>
    <x v="1"/>
    <x v="0"/>
    <x v="0"/>
    <x v="3"/>
    <x v="19"/>
    <n v="2"/>
    <n v="125.35"/>
    <n v="0.15"/>
    <n v="60.73"/>
    <n v="213.095"/>
    <n v="121.46"/>
    <n v="91.635000000000005"/>
    <n v="0.43001947488209485"/>
    <n v="2026"/>
    <s v="Q2"/>
    <n v="4"/>
    <x v="3"/>
  </r>
  <r>
    <s v="04418"/>
    <x v="90"/>
    <x v="1"/>
    <x v="14"/>
    <x v="3"/>
    <x v="1"/>
    <x v="4"/>
    <x v="14"/>
    <n v="3"/>
    <n v="36.090000000000003"/>
    <n v="0"/>
    <n v="14.03"/>
    <n v="108.27000000000001"/>
    <n v="42.089999999999996"/>
    <n v="66.180000000000007"/>
    <n v="0.61124965364366857"/>
    <n v="2026"/>
    <s v="Q2"/>
    <n v="4"/>
    <x v="3"/>
  </r>
  <r>
    <s v="04693"/>
    <x v="90"/>
    <x v="1"/>
    <x v="12"/>
    <x v="1"/>
    <x v="2"/>
    <x v="1"/>
    <x v="1"/>
    <n v="15"/>
    <n v="94.33"/>
    <n v="0.1"/>
    <n v="44.38"/>
    <n v="1273.4550000000002"/>
    <n v="665.7"/>
    <n v="607.75500000000011"/>
    <n v="0.47724890161018652"/>
    <n v="2026"/>
    <s v="Q2"/>
    <n v="4"/>
    <x v="3"/>
  </r>
  <r>
    <s v="00193"/>
    <x v="91"/>
    <x v="3"/>
    <x v="4"/>
    <x v="2"/>
    <x v="0"/>
    <x v="2"/>
    <x v="2"/>
    <n v="1"/>
    <n v="35.6"/>
    <n v="0.1"/>
    <n v="13.39"/>
    <n v="32.04"/>
    <n v="13.39"/>
    <n v="18.649999999999999"/>
    <n v="0.58208489388264661"/>
    <n v="2026"/>
    <s v="Q2"/>
    <n v="4"/>
    <x v="3"/>
  </r>
  <r>
    <s v="02246"/>
    <x v="91"/>
    <x v="1"/>
    <x v="12"/>
    <x v="3"/>
    <x v="0"/>
    <x v="0"/>
    <x v="4"/>
    <n v="1"/>
    <n v="50.17"/>
    <n v="0"/>
    <n v="21.95"/>
    <n v="50.17"/>
    <n v="21.95"/>
    <n v="28.220000000000002"/>
    <n v="0.56248754235598963"/>
    <n v="2026"/>
    <s v="Q2"/>
    <n v="4"/>
    <x v="3"/>
  </r>
  <r>
    <s v="02556"/>
    <x v="91"/>
    <x v="3"/>
    <x v="8"/>
    <x v="0"/>
    <x v="0"/>
    <x v="1"/>
    <x v="17"/>
    <n v="2"/>
    <n v="72.900000000000006"/>
    <n v="0"/>
    <n v="31.52"/>
    <n v="145.80000000000001"/>
    <n v="63.04"/>
    <n v="82.760000000000019"/>
    <n v="0.5676268861454048"/>
    <n v="2026"/>
    <s v="Q2"/>
    <n v="4"/>
    <x v="3"/>
  </r>
  <r>
    <s v="00169"/>
    <x v="92"/>
    <x v="2"/>
    <x v="16"/>
    <x v="0"/>
    <x v="1"/>
    <x v="1"/>
    <x v="1"/>
    <n v="2"/>
    <n v="93.48"/>
    <n v="0"/>
    <n v="45.15"/>
    <n v="186.96"/>
    <n v="90.3"/>
    <n v="96.660000000000011"/>
    <n v="0.51700898587933253"/>
    <n v="2026"/>
    <s v="Q2"/>
    <n v="4"/>
    <x v="3"/>
  </r>
  <r>
    <s v="00877"/>
    <x v="92"/>
    <x v="1"/>
    <x v="12"/>
    <x v="0"/>
    <x v="1"/>
    <x v="3"/>
    <x v="19"/>
    <n v="1"/>
    <n v="123.63"/>
    <n v="0"/>
    <n v="58.88"/>
    <n v="123.63"/>
    <n v="58.88"/>
    <n v="64.75"/>
    <n v="0.52374019250990866"/>
    <n v="2026"/>
    <s v="Q2"/>
    <n v="4"/>
    <x v="3"/>
  </r>
  <r>
    <s v="02023"/>
    <x v="92"/>
    <x v="1"/>
    <x v="12"/>
    <x v="0"/>
    <x v="1"/>
    <x v="2"/>
    <x v="18"/>
    <n v="3"/>
    <n v="168.37"/>
    <n v="0"/>
    <n v="87.15"/>
    <n v="505.11"/>
    <n v="261.45000000000005"/>
    <n v="243.65999999999997"/>
    <n v="0.4823899744610084"/>
    <n v="2026"/>
    <s v="Q2"/>
    <n v="4"/>
    <x v="3"/>
  </r>
  <r>
    <s v="02548"/>
    <x v="92"/>
    <x v="0"/>
    <x v="9"/>
    <x v="3"/>
    <x v="1"/>
    <x v="0"/>
    <x v="4"/>
    <n v="4"/>
    <n v="51.68"/>
    <n v="0.05"/>
    <n v="23.09"/>
    <n v="196.38399999999999"/>
    <n v="92.36"/>
    <n v="104.02399999999999"/>
    <n v="0.52969692031937421"/>
    <n v="2026"/>
    <s v="Q2"/>
    <n v="4"/>
    <x v="3"/>
  </r>
  <r>
    <s v="02602"/>
    <x v="92"/>
    <x v="1"/>
    <x v="12"/>
    <x v="3"/>
    <x v="1"/>
    <x v="0"/>
    <x v="6"/>
    <n v="1"/>
    <n v="40.159999999999997"/>
    <n v="0"/>
    <n v="16.77"/>
    <n v="40.159999999999997"/>
    <n v="16.77"/>
    <n v="23.389999999999997"/>
    <n v="0.58242031872509958"/>
    <n v="2026"/>
    <s v="Q2"/>
    <n v="4"/>
    <x v="3"/>
  </r>
  <r>
    <s v="03229"/>
    <x v="92"/>
    <x v="3"/>
    <x v="13"/>
    <x v="2"/>
    <x v="0"/>
    <x v="2"/>
    <x v="2"/>
    <n v="3"/>
    <n v="36.17"/>
    <n v="0.1"/>
    <n v="13.65"/>
    <n v="97.659000000000006"/>
    <n v="40.950000000000003"/>
    <n v="56.709000000000003"/>
    <n v="0.58068380794396834"/>
    <n v="2026"/>
    <s v="Q2"/>
    <n v="4"/>
    <x v="3"/>
  </r>
  <r>
    <s v="03261"/>
    <x v="92"/>
    <x v="2"/>
    <x v="10"/>
    <x v="0"/>
    <x v="1"/>
    <x v="2"/>
    <x v="15"/>
    <n v="4"/>
    <n v="130.55000000000001"/>
    <n v="0"/>
    <n v="67.66"/>
    <n v="522.20000000000005"/>
    <n v="270.64"/>
    <n v="251.56000000000006"/>
    <n v="0.48173113749521262"/>
    <n v="2026"/>
    <s v="Q2"/>
    <n v="4"/>
    <x v="3"/>
  </r>
  <r>
    <s v="03621"/>
    <x v="92"/>
    <x v="3"/>
    <x v="8"/>
    <x v="0"/>
    <x v="1"/>
    <x v="0"/>
    <x v="8"/>
    <n v="2"/>
    <n v="102.63"/>
    <n v="0"/>
    <n v="50.19"/>
    <n v="205.26"/>
    <n v="100.38"/>
    <n v="104.88"/>
    <n v="0.51096170710318622"/>
    <n v="2026"/>
    <s v="Q2"/>
    <n v="4"/>
    <x v="3"/>
  </r>
  <r>
    <s v="04681"/>
    <x v="92"/>
    <x v="3"/>
    <x v="13"/>
    <x v="3"/>
    <x v="0"/>
    <x v="0"/>
    <x v="0"/>
    <n v="6"/>
    <n v="81.239999999999995"/>
    <n v="0"/>
    <n v="43.28"/>
    <n v="487.43999999999994"/>
    <n v="259.68"/>
    <n v="227.75999999999993"/>
    <n v="0.46725750861644505"/>
    <n v="2026"/>
    <s v="Q2"/>
    <n v="4"/>
    <x v="3"/>
  </r>
  <r>
    <s v="04954"/>
    <x v="92"/>
    <x v="3"/>
    <x v="8"/>
    <x v="0"/>
    <x v="1"/>
    <x v="1"/>
    <x v="17"/>
    <n v="3"/>
    <n v="72.11"/>
    <n v="0.05"/>
    <n v="31.63"/>
    <n v="205.51349999999996"/>
    <n v="94.89"/>
    <n v="110.62349999999996"/>
    <n v="0.5382785072513484"/>
    <n v="2026"/>
    <s v="Q2"/>
    <n v="4"/>
    <x v="3"/>
  </r>
  <r>
    <s v="01153"/>
    <x v="93"/>
    <x v="2"/>
    <x v="16"/>
    <x v="2"/>
    <x v="1"/>
    <x v="1"/>
    <x v="1"/>
    <n v="4"/>
    <n v="90.15"/>
    <n v="0"/>
    <n v="44.9"/>
    <n v="360.6"/>
    <n v="179.6"/>
    <n v="181.00000000000003"/>
    <n v="0.50194120909595119"/>
    <n v="2026"/>
    <s v="Q2"/>
    <n v="4"/>
    <x v="3"/>
  </r>
  <r>
    <s v="01383"/>
    <x v="93"/>
    <x v="3"/>
    <x v="4"/>
    <x v="2"/>
    <x v="0"/>
    <x v="0"/>
    <x v="4"/>
    <n v="1"/>
    <n v="50.7"/>
    <n v="0.05"/>
    <n v="21.85"/>
    <n v="48.164999999999999"/>
    <n v="21.85"/>
    <n v="26.314999999999998"/>
    <n v="0.54635108481262329"/>
    <n v="2026"/>
    <s v="Q2"/>
    <n v="4"/>
    <x v="3"/>
  </r>
  <r>
    <s v="02583"/>
    <x v="93"/>
    <x v="0"/>
    <x v="0"/>
    <x v="0"/>
    <x v="0"/>
    <x v="4"/>
    <x v="10"/>
    <n v="1"/>
    <n v="41.13"/>
    <n v="0"/>
    <n v="15.04"/>
    <n v="41.13"/>
    <n v="15.04"/>
    <n v="26.090000000000003"/>
    <n v="0.63433017262338931"/>
    <n v="2026"/>
    <s v="Q2"/>
    <n v="4"/>
    <x v="3"/>
  </r>
  <r>
    <s v="04074"/>
    <x v="93"/>
    <x v="1"/>
    <x v="1"/>
    <x v="2"/>
    <x v="0"/>
    <x v="3"/>
    <x v="19"/>
    <n v="1"/>
    <n v="121.66"/>
    <n v="0"/>
    <n v="61.37"/>
    <n v="121.66"/>
    <n v="61.37"/>
    <n v="60.29"/>
    <n v="0.49556140062469178"/>
    <n v="2026"/>
    <s v="Q2"/>
    <n v="4"/>
    <x v="3"/>
  </r>
  <r>
    <s v="04301"/>
    <x v="93"/>
    <x v="2"/>
    <x v="16"/>
    <x v="2"/>
    <x v="1"/>
    <x v="4"/>
    <x v="12"/>
    <n v="1"/>
    <n v="122.77"/>
    <n v="0.1"/>
    <n v="70.59"/>
    <n v="110.49299999999999"/>
    <n v="70.59"/>
    <n v="39.902999999999992"/>
    <n v="0.36113599956558329"/>
    <n v="2026"/>
    <s v="Q2"/>
    <n v="4"/>
    <x v="3"/>
  </r>
  <r>
    <s v="04692"/>
    <x v="93"/>
    <x v="3"/>
    <x v="13"/>
    <x v="0"/>
    <x v="0"/>
    <x v="0"/>
    <x v="4"/>
    <n v="1"/>
    <n v="49.96"/>
    <n v="0"/>
    <n v="22.13"/>
    <n v="49.96"/>
    <n v="22.13"/>
    <n v="27.830000000000002"/>
    <n v="0.55704563650920735"/>
    <n v="2026"/>
    <s v="Q2"/>
    <n v="4"/>
    <x v="3"/>
  </r>
  <r>
    <s v="01951"/>
    <x v="94"/>
    <x v="3"/>
    <x v="8"/>
    <x v="3"/>
    <x v="0"/>
    <x v="1"/>
    <x v="11"/>
    <n v="2"/>
    <n v="155.13"/>
    <n v="0.15"/>
    <n v="80.959999999999994"/>
    <n v="263.721"/>
    <n v="161.91999999999999"/>
    <n v="101.80100000000002"/>
    <n v="0.38601779911345707"/>
    <n v="2026"/>
    <s v="Q2"/>
    <n v="4"/>
    <x v="3"/>
  </r>
  <r>
    <s v="02111"/>
    <x v="94"/>
    <x v="3"/>
    <x v="13"/>
    <x v="0"/>
    <x v="1"/>
    <x v="1"/>
    <x v="17"/>
    <n v="3"/>
    <n v="69.83"/>
    <n v="0.05"/>
    <n v="31.53"/>
    <n v="199.0155"/>
    <n v="94.59"/>
    <n v="104.4255"/>
    <n v="0.52471038687941396"/>
    <n v="2026"/>
    <s v="Q2"/>
    <n v="4"/>
    <x v="3"/>
  </r>
  <r>
    <s v="02933"/>
    <x v="94"/>
    <x v="1"/>
    <x v="6"/>
    <x v="2"/>
    <x v="0"/>
    <x v="2"/>
    <x v="2"/>
    <n v="1"/>
    <n v="35.4"/>
    <n v="0"/>
    <n v="13.37"/>
    <n v="35.4"/>
    <n v="13.37"/>
    <n v="22.03"/>
    <n v="0.62231638418079105"/>
    <n v="2026"/>
    <s v="Q2"/>
    <n v="4"/>
    <x v="3"/>
  </r>
  <r>
    <s v="03263"/>
    <x v="94"/>
    <x v="3"/>
    <x v="7"/>
    <x v="0"/>
    <x v="1"/>
    <x v="4"/>
    <x v="16"/>
    <n v="1"/>
    <n v="51.75"/>
    <n v="0.1"/>
    <n v="22.1"/>
    <n v="46.575000000000003"/>
    <n v="22.1"/>
    <n v="24.475000000000001"/>
    <n v="0.52549651100375738"/>
    <n v="2026"/>
    <s v="Q2"/>
    <n v="4"/>
    <x v="3"/>
  </r>
  <r>
    <s v="04764"/>
    <x v="94"/>
    <x v="3"/>
    <x v="13"/>
    <x v="3"/>
    <x v="1"/>
    <x v="0"/>
    <x v="6"/>
    <n v="6"/>
    <n v="39.6"/>
    <n v="0.15"/>
    <n v="17.010000000000002"/>
    <n v="201.96"/>
    <n v="102.06"/>
    <n v="99.9"/>
    <n v="0.49465240641711233"/>
    <n v="2026"/>
    <s v="Q2"/>
    <n v="4"/>
    <x v="3"/>
  </r>
  <r>
    <s v="00028"/>
    <x v="95"/>
    <x v="1"/>
    <x v="6"/>
    <x v="2"/>
    <x v="1"/>
    <x v="4"/>
    <x v="12"/>
    <n v="2"/>
    <n v="125.94"/>
    <n v="0.05"/>
    <n v="70.94"/>
    <n v="239.28599999999997"/>
    <n v="141.88"/>
    <n v="97.405999999999977"/>
    <n v="0.40706936469329585"/>
    <n v="2026"/>
    <s v="Q2"/>
    <n v="4"/>
    <x v="3"/>
  </r>
  <r>
    <s v="00581"/>
    <x v="95"/>
    <x v="1"/>
    <x v="1"/>
    <x v="0"/>
    <x v="0"/>
    <x v="3"/>
    <x v="19"/>
    <n v="3"/>
    <n v="124.67"/>
    <n v="0"/>
    <n v="61.46"/>
    <n v="374.01"/>
    <n v="184.38"/>
    <n v="189.63"/>
    <n v="0.50701852891633914"/>
    <n v="2026"/>
    <s v="Q2"/>
    <n v="4"/>
    <x v="3"/>
  </r>
  <r>
    <s v="00643"/>
    <x v="95"/>
    <x v="3"/>
    <x v="8"/>
    <x v="0"/>
    <x v="0"/>
    <x v="1"/>
    <x v="17"/>
    <n v="2"/>
    <n v="72.260000000000005"/>
    <n v="0"/>
    <n v="33.21"/>
    <n v="144.52000000000001"/>
    <n v="66.42"/>
    <n v="78.100000000000009"/>
    <n v="0.54040963188486024"/>
    <n v="2026"/>
    <s v="Q2"/>
    <n v="4"/>
    <x v="3"/>
  </r>
  <r>
    <s v="01907"/>
    <x v="95"/>
    <x v="1"/>
    <x v="12"/>
    <x v="1"/>
    <x v="2"/>
    <x v="0"/>
    <x v="4"/>
    <n v="10"/>
    <n v="50.64"/>
    <n v="0.2"/>
    <n v="22.99"/>
    <n v="405.12"/>
    <n v="229.89999999999998"/>
    <n v="175.22000000000003"/>
    <n v="0.43251382306477099"/>
    <n v="2026"/>
    <s v="Q2"/>
    <n v="4"/>
    <x v="3"/>
  </r>
  <r>
    <s v="01950"/>
    <x v="95"/>
    <x v="0"/>
    <x v="9"/>
    <x v="0"/>
    <x v="1"/>
    <x v="1"/>
    <x v="17"/>
    <n v="1"/>
    <n v="73"/>
    <n v="0"/>
    <n v="32.4"/>
    <n v="73"/>
    <n v="32.4"/>
    <n v="40.6"/>
    <n v="0.55616438356164388"/>
    <n v="2026"/>
    <s v="Q2"/>
    <n v="4"/>
    <x v="3"/>
  </r>
  <r>
    <s v="02443"/>
    <x v="95"/>
    <x v="0"/>
    <x v="15"/>
    <x v="0"/>
    <x v="0"/>
    <x v="2"/>
    <x v="2"/>
    <n v="1"/>
    <n v="35.700000000000003"/>
    <n v="0"/>
    <n v="13.8"/>
    <n v="35.700000000000003"/>
    <n v="13.8"/>
    <n v="21.900000000000002"/>
    <n v="0.61344537815126055"/>
    <n v="2026"/>
    <s v="Q2"/>
    <n v="4"/>
    <x v="3"/>
  </r>
  <r>
    <s v="02480"/>
    <x v="95"/>
    <x v="2"/>
    <x v="16"/>
    <x v="1"/>
    <x v="1"/>
    <x v="1"/>
    <x v="11"/>
    <n v="8"/>
    <n v="152.41999999999999"/>
    <n v="0.05"/>
    <n v="80.11"/>
    <n v="1158.3919999999998"/>
    <n v="640.88"/>
    <n v="517.51199999999983"/>
    <n v="0.44675032286134564"/>
    <n v="2026"/>
    <s v="Q2"/>
    <n v="4"/>
    <x v="3"/>
  </r>
  <r>
    <s v="02515"/>
    <x v="95"/>
    <x v="3"/>
    <x v="8"/>
    <x v="0"/>
    <x v="0"/>
    <x v="0"/>
    <x v="0"/>
    <n v="1"/>
    <n v="81.78"/>
    <n v="0"/>
    <n v="42.82"/>
    <n v="81.78"/>
    <n v="42.82"/>
    <n v="38.96"/>
    <n v="0.47640009782342874"/>
    <n v="2026"/>
    <s v="Q2"/>
    <n v="4"/>
    <x v="3"/>
  </r>
  <r>
    <s v="02829"/>
    <x v="95"/>
    <x v="1"/>
    <x v="6"/>
    <x v="0"/>
    <x v="2"/>
    <x v="0"/>
    <x v="8"/>
    <n v="6"/>
    <n v="102.59"/>
    <n v="0.1"/>
    <n v="49.6"/>
    <n v="553.98599999999999"/>
    <n v="297.60000000000002"/>
    <n v="256.38599999999997"/>
    <n v="0.46280230908362302"/>
    <n v="2026"/>
    <s v="Q2"/>
    <n v="4"/>
    <x v="3"/>
  </r>
  <r>
    <s v="04086"/>
    <x v="95"/>
    <x v="3"/>
    <x v="8"/>
    <x v="2"/>
    <x v="0"/>
    <x v="1"/>
    <x v="11"/>
    <n v="2"/>
    <n v="152.44"/>
    <n v="0.15"/>
    <n v="76.680000000000007"/>
    <n v="259.14799999999997"/>
    <n v="153.36000000000001"/>
    <n v="105.78799999999995"/>
    <n v="0.4082146109559015"/>
    <n v="2026"/>
    <s v="Q2"/>
    <n v="4"/>
    <x v="3"/>
  </r>
  <r>
    <s v="04512"/>
    <x v="95"/>
    <x v="1"/>
    <x v="1"/>
    <x v="0"/>
    <x v="1"/>
    <x v="2"/>
    <x v="15"/>
    <n v="6"/>
    <n v="136.29"/>
    <n v="0"/>
    <n v="68.209999999999994"/>
    <n v="817.74"/>
    <n v="409.26"/>
    <n v="408.48"/>
    <n v="0.49952307579426225"/>
    <n v="2026"/>
    <s v="Q2"/>
    <n v="4"/>
    <x v="3"/>
  </r>
  <r>
    <s v="04837"/>
    <x v="95"/>
    <x v="0"/>
    <x v="9"/>
    <x v="1"/>
    <x v="2"/>
    <x v="1"/>
    <x v="11"/>
    <n v="4"/>
    <n v="157.51"/>
    <n v="0.2"/>
    <n v="79.209999999999994"/>
    <n v="504.03199999999998"/>
    <n v="316.83999999999997"/>
    <n v="187.19200000000001"/>
    <n v="0.37138911815122855"/>
    <n v="2026"/>
    <s v="Q2"/>
    <n v="4"/>
    <x v="3"/>
  </r>
  <r>
    <s v="01580"/>
    <x v="96"/>
    <x v="2"/>
    <x v="3"/>
    <x v="0"/>
    <x v="1"/>
    <x v="3"/>
    <x v="19"/>
    <n v="2"/>
    <n v="120.5"/>
    <n v="0"/>
    <n v="61.42"/>
    <n v="241"/>
    <n v="122.84"/>
    <n v="118.16"/>
    <n v="0.49029045643153524"/>
    <n v="2026"/>
    <s v="Q2"/>
    <n v="4"/>
    <x v="3"/>
  </r>
  <r>
    <s v="01962"/>
    <x v="96"/>
    <x v="0"/>
    <x v="0"/>
    <x v="0"/>
    <x v="0"/>
    <x v="1"/>
    <x v="11"/>
    <n v="3"/>
    <n v="152.62"/>
    <n v="0.05"/>
    <n v="77.75"/>
    <n v="434.96699999999998"/>
    <n v="233.25"/>
    <n v="201.71699999999998"/>
    <n v="0.46375242259757637"/>
    <n v="2026"/>
    <s v="Q2"/>
    <n v="4"/>
    <x v="3"/>
  </r>
  <r>
    <s v="02381"/>
    <x v="96"/>
    <x v="1"/>
    <x v="11"/>
    <x v="0"/>
    <x v="0"/>
    <x v="2"/>
    <x v="15"/>
    <n v="2"/>
    <n v="134.16"/>
    <n v="0.05"/>
    <n v="67.08"/>
    <n v="254.90399999999997"/>
    <n v="134.16"/>
    <n v="120.74399999999997"/>
    <n v="0.47368421052631576"/>
    <n v="2026"/>
    <s v="Q2"/>
    <n v="4"/>
    <x v="3"/>
  </r>
  <r>
    <s v="02655"/>
    <x v="96"/>
    <x v="3"/>
    <x v="13"/>
    <x v="2"/>
    <x v="2"/>
    <x v="0"/>
    <x v="8"/>
    <n v="1"/>
    <n v="101.13"/>
    <n v="0"/>
    <n v="50.8"/>
    <n v="101.13"/>
    <n v="50.8"/>
    <n v="50.33"/>
    <n v="0.49767625828141998"/>
    <n v="2026"/>
    <s v="Q2"/>
    <n v="4"/>
    <x v="3"/>
  </r>
  <r>
    <s v="02944"/>
    <x v="96"/>
    <x v="1"/>
    <x v="14"/>
    <x v="2"/>
    <x v="1"/>
    <x v="4"/>
    <x v="16"/>
    <n v="1"/>
    <n v="51.36"/>
    <n v="0"/>
    <n v="22.21"/>
    <n v="51.36"/>
    <n v="22.21"/>
    <n v="29.15"/>
    <n v="0.56756230529595009"/>
    <n v="2026"/>
    <s v="Q2"/>
    <n v="4"/>
    <x v="3"/>
  </r>
  <r>
    <s v="04756"/>
    <x v="96"/>
    <x v="2"/>
    <x v="16"/>
    <x v="0"/>
    <x v="2"/>
    <x v="1"/>
    <x v="11"/>
    <n v="5"/>
    <n v="151.88"/>
    <n v="0"/>
    <n v="80.56"/>
    <n v="759.4"/>
    <n v="402.8"/>
    <n v="356.59999999999997"/>
    <n v="0.46958124835396364"/>
    <n v="2026"/>
    <s v="Q2"/>
    <n v="4"/>
    <x v="3"/>
  </r>
  <r>
    <s v="00052"/>
    <x v="97"/>
    <x v="1"/>
    <x v="12"/>
    <x v="0"/>
    <x v="1"/>
    <x v="2"/>
    <x v="15"/>
    <n v="2"/>
    <n v="133.59"/>
    <n v="0"/>
    <n v="66.83"/>
    <n v="267.18"/>
    <n v="133.66"/>
    <n v="133.52000000000001"/>
    <n v="0.49973800434164234"/>
    <n v="2026"/>
    <s v="Q2"/>
    <n v="4"/>
    <x v="3"/>
  </r>
  <r>
    <s v="00556"/>
    <x v="97"/>
    <x v="3"/>
    <x v="8"/>
    <x v="0"/>
    <x v="1"/>
    <x v="3"/>
    <x v="19"/>
    <n v="2"/>
    <n v="124.39"/>
    <n v="0"/>
    <n v="61.27"/>
    <n v="248.78"/>
    <n v="122.54"/>
    <n v="126.24"/>
    <n v="0.50743628909076288"/>
    <n v="2026"/>
    <s v="Q2"/>
    <n v="4"/>
    <x v="3"/>
  </r>
  <r>
    <s v="01233"/>
    <x v="97"/>
    <x v="0"/>
    <x v="15"/>
    <x v="0"/>
    <x v="1"/>
    <x v="0"/>
    <x v="4"/>
    <n v="5"/>
    <n v="50.22"/>
    <n v="0.1"/>
    <n v="22.31"/>
    <n v="225.99"/>
    <n v="111.55"/>
    <n v="114.44000000000001"/>
    <n v="0.50639408823399268"/>
    <n v="2026"/>
    <s v="Q2"/>
    <n v="4"/>
    <x v="3"/>
  </r>
  <r>
    <s v="01492"/>
    <x v="97"/>
    <x v="1"/>
    <x v="14"/>
    <x v="0"/>
    <x v="0"/>
    <x v="0"/>
    <x v="6"/>
    <n v="2"/>
    <n v="41.08"/>
    <n v="0"/>
    <n v="16.79"/>
    <n v="82.16"/>
    <n v="33.58"/>
    <n v="48.58"/>
    <n v="0.59128529698149956"/>
    <n v="2026"/>
    <s v="Q2"/>
    <n v="4"/>
    <x v="3"/>
  </r>
  <r>
    <s v="01619"/>
    <x v="97"/>
    <x v="3"/>
    <x v="8"/>
    <x v="2"/>
    <x v="1"/>
    <x v="2"/>
    <x v="9"/>
    <n v="5"/>
    <n v="46.11"/>
    <n v="0"/>
    <n v="18.88"/>
    <n v="230.55"/>
    <n v="94.399999999999991"/>
    <n v="136.15000000000003"/>
    <n v="0.5905443504662764"/>
    <n v="2026"/>
    <s v="Q2"/>
    <n v="4"/>
    <x v="3"/>
  </r>
  <r>
    <s v="01631"/>
    <x v="97"/>
    <x v="3"/>
    <x v="8"/>
    <x v="0"/>
    <x v="0"/>
    <x v="2"/>
    <x v="9"/>
    <n v="1"/>
    <n v="45.54"/>
    <n v="0"/>
    <n v="18.36"/>
    <n v="45.54"/>
    <n v="18.36"/>
    <n v="27.18"/>
    <n v="0.59683794466403162"/>
    <n v="2026"/>
    <s v="Q2"/>
    <n v="4"/>
    <x v="3"/>
  </r>
  <r>
    <s v="01844"/>
    <x v="97"/>
    <x v="1"/>
    <x v="14"/>
    <x v="2"/>
    <x v="1"/>
    <x v="4"/>
    <x v="14"/>
    <n v="2"/>
    <n v="37.1"/>
    <n v="0.1"/>
    <n v="14.17"/>
    <n v="66.78"/>
    <n v="28.34"/>
    <n v="38.44"/>
    <n v="0.57562144354597178"/>
    <n v="2026"/>
    <s v="Q2"/>
    <n v="4"/>
    <x v="3"/>
  </r>
  <r>
    <s v="04246"/>
    <x v="97"/>
    <x v="3"/>
    <x v="8"/>
    <x v="1"/>
    <x v="2"/>
    <x v="1"/>
    <x v="11"/>
    <n v="5"/>
    <n v="156.57"/>
    <n v="0.15"/>
    <n v="80.849999999999994"/>
    <n v="665.4224999999999"/>
    <n v="404.25"/>
    <n v="261.1724999999999"/>
    <n v="0.39249123677062309"/>
    <n v="2026"/>
    <s v="Q2"/>
    <n v="4"/>
    <x v="3"/>
  </r>
  <r>
    <s v="05139"/>
    <x v="97"/>
    <x v="0"/>
    <x v="15"/>
    <x v="0"/>
    <x v="0"/>
    <x v="4"/>
    <x v="16"/>
    <n v="2"/>
    <n v="51.4"/>
    <n v="0"/>
    <n v="21.99"/>
    <n v="102.8"/>
    <n v="43.98"/>
    <n v="58.82"/>
    <n v="0.57217898832684821"/>
    <n v="2026"/>
    <s v="Q2"/>
    <n v="4"/>
    <x v="3"/>
  </r>
  <r>
    <s v="00186"/>
    <x v="98"/>
    <x v="0"/>
    <x v="0"/>
    <x v="0"/>
    <x v="1"/>
    <x v="2"/>
    <x v="9"/>
    <n v="2"/>
    <n v="46.42"/>
    <n v="0.1"/>
    <n v="18.73"/>
    <n v="83.556000000000012"/>
    <n v="37.46"/>
    <n v="46.096000000000011"/>
    <n v="0.55167791660682663"/>
    <n v="2026"/>
    <s v="Q2"/>
    <n v="4"/>
    <x v="3"/>
  </r>
  <r>
    <s v="01742"/>
    <x v="98"/>
    <x v="3"/>
    <x v="4"/>
    <x v="3"/>
    <x v="0"/>
    <x v="3"/>
    <x v="19"/>
    <n v="2"/>
    <n v="120.75"/>
    <n v="0.05"/>
    <n v="60.31"/>
    <n v="229.42499999999998"/>
    <n v="120.62"/>
    <n v="108.80499999999998"/>
    <n v="0.47425084450256066"/>
    <n v="2026"/>
    <s v="Q2"/>
    <n v="4"/>
    <x v="3"/>
  </r>
  <r>
    <s v="03189"/>
    <x v="98"/>
    <x v="1"/>
    <x v="11"/>
    <x v="1"/>
    <x v="2"/>
    <x v="1"/>
    <x v="11"/>
    <n v="6"/>
    <n v="157.38999999999999"/>
    <n v="0.05"/>
    <n v="79.239999999999995"/>
    <n v="897.12299999999993"/>
    <n v="475.43999999999994"/>
    <n v="421.68299999999999"/>
    <n v="0.47003922539049831"/>
    <n v="2026"/>
    <s v="Q2"/>
    <n v="4"/>
    <x v="3"/>
  </r>
  <r>
    <s v="03747"/>
    <x v="98"/>
    <x v="3"/>
    <x v="7"/>
    <x v="2"/>
    <x v="0"/>
    <x v="3"/>
    <x v="19"/>
    <n v="2"/>
    <n v="122.36"/>
    <n v="0.05"/>
    <n v="59.06"/>
    <n v="232.48399999999998"/>
    <n v="118.12"/>
    <n v="114.36399999999998"/>
    <n v="0.49192202474148755"/>
    <n v="2026"/>
    <s v="Q2"/>
    <n v="4"/>
    <x v="3"/>
  </r>
  <r>
    <s v="03782"/>
    <x v="98"/>
    <x v="0"/>
    <x v="0"/>
    <x v="2"/>
    <x v="0"/>
    <x v="4"/>
    <x v="10"/>
    <n v="2"/>
    <n v="39.68"/>
    <n v="0.05"/>
    <n v="14.98"/>
    <n v="75.391999999999996"/>
    <n v="29.96"/>
    <n v="45.431999999999995"/>
    <n v="0.60261035653650252"/>
    <n v="2026"/>
    <s v="Q2"/>
    <n v="4"/>
    <x v="3"/>
  </r>
  <r>
    <s v="04344"/>
    <x v="98"/>
    <x v="2"/>
    <x v="5"/>
    <x v="2"/>
    <x v="2"/>
    <x v="3"/>
    <x v="19"/>
    <n v="3"/>
    <n v="121.56"/>
    <n v="0.15"/>
    <n v="61.31"/>
    <n v="309.97800000000001"/>
    <n v="183.93"/>
    <n v="126.048"/>
    <n v="0.40663530960261696"/>
    <n v="2026"/>
    <s v="Q2"/>
    <n v="4"/>
    <x v="3"/>
  </r>
  <r>
    <s v="04901"/>
    <x v="98"/>
    <x v="0"/>
    <x v="0"/>
    <x v="3"/>
    <x v="1"/>
    <x v="0"/>
    <x v="0"/>
    <n v="1"/>
    <n v="80.19"/>
    <n v="0.1"/>
    <n v="42.15"/>
    <n v="72.171000000000006"/>
    <n v="42.15"/>
    <n v="30.021000000000008"/>
    <n v="0.4159704036247247"/>
    <n v="2026"/>
    <s v="Q2"/>
    <n v="4"/>
    <x v="3"/>
  </r>
  <r>
    <s v="04969"/>
    <x v="98"/>
    <x v="3"/>
    <x v="7"/>
    <x v="3"/>
    <x v="2"/>
    <x v="0"/>
    <x v="0"/>
    <n v="2"/>
    <n v="81.14"/>
    <n v="0"/>
    <n v="43.43"/>
    <n v="162.28"/>
    <n v="86.86"/>
    <n v="75.42"/>
    <n v="0.46475228000985952"/>
    <n v="2026"/>
    <s v="Q2"/>
    <n v="4"/>
    <x v="3"/>
  </r>
  <r>
    <s v="00673"/>
    <x v="99"/>
    <x v="3"/>
    <x v="8"/>
    <x v="2"/>
    <x v="1"/>
    <x v="3"/>
    <x v="7"/>
    <n v="2"/>
    <n v="191.11"/>
    <n v="0"/>
    <n v="103.58"/>
    <n v="382.22"/>
    <n v="207.16"/>
    <n v="175.06000000000003"/>
    <n v="0.45800847679346979"/>
    <n v="2026"/>
    <s v="Q2"/>
    <n v="4"/>
    <x v="3"/>
  </r>
  <r>
    <s v="00888"/>
    <x v="99"/>
    <x v="3"/>
    <x v="7"/>
    <x v="2"/>
    <x v="1"/>
    <x v="0"/>
    <x v="6"/>
    <n v="2"/>
    <n v="40.58"/>
    <n v="0.05"/>
    <n v="17.149999999999999"/>
    <n v="77.10199999999999"/>
    <n v="34.299999999999997"/>
    <n v="42.801999999999992"/>
    <n v="0.55513475655625011"/>
    <n v="2026"/>
    <s v="Q2"/>
    <n v="4"/>
    <x v="3"/>
  </r>
  <r>
    <s v="01541"/>
    <x v="99"/>
    <x v="0"/>
    <x v="15"/>
    <x v="3"/>
    <x v="0"/>
    <x v="3"/>
    <x v="13"/>
    <n v="1"/>
    <n v="83.44"/>
    <n v="0"/>
    <n v="40.299999999999997"/>
    <n v="83.44"/>
    <n v="40.299999999999997"/>
    <n v="43.14"/>
    <n v="0.51701821668264625"/>
    <n v="2026"/>
    <s v="Q2"/>
    <n v="4"/>
    <x v="3"/>
  </r>
  <r>
    <s v="01881"/>
    <x v="99"/>
    <x v="3"/>
    <x v="7"/>
    <x v="3"/>
    <x v="1"/>
    <x v="4"/>
    <x v="16"/>
    <n v="1"/>
    <n v="49.61"/>
    <n v="0"/>
    <n v="21.92"/>
    <n v="49.61"/>
    <n v="21.92"/>
    <n v="27.689999999999998"/>
    <n v="0.55815359806490628"/>
    <n v="2026"/>
    <s v="Q2"/>
    <n v="4"/>
    <x v="3"/>
  </r>
  <r>
    <s v="02007"/>
    <x v="99"/>
    <x v="3"/>
    <x v="8"/>
    <x v="0"/>
    <x v="0"/>
    <x v="4"/>
    <x v="12"/>
    <n v="2"/>
    <n v="123.31"/>
    <n v="0"/>
    <n v="69.239999999999995"/>
    <n v="246.62"/>
    <n v="138.47999999999999"/>
    <n v="108.14000000000001"/>
    <n v="0.43848836266320662"/>
    <n v="2026"/>
    <s v="Q2"/>
    <n v="4"/>
    <x v="3"/>
  </r>
  <r>
    <s v="02312"/>
    <x v="99"/>
    <x v="0"/>
    <x v="15"/>
    <x v="2"/>
    <x v="1"/>
    <x v="1"/>
    <x v="1"/>
    <n v="1"/>
    <n v="93.35"/>
    <n v="0.1"/>
    <n v="45.54"/>
    <n v="84.015000000000001"/>
    <n v="45.54"/>
    <n v="38.475000000000001"/>
    <n v="0.45795393679700053"/>
    <n v="2026"/>
    <s v="Q2"/>
    <n v="4"/>
    <x v="3"/>
  </r>
  <r>
    <s v="04493"/>
    <x v="99"/>
    <x v="0"/>
    <x v="0"/>
    <x v="1"/>
    <x v="2"/>
    <x v="1"/>
    <x v="1"/>
    <n v="5"/>
    <n v="92.63"/>
    <n v="0.15"/>
    <n v="46.33"/>
    <n v="393.67749999999995"/>
    <n v="231.64999999999998"/>
    <n v="162.02749999999997"/>
    <n v="0.41157419461361139"/>
    <n v="2026"/>
    <s v="Q2"/>
    <n v="4"/>
    <x v="3"/>
  </r>
  <r>
    <s v="02072"/>
    <x v="100"/>
    <x v="0"/>
    <x v="9"/>
    <x v="0"/>
    <x v="1"/>
    <x v="3"/>
    <x v="19"/>
    <n v="4"/>
    <n v="124.87"/>
    <n v="0.1"/>
    <n v="62.03"/>
    <n v="449.53200000000004"/>
    <n v="248.12"/>
    <n v="201.41200000000003"/>
    <n v="0.44804819234225823"/>
    <n v="2026"/>
    <s v="Q2"/>
    <n v="4"/>
    <x v="3"/>
  </r>
  <r>
    <s v="02142"/>
    <x v="100"/>
    <x v="3"/>
    <x v="4"/>
    <x v="3"/>
    <x v="1"/>
    <x v="3"/>
    <x v="5"/>
    <n v="1"/>
    <n v="339.64"/>
    <n v="0.1"/>
    <n v="195.81"/>
    <n v="305.67599999999999"/>
    <n v="195.81"/>
    <n v="109.86599999999999"/>
    <n v="0.35941977780394924"/>
    <n v="2026"/>
    <s v="Q2"/>
    <n v="4"/>
    <x v="3"/>
  </r>
  <r>
    <s v="02911"/>
    <x v="100"/>
    <x v="2"/>
    <x v="2"/>
    <x v="2"/>
    <x v="1"/>
    <x v="0"/>
    <x v="4"/>
    <n v="1"/>
    <n v="50.86"/>
    <n v="0.05"/>
    <n v="22.1"/>
    <n v="48.317"/>
    <n v="22.1"/>
    <n v="26.216999999999999"/>
    <n v="0.54260405240391574"/>
    <n v="2026"/>
    <s v="Q2"/>
    <n v="4"/>
    <x v="3"/>
  </r>
  <r>
    <s v="04276"/>
    <x v="100"/>
    <x v="3"/>
    <x v="8"/>
    <x v="0"/>
    <x v="1"/>
    <x v="2"/>
    <x v="18"/>
    <n v="2"/>
    <n v="167.01"/>
    <n v="0"/>
    <n v="89.8"/>
    <n v="334.02"/>
    <n v="179.6"/>
    <n v="154.41999999999999"/>
    <n v="0.46230764624872761"/>
    <n v="2026"/>
    <s v="Q2"/>
    <n v="4"/>
    <x v="3"/>
  </r>
  <r>
    <s v="05077"/>
    <x v="100"/>
    <x v="3"/>
    <x v="8"/>
    <x v="3"/>
    <x v="0"/>
    <x v="1"/>
    <x v="1"/>
    <n v="2"/>
    <n v="92.63"/>
    <n v="0.15"/>
    <n v="44.96"/>
    <n v="157.47099999999998"/>
    <n v="89.92"/>
    <n v="67.550999999999974"/>
    <n v="0.42897422382533917"/>
    <n v="2026"/>
    <s v="Q2"/>
    <n v="4"/>
    <x v="3"/>
  </r>
  <r>
    <s v="01259"/>
    <x v="101"/>
    <x v="1"/>
    <x v="12"/>
    <x v="3"/>
    <x v="1"/>
    <x v="1"/>
    <x v="11"/>
    <n v="2"/>
    <n v="151.01"/>
    <n v="0"/>
    <n v="80.209999999999994"/>
    <n v="302.02"/>
    <n v="160.41999999999999"/>
    <n v="141.6"/>
    <n v="0.4688431229719886"/>
    <n v="2026"/>
    <s v="Q2"/>
    <n v="4"/>
    <x v="3"/>
  </r>
  <r>
    <s v="01720"/>
    <x v="101"/>
    <x v="0"/>
    <x v="15"/>
    <x v="0"/>
    <x v="1"/>
    <x v="1"/>
    <x v="1"/>
    <n v="2"/>
    <n v="92.07"/>
    <n v="0"/>
    <n v="44.1"/>
    <n v="184.14"/>
    <n v="88.2"/>
    <n v="95.939999999999984"/>
    <n v="0.52101661779081132"/>
    <n v="2026"/>
    <s v="Q2"/>
    <n v="4"/>
    <x v="3"/>
  </r>
  <r>
    <s v="01975"/>
    <x v="101"/>
    <x v="0"/>
    <x v="15"/>
    <x v="0"/>
    <x v="0"/>
    <x v="4"/>
    <x v="14"/>
    <n v="1"/>
    <n v="36.840000000000003"/>
    <n v="0.1"/>
    <n v="13.86"/>
    <n v="33.156000000000006"/>
    <n v="13.86"/>
    <n v="19.296000000000006"/>
    <n v="0.58197611292073836"/>
    <n v="2026"/>
    <s v="Q2"/>
    <n v="4"/>
    <x v="3"/>
  </r>
  <r>
    <s v="02848"/>
    <x v="101"/>
    <x v="1"/>
    <x v="6"/>
    <x v="0"/>
    <x v="1"/>
    <x v="1"/>
    <x v="17"/>
    <n v="1"/>
    <n v="71.64"/>
    <n v="0.05"/>
    <n v="32.729999999999997"/>
    <n v="68.057999999999993"/>
    <n v="32.729999999999997"/>
    <n v="35.327999999999996"/>
    <n v="0.51908666137706072"/>
    <n v="2026"/>
    <s v="Q2"/>
    <n v="4"/>
    <x v="3"/>
  </r>
  <r>
    <s v="02979"/>
    <x v="101"/>
    <x v="1"/>
    <x v="14"/>
    <x v="0"/>
    <x v="1"/>
    <x v="4"/>
    <x v="12"/>
    <n v="1"/>
    <n v="124.18"/>
    <n v="0"/>
    <n v="67.42"/>
    <n v="124.18"/>
    <n v="67.42"/>
    <n v="56.760000000000005"/>
    <n v="0.45707843453052022"/>
    <n v="2026"/>
    <s v="Q2"/>
    <n v="4"/>
    <x v="3"/>
  </r>
  <r>
    <s v="02996"/>
    <x v="101"/>
    <x v="1"/>
    <x v="12"/>
    <x v="2"/>
    <x v="1"/>
    <x v="2"/>
    <x v="15"/>
    <n v="1"/>
    <n v="134.94999999999999"/>
    <n v="0"/>
    <n v="67.849999999999994"/>
    <n v="134.94999999999999"/>
    <n v="67.849999999999994"/>
    <n v="67.099999999999994"/>
    <n v="0.49722119303445722"/>
    <n v="2026"/>
    <s v="Q2"/>
    <n v="4"/>
    <x v="3"/>
  </r>
  <r>
    <s v="00749"/>
    <x v="102"/>
    <x v="0"/>
    <x v="15"/>
    <x v="0"/>
    <x v="1"/>
    <x v="3"/>
    <x v="19"/>
    <n v="2"/>
    <n v="124"/>
    <n v="0"/>
    <n v="60.14"/>
    <n v="248"/>
    <n v="120.28"/>
    <n v="127.72"/>
    <n v="0.51500000000000001"/>
    <n v="2026"/>
    <s v="Q2"/>
    <n v="4"/>
    <x v="3"/>
  </r>
  <r>
    <s v="01928"/>
    <x v="102"/>
    <x v="3"/>
    <x v="13"/>
    <x v="3"/>
    <x v="0"/>
    <x v="4"/>
    <x v="16"/>
    <n v="2"/>
    <n v="50.2"/>
    <n v="0.1"/>
    <n v="21.48"/>
    <n v="90.360000000000014"/>
    <n v="42.96"/>
    <n v="47.400000000000013"/>
    <n v="0.5245683930942896"/>
    <n v="2026"/>
    <s v="Q2"/>
    <n v="4"/>
    <x v="3"/>
  </r>
  <r>
    <s v="02486"/>
    <x v="102"/>
    <x v="1"/>
    <x v="11"/>
    <x v="0"/>
    <x v="2"/>
    <x v="1"/>
    <x v="1"/>
    <n v="1"/>
    <n v="93.65"/>
    <n v="0"/>
    <n v="44.15"/>
    <n v="93.65"/>
    <n v="44.15"/>
    <n v="49.500000000000007"/>
    <n v="0.5285638013881474"/>
    <n v="2026"/>
    <s v="Q2"/>
    <n v="4"/>
    <x v="3"/>
  </r>
  <r>
    <s v="02688"/>
    <x v="102"/>
    <x v="2"/>
    <x v="16"/>
    <x v="3"/>
    <x v="1"/>
    <x v="2"/>
    <x v="9"/>
    <n v="5"/>
    <n v="47.25"/>
    <n v="0.1"/>
    <n v="17.93"/>
    <n v="212.625"/>
    <n v="89.65"/>
    <n v="122.97499999999999"/>
    <n v="0.57836566725455607"/>
    <n v="2026"/>
    <s v="Q2"/>
    <n v="4"/>
    <x v="3"/>
  </r>
  <r>
    <s v="02712"/>
    <x v="102"/>
    <x v="2"/>
    <x v="5"/>
    <x v="0"/>
    <x v="0"/>
    <x v="4"/>
    <x v="14"/>
    <n v="1"/>
    <n v="35.69"/>
    <n v="0.05"/>
    <n v="13.53"/>
    <n v="33.905499999999996"/>
    <n v="13.53"/>
    <n v="20.375499999999995"/>
    <n v="0.60094969842650892"/>
    <n v="2026"/>
    <s v="Q2"/>
    <n v="4"/>
    <x v="3"/>
  </r>
  <r>
    <s v="03853"/>
    <x v="102"/>
    <x v="3"/>
    <x v="13"/>
    <x v="0"/>
    <x v="0"/>
    <x v="2"/>
    <x v="15"/>
    <n v="3"/>
    <n v="136.12"/>
    <n v="0"/>
    <n v="66.58"/>
    <n v="408.36"/>
    <n v="199.74"/>
    <n v="208.62"/>
    <n v="0.51087275933000298"/>
    <n v="2026"/>
    <s v="Q2"/>
    <n v="4"/>
    <x v="3"/>
  </r>
  <r>
    <s v="04043"/>
    <x v="102"/>
    <x v="3"/>
    <x v="7"/>
    <x v="3"/>
    <x v="1"/>
    <x v="1"/>
    <x v="11"/>
    <n v="1"/>
    <n v="155.88999999999999"/>
    <n v="0"/>
    <n v="77.260000000000005"/>
    <n v="155.88999999999999"/>
    <n v="77.260000000000005"/>
    <n v="78.629999999999981"/>
    <n v="0.50439412406183837"/>
    <n v="2026"/>
    <s v="Q2"/>
    <n v="4"/>
    <x v="3"/>
  </r>
  <r>
    <s v="00290"/>
    <x v="103"/>
    <x v="0"/>
    <x v="15"/>
    <x v="0"/>
    <x v="2"/>
    <x v="2"/>
    <x v="15"/>
    <n v="1"/>
    <n v="130.81"/>
    <n v="0"/>
    <n v="67.86"/>
    <n v="130.81"/>
    <n v="67.86"/>
    <n v="62.95"/>
    <n v="0.48123232168794439"/>
    <n v="2026"/>
    <s v="Q2"/>
    <n v="4"/>
    <x v="3"/>
  </r>
  <r>
    <s v="02953"/>
    <x v="103"/>
    <x v="0"/>
    <x v="0"/>
    <x v="0"/>
    <x v="0"/>
    <x v="2"/>
    <x v="9"/>
    <n v="2"/>
    <n v="47.56"/>
    <n v="0.05"/>
    <n v="18.649999999999999"/>
    <n v="90.364000000000004"/>
    <n v="37.299999999999997"/>
    <n v="53.064000000000007"/>
    <n v="0.58722500110663545"/>
    <n v="2026"/>
    <s v="Q2"/>
    <n v="4"/>
    <x v="3"/>
  </r>
  <r>
    <s v="03179"/>
    <x v="103"/>
    <x v="1"/>
    <x v="14"/>
    <x v="0"/>
    <x v="1"/>
    <x v="1"/>
    <x v="3"/>
    <n v="2"/>
    <n v="140.65"/>
    <n v="0.05"/>
    <n v="78.900000000000006"/>
    <n v="267.23500000000001"/>
    <n v="157.80000000000001"/>
    <n v="109.435"/>
    <n v="0.40950848504125581"/>
    <n v="2026"/>
    <s v="Q2"/>
    <n v="4"/>
    <x v="3"/>
  </r>
  <r>
    <s v="03301"/>
    <x v="103"/>
    <x v="3"/>
    <x v="4"/>
    <x v="2"/>
    <x v="1"/>
    <x v="0"/>
    <x v="0"/>
    <n v="1"/>
    <n v="82.75"/>
    <n v="0"/>
    <n v="43.18"/>
    <n v="82.75"/>
    <n v="43.18"/>
    <n v="39.57"/>
    <n v="0.47818731117824775"/>
    <n v="2026"/>
    <s v="Q2"/>
    <n v="4"/>
    <x v="3"/>
  </r>
  <r>
    <s v="03349"/>
    <x v="103"/>
    <x v="3"/>
    <x v="8"/>
    <x v="0"/>
    <x v="0"/>
    <x v="4"/>
    <x v="10"/>
    <n v="2"/>
    <n v="40.909999999999997"/>
    <n v="0.1"/>
    <n v="14.95"/>
    <n v="73.637999999999991"/>
    <n v="29.9"/>
    <n v="43.737999999999992"/>
    <n v="0.59395964040305271"/>
    <n v="2026"/>
    <s v="Q2"/>
    <n v="4"/>
    <x v="3"/>
  </r>
  <r>
    <s v="04874"/>
    <x v="103"/>
    <x v="0"/>
    <x v="0"/>
    <x v="2"/>
    <x v="0"/>
    <x v="2"/>
    <x v="9"/>
    <n v="1"/>
    <n v="46.62"/>
    <n v="0"/>
    <n v="18.86"/>
    <n v="46.62"/>
    <n v="18.86"/>
    <n v="27.759999999999998"/>
    <n v="0.59545259545259543"/>
    <n v="2026"/>
    <s v="Q2"/>
    <n v="4"/>
    <x v="3"/>
  </r>
  <r>
    <s v="01045"/>
    <x v="104"/>
    <x v="0"/>
    <x v="15"/>
    <x v="0"/>
    <x v="0"/>
    <x v="3"/>
    <x v="7"/>
    <n v="2"/>
    <n v="196.57"/>
    <n v="0.05"/>
    <n v="106.2"/>
    <n v="373.48299999999995"/>
    <n v="212.4"/>
    <n v="161.08299999999994"/>
    <n v="0.43129941657317727"/>
    <n v="2026"/>
    <s v="Q2"/>
    <n v="4"/>
    <x v="3"/>
  </r>
  <r>
    <s v="01703"/>
    <x v="104"/>
    <x v="1"/>
    <x v="1"/>
    <x v="0"/>
    <x v="0"/>
    <x v="1"/>
    <x v="1"/>
    <n v="1"/>
    <n v="90.52"/>
    <n v="0"/>
    <n v="46.5"/>
    <n v="90.52"/>
    <n v="46.5"/>
    <n v="44.019999999999996"/>
    <n v="0.4863013698630137"/>
    <n v="2026"/>
    <s v="Q2"/>
    <n v="4"/>
    <x v="3"/>
  </r>
  <r>
    <s v="02107"/>
    <x v="104"/>
    <x v="0"/>
    <x v="15"/>
    <x v="0"/>
    <x v="0"/>
    <x v="2"/>
    <x v="18"/>
    <n v="5"/>
    <n v="165.35"/>
    <n v="0.05"/>
    <n v="89.38"/>
    <n v="785.41249999999991"/>
    <n v="446.9"/>
    <n v="338.51249999999993"/>
    <n v="0.43099963395031271"/>
    <n v="2026"/>
    <s v="Q2"/>
    <n v="4"/>
    <x v="3"/>
  </r>
  <r>
    <s v="02265"/>
    <x v="104"/>
    <x v="1"/>
    <x v="11"/>
    <x v="2"/>
    <x v="0"/>
    <x v="2"/>
    <x v="2"/>
    <n v="2"/>
    <n v="36.35"/>
    <n v="0"/>
    <n v="13.55"/>
    <n v="72.7"/>
    <n v="27.1"/>
    <n v="45.6"/>
    <n v="0.6272352132049519"/>
    <n v="2026"/>
    <s v="Q2"/>
    <n v="4"/>
    <x v="3"/>
  </r>
  <r>
    <s v="02839"/>
    <x v="104"/>
    <x v="1"/>
    <x v="14"/>
    <x v="2"/>
    <x v="1"/>
    <x v="2"/>
    <x v="9"/>
    <n v="1"/>
    <n v="47"/>
    <n v="0"/>
    <n v="18.64"/>
    <n v="47"/>
    <n v="18.64"/>
    <n v="28.36"/>
    <n v="0.60340425531914887"/>
    <n v="2026"/>
    <s v="Q2"/>
    <n v="4"/>
    <x v="3"/>
  </r>
  <r>
    <s v="04742"/>
    <x v="104"/>
    <x v="3"/>
    <x v="13"/>
    <x v="3"/>
    <x v="0"/>
    <x v="2"/>
    <x v="9"/>
    <n v="1"/>
    <n v="46.86"/>
    <n v="0"/>
    <n v="18.190000000000001"/>
    <n v="46.86"/>
    <n v="18.190000000000001"/>
    <n v="28.669999999999998"/>
    <n v="0.61182244985061884"/>
    <n v="2026"/>
    <s v="Q2"/>
    <n v="4"/>
    <x v="3"/>
  </r>
  <r>
    <s v="04899"/>
    <x v="104"/>
    <x v="0"/>
    <x v="9"/>
    <x v="0"/>
    <x v="1"/>
    <x v="3"/>
    <x v="13"/>
    <n v="2"/>
    <n v="82.13"/>
    <n v="0.05"/>
    <n v="39.909999999999997"/>
    <n v="156.047"/>
    <n v="79.819999999999993"/>
    <n v="76.227000000000004"/>
    <n v="0.48848744288579726"/>
    <n v="2026"/>
    <s v="Q2"/>
    <n v="4"/>
    <x v="3"/>
  </r>
  <r>
    <s v="05042"/>
    <x v="104"/>
    <x v="1"/>
    <x v="6"/>
    <x v="2"/>
    <x v="2"/>
    <x v="2"/>
    <x v="18"/>
    <n v="1"/>
    <n v="163.16"/>
    <n v="0"/>
    <n v="88.78"/>
    <n v="163.16"/>
    <n v="88.78"/>
    <n v="74.38"/>
    <n v="0.45587153714145623"/>
    <n v="2026"/>
    <s v="Q2"/>
    <n v="4"/>
    <x v="3"/>
  </r>
  <r>
    <s v="02248"/>
    <x v="105"/>
    <x v="0"/>
    <x v="15"/>
    <x v="2"/>
    <x v="1"/>
    <x v="2"/>
    <x v="2"/>
    <n v="2"/>
    <n v="36.68"/>
    <n v="0.1"/>
    <n v="13.92"/>
    <n v="66.024000000000001"/>
    <n v="27.84"/>
    <n v="38.183999999999997"/>
    <n v="0.57833515085423481"/>
    <n v="2026"/>
    <s v="Q2"/>
    <n v="4"/>
    <x v="3"/>
  </r>
  <r>
    <s v="02427"/>
    <x v="105"/>
    <x v="3"/>
    <x v="13"/>
    <x v="0"/>
    <x v="1"/>
    <x v="2"/>
    <x v="9"/>
    <n v="1"/>
    <n v="45.82"/>
    <n v="0.1"/>
    <n v="18.48"/>
    <n v="41.238"/>
    <n v="18.48"/>
    <n v="22.757999999999999"/>
    <n v="0.55186963480285167"/>
    <n v="2026"/>
    <s v="Q2"/>
    <n v="4"/>
    <x v="3"/>
  </r>
  <r>
    <s v="02445"/>
    <x v="105"/>
    <x v="0"/>
    <x v="15"/>
    <x v="0"/>
    <x v="0"/>
    <x v="1"/>
    <x v="17"/>
    <n v="1"/>
    <n v="70.95"/>
    <n v="0"/>
    <n v="31.43"/>
    <n v="70.95"/>
    <n v="31.43"/>
    <n v="39.520000000000003"/>
    <n v="0.55701198026779419"/>
    <n v="2026"/>
    <s v="Q2"/>
    <n v="4"/>
    <x v="3"/>
  </r>
  <r>
    <s v="03311"/>
    <x v="105"/>
    <x v="1"/>
    <x v="11"/>
    <x v="0"/>
    <x v="1"/>
    <x v="2"/>
    <x v="9"/>
    <n v="1"/>
    <n v="46.68"/>
    <n v="0.05"/>
    <n v="18.350000000000001"/>
    <n v="44.345999999999997"/>
    <n v="18.350000000000001"/>
    <n v="25.995999999999995"/>
    <n v="0.58620845172056102"/>
    <n v="2026"/>
    <s v="Q2"/>
    <n v="4"/>
    <x v="3"/>
  </r>
  <r>
    <s v="03320"/>
    <x v="105"/>
    <x v="2"/>
    <x v="16"/>
    <x v="0"/>
    <x v="2"/>
    <x v="2"/>
    <x v="18"/>
    <n v="5"/>
    <n v="164.31"/>
    <n v="0.05"/>
    <n v="85.41"/>
    <n v="780.47249999999997"/>
    <n v="427.04999999999995"/>
    <n v="353.42250000000001"/>
    <n v="0.45283145786686912"/>
    <n v="2026"/>
    <s v="Q2"/>
    <n v="4"/>
    <x v="3"/>
  </r>
  <r>
    <s v="03321"/>
    <x v="105"/>
    <x v="1"/>
    <x v="6"/>
    <x v="0"/>
    <x v="2"/>
    <x v="2"/>
    <x v="2"/>
    <n v="3"/>
    <n v="35.57"/>
    <n v="0"/>
    <n v="13.67"/>
    <n v="106.71000000000001"/>
    <n v="41.01"/>
    <n v="65.700000000000017"/>
    <n v="0.61568737700309262"/>
    <n v="2026"/>
    <s v="Q2"/>
    <n v="4"/>
    <x v="3"/>
  </r>
  <r>
    <s v="05181"/>
    <x v="105"/>
    <x v="0"/>
    <x v="0"/>
    <x v="3"/>
    <x v="1"/>
    <x v="2"/>
    <x v="9"/>
    <n v="2"/>
    <n v="45.51"/>
    <n v="0.1"/>
    <n v="18.809999999999999"/>
    <n v="81.917999999999992"/>
    <n v="37.619999999999997"/>
    <n v="44.297999999999995"/>
    <n v="0.54076027246758951"/>
    <n v="2026"/>
    <s v="Q2"/>
    <n v="4"/>
    <x v="3"/>
  </r>
  <r>
    <s v="05187"/>
    <x v="105"/>
    <x v="3"/>
    <x v="8"/>
    <x v="0"/>
    <x v="0"/>
    <x v="3"/>
    <x v="7"/>
    <n v="2"/>
    <n v="198.32"/>
    <n v="0"/>
    <n v="106.8"/>
    <n v="396.64"/>
    <n v="213.6"/>
    <n v="183.04"/>
    <n v="0.46147640177490923"/>
    <n v="2026"/>
    <s v="Q2"/>
    <n v="4"/>
    <x v="3"/>
  </r>
  <r>
    <s v="00605"/>
    <x v="106"/>
    <x v="3"/>
    <x v="8"/>
    <x v="3"/>
    <x v="2"/>
    <x v="2"/>
    <x v="15"/>
    <n v="2"/>
    <n v="130.94"/>
    <n v="0"/>
    <n v="67.459999999999994"/>
    <n v="261.88"/>
    <n v="134.91999999999999"/>
    <n v="126.96000000000001"/>
    <n v="0.48480219948067821"/>
    <n v="2026"/>
    <s v="Q2"/>
    <n v="4"/>
    <x v="3"/>
  </r>
  <r>
    <s v="03244"/>
    <x v="106"/>
    <x v="1"/>
    <x v="11"/>
    <x v="3"/>
    <x v="0"/>
    <x v="2"/>
    <x v="15"/>
    <n v="1"/>
    <n v="131.62"/>
    <n v="0"/>
    <n v="66.95"/>
    <n v="131.62"/>
    <n v="66.95"/>
    <n v="64.67"/>
    <n v="0.49133870232487464"/>
    <n v="2026"/>
    <s v="Q2"/>
    <n v="4"/>
    <x v="3"/>
  </r>
  <r>
    <s v="04047"/>
    <x v="106"/>
    <x v="0"/>
    <x v="0"/>
    <x v="1"/>
    <x v="2"/>
    <x v="2"/>
    <x v="18"/>
    <n v="8"/>
    <n v="168.34"/>
    <n v="0.15"/>
    <n v="88.7"/>
    <n v="1144.712"/>
    <n v="709.6"/>
    <n v="435.11199999999997"/>
    <n v="0.38010608781946897"/>
    <n v="2026"/>
    <s v="Q2"/>
    <n v="4"/>
    <x v="3"/>
  </r>
  <r>
    <s v="04101"/>
    <x v="106"/>
    <x v="1"/>
    <x v="6"/>
    <x v="0"/>
    <x v="0"/>
    <x v="3"/>
    <x v="13"/>
    <n v="1"/>
    <n v="81.040000000000006"/>
    <n v="0"/>
    <n v="39.97"/>
    <n v="81.040000000000006"/>
    <n v="39.97"/>
    <n v="41.070000000000007"/>
    <n v="0.50678677196446209"/>
    <n v="2026"/>
    <s v="Q2"/>
    <n v="4"/>
    <x v="3"/>
  </r>
  <r>
    <s v="04537"/>
    <x v="106"/>
    <x v="3"/>
    <x v="8"/>
    <x v="0"/>
    <x v="2"/>
    <x v="3"/>
    <x v="13"/>
    <n v="3"/>
    <n v="81.53"/>
    <n v="0.05"/>
    <n v="38.630000000000003"/>
    <n v="232.3605"/>
    <n v="115.89000000000001"/>
    <n v="116.47049999999999"/>
    <n v="0.50124913657872139"/>
    <n v="2026"/>
    <s v="Q2"/>
    <n v="4"/>
    <x v="3"/>
  </r>
  <r>
    <s v="00754"/>
    <x v="107"/>
    <x v="2"/>
    <x v="10"/>
    <x v="3"/>
    <x v="0"/>
    <x v="0"/>
    <x v="8"/>
    <n v="3"/>
    <n v="104.8"/>
    <n v="0.1"/>
    <n v="50.59"/>
    <n v="282.95999999999998"/>
    <n v="151.77000000000001"/>
    <n v="131.18999999999997"/>
    <n v="0.46363443596268017"/>
    <n v="2026"/>
    <s v="Q2"/>
    <n v="4"/>
    <x v="3"/>
  </r>
  <r>
    <s v="01340"/>
    <x v="107"/>
    <x v="3"/>
    <x v="8"/>
    <x v="0"/>
    <x v="1"/>
    <x v="4"/>
    <x v="16"/>
    <n v="2"/>
    <n v="51.24"/>
    <n v="0"/>
    <n v="22.52"/>
    <n v="102.48"/>
    <n v="45.04"/>
    <n v="57.440000000000005"/>
    <n v="0.56049960967993762"/>
    <n v="2026"/>
    <s v="Q2"/>
    <n v="4"/>
    <x v="3"/>
  </r>
  <r>
    <s v="01444"/>
    <x v="107"/>
    <x v="2"/>
    <x v="10"/>
    <x v="2"/>
    <x v="0"/>
    <x v="3"/>
    <x v="19"/>
    <n v="1"/>
    <n v="120.52"/>
    <n v="0.1"/>
    <n v="59.01"/>
    <n v="108.468"/>
    <n v="59.01"/>
    <n v="49.458000000000006"/>
    <n v="0.45596858059519862"/>
    <n v="2026"/>
    <s v="Q2"/>
    <n v="4"/>
    <x v="3"/>
  </r>
  <r>
    <s v="02390"/>
    <x v="107"/>
    <x v="3"/>
    <x v="8"/>
    <x v="2"/>
    <x v="0"/>
    <x v="3"/>
    <x v="13"/>
    <n v="1"/>
    <n v="80.98"/>
    <n v="0"/>
    <n v="40.19"/>
    <n v="80.98"/>
    <n v="40.19"/>
    <n v="40.790000000000006"/>
    <n v="0.50370461842430236"/>
    <n v="2026"/>
    <s v="Q2"/>
    <n v="4"/>
    <x v="3"/>
  </r>
  <r>
    <s v="03076"/>
    <x v="107"/>
    <x v="2"/>
    <x v="2"/>
    <x v="0"/>
    <x v="2"/>
    <x v="3"/>
    <x v="13"/>
    <n v="2"/>
    <n v="82.58"/>
    <n v="0.1"/>
    <n v="39.93"/>
    <n v="148.64400000000001"/>
    <n v="79.86"/>
    <n v="68.784000000000006"/>
    <n v="0.46274319851457174"/>
    <n v="2026"/>
    <s v="Q2"/>
    <n v="4"/>
    <x v="3"/>
  </r>
  <r>
    <s v="03157"/>
    <x v="107"/>
    <x v="3"/>
    <x v="8"/>
    <x v="0"/>
    <x v="1"/>
    <x v="3"/>
    <x v="7"/>
    <n v="2"/>
    <n v="200.36"/>
    <n v="0"/>
    <n v="105.12"/>
    <n v="400.72"/>
    <n v="210.24"/>
    <n v="190.48000000000002"/>
    <n v="0.47534438011579161"/>
    <n v="2026"/>
    <s v="Q2"/>
    <n v="4"/>
    <x v="3"/>
  </r>
  <r>
    <s v="04516"/>
    <x v="107"/>
    <x v="2"/>
    <x v="5"/>
    <x v="0"/>
    <x v="0"/>
    <x v="3"/>
    <x v="7"/>
    <n v="1"/>
    <n v="196.24"/>
    <n v="0"/>
    <n v="106.34"/>
    <n v="196.24"/>
    <n v="106.34"/>
    <n v="89.9"/>
    <n v="0.45811251528740321"/>
    <n v="2026"/>
    <s v="Q2"/>
    <n v="4"/>
    <x v="3"/>
  </r>
  <r>
    <s v="05119"/>
    <x v="107"/>
    <x v="0"/>
    <x v="15"/>
    <x v="0"/>
    <x v="2"/>
    <x v="1"/>
    <x v="1"/>
    <n v="1"/>
    <n v="93.32"/>
    <n v="0"/>
    <n v="44.82"/>
    <n v="93.32"/>
    <n v="44.82"/>
    <n v="48.499999999999993"/>
    <n v="0.51971710244320612"/>
    <n v="2026"/>
    <s v="Q2"/>
    <n v="4"/>
    <x v="3"/>
  </r>
  <r>
    <s v="00125"/>
    <x v="108"/>
    <x v="3"/>
    <x v="7"/>
    <x v="0"/>
    <x v="0"/>
    <x v="0"/>
    <x v="8"/>
    <n v="2"/>
    <n v="101.61"/>
    <n v="0"/>
    <n v="49.9"/>
    <n v="203.22"/>
    <n v="99.8"/>
    <n v="103.42"/>
    <n v="0.50890660368074014"/>
    <n v="2026"/>
    <s v="Q2"/>
    <n v="4"/>
    <x v="3"/>
  </r>
  <r>
    <s v="00728"/>
    <x v="108"/>
    <x v="1"/>
    <x v="14"/>
    <x v="0"/>
    <x v="0"/>
    <x v="0"/>
    <x v="8"/>
    <n v="1"/>
    <n v="104.91"/>
    <n v="0"/>
    <n v="51.68"/>
    <n v="104.91"/>
    <n v="51.68"/>
    <n v="53.23"/>
    <n v="0.50738728433895719"/>
    <n v="2026"/>
    <s v="Q2"/>
    <n v="4"/>
    <x v="3"/>
  </r>
  <r>
    <s v="01271"/>
    <x v="108"/>
    <x v="2"/>
    <x v="2"/>
    <x v="1"/>
    <x v="2"/>
    <x v="4"/>
    <x v="10"/>
    <n v="8"/>
    <n v="39.99"/>
    <n v="0.15"/>
    <n v="14.92"/>
    <n v="271.93200000000002"/>
    <n v="119.36"/>
    <n v="152.572"/>
    <n v="0.56106673727255341"/>
    <n v="2026"/>
    <s v="Q2"/>
    <n v="4"/>
    <x v="3"/>
  </r>
  <r>
    <s v="01284"/>
    <x v="108"/>
    <x v="1"/>
    <x v="12"/>
    <x v="2"/>
    <x v="1"/>
    <x v="2"/>
    <x v="15"/>
    <n v="1"/>
    <n v="136.01"/>
    <n v="0"/>
    <n v="66.59"/>
    <n v="136.01"/>
    <n v="66.59"/>
    <n v="69.419999999999987"/>
    <n v="0.51040364679067707"/>
    <n v="2026"/>
    <s v="Q2"/>
    <n v="4"/>
    <x v="3"/>
  </r>
  <r>
    <s v="01657"/>
    <x v="108"/>
    <x v="0"/>
    <x v="0"/>
    <x v="1"/>
    <x v="2"/>
    <x v="3"/>
    <x v="19"/>
    <n v="15"/>
    <n v="122.1"/>
    <n v="0.15"/>
    <n v="62.33"/>
    <n v="1556.7749999999999"/>
    <n v="934.94999999999993"/>
    <n v="621.82499999999993"/>
    <n v="0.39943151707857588"/>
    <n v="2026"/>
    <s v="Q2"/>
    <n v="4"/>
    <x v="3"/>
  </r>
  <r>
    <s v="02240"/>
    <x v="108"/>
    <x v="0"/>
    <x v="15"/>
    <x v="3"/>
    <x v="0"/>
    <x v="3"/>
    <x v="5"/>
    <n v="4"/>
    <n v="341.75"/>
    <n v="0.1"/>
    <n v="191.91"/>
    <n v="1230.3"/>
    <n v="767.64"/>
    <n v="462.65999999999997"/>
    <n v="0.37605462082418922"/>
    <n v="2026"/>
    <s v="Q2"/>
    <n v="4"/>
    <x v="3"/>
  </r>
  <r>
    <s v="03050"/>
    <x v="108"/>
    <x v="3"/>
    <x v="13"/>
    <x v="2"/>
    <x v="0"/>
    <x v="1"/>
    <x v="11"/>
    <n v="3"/>
    <n v="156.16"/>
    <n v="0.05"/>
    <n v="77.81"/>
    <n v="445.05599999999998"/>
    <n v="233.43"/>
    <n v="211.62599999999998"/>
    <n v="0.47550420621225192"/>
    <n v="2026"/>
    <s v="Q2"/>
    <n v="4"/>
    <x v="3"/>
  </r>
  <r>
    <s v="03213"/>
    <x v="108"/>
    <x v="0"/>
    <x v="15"/>
    <x v="0"/>
    <x v="0"/>
    <x v="2"/>
    <x v="15"/>
    <n v="2"/>
    <n v="132.53"/>
    <n v="0.05"/>
    <n v="66.39"/>
    <n v="251.80699999999999"/>
    <n v="132.78"/>
    <n v="119.02699999999999"/>
    <n v="0.47269138665724142"/>
    <n v="2026"/>
    <s v="Q2"/>
    <n v="4"/>
    <x v="3"/>
  </r>
  <r>
    <s v="03367"/>
    <x v="108"/>
    <x v="2"/>
    <x v="3"/>
    <x v="0"/>
    <x v="0"/>
    <x v="2"/>
    <x v="9"/>
    <n v="3"/>
    <n v="45.79"/>
    <n v="0"/>
    <n v="17.98"/>
    <n v="137.37"/>
    <n v="53.94"/>
    <n v="83.43"/>
    <n v="0.60733784669141733"/>
    <n v="2026"/>
    <s v="Q2"/>
    <n v="4"/>
    <x v="3"/>
  </r>
  <r>
    <s v="03885"/>
    <x v="108"/>
    <x v="0"/>
    <x v="15"/>
    <x v="0"/>
    <x v="1"/>
    <x v="2"/>
    <x v="15"/>
    <n v="2"/>
    <n v="133.97"/>
    <n v="0.15"/>
    <n v="67.36"/>
    <n v="227.749"/>
    <n v="134.72"/>
    <n v="93.028999999999996"/>
    <n v="0.40847160690057915"/>
    <n v="2026"/>
    <s v="Q2"/>
    <n v="4"/>
    <x v="3"/>
  </r>
  <r>
    <s v="04372"/>
    <x v="108"/>
    <x v="0"/>
    <x v="15"/>
    <x v="0"/>
    <x v="1"/>
    <x v="4"/>
    <x v="14"/>
    <n v="1"/>
    <n v="37.11"/>
    <n v="0.1"/>
    <n v="14.27"/>
    <n v="33.399000000000001"/>
    <n v="14.27"/>
    <n v="19.129000000000001"/>
    <n v="0.5727416988532591"/>
    <n v="2026"/>
    <s v="Q2"/>
    <n v="4"/>
    <x v="3"/>
  </r>
  <r>
    <s v="04417"/>
    <x v="108"/>
    <x v="3"/>
    <x v="8"/>
    <x v="2"/>
    <x v="1"/>
    <x v="3"/>
    <x v="5"/>
    <n v="3"/>
    <n v="334.01"/>
    <n v="0.15"/>
    <n v="192.17"/>
    <n v="851.72550000000001"/>
    <n v="576.51"/>
    <n v="275.21550000000002"/>
    <n v="0.32312699337990941"/>
    <n v="2026"/>
    <s v="Q2"/>
    <n v="4"/>
    <x v="3"/>
  </r>
  <r>
    <s v="01147"/>
    <x v="109"/>
    <x v="3"/>
    <x v="7"/>
    <x v="0"/>
    <x v="1"/>
    <x v="2"/>
    <x v="15"/>
    <n v="1"/>
    <n v="131.46"/>
    <n v="0"/>
    <n v="67.77"/>
    <n v="131.46"/>
    <n v="67.77"/>
    <n v="63.690000000000012"/>
    <n v="0.48448197170241902"/>
    <n v="2026"/>
    <s v="Q2"/>
    <n v="4"/>
    <x v="3"/>
  </r>
  <r>
    <s v="01514"/>
    <x v="109"/>
    <x v="2"/>
    <x v="3"/>
    <x v="2"/>
    <x v="0"/>
    <x v="1"/>
    <x v="17"/>
    <n v="3"/>
    <n v="72.48"/>
    <n v="0"/>
    <n v="32.36"/>
    <n v="217.44"/>
    <n v="97.08"/>
    <n v="120.36"/>
    <n v="0.55353200883002207"/>
    <n v="2026"/>
    <s v="Q2"/>
    <n v="4"/>
    <x v="3"/>
  </r>
  <r>
    <s v="01538"/>
    <x v="109"/>
    <x v="2"/>
    <x v="2"/>
    <x v="3"/>
    <x v="1"/>
    <x v="0"/>
    <x v="0"/>
    <n v="1"/>
    <n v="81.98"/>
    <n v="0"/>
    <n v="43.15"/>
    <n v="81.98"/>
    <n v="43.15"/>
    <n v="38.830000000000005"/>
    <n v="0.47365211027079779"/>
    <n v="2026"/>
    <s v="Q2"/>
    <n v="4"/>
    <x v="3"/>
  </r>
  <r>
    <s v="01679"/>
    <x v="109"/>
    <x v="3"/>
    <x v="13"/>
    <x v="3"/>
    <x v="0"/>
    <x v="2"/>
    <x v="9"/>
    <n v="1"/>
    <n v="46.71"/>
    <n v="0"/>
    <n v="18.18"/>
    <n v="46.71"/>
    <n v="18.18"/>
    <n v="28.53"/>
    <n v="0.61078998073217727"/>
    <n v="2026"/>
    <s v="Q2"/>
    <n v="4"/>
    <x v="3"/>
  </r>
  <r>
    <s v="01708"/>
    <x v="109"/>
    <x v="2"/>
    <x v="5"/>
    <x v="3"/>
    <x v="1"/>
    <x v="4"/>
    <x v="10"/>
    <n v="1"/>
    <n v="41.01"/>
    <n v="0"/>
    <n v="14.5"/>
    <n v="41.01"/>
    <n v="14.5"/>
    <n v="26.509999999999998"/>
    <n v="0.64642770056083876"/>
    <n v="2026"/>
    <s v="Q2"/>
    <n v="4"/>
    <x v="3"/>
  </r>
  <r>
    <s v="02686"/>
    <x v="109"/>
    <x v="1"/>
    <x v="12"/>
    <x v="0"/>
    <x v="0"/>
    <x v="1"/>
    <x v="17"/>
    <n v="1"/>
    <n v="70.45"/>
    <n v="0.05"/>
    <n v="31.98"/>
    <n v="66.927499999999995"/>
    <n v="31.98"/>
    <n v="34.947499999999991"/>
    <n v="0.52216951178514059"/>
    <n v="2026"/>
    <s v="Q2"/>
    <n v="4"/>
    <x v="3"/>
  </r>
  <r>
    <s v="03307"/>
    <x v="109"/>
    <x v="3"/>
    <x v="13"/>
    <x v="2"/>
    <x v="2"/>
    <x v="0"/>
    <x v="4"/>
    <n v="2"/>
    <n v="51.39"/>
    <n v="0.05"/>
    <n v="22.28"/>
    <n v="97.640999999999991"/>
    <n v="44.56"/>
    <n v="53.080999999999989"/>
    <n v="0.54363433393758764"/>
    <n v="2026"/>
    <s v="Q2"/>
    <n v="4"/>
    <x v="3"/>
  </r>
  <r>
    <s v="03772"/>
    <x v="109"/>
    <x v="0"/>
    <x v="15"/>
    <x v="2"/>
    <x v="0"/>
    <x v="3"/>
    <x v="19"/>
    <n v="2"/>
    <n v="122.03"/>
    <n v="0"/>
    <n v="59.43"/>
    <n v="244.06"/>
    <n v="118.86"/>
    <n v="125.2"/>
    <n v="0.51298860935835455"/>
    <n v="2026"/>
    <s v="Q2"/>
    <n v="4"/>
    <x v="3"/>
  </r>
  <r>
    <s v="03877"/>
    <x v="109"/>
    <x v="3"/>
    <x v="4"/>
    <x v="0"/>
    <x v="1"/>
    <x v="2"/>
    <x v="15"/>
    <n v="3"/>
    <n v="132.07"/>
    <n v="0.05"/>
    <n v="66.41"/>
    <n v="376.39949999999999"/>
    <n v="199.23"/>
    <n v="177.1695"/>
    <n v="0.47069536489819991"/>
    <n v="2026"/>
    <s v="Q2"/>
    <n v="4"/>
    <x v="3"/>
  </r>
  <r>
    <s v="04117"/>
    <x v="109"/>
    <x v="3"/>
    <x v="7"/>
    <x v="3"/>
    <x v="0"/>
    <x v="0"/>
    <x v="6"/>
    <n v="1"/>
    <n v="41.04"/>
    <n v="0.1"/>
    <n v="17.02"/>
    <n v="36.936"/>
    <n v="17.02"/>
    <n v="19.916"/>
    <n v="0.53920294563569415"/>
    <n v="2026"/>
    <s v="Q2"/>
    <n v="4"/>
    <x v="3"/>
  </r>
  <r>
    <s v="04562"/>
    <x v="109"/>
    <x v="1"/>
    <x v="1"/>
    <x v="2"/>
    <x v="1"/>
    <x v="4"/>
    <x v="10"/>
    <n v="2"/>
    <n v="40.56"/>
    <n v="0"/>
    <n v="15.09"/>
    <n v="81.12"/>
    <n v="30.18"/>
    <n v="50.940000000000005"/>
    <n v="0.62795857988165682"/>
    <n v="2026"/>
    <s v="Q2"/>
    <n v="4"/>
    <x v="3"/>
  </r>
  <r>
    <s v="04683"/>
    <x v="109"/>
    <x v="2"/>
    <x v="16"/>
    <x v="0"/>
    <x v="2"/>
    <x v="4"/>
    <x v="16"/>
    <n v="3"/>
    <n v="51.36"/>
    <n v="0"/>
    <n v="22.05"/>
    <n v="154.07999999999998"/>
    <n v="66.150000000000006"/>
    <n v="87.929999999999978"/>
    <n v="0.57067757009345788"/>
    <n v="2026"/>
    <s v="Q2"/>
    <n v="4"/>
    <x v="3"/>
  </r>
  <r>
    <s v="00308"/>
    <x v="110"/>
    <x v="3"/>
    <x v="7"/>
    <x v="0"/>
    <x v="0"/>
    <x v="1"/>
    <x v="1"/>
    <n v="6"/>
    <n v="93.58"/>
    <n v="0"/>
    <n v="46.68"/>
    <n v="561.48"/>
    <n v="280.08"/>
    <n v="281.40000000000003"/>
    <n v="0.5011754648429152"/>
    <n v="2026"/>
    <s v="Q2"/>
    <n v="4"/>
    <x v="3"/>
  </r>
  <r>
    <s v="00773"/>
    <x v="110"/>
    <x v="3"/>
    <x v="7"/>
    <x v="0"/>
    <x v="2"/>
    <x v="0"/>
    <x v="0"/>
    <n v="5"/>
    <n v="80.16"/>
    <n v="0.1"/>
    <n v="42.5"/>
    <n v="360.71999999999997"/>
    <n v="212.5"/>
    <n v="148.21999999999997"/>
    <n v="0.41090042137946325"/>
    <n v="2026"/>
    <s v="Q2"/>
    <n v="4"/>
    <x v="3"/>
  </r>
  <r>
    <s v="01303"/>
    <x v="110"/>
    <x v="1"/>
    <x v="12"/>
    <x v="0"/>
    <x v="1"/>
    <x v="1"/>
    <x v="3"/>
    <n v="1"/>
    <n v="142.22999999999999"/>
    <n v="0.05"/>
    <n v="77.66"/>
    <n v="135.11849999999998"/>
    <n v="77.66"/>
    <n v="57.458499999999987"/>
    <n v="0.42524524768999061"/>
    <n v="2026"/>
    <s v="Q2"/>
    <n v="4"/>
    <x v="3"/>
  </r>
  <r>
    <s v="01348"/>
    <x v="110"/>
    <x v="1"/>
    <x v="14"/>
    <x v="0"/>
    <x v="0"/>
    <x v="1"/>
    <x v="17"/>
    <n v="2"/>
    <n v="71.77"/>
    <n v="0"/>
    <n v="32.450000000000003"/>
    <n v="143.54"/>
    <n v="64.900000000000006"/>
    <n v="78.639999999999986"/>
    <n v="0.54786122335237553"/>
    <n v="2026"/>
    <s v="Q2"/>
    <n v="4"/>
    <x v="3"/>
  </r>
  <r>
    <s v="01496"/>
    <x v="110"/>
    <x v="0"/>
    <x v="0"/>
    <x v="3"/>
    <x v="0"/>
    <x v="1"/>
    <x v="17"/>
    <n v="1"/>
    <n v="71.23"/>
    <n v="0.05"/>
    <n v="33.28"/>
    <n v="67.668499999999995"/>
    <n v="33.28"/>
    <n v="34.388499999999993"/>
    <n v="0.50819066478494423"/>
    <n v="2026"/>
    <s v="Q2"/>
    <n v="4"/>
    <x v="3"/>
  </r>
  <r>
    <s v="01695"/>
    <x v="110"/>
    <x v="0"/>
    <x v="0"/>
    <x v="2"/>
    <x v="0"/>
    <x v="1"/>
    <x v="17"/>
    <n v="1"/>
    <n v="71.239999999999995"/>
    <n v="0.1"/>
    <n v="33.07"/>
    <n v="64.116"/>
    <n v="33.07"/>
    <n v="31.045999999999999"/>
    <n v="0.48421610830369954"/>
    <n v="2026"/>
    <s v="Q2"/>
    <n v="4"/>
    <x v="3"/>
  </r>
  <r>
    <s v="02812"/>
    <x v="110"/>
    <x v="1"/>
    <x v="6"/>
    <x v="0"/>
    <x v="1"/>
    <x v="0"/>
    <x v="4"/>
    <n v="1"/>
    <n v="51.39"/>
    <n v="0"/>
    <n v="22.08"/>
    <n v="51.39"/>
    <n v="22.08"/>
    <n v="29.310000000000002"/>
    <n v="0.57034442498540572"/>
    <n v="2026"/>
    <s v="Q2"/>
    <n v="4"/>
    <x v="3"/>
  </r>
  <r>
    <s v="03017"/>
    <x v="110"/>
    <x v="1"/>
    <x v="12"/>
    <x v="0"/>
    <x v="0"/>
    <x v="0"/>
    <x v="8"/>
    <n v="1"/>
    <n v="102.64"/>
    <n v="0"/>
    <n v="51.86"/>
    <n v="102.64"/>
    <n v="51.86"/>
    <n v="50.78"/>
    <n v="0.49473889321901793"/>
    <n v="2026"/>
    <s v="Q2"/>
    <n v="4"/>
    <x v="3"/>
  </r>
  <r>
    <s v="03719"/>
    <x v="110"/>
    <x v="2"/>
    <x v="2"/>
    <x v="0"/>
    <x v="1"/>
    <x v="4"/>
    <x v="14"/>
    <n v="2"/>
    <n v="35.56"/>
    <n v="0.1"/>
    <n v="13.85"/>
    <n v="64.00800000000001"/>
    <n v="27.7"/>
    <n v="36.308000000000007"/>
    <n v="0.56724159480064995"/>
    <n v="2026"/>
    <s v="Q2"/>
    <n v="4"/>
    <x v="3"/>
  </r>
  <r>
    <s v="03920"/>
    <x v="110"/>
    <x v="1"/>
    <x v="11"/>
    <x v="0"/>
    <x v="0"/>
    <x v="0"/>
    <x v="8"/>
    <n v="2"/>
    <n v="100.39"/>
    <n v="0"/>
    <n v="49.05"/>
    <n v="200.78"/>
    <n v="98.1"/>
    <n v="102.68"/>
    <n v="0.51140551847793603"/>
    <n v="2026"/>
    <s v="Q2"/>
    <n v="4"/>
    <x v="3"/>
  </r>
  <r>
    <s v="04654"/>
    <x v="110"/>
    <x v="0"/>
    <x v="15"/>
    <x v="2"/>
    <x v="0"/>
    <x v="3"/>
    <x v="7"/>
    <n v="2"/>
    <n v="191.51"/>
    <n v="0.1"/>
    <n v="101.25"/>
    <n v="344.71800000000002"/>
    <n v="202.5"/>
    <n v="142.21800000000002"/>
    <n v="0.41256331262075091"/>
    <n v="2026"/>
    <s v="Q2"/>
    <n v="4"/>
    <x v="3"/>
  </r>
  <r>
    <s v="04920"/>
    <x v="110"/>
    <x v="1"/>
    <x v="12"/>
    <x v="2"/>
    <x v="1"/>
    <x v="1"/>
    <x v="3"/>
    <n v="2"/>
    <n v="147.30000000000001"/>
    <n v="0"/>
    <n v="81.2"/>
    <n v="294.60000000000002"/>
    <n v="162.4"/>
    <n v="132.20000000000002"/>
    <n v="0.44874405974202308"/>
    <n v="2026"/>
    <s v="Q2"/>
    <n v="4"/>
    <x v="3"/>
  </r>
  <r>
    <s v="05191"/>
    <x v="110"/>
    <x v="1"/>
    <x v="11"/>
    <x v="2"/>
    <x v="0"/>
    <x v="0"/>
    <x v="0"/>
    <n v="1"/>
    <n v="79.92"/>
    <n v="0.1"/>
    <n v="43.13"/>
    <n v="71.927999999999997"/>
    <n v="43.13"/>
    <n v="28.797999999999995"/>
    <n v="0.40037259481703918"/>
    <n v="2026"/>
    <s v="Q2"/>
    <n v="4"/>
    <x v="3"/>
  </r>
  <r>
    <s v="00413"/>
    <x v="111"/>
    <x v="1"/>
    <x v="1"/>
    <x v="0"/>
    <x v="0"/>
    <x v="3"/>
    <x v="5"/>
    <n v="2"/>
    <n v="344.29"/>
    <n v="0.1"/>
    <n v="192.66"/>
    <n v="619.72200000000009"/>
    <n v="385.32"/>
    <n v="234.4020000000001"/>
    <n v="0.37823733867766524"/>
    <n v="2026"/>
    <s v="Q2"/>
    <n v="4"/>
    <x v="3"/>
  </r>
  <r>
    <s v="01658"/>
    <x v="111"/>
    <x v="2"/>
    <x v="5"/>
    <x v="0"/>
    <x v="0"/>
    <x v="1"/>
    <x v="11"/>
    <n v="1"/>
    <n v="151.15"/>
    <n v="0"/>
    <n v="77.680000000000007"/>
    <n v="151.15"/>
    <n v="77.680000000000007"/>
    <n v="73.47"/>
    <n v="0.48607343698312933"/>
    <n v="2026"/>
    <s v="Q2"/>
    <n v="4"/>
    <x v="3"/>
  </r>
  <r>
    <s v="02024"/>
    <x v="111"/>
    <x v="1"/>
    <x v="6"/>
    <x v="2"/>
    <x v="1"/>
    <x v="3"/>
    <x v="13"/>
    <n v="1"/>
    <n v="81.73"/>
    <n v="0.05"/>
    <n v="39.979999999999997"/>
    <n v="77.643500000000003"/>
    <n v="39.979999999999997"/>
    <n v="37.663500000000006"/>
    <n v="0.48508246021882068"/>
    <n v="2026"/>
    <s v="Q2"/>
    <n v="4"/>
    <x v="3"/>
  </r>
  <r>
    <s v="03980"/>
    <x v="111"/>
    <x v="3"/>
    <x v="4"/>
    <x v="2"/>
    <x v="1"/>
    <x v="1"/>
    <x v="3"/>
    <n v="1"/>
    <n v="142.53"/>
    <n v="0.05"/>
    <n v="77.77"/>
    <n v="135.40350000000001"/>
    <n v="77.77"/>
    <n v="57.633500000000012"/>
    <n v="0.4256426163282338"/>
    <n v="2026"/>
    <s v="Q2"/>
    <n v="4"/>
    <x v="3"/>
  </r>
  <r>
    <s v="04239"/>
    <x v="111"/>
    <x v="1"/>
    <x v="1"/>
    <x v="0"/>
    <x v="1"/>
    <x v="3"/>
    <x v="13"/>
    <n v="2"/>
    <n v="83.24"/>
    <n v="0"/>
    <n v="40.03"/>
    <n v="166.48"/>
    <n v="80.06"/>
    <n v="86.419999999999987"/>
    <n v="0.51910139356078799"/>
    <n v="2026"/>
    <s v="Q2"/>
    <n v="4"/>
    <x v="3"/>
  </r>
  <r>
    <s v="04761"/>
    <x v="111"/>
    <x v="0"/>
    <x v="0"/>
    <x v="3"/>
    <x v="1"/>
    <x v="1"/>
    <x v="3"/>
    <n v="1"/>
    <n v="141.99"/>
    <n v="0.05"/>
    <n v="79.7"/>
    <n v="134.8905"/>
    <n v="79.7"/>
    <n v="55.1905"/>
    <n v="0.40915038494186023"/>
    <n v="2026"/>
    <s v="Q2"/>
    <n v="4"/>
    <x v="3"/>
  </r>
  <r>
    <s v="05160"/>
    <x v="111"/>
    <x v="1"/>
    <x v="12"/>
    <x v="0"/>
    <x v="1"/>
    <x v="4"/>
    <x v="14"/>
    <n v="2"/>
    <n v="35.94"/>
    <n v="0.05"/>
    <n v="14.17"/>
    <n v="68.285999999999987"/>
    <n v="28.34"/>
    <n v="39.945999999999984"/>
    <n v="0.5849808159798493"/>
    <n v="2026"/>
    <s v="Q2"/>
    <n v="4"/>
    <x v="3"/>
  </r>
  <r>
    <s v="02224"/>
    <x v="112"/>
    <x v="1"/>
    <x v="1"/>
    <x v="0"/>
    <x v="1"/>
    <x v="4"/>
    <x v="16"/>
    <n v="3"/>
    <n v="49.55"/>
    <n v="0"/>
    <n v="22.55"/>
    <n v="148.64999999999998"/>
    <n v="67.650000000000006"/>
    <n v="80.999999999999972"/>
    <n v="0.54490413723511588"/>
    <n v="2026"/>
    <s v="Q2"/>
    <n v="4"/>
    <x v="3"/>
  </r>
  <r>
    <s v="02832"/>
    <x v="112"/>
    <x v="3"/>
    <x v="8"/>
    <x v="3"/>
    <x v="0"/>
    <x v="4"/>
    <x v="10"/>
    <n v="1"/>
    <n v="39.89"/>
    <n v="0.05"/>
    <n v="15.06"/>
    <n v="37.895499999999998"/>
    <n v="15.06"/>
    <n v="22.835499999999996"/>
    <n v="0.60259133670224685"/>
    <n v="2026"/>
    <s v="Q2"/>
    <n v="4"/>
    <x v="3"/>
  </r>
  <r>
    <s v="03000"/>
    <x v="112"/>
    <x v="3"/>
    <x v="7"/>
    <x v="3"/>
    <x v="1"/>
    <x v="4"/>
    <x v="10"/>
    <n v="1"/>
    <n v="40.630000000000003"/>
    <n v="0.1"/>
    <n v="14.67"/>
    <n v="36.567"/>
    <n v="14.67"/>
    <n v="21.896999999999998"/>
    <n v="0.59881860694068423"/>
    <n v="2026"/>
    <s v="Q2"/>
    <n v="4"/>
    <x v="3"/>
  </r>
  <r>
    <s v="03206"/>
    <x v="112"/>
    <x v="3"/>
    <x v="8"/>
    <x v="3"/>
    <x v="0"/>
    <x v="0"/>
    <x v="6"/>
    <n v="4"/>
    <n v="39.78"/>
    <n v="0.05"/>
    <n v="16.7"/>
    <n v="151.16399999999999"/>
    <n v="66.8"/>
    <n v="84.36399999999999"/>
    <n v="0.55809584292556425"/>
    <n v="2026"/>
    <s v="Q2"/>
    <n v="4"/>
    <x v="3"/>
  </r>
  <r>
    <s v="03777"/>
    <x v="112"/>
    <x v="3"/>
    <x v="4"/>
    <x v="3"/>
    <x v="2"/>
    <x v="1"/>
    <x v="1"/>
    <n v="1"/>
    <n v="92.74"/>
    <n v="0"/>
    <n v="46.1"/>
    <n v="92.74"/>
    <n v="46.1"/>
    <n v="46.639999999999993"/>
    <n v="0.50291136510675005"/>
    <n v="2026"/>
    <s v="Q2"/>
    <n v="4"/>
    <x v="3"/>
  </r>
  <r>
    <s v="04980"/>
    <x v="112"/>
    <x v="1"/>
    <x v="6"/>
    <x v="2"/>
    <x v="0"/>
    <x v="3"/>
    <x v="19"/>
    <n v="2"/>
    <n v="120.49"/>
    <n v="0.1"/>
    <n v="62.23"/>
    <n v="216.88200000000001"/>
    <n v="124.46"/>
    <n v="92.422000000000011"/>
    <n v="0.42613955976060719"/>
    <n v="2026"/>
    <s v="Q2"/>
    <n v="4"/>
    <x v="3"/>
  </r>
  <r>
    <s v="01102"/>
    <x v="113"/>
    <x v="1"/>
    <x v="6"/>
    <x v="0"/>
    <x v="2"/>
    <x v="1"/>
    <x v="17"/>
    <n v="2"/>
    <n v="70.53"/>
    <n v="0"/>
    <n v="32.229999999999997"/>
    <n v="141.06"/>
    <n v="64.459999999999994"/>
    <n v="76.600000000000009"/>
    <n v="0.54303133418403526"/>
    <n v="2026"/>
    <s v="Q2"/>
    <n v="4"/>
    <x v="3"/>
  </r>
  <r>
    <s v="01333"/>
    <x v="113"/>
    <x v="1"/>
    <x v="14"/>
    <x v="0"/>
    <x v="1"/>
    <x v="1"/>
    <x v="1"/>
    <n v="1"/>
    <n v="90.87"/>
    <n v="0.1"/>
    <n v="44.4"/>
    <n v="81.783000000000001"/>
    <n v="44.4"/>
    <n v="37.383000000000003"/>
    <n v="0.45709988628443565"/>
    <n v="2026"/>
    <s v="Q2"/>
    <n v="4"/>
    <x v="3"/>
  </r>
  <r>
    <s v="01369"/>
    <x v="113"/>
    <x v="1"/>
    <x v="14"/>
    <x v="1"/>
    <x v="0"/>
    <x v="4"/>
    <x v="12"/>
    <n v="3"/>
    <n v="124.31"/>
    <n v="0.2"/>
    <n v="67.97"/>
    <n v="298.34399999999999"/>
    <n v="203.91"/>
    <n v="94.433999999999997"/>
    <n v="0.31652723031131846"/>
    <n v="2026"/>
    <s v="Q2"/>
    <n v="4"/>
    <x v="3"/>
  </r>
  <r>
    <s v="01712"/>
    <x v="113"/>
    <x v="1"/>
    <x v="1"/>
    <x v="1"/>
    <x v="0"/>
    <x v="0"/>
    <x v="6"/>
    <n v="15"/>
    <n v="41.21"/>
    <n v="0.15"/>
    <n v="16.760000000000002"/>
    <n v="525.42750000000001"/>
    <n v="251.40000000000003"/>
    <n v="274.02749999999997"/>
    <n v="0.52153246642020068"/>
    <n v="2026"/>
    <s v="Q2"/>
    <n v="4"/>
    <x v="3"/>
  </r>
  <r>
    <s v="02229"/>
    <x v="113"/>
    <x v="0"/>
    <x v="0"/>
    <x v="0"/>
    <x v="1"/>
    <x v="1"/>
    <x v="3"/>
    <n v="2"/>
    <n v="145.75"/>
    <n v="0.1"/>
    <n v="78.900000000000006"/>
    <n v="262.35000000000002"/>
    <n v="157.80000000000001"/>
    <n v="104.55000000000001"/>
    <n v="0.39851343624928531"/>
    <n v="2026"/>
    <s v="Q2"/>
    <n v="4"/>
    <x v="3"/>
  </r>
  <r>
    <s v="03458"/>
    <x v="113"/>
    <x v="2"/>
    <x v="3"/>
    <x v="0"/>
    <x v="1"/>
    <x v="2"/>
    <x v="15"/>
    <n v="1"/>
    <n v="134.86000000000001"/>
    <n v="0"/>
    <n v="66.040000000000006"/>
    <n v="134.86000000000001"/>
    <n v="66.040000000000006"/>
    <n v="68.820000000000007"/>
    <n v="0.51030698502150373"/>
    <n v="2026"/>
    <s v="Q2"/>
    <n v="4"/>
    <x v="3"/>
  </r>
  <r>
    <s v="04637"/>
    <x v="113"/>
    <x v="3"/>
    <x v="13"/>
    <x v="2"/>
    <x v="1"/>
    <x v="2"/>
    <x v="15"/>
    <n v="1"/>
    <n v="136.07"/>
    <n v="0"/>
    <n v="65.17"/>
    <n v="136.07"/>
    <n v="65.17"/>
    <n v="70.899999999999991"/>
    <n v="0.52105533916366575"/>
    <n v="2026"/>
    <s v="Q2"/>
    <n v="4"/>
    <x v="3"/>
  </r>
  <r>
    <s v="04726"/>
    <x v="113"/>
    <x v="0"/>
    <x v="15"/>
    <x v="2"/>
    <x v="2"/>
    <x v="2"/>
    <x v="9"/>
    <n v="1"/>
    <n v="47.25"/>
    <n v="0.1"/>
    <n v="18.25"/>
    <n v="42.524999999999999"/>
    <n v="18.25"/>
    <n v="24.274999999999999"/>
    <n v="0.57084068195179305"/>
    <n v="2026"/>
    <s v="Q2"/>
    <n v="4"/>
    <x v="3"/>
  </r>
  <r>
    <s v="04838"/>
    <x v="113"/>
    <x v="0"/>
    <x v="0"/>
    <x v="0"/>
    <x v="2"/>
    <x v="0"/>
    <x v="6"/>
    <n v="2"/>
    <n v="41.32"/>
    <n v="0.1"/>
    <n v="16.66"/>
    <n v="74.376000000000005"/>
    <n v="33.32"/>
    <n v="41.056000000000004"/>
    <n v="0.5520060234484242"/>
    <n v="2026"/>
    <s v="Q2"/>
    <n v="4"/>
    <x v="3"/>
  </r>
  <r>
    <s v="05075"/>
    <x v="113"/>
    <x v="0"/>
    <x v="15"/>
    <x v="3"/>
    <x v="1"/>
    <x v="0"/>
    <x v="0"/>
    <n v="2"/>
    <n v="81.75"/>
    <n v="0"/>
    <n v="41.92"/>
    <n v="163.5"/>
    <n v="83.84"/>
    <n v="79.66"/>
    <n v="0.48721712538226297"/>
    <n v="2026"/>
    <s v="Q2"/>
    <n v="4"/>
    <x v="3"/>
  </r>
  <r>
    <s v="00149"/>
    <x v="114"/>
    <x v="1"/>
    <x v="12"/>
    <x v="0"/>
    <x v="0"/>
    <x v="2"/>
    <x v="2"/>
    <n v="1"/>
    <n v="36.020000000000003"/>
    <n v="0.05"/>
    <n v="13.72"/>
    <n v="34.219000000000001"/>
    <n v="13.72"/>
    <n v="20.499000000000002"/>
    <n v="0.59905315760250155"/>
    <n v="2026"/>
    <s v="Q2"/>
    <n v="4"/>
    <x v="3"/>
  </r>
  <r>
    <s v="00449"/>
    <x v="114"/>
    <x v="2"/>
    <x v="5"/>
    <x v="0"/>
    <x v="2"/>
    <x v="2"/>
    <x v="2"/>
    <n v="1"/>
    <n v="36.68"/>
    <n v="0"/>
    <n v="13.27"/>
    <n v="36.68"/>
    <n v="13.27"/>
    <n v="23.41"/>
    <n v="0.63822246455834242"/>
    <n v="2026"/>
    <s v="Q2"/>
    <n v="4"/>
    <x v="3"/>
  </r>
  <r>
    <s v="01422"/>
    <x v="114"/>
    <x v="3"/>
    <x v="8"/>
    <x v="1"/>
    <x v="2"/>
    <x v="3"/>
    <x v="5"/>
    <n v="6"/>
    <n v="348.16"/>
    <n v="0.1"/>
    <n v="198.24"/>
    <n v="1880.0640000000001"/>
    <n v="1189.44"/>
    <n v="690.62400000000002"/>
    <n v="0.36734068627450978"/>
    <n v="2026"/>
    <s v="Q2"/>
    <n v="4"/>
    <x v="3"/>
  </r>
  <r>
    <s v="03248"/>
    <x v="114"/>
    <x v="2"/>
    <x v="16"/>
    <x v="0"/>
    <x v="0"/>
    <x v="0"/>
    <x v="6"/>
    <n v="2"/>
    <n v="39.799999999999997"/>
    <n v="0.05"/>
    <n v="16.23"/>
    <n v="75.61999999999999"/>
    <n v="32.46"/>
    <n v="43.159999999999989"/>
    <n v="0.57074847923829664"/>
    <n v="2026"/>
    <s v="Q2"/>
    <n v="4"/>
    <x v="3"/>
  </r>
  <r>
    <s v="03445"/>
    <x v="114"/>
    <x v="0"/>
    <x v="15"/>
    <x v="0"/>
    <x v="0"/>
    <x v="0"/>
    <x v="6"/>
    <n v="5"/>
    <n v="39.369999999999997"/>
    <n v="0.05"/>
    <n v="16.760000000000002"/>
    <n v="187.00749999999999"/>
    <n v="83.800000000000011"/>
    <n v="103.20749999999998"/>
    <n v="0.55188963009504954"/>
    <n v="2026"/>
    <s v="Q2"/>
    <n v="4"/>
    <x v="3"/>
  </r>
  <r>
    <s v="03930"/>
    <x v="114"/>
    <x v="1"/>
    <x v="12"/>
    <x v="3"/>
    <x v="0"/>
    <x v="4"/>
    <x v="10"/>
    <n v="2"/>
    <n v="40.85"/>
    <n v="0"/>
    <n v="14.99"/>
    <n v="81.7"/>
    <n v="29.98"/>
    <n v="51.72"/>
    <n v="0.633047735618115"/>
    <n v="2026"/>
    <s v="Q2"/>
    <n v="4"/>
    <x v="3"/>
  </r>
  <r>
    <s v="03969"/>
    <x v="114"/>
    <x v="3"/>
    <x v="8"/>
    <x v="3"/>
    <x v="0"/>
    <x v="1"/>
    <x v="1"/>
    <n v="1"/>
    <n v="92.91"/>
    <n v="0.05"/>
    <n v="46"/>
    <n v="88.264499999999998"/>
    <n v="46"/>
    <n v="42.264499999999998"/>
    <n v="0.4788391709010984"/>
    <n v="2026"/>
    <s v="Q2"/>
    <n v="4"/>
    <x v="3"/>
  </r>
  <r>
    <s v="04190"/>
    <x v="114"/>
    <x v="3"/>
    <x v="13"/>
    <x v="0"/>
    <x v="1"/>
    <x v="1"/>
    <x v="11"/>
    <n v="1"/>
    <n v="152.01"/>
    <n v="0"/>
    <n v="80.33"/>
    <n v="152.01"/>
    <n v="80.33"/>
    <n v="71.679999999999993"/>
    <n v="0.47154792447865268"/>
    <n v="2026"/>
    <s v="Q2"/>
    <n v="4"/>
    <x v="3"/>
  </r>
  <r>
    <s v="04442"/>
    <x v="114"/>
    <x v="1"/>
    <x v="6"/>
    <x v="3"/>
    <x v="1"/>
    <x v="2"/>
    <x v="2"/>
    <n v="1"/>
    <n v="36.65"/>
    <n v="0"/>
    <n v="13.28"/>
    <n v="36.65"/>
    <n v="13.28"/>
    <n v="23.369999999999997"/>
    <n v="0.63765347885402446"/>
    <n v="2026"/>
    <s v="Q2"/>
    <n v="4"/>
    <x v="3"/>
  </r>
  <r>
    <s v="00228"/>
    <x v="115"/>
    <x v="3"/>
    <x v="8"/>
    <x v="0"/>
    <x v="0"/>
    <x v="3"/>
    <x v="13"/>
    <n v="5"/>
    <n v="80.819999999999993"/>
    <n v="0"/>
    <n v="40.47"/>
    <n v="404.09999999999997"/>
    <n v="202.35"/>
    <n v="201.74999999999997"/>
    <n v="0.49925760950259834"/>
    <n v="2026"/>
    <s v="Q2"/>
    <n v="4"/>
    <x v="3"/>
  </r>
  <r>
    <s v="02101"/>
    <x v="115"/>
    <x v="3"/>
    <x v="4"/>
    <x v="0"/>
    <x v="1"/>
    <x v="1"/>
    <x v="3"/>
    <n v="4"/>
    <n v="144.69999999999999"/>
    <n v="0"/>
    <n v="79.41"/>
    <n v="578.79999999999995"/>
    <n v="317.64"/>
    <n v="261.15999999999997"/>
    <n v="0.45120939875604699"/>
    <n v="2026"/>
    <s v="Q2"/>
    <n v="4"/>
    <x v="3"/>
  </r>
  <r>
    <s v="02590"/>
    <x v="115"/>
    <x v="1"/>
    <x v="6"/>
    <x v="2"/>
    <x v="1"/>
    <x v="4"/>
    <x v="14"/>
    <n v="2"/>
    <n v="36.51"/>
    <n v="0.1"/>
    <n v="14.18"/>
    <n v="65.718000000000004"/>
    <n v="28.36"/>
    <n v="37.358000000000004"/>
    <n v="0.56845917404668433"/>
    <n v="2026"/>
    <s v="Q2"/>
    <n v="4"/>
    <x v="3"/>
  </r>
  <r>
    <s v="02957"/>
    <x v="115"/>
    <x v="3"/>
    <x v="7"/>
    <x v="3"/>
    <x v="1"/>
    <x v="2"/>
    <x v="2"/>
    <n v="3"/>
    <n v="36.58"/>
    <n v="0.05"/>
    <n v="13.71"/>
    <n v="104.25299999999999"/>
    <n v="41.13"/>
    <n v="63.122999999999983"/>
    <n v="0.60547897902218628"/>
    <n v="2026"/>
    <s v="Q2"/>
    <n v="4"/>
    <x v="3"/>
  </r>
  <r>
    <s v="04270"/>
    <x v="115"/>
    <x v="3"/>
    <x v="7"/>
    <x v="2"/>
    <x v="2"/>
    <x v="3"/>
    <x v="7"/>
    <n v="2"/>
    <n v="191.59"/>
    <n v="0"/>
    <n v="102.52"/>
    <n v="383.18"/>
    <n v="205.04"/>
    <n v="178.14000000000001"/>
    <n v="0.46489900307949272"/>
    <n v="2026"/>
    <s v="Q2"/>
    <n v="4"/>
    <x v="3"/>
  </r>
  <r>
    <s v="04324"/>
    <x v="115"/>
    <x v="3"/>
    <x v="8"/>
    <x v="1"/>
    <x v="2"/>
    <x v="3"/>
    <x v="5"/>
    <n v="6"/>
    <n v="337.24"/>
    <n v="0.05"/>
    <n v="198.63"/>
    <n v="1922.268"/>
    <n v="1191.78"/>
    <n v="730.48800000000006"/>
    <n v="0.38001360892445801"/>
    <n v="2026"/>
    <s v="Q2"/>
    <n v="4"/>
    <x v="3"/>
  </r>
  <r>
    <s v="05010"/>
    <x v="115"/>
    <x v="3"/>
    <x v="7"/>
    <x v="1"/>
    <x v="2"/>
    <x v="2"/>
    <x v="9"/>
    <n v="3"/>
    <n v="46.2"/>
    <n v="0.1"/>
    <n v="18.149999999999999"/>
    <n v="124.74000000000002"/>
    <n v="54.449999999999996"/>
    <n v="70.29000000000002"/>
    <n v="0.5634920634920636"/>
    <n v="2026"/>
    <s v="Q2"/>
    <n v="4"/>
    <x v="3"/>
  </r>
  <r>
    <s v="05092"/>
    <x v="115"/>
    <x v="1"/>
    <x v="1"/>
    <x v="3"/>
    <x v="2"/>
    <x v="4"/>
    <x v="16"/>
    <n v="4"/>
    <n v="50.84"/>
    <n v="0.05"/>
    <n v="22.63"/>
    <n v="193.19200000000001"/>
    <n v="90.52"/>
    <n v="102.67200000000001"/>
    <n v="0.53145057766367143"/>
    <n v="2026"/>
    <s v="Q2"/>
    <n v="4"/>
    <x v="3"/>
  </r>
  <r>
    <s v="01061"/>
    <x v="116"/>
    <x v="3"/>
    <x v="13"/>
    <x v="0"/>
    <x v="0"/>
    <x v="2"/>
    <x v="18"/>
    <n v="1"/>
    <n v="166.5"/>
    <n v="0"/>
    <n v="85.55"/>
    <n v="166.5"/>
    <n v="85.55"/>
    <n v="80.95"/>
    <n v="0.4861861861861862"/>
    <n v="2026"/>
    <s v="Q2"/>
    <n v="4"/>
    <x v="3"/>
  </r>
  <r>
    <s v="01099"/>
    <x v="116"/>
    <x v="3"/>
    <x v="4"/>
    <x v="3"/>
    <x v="1"/>
    <x v="1"/>
    <x v="17"/>
    <n v="1"/>
    <n v="70.2"/>
    <n v="0"/>
    <n v="32.06"/>
    <n v="70.2"/>
    <n v="32.06"/>
    <n v="38.14"/>
    <n v="0.5433048433048433"/>
    <n v="2026"/>
    <s v="Q2"/>
    <n v="4"/>
    <x v="3"/>
  </r>
  <r>
    <s v="03500"/>
    <x v="116"/>
    <x v="1"/>
    <x v="12"/>
    <x v="0"/>
    <x v="1"/>
    <x v="4"/>
    <x v="16"/>
    <n v="4"/>
    <n v="50.67"/>
    <n v="0"/>
    <n v="22.62"/>
    <n v="202.68"/>
    <n v="90.48"/>
    <n v="112.2"/>
    <n v="0.55358200118413259"/>
    <n v="2026"/>
    <s v="Q2"/>
    <n v="4"/>
    <x v="3"/>
  </r>
  <r>
    <s v="03856"/>
    <x v="116"/>
    <x v="1"/>
    <x v="11"/>
    <x v="2"/>
    <x v="1"/>
    <x v="2"/>
    <x v="18"/>
    <n v="3"/>
    <n v="161.05000000000001"/>
    <n v="0.05"/>
    <n v="87.43"/>
    <n v="458.99250000000001"/>
    <n v="262.29000000000002"/>
    <n v="196.70249999999999"/>
    <n v="0.4285527541299694"/>
    <n v="2026"/>
    <s v="Q2"/>
    <n v="4"/>
    <x v="3"/>
  </r>
  <r>
    <s v="04044"/>
    <x v="116"/>
    <x v="1"/>
    <x v="6"/>
    <x v="1"/>
    <x v="1"/>
    <x v="4"/>
    <x v="12"/>
    <n v="10"/>
    <n v="124.59"/>
    <n v="0.15"/>
    <n v="67.14"/>
    <n v="1059.0150000000001"/>
    <n v="671.4"/>
    <n v="387.61500000000012"/>
    <n v="0.36601464568490538"/>
    <n v="2026"/>
    <s v="Q2"/>
    <n v="4"/>
    <x v="3"/>
  </r>
  <r>
    <s v="04235"/>
    <x v="116"/>
    <x v="2"/>
    <x v="16"/>
    <x v="0"/>
    <x v="2"/>
    <x v="4"/>
    <x v="16"/>
    <n v="1"/>
    <n v="50.18"/>
    <n v="0"/>
    <n v="22.05"/>
    <n v="50.18"/>
    <n v="22.05"/>
    <n v="28.13"/>
    <n v="0.56058190514149064"/>
    <n v="2026"/>
    <s v="Q2"/>
    <n v="4"/>
    <x v="3"/>
  </r>
  <r>
    <s v="00122"/>
    <x v="117"/>
    <x v="1"/>
    <x v="11"/>
    <x v="0"/>
    <x v="1"/>
    <x v="3"/>
    <x v="13"/>
    <n v="1"/>
    <n v="83.38"/>
    <n v="0"/>
    <n v="38.979999999999997"/>
    <n v="83.38"/>
    <n v="38.979999999999997"/>
    <n v="44.4"/>
    <n v="0.53250179899256422"/>
    <n v="2026"/>
    <s v="Q2"/>
    <n v="4"/>
    <x v="3"/>
  </r>
  <r>
    <s v="00239"/>
    <x v="117"/>
    <x v="3"/>
    <x v="7"/>
    <x v="0"/>
    <x v="0"/>
    <x v="2"/>
    <x v="2"/>
    <n v="1"/>
    <n v="35.549999999999997"/>
    <n v="0.05"/>
    <n v="13.25"/>
    <n v="33.772499999999994"/>
    <n v="13.25"/>
    <n v="20.522499999999994"/>
    <n v="0.60766896143311855"/>
    <n v="2026"/>
    <s v="Q2"/>
    <n v="4"/>
    <x v="3"/>
  </r>
  <r>
    <s v="00356"/>
    <x v="117"/>
    <x v="3"/>
    <x v="8"/>
    <x v="2"/>
    <x v="1"/>
    <x v="1"/>
    <x v="11"/>
    <n v="1"/>
    <n v="154.36000000000001"/>
    <n v="0"/>
    <n v="77.760000000000005"/>
    <n v="154.36000000000001"/>
    <n v="77.760000000000005"/>
    <n v="76.600000000000009"/>
    <n v="0.49624254988338951"/>
    <n v="2026"/>
    <s v="Q2"/>
    <n v="4"/>
    <x v="3"/>
  </r>
  <r>
    <s v="00785"/>
    <x v="117"/>
    <x v="0"/>
    <x v="9"/>
    <x v="3"/>
    <x v="1"/>
    <x v="1"/>
    <x v="11"/>
    <n v="1"/>
    <n v="155.68"/>
    <n v="0"/>
    <n v="77.97"/>
    <n v="155.68"/>
    <n v="77.97"/>
    <n v="77.710000000000008"/>
    <n v="0.49916495375128472"/>
    <n v="2026"/>
    <s v="Q2"/>
    <n v="4"/>
    <x v="3"/>
  </r>
  <r>
    <s v="02325"/>
    <x v="117"/>
    <x v="0"/>
    <x v="0"/>
    <x v="0"/>
    <x v="0"/>
    <x v="4"/>
    <x v="10"/>
    <n v="1"/>
    <n v="40.950000000000003"/>
    <n v="0.15"/>
    <n v="14.89"/>
    <n v="34.807500000000005"/>
    <n v="14.89"/>
    <n v="19.917500000000004"/>
    <n v="0.57221863104216053"/>
    <n v="2026"/>
    <s v="Q2"/>
    <n v="4"/>
    <x v="3"/>
  </r>
  <r>
    <s v="02566"/>
    <x v="117"/>
    <x v="3"/>
    <x v="13"/>
    <x v="3"/>
    <x v="0"/>
    <x v="2"/>
    <x v="9"/>
    <n v="3"/>
    <n v="47.28"/>
    <n v="0.05"/>
    <n v="18.52"/>
    <n v="134.74799999999999"/>
    <n v="55.56"/>
    <n v="79.187999999999988"/>
    <n v="0.58767477068305274"/>
    <n v="2026"/>
    <s v="Q2"/>
    <n v="4"/>
    <x v="3"/>
  </r>
  <r>
    <s v="03105"/>
    <x v="117"/>
    <x v="3"/>
    <x v="7"/>
    <x v="0"/>
    <x v="0"/>
    <x v="4"/>
    <x v="16"/>
    <n v="4"/>
    <n v="51.57"/>
    <n v="0.1"/>
    <n v="22.58"/>
    <n v="185.65200000000002"/>
    <n v="90.32"/>
    <n v="95.332000000000022"/>
    <n v="0.51349837330058401"/>
    <n v="2026"/>
    <s v="Q2"/>
    <n v="4"/>
    <x v="3"/>
  </r>
  <r>
    <s v="03167"/>
    <x v="117"/>
    <x v="3"/>
    <x v="8"/>
    <x v="0"/>
    <x v="2"/>
    <x v="0"/>
    <x v="4"/>
    <n v="1"/>
    <n v="51.61"/>
    <n v="0"/>
    <n v="23"/>
    <n v="51.61"/>
    <n v="23"/>
    <n v="28.61"/>
    <n v="0.55434993218368533"/>
    <n v="2026"/>
    <s v="Q2"/>
    <n v="4"/>
    <x v="3"/>
  </r>
  <r>
    <s v="04396"/>
    <x v="117"/>
    <x v="0"/>
    <x v="15"/>
    <x v="2"/>
    <x v="0"/>
    <x v="4"/>
    <x v="16"/>
    <n v="1"/>
    <n v="50.56"/>
    <n v="0.05"/>
    <n v="22.06"/>
    <n v="48.031999999999996"/>
    <n v="22.06"/>
    <n v="25.971999999999998"/>
    <n v="0.54072285143237842"/>
    <n v="2026"/>
    <s v="Q2"/>
    <n v="4"/>
    <x v="3"/>
  </r>
  <r>
    <s v="04475"/>
    <x v="117"/>
    <x v="2"/>
    <x v="5"/>
    <x v="3"/>
    <x v="2"/>
    <x v="2"/>
    <x v="18"/>
    <n v="2"/>
    <n v="165.74"/>
    <n v="0"/>
    <n v="87.73"/>
    <n v="331.48"/>
    <n v="175.46"/>
    <n v="156.02000000000001"/>
    <n v="0.47067696391939184"/>
    <n v="2026"/>
    <s v="Q2"/>
    <n v="4"/>
    <x v="3"/>
  </r>
  <r>
    <s v="04482"/>
    <x v="117"/>
    <x v="2"/>
    <x v="2"/>
    <x v="0"/>
    <x v="2"/>
    <x v="4"/>
    <x v="14"/>
    <n v="3"/>
    <n v="36.770000000000003"/>
    <n v="0"/>
    <n v="13.63"/>
    <n v="110.31"/>
    <n v="40.89"/>
    <n v="69.42"/>
    <n v="0.62931737829752521"/>
    <n v="2026"/>
    <s v="Q2"/>
    <n v="4"/>
    <x v="3"/>
  </r>
  <r>
    <s v="05022"/>
    <x v="117"/>
    <x v="3"/>
    <x v="7"/>
    <x v="0"/>
    <x v="2"/>
    <x v="3"/>
    <x v="7"/>
    <n v="2"/>
    <n v="196.37"/>
    <n v="0"/>
    <n v="101.73"/>
    <n v="392.74"/>
    <n v="203.46"/>
    <n v="189.28"/>
    <n v="0.48194734429902736"/>
    <n v="2026"/>
    <s v="Q2"/>
    <n v="4"/>
    <x v="3"/>
  </r>
  <r>
    <s v="01304"/>
    <x v="118"/>
    <x v="0"/>
    <x v="0"/>
    <x v="3"/>
    <x v="0"/>
    <x v="2"/>
    <x v="2"/>
    <n v="2"/>
    <n v="35.33"/>
    <n v="0"/>
    <n v="13.69"/>
    <n v="70.66"/>
    <n v="27.38"/>
    <n v="43.28"/>
    <n v="0.61251061420888764"/>
    <n v="2026"/>
    <s v="Q2"/>
    <n v="4"/>
    <x v="3"/>
  </r>
  <r>
    <s v="03008"/>
    <x v="118"/>
    <x v="2"/>
    <x v="2"/>
    <x v="1"/>
    <x v="2"/>
    <x v="2"/>
    <x v="9"/>
    <n v="4"/>
    <n v="46.43"/>
    <n v="0.1"/>
    <n v="18.04"/>
    <n v="167.148"/>
    <n v="72.16"/>
    <n v="94.988"/>
    <n v="0.56828678775695796"/>
    <n v="2026"/>
    <s v="Q2"/>
    <n v="4"/>
    <x v="3"/>
  </r>
  <r>
    <s v="04140"/>
    <x v="118"/>
    <x v="3"/>
    <x v="7"/>
    <x v="3"/>
    <x v="1"/>
    <x v="4"/>
    <x v="12"/>
    <n v="1"/>
    <n v="125.25"/>
    <n v="0"/>
    <n v="70.88"/>
    <n v="125.25"/>
    <n v="70.88"/>
    <n v="54.370000000000005"/>
    <n v="0.43409181636726552"/>
    <n v="2026"/>
    <s v="Q2"/>
    <n v="4"/>
    <x v="3"/>
  </r>
  <r>
    <s v="04151"/>
    <x v="118"/>
    <x v="1"/>
    <x v="14"/>
    <x v="0"/>
    <x v="0"/>
    <x v="3"/>
    <x v="5"/>
    <n v="1"/>
    <n v="341.98"/>
    <n v="0"/>
    <n v="192.43"/>
    <n v="341.98"/>
    <n v="192.43"/>
    <n v="149.55000000000001"/>
    <n v="0.43730627522077314"/>
    <n v="2026"/>
    <s v="Q2"/>
    <n v="4"/>
    <x v="3"/>
  </r>
  <r>
    <s v="04650"/>
    <x v="118"/>
    <x v="1"/>
    <x v="6"/>
    <x v="3"/>
    <x v="2"/>
    <x v="4"/>
    <x v="10"/>
    <n v="1"/>
    <n v="40.04"/>
    <n v="0"/>
    <n v="14.72"/>
    <n v="40.04"/>
    <n v="14.72"/>
    <n v="25.32"/>
    <n v="0.63236763236763238"/>
    <n v="2026"/>
    <s v="Q2"/>
    <n v="4"/>
    <x v="3"/>
  </r>
  <r>
    <s v="04897"/>
    <x v="118"/>
    <x v="3"/>
    <x v="13"/>
    <x v="0"/>
    <x v="0"/>
    <x v="0"/>
    <x v="6"/>
    <n v="3"/>
    <n v="40.47"/>
    <n v="0.05"/>
    <n v="17.14"/>
    <n v="115.33949999999999"/>
    <n v="51.42"/>
    <n v="63.919499999999985"/>
    <n v="0.5541856866034619"/>
    <n v="2026"/>
    <s v="Q2"/>
    <n v="4"/>
    <x v="3"/>
  </r>
  <r>
    <s v="00792"/>
    <x v="119"/>
    <x v="3"/>
    <x v="8"/>
    <x v="1"/>
    <x v="0"/>
    <x v="3"/>
    <x v="13"/>
    <n v="6"/>
    <n v="83.7"/>
    <n v="0.2"/>
    <n v="38.58"/>
    <n v="401.76000000000005"/>
    <n v="231.48"/>
    <n v="170.28000000000006"/>
    <n v="0.42383512544802876"/>
    <n v="2026"/>
    <s v="Q2"/>
    <n v="4"/>
    <x v="3"/>
  </r>
  <r>
    <s v="01796"/>
    <x v="119"/>
    <x v="0"/>
    <x v="15"/>
    <x v="0"/>
    <x v="0"/>
    <x v="3"/>
    <x v="13"/>
    <n v="4"/>
    <n v="83.27"/>
    <n v="0"/>
    <n v="39.979999999999997"/>
    <n v="333.08"/>
    <n v="159.91999999999999"/>
    <n v="173.16"/>
    <n v="0.51987510507986068"/>
    <n v="2026"/>
    <s v="Q2"/>
    <n v="4"/>
    <x v="3"/>
  </r>
  <r>
    <s v="03222"/>
    <x v="119"/>
    <x v="2"/>
    <x v="16"/>
    <x v="1"/>
    <x v="2"/>
    <x v="3"/>
    <x v="19"/>
    <n v="3"/>
    <n v="126.03"/>
    <n v="0.1"/>
    <n v="61.75"/>
    <n v="340.28100000000006"/>
    <n v="185.25"/>
    <n v="155.03100000000006"/>
    <n v="0.45559699189787273"/>
    <n v="2026"/>
    <s v="Q2"/>
    <n v="4"/>
    <x v="3"/>
  </r>
  <r>
    <s v="03237"/>
    <x v="119"/>
    <x v="1"/>
    <x v="14"/>
    <x v="0"/>
    <x v="1"/>
    <x v="3"/>
    <x v="19"/>
    <n v="1"/>
    <n v="122.86"/>
    <n v="0.05"/>
    <n v="59.22"/>
    <n v="116.717"/>
    <n v="59.22"/>
    <n v="57.497"/>
    <n v="0.49261889870370212"/>
    <n v="2026"/>
    <s v="Q2"/>
    <n v="4"/>
    <x v="3"/>
  </r>
  <r>
    <s v="03695"/>
    <x v="119"/>
    <x v="2"/>
    <x v="2"/>
    <x v="0"/>
    <x v="1"/>
    <x v="0"/>
    <x v="6"/>
    <n v="1"/>
    <n v="39.44"/>
    <n v="0.1"/>
    <n v="16.63"/>
    <n v="35.496000000000002"/>
    <n v="16.63"/>
    <n v="18.866000000000003"/>
    <n v="0.53149650664863657"/>
    <n v="2026"/>
    <s v="Q2"/>
    <n v="4"/>
    <x v="3"/>
  </r>
  <r>
    <s v="05148"/>
    <x v="119"/>
    <x v="2"/>
    <x v="10"/>
    <x v="0"/>
    <x v="0"/>
    <x v="2"/>
    <x v="15"/>
    <n v="1"/>
    <n v="130.34"/>
    <n v="0.1"/>
    <n v="66.680000000000007"/>
    <n v="117.30600000000001"/>
    <n v="66.680000000000007"/>
    <n v="50.626000000000005"/>
    <n v="0.43157212759790631"/>
    <n v="2026"/>
    <s v="Q2"/>
    <n v="4"/>
    <x v="3"/>
  </r>
  <r>
    <s v="00534"/>
    <x v="120"/>
    <x v="1"/>
    <x v="12"/>
    <x v="0"/>
    <x v="2"/>
    <x v="1"/>
    <x v="11"/>
    <n v="1"/>
    <n v="154.86000000000001"/>
    <n v="0"/>
    <n v="78.37"/>
    <n v="154.86000000000001"/>
    <n v="78.37"/>
    <n v="76.490000000000009"/>
    <n v="0.49393000129148912"/>
    <n v="2026"/>
    <s v="Q2"/>
    <n v="5"/>
    <x v="4"/>
  </r>
  <r>
    <s v="00551"/>
    <x v="120"/>
    <x v="3"/>
    <x v="8"/>
    <x v="2"/>
    <x v="0"/>
    <x v="0"/>
    <x v="8"/>
    <n v="4"/>
    <n v="103.64"/>
    <n v="0"/>
    <n v="50.59"/>
    <n v="414.56"/>
    <n v="202.36"/>
    <n v="212.2"/>
    <n v="0.51186800463141646"/>
    <n v="2026"/>
    <s v="Q2"/>
    <n v="5"/>
    <x v="4"/>
  </r>
  <r>
    <s v="02110"/>
    <x v="120"/>
    <x v="0"/>
    <x v="15"/>
    <x v="0"/>
    <x v="0"/>
    <x v="2"/>
    <x v="18"/>
    <n v="1"/>
    <n v="164.49"/>
    <n v="0.05"/>
    <n v="87.81"/>
    <n v="156.2655"/>
    <n v="87.81"/>
    <n v="68.455500000000001"/>
    <n v="0.43807174328306631"/>
    <n v="2026"/>
    <s v="Q2"/>
    <n v="5"/>
    <x v="4"/>
  </r>
  <r>
    <s v="02217"/>
    <x v="120"/>
    <x v="3"/>
    <x v="8"/>
    <x v="1"/>
    <x v="0"/>
    <x v="2"/>
    <x v="18"/>
    <n v="3"/>
    <n v="163.44999999999999"/>
    <n v="0.05"/>
    <n v="87.54"/>
    <n v="465.83249999999992"/>
    <n v="262.62"/>
    <n v="203.21249999999992"/>
    <n v="0.4362351274331438"/>
    <n v="2026"/>
    <s v="Q2"/>
    <n v="5"/>
    <x v="4"/>
  </r>
  <r>
    <s v="02544"/>
    <x v="120"/>
    <x v="3"/>
    <x v="4"/>
    <x v="0"/>
    <x v="0"/>
    <x v="1"/>
    <x v="17"/>
    <n v="1"/>
    <n v="71.87"/>
    <n v="0.05"/>
    <n v="31.97"/>
    <n v="68.276499999999999"/>
    <n v="31.97"/>
    <n v="36.3065"/>
    <n v="0.53175690025118449"/>
    <n v="2026"/>
    <s v="Q2"/>
    <n v="5"/>
    <x v="4"/>
  </r>
  <r>
    <s v="03678"/>
    <x v="120"/>
    <x v="1"/>
    <x v="14"/>
    <x v="3"/>
    <x v="0"/>
    <x v="3"/>
    <x v="7"/>
    <n v="2"/>
    <n v="194.97"/>
    <n v="0"/>
    <n v="101.14"/>
    <n v="389.94"/>
    <n v="202.28"/>
    <n v="187.66"/>
    <n v="0.48125352618351541"/>
    <n v="2026"/>
    <s v="Q2"/>
    <n v="5"/>
    <x v="4"/>
  </r>
  <r>
    <s v="03726"/>
    <x v="120"/>
    <x v="3"/>
    <x v="8"/>
    <x v="3"/>
    <x v="0"/>
    <x v="0"/>
    <x v="4"/>
    <n v="2"/>
    <n v="49.53"/>
    <n v="0"/>
    <n v="22.91"/>
    <n v="99.06"/>
    <n v="45.82"/>
    <n v="53.24"/>
    <n v="0.53745204926307288"/>
    <n v="2026"/>
    <s v="Q2"/>
    <n v="5"/>
    <x v="4"/>
  </r>
  <r>
    <s v="03897"/>
    <x v="120"/>
    <x v="3"/>
    <x v="8"/>
    <x v="1"/>
    <x v="2"/>
    <x v="4"/>
    <x v="14"/>
    <n v="4"/>
    <n v="35.619999999999997"/>
    <n v="0.15"/>
    <n v="13.76"/>
    <n v="121.10799999999999"/>
    <n v="55.04"/>
    <n v="66.067999999999984"/>
    <n v="0.54552960993493405"/>
    <n v="2026"/>
    <s v="Q2"/>
    <n v="5"/>
    <x v="4"/>
  </r>
  <r>
    <s v="01262"/>
    <x v="121"/>
    <x v="3"/>
    <x v="7"/>
    <x v="2"/>
    <x v="0"/>
    <x v="2"/>
    <x v="9"/>
    <n v="2"/>
    <n v="45.47"/>
    <n v="0"/>
    <n v="18.37"/>
    <n v="90.94"/>
    <n v="36.74"/>
    <n v="54.199999999999996"/>
    <n v="0.59599736089729494"/>
    <n v="2026"/>
    <s v="Q2"/>
    <n v="5"/>
    <x v="4"/>
  </r>
  <r>
    <s v="02657"/>
    <x v="121"/>
    <x v="0"/>
    <x v="0"/>
    <x v="2"/>
    <x v="1"/>
    <x v="1"/>
    <x v="3"/>
    <n v="1"/>
    <n v="145.68"/>
    <n v="0"/>
    <n v="77.8"/>
    <n v="145.68"/>
    <n v="77.8"/>
    <n v="67.88000000000001"/>
    <n v="0.46595277320153766"/>
    <n v="2026"/>
    <s v="Q2"/>
    <n v="5"/>
    <x v="4"/>
  </r>
  <r>
    <s v="03238"/>
    <x v="121"/>
    <x v="3"/>
    <x v="8"/>
    <x v="3"/>
    <x v="0"/>
    <x v="3"/>
    <x v="13"/>
    <n v="2"/>
    <n v="82.65"/>
    <n v="0.05"/>
    <n v="40.46"/>
    <n v="157.035"/>
    <n v="80.92"/>
    <n v="76.114999999999995"/>
    <n v="0.48470086286496639"/>
    <n v="2026"/>
    <s v="Q2"/>
    <n v="5"/>
    <x v="4"/>
  </r>
  <r>
    <s v="03607"/>
    <x v="121"/>
    <x v="1"/>
    <x v="6"/>
    <x v="0"/>
    <x v="2"/>
    <x v="2"/>
    <x v="2"/>
    <n v="1"/>
    <n v="36.270000000000003"/>
    <n v="0"/>
    <n v="13.8"/>
    <n v="36.270000000000003"/>
    <n v="13.8"/>
    <n v="22.470000000000002"/>
    <n v="0.61952026468155497"/>
    <n v="2026"/>
    <s v="Q2"/>
    <n v="5"/>
    <x v="4"/>
  </r>
  <r>
    <s v="05070"/>
    <x v="121"/>
    <x v="2"/>
    <x v="16"/>
    <x v="2"/>
    <x v="1"/>
    <x v="3"/>
    <x v="13"/>
    <n v="1"/>
    <n v="80.819999999999993"/>
    <n v="0"/>
    <n v="39.950000000000003"/>
    <n v="80.819999999999993"/>
    <n v="39.950000000000003"/>
    <n v="40.86999999999999"/>
    <n v="0.50569166048007907"/>
    <n v="2026"/>
    <s v="Q2"/>
    <n v="5"/>
    <x v="4"/>
  </r>
  <r>
    <s v="05171"/>
    <x v="121"/>
    <x v="1"/>
    <x v="1"/>
    <x v="2"/>
    <x v="1"/>
    <x v="1"/>
    <x v="11"/>
    <n v="2"/>
    <n v="157.84"/>
    <n v="0.1"/>
    <n v="79.28"/>
    <n v="284.11200000000002"/>
    <n v="158.56"/>
    <n v="125.55200000000002"/>
    <n v="0.44191023258433298"/>
    <n v="2026"/>
    <s v="Q2"/>
    <n v="5"/>
    <x v="4"/>
  </r>
  <r>
    <s v="00617"/>
    <x v="122"/>
    <x v="1"/>
    <x v="14"/>
    <x v="3"/>
    <x v="0"/>
    <x v="4"/>
    <x v="14"/>
    <n v="4"/>
    <n v="36.909999999999997"/>
    <n v="0.1"/>
    <n v="13.85"/>
    <n v="132.876"/>
    <n v="55.4"/>
    <n v="77.475999999999999"/>
    <n v="0.58306992985941775"/>
    <n v="2026"/>
    <s v="Q2"/>
    <n v="5"/>
    <x v="4"/>
  </r>
  <r>
    <s v="00849"/>
    <x v="122"/>
    <x v="1"/>
    <x v="14"/>
    <x v="1"/>
    <x v="2"/>
    <x v="3"/>
    <x v="7"/>
    <n v="3"/>
    <n v="193.18"/>
    <n v="0.1"/>
    <n v="102.31"/>
    <n v="521.58600000000001"/>
    <n v="306.93"/>
    <n v="214.65600000000001"/>
    <n v="0.41154478839539405"/>
    <n v="2026"/>
    <s v="Q2"/>
    <n v="5"/>
    <x v="4"/>
  </r>
  <r>
    <s v="00956"/>
    <x v="122"/>
    <x v="0"/>
    <x v="15"/>
    <x v="0"/>
    <x v="2"/>
    <x v="1"/>
    <x v="11"/>
    <n v="1"/>
    <n v="157.59"/>
    <n v="0.05"/>
    <n v="77.599999999999994"/>
    <n v="149.7105"/>
    <n v="77.599999999999994"/>
    <n v="72.110500000000002"/>
    <n v="0.48166628259206939"/>
    <n v="2026"/>
    <s v="Q2"/>
    <n v="5"/>
    <x v="4"/>
  </r>
  <r>
    <s v="01896"/>
    <x v="122"/>
    <x v="1"/>
    <x v="12"/>
    <x v="3"/>
    <x v="1"/>
    <x v="4"/>
    <x v="16"/>
    <n v="2"/>
    <n v="49.97"/>
    <n v="0"/>
    <n v="22.63"/>
    <n v="99.94"/>
    <n v="45.26"/>
    <n v="54.68"/>
    <n v="0.54712827696617972"/>
    <n v="2026"/>
    <s v="Q2"/>
    <n v="5"/>
    <x v="4"/>
  </r>
  <r>
    <s v="02317"/>
    <x v="122"/>
    <x v="0"/>
    <x v="15"/>
    <x v="1"/>
    <x v="2"/>
    <x v="1"/>
    <x v="11"/>
    <n v="5"/>
    <n v="155.54"/>
    <n v="0.1"/>
    <n v="78.02"/>
    <n v="699.93"/>
    <n v="390.09999999999997"/>
    <n v="309.83"/>
    <n v="0.44265855156944267"/>
    <n v="2026"/>
    <s v="Q2"/>
    <n v="5"/>
    <x v="4"/>
  </r>
  <r>
    <s v="02542"/>
    <x v="122"/>
    <x v="3"/>
    <x v="8"/>
    <x v="2"/>
    <x v="1"/>
    <x v="2"/>
    <x v="15"/>
    <n v="1"/>
    <n v="131.13"/>
    <n v="0.05"/>
    <n v="67.010000000000005"/>
    <n v="124.5735"/>
    <n v="67.010000000000005"/>
    <n v="57.563499999999991"/>
    <n v="0.46208463276700096"/>
    <n v="2026"/>
    <s v="Q2"/>
    <n v="5"/>
    <x v="4"/>
  </r>
  <r>
    <s v="04535"/>
    <x v="122"/>
    <x v="2"/>
    <x v="5"/>
    <x v="0"/>
    <x v="1"/>
    <x v="2"/>
    <x v="2"/>
    <n v="1"/>
    <n v="36.82"/>
    <n v="0.1"/>
    <n v="13.4"/>
    <n v="33.137999999999998"/>
    <n v="13.4"/>
    <n v="19.738"/>
    <n v="0.5956303941094816"/>
    <n v="2026"/>
    <s v="Q2"/>
    <n v="5"/>
    <x v="4"/>
  </r>
  <r>
    <s v="04988"/>
    <x v="122"/>
    <x v="2"/>
    <x v="10"/>
    <x v="2"/>
    <x v="1"/>
    <x v="4"/>
    <x v="12"/>
    <n v="1"/>
    <n v="122.28"/>
    <n v="0"/>
    <n v="67.28"/>
    <n v="122.28"/>
    <n v="67.28"/>
    <n v="55"/>
    <n v="0.44978737324174028"/>
    <n v="2026"/>
    <s v="Q2"/>
    <n v="5"/>
    <x v="4"/>
  </r>
  <r>
    <s v="00253"/>
    <x v="123"/>
    <x v="2"/>
    <x v="10"/>
    <x v="2"/>
    <x v="2"/>
    <x v="1"/>
    <x v="1"/>
    <n v="1"/>
    <n v="90.92"/>
    <n v="0.15"/>
    <n v="44.93"/>
    <n v="77.281999999999996"/>
    <n v="44.93"/>
    <n v="32.351999999999997"/>
    <n v="0.41862270645169636"/>
    <n v="2026"/>
    <s v="Q2"/>
    <n v="5"/>
    <x v="4"/>
  </r>
  <r>
    <s v="01743"/>
    <x v="123"/>
    <x v="1"/>
    <x v="12"/>
    <x v="0"/>
    <x v="1"/>
    <x v="4"/>
    <x v="16"/>
    <n v="1"/>
    <n v="51.02"/>
    <n v="0"/>
    <n v="21.83"/>
    <n v="51.02"/>
    <n v="21.83"/>
    <n v="29.190000000000005"/>
    <n v="0.5721285770286163"/>
    <n v="2026"/>
    <s v="Q2"/>
    <n v="5"/>
    <x v="4"/>
  </r>
  <r>
    <s v="01801"/>
    <x v="123"/>
    <x v="2"/>
    <x v="2"/>
    <x v="0"/>
    <x v="2"/>
    <x v="2"/>
    <x v="2"/>
    <n v="2"/>
    <n v="36.299999999999997"/>
    <n v="0.05"/>
    <n v="13.9"/>
    <n v="68.969999999999985"/>
    <n v="27.8"/>
    <n v="41.169999999999987"/>
    <n v="0.59692619979701311"/>
    <n v="2026"/>
    <s v="Q2"/>
    <n v="5"/>
    <x v="4"/>
  </r>
  <r>
    <s v="02511"/>
    <x v="123"/>
    <x v="2"/>
    <x v="10"/>
    <x v="1"/>
    <x v="2"/>
    <x v="3"/>
    <x v="7"/>
    <n v="8"/>
    <n v="195.03"/>
    <n v="0.15"/>
    <n v="101.13"/>
    <n v="1326.204"/>
    <n v="809.04"/>
    <n v="517.16399999999999"/>
    <n v="0.38995810599274322"/>
    <n v="2026"/>
    <s v="Q2"/>
    <n v="5"/>
    <x v="4"/>
  </r>
  <r>
    <s v="03186"/>
    <x v="123"/>
    <x v="1"/>
    <x v="6"/>
    <x v="0"/>
    <x v="1"/>
    <x v="1"/>
    <x v="3"/>
    <n v="1"/>
    <n v="143.66"/>
    <n v="0.1"/>
    <n v="79.25"/>
    <n v="129.29400000000001"/>
    <n v="79.25"/>
    <n v="50.044000000000011"/>
    <n v="0.38705585719368268"/>
    <n v="2026"/>
    <s v="Q2"/>
    <n v="5"/>
    <x v="4"/>
  </r>
  <r>
    <s v="03378"/>
    <x v="123"/>
    <x v="0"/>
    <x v="0"/>
    <x v="1"/>
    <x v="2"/>
    <x v="4"/>
    <x v="12"/>
    <n v="3"/>
    <n v="120.28"/>
    <n v="0.2"/>
    <n v="69.23"/>
    <n v="288.67200000000003"/>
    <n v="207.69"/>
    <n v="80.982000000000028"/>
    <n v="0.28053292317924849"/>
    <n v="2026"/>
    <s v="Q2"/>
    <n v="5"/>
    <x v="4"/>
  </r>
  <r>
    <s v="04255"/>
    <x v="123"/>
    <x v="3"/>
    <x v="7"/>
    <x v="3"/>
    <x v="0"/>
    <x v="2"/>
    <x v="2"/>
    <n v="6"/>
    <n v="36.04"/>
    <n v="0"/>
    <n v="13.38"/>
    <n v="216.24"/>
    <n v="80.28"/>
    <n v="135.96"/>
    <n v="0.62874583795782468"/>
    <n v="2026"/>
    <s v="Q2"/>
    <n v="5"/>
    <x v="4"/>
  </r>
  <r>
    <s v="04587"/>
    <x v="123"/>
    <x v="2"/>
    <x v="2"/>
    <x v="3"/>
    <x v="0"/>
    <x v="1"/>
    <x v="1"/>
    <n v="2"/>
    <n v="91.72"/>
    <n v="0"/>
    <n v="45.67"/>
    <n v="183.44"/>
    <n v="91.34"/>
    <n v="92.1"/>
    <n v="0.50207152202354988"/>
    <n v="2026"/>
    <s v="Q2"/>
    <n v="5"/>
    <x v="4"/>
  </r>
  <r>
    <s v="00830"/>
    <x v="124"/>
    <x v="3"/>
    <x v="8"/>
    <x v="0"/>
    <x v="2"/>
    <x v="0"/>
    <x v="4"/>
    <n v="2"/>
    <n v="50.4"/>
    <n v="0"/>
    <n v="22.21"/>
    <n v="100.8"/>
    <n v="44.42"/>
    <n v="56.379999999999995"/>
    <n v="0.55932539682539684"/>
    <n v="2026"/>
    <s v="Q2"/>
    <n v="5"/>
    <x v="4"/>
  </r>
  <r>
    <s v="04320"/>
    <x v="124"/>
    <x v="1"/>
    <x v="6"/>
    <x v="0"/>
    <x v="0"/>
    <x v="2"/>
    <x v="18"/>
    <n v="2"/>
    <n v="165.17"/>
    <n v="0"/>
    <n v="87.78"/>
    <n v="330.34"/>
    <n v="175.56"/>
    <n v="154.77999999999997"/>
    <n v="0.46854755706242052"/>
    <n v="2026"/>
    <s v="Q2"/>
    <n v="5"/>
    <x v="4"/>
  </r>
  <r>
    <s v="04386"/>
    <x v="124"/>
    <x v="0"/>
    <x v="15"/>
    <x v="0"/>
    <x v="0"/>
    <x v="1"/>
    <x v="17"/>
    <n v="1"/>
    <n v="69.819999999999993"/>
    <n v="0.05"/>
    <n v="33.29"/>
    <n v="66.328999999999994"/>
    <n v="33.29"/>
    <n v="33.038999999999994"/>
    <n v="0.49810791659756665"/>
    <n v="2026"/>
    <s v="Q2"/>
    <n v="5"/>
    <x v="4"/>
  </r>
  <r>
    <s v="04602"/>
    <x v="124"/>
    <x v="1"/>
    <x v="12"/>
    <x v="3"/>
    <x v="1"/>
    <x v="2"/>
    <x v="15"/>
    <n v="2"/>
    <n v="131.36000000000001"/>
    <n v="0.1"/>
    <n v="65.3"/>
    <n v="236.44800000000004"/>
    <n v="130.6"/>
    <n v="105.84800000000004"/>
    <n v="0.4476586818243336"/>
    <n v="2026"/>
    <s v="Q2"/>
    <n v="5"/>
    <x v="4"/>
  </r>
  <r>
    <s v="05190"/>
    <x v="124"/>
    <x v="3"/>
    <x v="8"/>
    <x v="1"/>
    <x v="0"/>
    <x v="1"/>
    <x v="1"/>
    <n v="15"/>
    <n v="93.65"/>
    <n v="0.1"/>
    <n v="44.89"/>
    <n v="1264.2750000000001"/>
    <n v="673.35"/>
    <n v="590.92500000000007"/>
    <n v="0.46740226612089936"/>
    <n v="2026"/>
    <s v="Q2"/>
    <n v="5"/>
    <x v="4"/>
  </r>
  <r>
    <s v="00393"/>
    <x v="125"/>
    <x v="1"/>
    <x v="12"/>
    <x v="3"/>
    <x v="1"/>
    <x v="3"/>
    <x v="7"/>
    <n v="3"/>
    <n v="199.93"/>
    <n v="0"/>
    <n v="104.86"/>
    <n v="599.79"/>
    <n v="314.58"/>
    <n v="285.20999999999998"/>
    <n v="0.47551643075076278"/>
    <n v="2026"/>
    <s v="Q2"/>
    <n v="5"/>
    <x v="4"/>
  </r>
  <r>
    <s v="00812"/>
    <x v="125"/>
    <x v="0"/>
    <x v="0"/>
    <x v="0"/>
    <x v="1"/>
    <x v="1"/>
    <x v="17"/>
    <n v="5"/>
    <n v="70.150000000000006"/>
    <n v="0"/>
    <n v="32.700000000000003"/>
    <n v="350.75"/>
    <n v="163.5"/>
    <n v="187.25"/>
    <n v="0.53385602280826805"/>
    <n v="2026"/>
    <s v="Q2"/>
    <n v="5"/>
    <x v="4"/>
  </r>
  <r>
    <s v="01297"/>
    <x v="125"/>
    <x v="2"/>
    <x v="2"/>
    <x v="2"/>
    <x v="1"/>
    <x v="4"/>
    <x v="14"/>
    <n v="2"/>
    <n v="35.86"/>
    <n v="0"/>
    <n v="13.9"/>
    <n v="71.72"/>
    <n v="27.8"/>
    <n v="43.92"/>
    <n v="0.61238148354712774"/>
    <n v="2026"/>
    <s v="Q2"/>
    <n v="5"/>
    <x v="4"/>
  </r>
  <r>
    <s v="01574"/>
    <x v="125"/>
    <x v="1"/>
    <x v="6"/>
    <x v="0"/>
    <x v="0"/>
    <x v="1"/>
    <x v="1"/>
    <n v="1"/>
    <n v="92.27"/>
    <n v="0"/>
    <n v="46.5"/>
    <n v="92.27"/>
    <n v="46.5"/>
    <n v="45.769999999999996"/>
    <n v="0.49604421805570603"/>
    <n v="2026"/>
    <s v="Q2"/>
    <n v="5"/>
    <x v="4"/>
  </r>
  <r>
    <s v="03060"/>
    <x v="125"/>
    <x v="1"/>
    <x v="6"/>
    <x v="1"/>
    <x v="2"/>
    <x v="1"/>
    <x v="11"/>
    <n v="6"/>
    <n v="157.31"/>
    <n v="0.15"/>
    <n v="80.34"/>
    <n v="802.28099999999995"/>
    <n v="482.04"/>
    <n v="320.24099999999993"/>
    <n v="0.3991631361081715"/>
    <n v="2026"/>
    <s v="Q2"/>
    <n v="5"/>
    <x v="4"/>
  </r>
  <r>
    <s v="03490"/>
    <x v="125"/>
    <x v="1"/>
    <x v="11"/>
    <x v="0"/>
    <x v="1"/>
    <x v="2"/>
    <x v="9"/>
    <n v="2"/>
    <n v="46.18"/>
    <n v="0.05"/>
    <n v="17.899999999999999"/>
    <n v="87.74199999999999"/>
    <n v="35.799999999999997"/>
    <n v="51.941999999999993"/>
    <n v="0.59198559412823959"/>
    <n v="2026"/>
    <s v="Q2"/>
    <n v="5"/>
    <x v="4"/>
  </r>
  <r>
    <s v="03654"/>
    <x v="125"/>
    <x v="2"/>
    <x v="10"/>
    <x v="0"/>
    <x v="2"/>
    <x v="0"/>
    <x v="4"/>
    <n v="1"/>
    <n v="51.44"/>
    <n v="0.1"/>
    <n v="22.88"/>
    <n v="46.295999999999999"/>
    <n v="22.88"/>
    <n v="23.416"/>
    <n v="0.50578883704855715"/>
    <n v="2026"/>
    <s v="Q2"/>
    <n v="5"/>
    <x v="4"/>
  </r>
  <r>
    <s v="04209"/>
    <x v="125"/>
    <x v="1"/>
    <x v="1"/>
    <x v="0"/>
    <x v="1"/>
    <x v="4"/>
    <x v="16"/>
    <n v="2"/>
    <n v="50.97"/>
    <n v="0.05"/>
    <n v="21.67"/>
    <n v="96.842999999999989"/>
    <n v="43.34"/>
    <n v="53.502999999999986"/>
    <n v="0.55247152607829153"/>
    <n v="2026"/>
    <s v="Q2"/>
    <n v="5"/>
    <x v="4"/>
  </r>
  <r>
    <s v="04227"/>
    <x v="125"/>
    <x v="1"/>
    <x v="1"/>
    <x v="0"/>
    <x v="1"/>
    <x v="0"/>
    <x v="6"/>
    <n v="2"/>
    <n v="40.549999999999997"/>
    <n v="0"/>
    <n v="16.52"/>
    <n v="81.099999999999994"/>
    <n v="33.04"/>
    <n v="48.059999999999995"/>
    <n v="0.59260172626387175"/>
    <n v="2026"/>
    <s v="Q2"/>
    <n v="5"/>
    <x v="4"/>
  </r>
  <r>
    <s v="04247"/>
    <x v="125"/>
    <x v="2"/>
    <x v="16"/>
    <x v="0"/>
    <x v="1"/>
    <x v="0"/>
    <x v="4"/>
    <n v="2"/>
    <n v="51.3"/>
    <n v="0"/>
    <n v="23.12"/>
    <n v="102.6"/>
    <n v="46.24"/>
    <n v="56.359999999999992"/>
    <n v="0.54931773879142298"/>
    <n v="2026"/>
    <s v="Q2"/>
    <n v="5"/>
    <x v="4"/>
  </r>
  <r>
    <s v="05196"/>
    <x v="125"/>
    <x v="3"/>
    <x v="8"/>
    <x v="0"/>
    <x v="1"/>
    <x v="3"/>
    <x v="13"/>
    <n v="3"/>
    <n v="82.56"/>
    <n v="0"/>
    <n v="39.99"/>
    <n v="247.68"/>
    <n v="119.97"/>
    <n v="127.71000000000001"/>
    <n v="0.515625"/>
    <n v="2026"/>
    <s v="Q2"/>
    <n v="5"/>
    <x v="4"/>
  </r>
  <r>
    <s v="00400"/>
    <x v="126"/>
    <x v="1"/>
    <x v="12"/>
    <x v="1"/>
    <x v="2"/>
    <x v="1"/>
    <x v="1"/>
    <n v="6"/>
    <n v="92.66"/>
    <n v="0.15"/>
    <n v="44.71"/>
    <n v="472.56600000000003"/>
    <n v="268.26"/>
    <n v="204.30600000000004"/>
    <n v="0.43233326138571126"/>
    <n v="2026"/>
    <s v="Q2"/>
    <n v="5"/>
    <x v="4"/>
  </r>
  <r>
    <s v="00829"/>
    <x v="126"/>
    <x v="2"/>
    <x v="16"/>
    <x v="3"/>
    <x v="1"/>
    <x v="4"/>
    <x v="10"/>
    <n v="1"/>
    <n v="39.42"/>
    <n v="0"/>
    <n v="14.86"/>
    <n v="39.42"/>
    <n v="14.86"/>
    <n v="24.560000000000002"/>
    <n v="0.62303399289700667"/>
    <n v="2026"/>
    <s v="Q2"/>
    <n v="5"/>
    <x v="4"/>
  </r>
  <r>
    <s v="01236"/>
    <x v="126"/>
    <x v="0"/>
    <x v="9"/>
    <x v="2"/>
    <x v="0"/>
    <x v="4"/>
    <x v="12"/>
    <n v="2"/>
    <n v="124.25"/>
    <n v="0"/>
    <n v="69.510000000000005"/>
    <n v="248.5"/>
    <n v="139.02000000000001"/>
    <n v="109.47999999999999"/>
    <n v="0.44056338028169012"/>
    <n v="2026"/>
    <s v="Q2"/>
    <n v="5"/>
    <x v="4"/>
  </r>
  <r>
    <s v="01364"/>
    <x v="126"/>
    <x v="1"/>
    <x v="14"/>
    <x v="0"/>
    <x v="1"/>
    <x v="1"/>
    <x v="11"/>
    <n v="2"/>
    <n v="156.43"/>
    <n v="0"/>
    <n v="78.569999999999993"/>
    <n v="312.86"/>
    <n v="157.13999999999999"/>
    <n v="155.72000000000003"/>
    <n v="0.49773061433228927"/>
    <n v="2026"/>
    <s v="Q2"/>
    <n v="5"/>
    <x v="4"/>
  </r>
  <r>
    <s v="02105"/>
    <x v="126"/>
    <x v="1"/>
    <x v="14"/>
    <x v="2"/>
    <x v="1"/>
    <x v="3"/>
    <x v="13"/>
    <n v="1"/>
    <n v="80.3"/>
    <n v="0"/>
    <n v="40.020000000000003"/>
    <n v="80.3"/>
    <n v="40.020000000000003"/>
    <n v="40.279999999999994"/>
    <n v="0.50161892901618921"/>
    <n v="2026"/>
    <s v="Q2"/>
    <n v="5"/>
    <x v="4"/>
  </r>
  <r>
    <s v="04706"/>
    <x v="126"/>
    <x v="3"/>
    <x v="13"/>
    <x v="2"/>
    <x v="1"/>
    <x v="3"/>
    <x v="13"/>
    <n v="1"/>
    <n v="79.89"/>
    <n v="0"/>
    <n v="39.549999999999997"/>
    <n v="79.89"/>
    <n v="39.549999999999997"/>
    <n v="40.340000000000003"/>
    <n v="0.50494429841031419"/>
    <n v="2026"/>
    <s v="Q2"/>
    <n v="5"/>
    <x v="4"/>
  </r>
  <r>
    <s v="00068"/>
    <x v="127"/>
    <x v="3"/>
    <x v="7"/>
    <x v="2"/>
    <x v="1"/>
    <x v="4"/>
    <x v="10"/>
    <n v="1"/>
    <n v="39.5"/>
    <n v="0"/>
    <n v="14.68"/>
    <n v="39.5"/>
    <n v="14.68"/>
    <n v="24.82"/>
    <n v="0.62835443037974681"/>
    <n v="2026"/>
    <s v="Q2"/>
    <n v="5"/>
    <x v="4"/>
  </r>
  <r>
    <s v="01352"/>
    <x v="127"/>
    <x v="3"/>
    <x v="7"/>
    <x v="0"/>
    <x v="0"/>
    <x v="0"/>
    <x v="0"/>
    <n v="1"/>
    <n v="80.7"/>
    <n v="0"/>
    <n v="41.88"/>
    <n v="80.7"/>
    <n v="41.88"/>
    <n v="38.82"/>
    <n v="0.48104089219330853"/>
    <n v="2026"/>
    <s v="Q2"/>
    <n v="5"/>
    <x v="4"/>
  </r>
  <r>
    <s v="02526"/>
    <x v="127"/>
    <x v="1"/>
    <x v="14"/>
    <x v="0"/>
    <x v="1"/>
    <x v="3"/>
    <x v="13"/>
    <n v="1"/>
    <n v="80.86"/>
    <n v="0"/>
    <n v="38.44"/>
    <n v="80.86"/>
    <n v="38.44"/>
    <n v="42.42"/>
    <n v="0.52461043779371752"/>
    <n v="2026"/>
    <s v="Q2"/>
    <n v="5"/>
    <x v="4"/>
  </r>
  <r>
    <s v="03298"/>
    <x v="127"/>
    <x v="1"/>
    <x v="14"/>
    <x v="3"/>
    <x v="1"/>
    <x v="3"/>
    <x v="5"/>
    <n v="2"/>
    <n v="337.7"/>
    <n v="0.1"/>
    <n v="192.16"/>
    <n v="607.86"/>
    <n v="384.32"/>
    <n v="223.54000000000002"/>
    <n v="0.36774915276543946"/>
    <n v="2026"/>
    <s v="Q2"/>
    <n v="5"/>
    <x v="4"/>
  </r>
  <r>
    <s v="03510"/>
    <x v="127"/>
    <x v="2"/>
    <x v="2"/>
    <x v="0"/>
    <x v="0"/>
    <x v="3"/>
    <x v="19"/>
    <n v="4"/>
    <n v="121.81"/>
    <n v="0"/>
    <n v="58.95"/>
    <n v="487.24"/>
    <n v="235.8"/>
    <n v="251.44"/>
    <n v="0.5160495854199163"/>
    <n v="2026"/>
    <s v="Q2"/>
    <n v="5"/>
    <x v="4"/>
  </r>
  <r>
    <s v="03638"/>
    <x v="127"/>
    <x v="3"/>
    <x v="7"/>
    <x v="1"/>
    <x v="2"/>
    <x v="2"/>
    <x v="18"/>
    <n v="10"/>
    <n v="168.55"/>
    <n v="0.1"/>
    <n v="88.85"/>
    <n v="1516.95"/>
    <n v="888.5"/>
    <n v="628.45000000000005"/>
    <n v="0.41428524341606515"/>
    <n v="2026"/>
    <s v="Q2"/>
    <n v="5"/>
    <x v="4"/>
  </r>
  <r>
    <s v="03754"/>
    <x v="127"/>
    <x v="1"/>
    <x v="12"/>
    <x v="0"/>
    <x v="0"/>
    <x v="0"/>
    <x v="6"/>
    <n v="1"/>
    <n v="39.42"/>
    <n v="0.05"/>
    <n v="16.77"/>
    <n v="37.448999999999998"/>
    <n v="16.77"/>
    <n v="20.678999999999998"/>
    <n v="0.55219097973243614"/>
    <n v="2026"/>
    <s v="Q2"/>
    <n v="5"/>
    <x v="4"/>
  </r>
  <r>
    <s v="04029"/>
    <x v="127"/>
    <x v="3"/>
    <x v="13"/>
    <x v="2"/>
    <x v="1"/>
    <x v="2"/>
    <x v="18"/>
    <n v="1"/>
    <n v="161.36000000000001"/>
    <n v="0"/>
    <n v="87"/>
    <n v="161.36000000000001"/>
    <n v="87"/>
    <n v="74.360000000000014"/>
    <n v="0.46083292017848293"/>
    <n v="2026"/>
    <s v="Q2"/>
    <n v="5"/>
    <x v="4"/>
  </r>
  <r>
    <s v="04651"/>
    <x v="127"/>
    <x v="1"/>
    <x v="11"/>
    <x v="0"/>
    <x v="2"/>
    <x v="3"/>
    <x v="19"/>
    <n v="1"/>
    <n v="123.68"/>
    <n v="0"/>
    <n v="59.26"/>
    <n v="123.68"/>
    <n v="59.26"/>
    <n v="64.420000000000016"/>
    <n v="0.52086028460543343"/>
    <n v="2026"/>
    <s v="Q2"/>
    <n v="5"/>
    <x v="4"/>
  </r>
  <r>
    <s v="04886"/>
    <x v="127"/>
    <x v="3"/>
    <x v="8"/>
    <x v="3"/>
    <x v="0"/>
    <x v="1"/>
    <x v="3"/>
    <n v="1"/>
    <n v="146.29"/>
    <n v="0"/>
    <n v="81.16"/>
    <n v="146.29"/>
    <n v="81.16"/>
    <n v="65.13"/>
    <n v="0.44521156606740037"/>
    <n v="2026"/>
    <s v="Q2"/>
    <n v="5"/>
    <x v="4"/>
  </r>
  <r>
    <s v="00162"/>
    <x v="128"/>
    <x v="0"/>
    <x v="0"/>
    <x v="0"/>
    <x v="1"/>
    <x v="2"/>
    <x v="18"/>
    <n v="2"/>
    <n v="164.95"/>
    <n v="0.1"/>
    <n v="86.27"/>
    <n v="296.90999999999997"/>
    <n v="172.54"/>
    <n v="124.36999999999998"/>
    <n v="0.41888114243373409"/>
    <n v="2026"/>
    <s v="Q2"/>
    <n v="5"/>
    <x v="4"/>
  </r>
  <r>
    <s v="00184"/>
    <x v="128"/>
    <x v="0"/>
    <x v="15"/>
    <x v="2"/>
    <x v="2"/>
    <x v="1"/>
    <x v="1"/>
    <n v="2"/>
    <n v="91.59"/>
    <n v="0"/>
    <n v="44.97"/>
    <n v="183.18"/>
    <n v="89.94"/>
    <n v="93.240000000000009"/>
    <n v="0.50900753357353423"/>
    <n v="2026"/>
    <s v="Q2"/>
    <n v="5"/>
    <x v="4"/>
  </r>
  <r>
    <s v="00328"/>
    <x v="128"/>
    <x v="3"/>
    <x v="13"/>
    <x v="0"/>
    <x v="0"/>
    <x v="4"/>
    <x v="16"/>
    <n v="1"/>
    <n v="51.78"/>
    <n v="0.1"/>
    <n v="21.63"/>
    <n v="46.602000000000004"/>
    <n v="21.63"/>
    <n v="24.972000000000005"/>
    <n v="0.53585683017896235"/>
    <n v="2026"/>
    <s v="Q2"/>
    <n v="5"/>
    <x v="4"/>
  </r>
  <r>
    <s v="00908"/>
    <x v="128"/>
    <x v="3"/>
    <x v="8"/>
    <x v="2"/>
    <x v="0"/>
    <x v="2"/>
    <x v="9"/>
    <n v="2"/>
    <n v="46.25"/>
    <n v="0"/>
    <n v="18.12"/>
    <n v="92.5"/>
    <n v="36.24"/>
    <n v="56.26"/>
    <n v="0.60821621621621624"/>
    <n v="2026"/>
    <s v="Q2"/>
    <n v="5"/>
    <x v="4"/>
  </r>
  <r>
    <s v="03159"/>
    <x v="128"/>
    <x v="0"/>
    <x v="0"/>
    <x v="0"/>
    <x v="0"/>
    <x v="3"/>
    <x v="7"/>
    <n v="3"/>
    <n v="198.5"/>
    <n v="0"/>
    <n v="102.23"/>
    <n v="595.5"/>
    <n v="306.69"/>
    <n v="288.81"/>
    <n v="0.48498740554156172"/>
    <n v="2026"/>
    <s v="Q2"/>
    <n v="5"/>
    <x v="4"/>
  </r>
  <r>
    <s v="04509"/>
    <x v="128"/>
    <x v="3"/>
    <x v="8"/>
    <x v="0"/>
    <x v="1"/>
    <x v="1"/>
    <x v="11"/>
    <n v="1"/>
    <n v="152.80000000000001"/>
    <n v="0.1"/>
    <n v="77.67"/>
    <n v="137.52000000000001"/>
    <n v="77.67"/>
    <n v="59.850000000000009"/>
    <n v="0.43520942408376967"/>
    <n v="2026"/>
    <s v="Q2"/>
    <n v="5"/>
    <x v="4"/>
  </r>
  <r>
    <s v="04677"/>
    <x v="128"/>
    <x v="1"/>
    <x v="14"/>
    <x v="0"/>
    <x v="2"/>
    <x v="2"/>
    <x v="18"/>
    <n v="2"/>
    <n v="161.47999999999999"/>
    <n v="0"/>
    <n v="85.03"/>
    <n v="322.95999999999998"/>
    <n v="170.06"/>
    <n v="152.89999999999998"/>
    <n v="0.47343324250681196"/>
    <n v="2026"/>
    <s v="Q2"/>
    <n v="5"/>
    <x v="4"/>
  </r>
  <r>
    <s v="04867"/>
    <x v="128"/>
    <x v="1"/>
    <x v="6"/>
    <x v="2"/>
    <x v="0"/>
    <x v="0"/>
    <x v="0"/>
    <n v="1"/>
    <n v="82.86"/>
    <n v="0"/>
    <n v="42.67"/>
    <n v="82.86"/>
    <n v="42.67"/>
    <n v="40.19"/>
    <n v="0.48503499879314504"/>
    <n v="2026"/>
    <s v="Q2"/>
    <n v="5"/>
    <x v="4"/>
  </r>
  <r>
    <s v="01615"/>
    <x v="129"/>
    <x v="3"/>
    <x v="4"/>
    <x v="0"/>
    <x v="1"/>
    <x v="4"/>
    <x v="16"/>
    <n v="1"/>
    <n v="51.15"/>
    <n v="0"/>
    <n v="21.39"/>
    <n v="51.15"/>
    <n v="21.39"/>
    <n v="29.759999999999998"/>
    <n v="0.58181818181818179"/>
    <n v="2026"/>
    <s v="Q2"/>
    <n v="5"/>
    <x v="4"/>
  </r>
  <r>
    <s v="01812"/>
    <x v="129"/>
    <x v="2"/>
    <x v="2"/>
    <x v="1"/>
    <x v="2"/>
    <x v="4"/>
    <x v="16"/>
    <n v="12"/>
    <n v="50.53"/>
    <n v="0.1"/>
    <n v="22.09"/>
    <n v="545.72400000000005"/>
    <n v="265.08"/>
    <n v="280.64400000000006"/>
    <n v="0.5142599555819426"/>
    <n v="2026"/>
    <s v="Q2"/>
    <n v="5"/>
    <x v="4"/>
  </r>
  <r>
    <s v="03645"/>
    <x v="129"/>
    <x v="1"/>
    <x v="1"/>
    <x v="3"/>
    <x v="0"/>
    <x v="0"/>
    <x v="4"/>
    <n v="2"/>
    <n v="50.93"/>
    <n v="0"/>
    <n v="22.91"/>
    <n v="101.86"/>
    <n v="45.82"/>
    <n v="56.04"/>
    <n v="0.55016689573924993"/>
    <n v="2026"/>
    <s v="Q2"/>
    <n v="5"/>
    <x v="4"/>
  </r>
  <r>
    <s v="03804"/>
    <x v="129"/>
    <x v="2"/>
    <x v="5"/>
    <x v="0"/>
    <x v="0"/>
    <x v="4"/>
    <x v="16"/>
    <n v="2"/>
    <n v="50.79"/>
    <n v="0.05"/>
    <n v="21.83"/>
    <n v="96.500999999999991"/>
    <n v="43.66"/>
    <n v="52.840999999999994"/>
    <n v="0.54756945523880585"/>
    <n v="2026"/>
    <s v="Q2"/>
    <n v="5"/>
    <x v="4"/>
  </r>
  <r>
    <s v="04367"/>
    <x v="129"/>
    <x v="3"/>
    <x v="8"/>
    <x v="0"/>
    <x v="2"/>
    <x v="2"/>
    <x v="18"/>
    <n v="5"/>
    <n v="160.94"/>
    <n v="0.1"/>
    <n v="88.89"/>
    <n v="724.23"/>
    <n v="444.45"/>
    <n v="279.78000000000003"/>
    <n v="0.38631374011018604"/>
    <n v="2026"/>
    <s v="Q2"/>
    <n v="5"/>
    <x v="4"/>
  </r>
  <r>
    <s v="04746"/>
    <x v="129"/>
    <x v="1"/>
    <x v="1"/>
    <x v="0"/>
    <x v="0"/>
    <x v="4"/>
    <x v="14"/>
    <n v="2"/>
    <n v="36.409999999999997"/>
    <n v="0"/>
    <n v="13.92"/>
    <n v="72.819999999999993"/>
    <n v="27.84"/>
    <n v="44.97999999999999"/>
    <n v="0.61768744850315838"/>
    <n v="2026"/>
    <s v="Q2"/>
    <n v="5"/>
    <x v="4"/>
  </r>
  <r>
    <s v="04795"/>
    <x v="129"/>
    <x v="3"/>
    <x v="4"/>
    <x v="3"/>
    <x v="0"/>
    <x v="1"/>
    <x v="17"/>
    <n v="2"/>
    <n v="72.25"/>
    <n v="0"/>
    <n v="32.25"/>
    <n v="144.5"/>
    <n v="64.5"/>
    <n v="80"/>
    <n v="0.55363321799307963"/>
    <n v="2026"/>
    <s v="Q2"/>
    <n v="5"/>
    <x v="4"/>
  </r>
  <r>
    <s v="04800"/>
    <x v="129"/>
    <x v="3"/>
    <x v="8"/>
    <x v="2"/>
    <x v="1"/>
    <x v="0"/>
    <x v="8"/>
    <n v="4"/>
    <n v="103.36"/>
    <n v="0"/>
    <n v="51.59"/>
    <n v="413.44"/>
    <n v="206.36"/>
    <n v="207.07999999999998"/>
    <n v="0.50087074303405565"/>
    <n v="2026"/>
    <s v="Q2"/>
    <n v="5"/>
    <x v="4"/>
  </r>
  <r>
    <s v="05018"/>
    <x v="129"/>
    <x v="2"/>
    <x v="2"/>
    <x v="1"/>
    <x v="2"/>
    <x v="1"/>
    <x v="3"/>
    <n v="4"/>
    <n v="145.85"/>
    <n v="0.15"/>
    <n v="79.69"/>
    <n v="495.89"/>
    <n v="318.76"/>
    <n v="177.13"/>
    <n v="0.35719615237250196"/>
    <n v="2026"/>
    <s v="Q2"/>
    <n v="5"/>
    <x v="4"/>
  </r>
  <r>
    <s v="00474"/>
    <x v="130"/>
    <x v="1"/>
    <x v="12"/>
    <x v="0"/>
    <x v="0"/>
    <x v="0"/>
    <x v="8"/>
    <n v="2"/>
    <n v="100.49"/>
    <n v="0.1"/>
    <n v="50.11"/>
    <n v="180.88200000000001"/>
    <n v="100.22"/>
    <n v="80.662000000000006"/>
    <n v="0.44593713028383147"/>
    <n v="2026"/>
    <s v="Q2"/>
    <n v="5"/>
    <x v="4"/>
  </r>
  <r>
    <s v="01175"/>
    <x v="130"/>
    <x v="2"/>
    <x v="16"/>
    <x v="1"/>
    <x v="0"/>
    <x v="3"/>
    <x v="5"/>
    <n v="4"/>
    <n v="332.89"/>
    <n v="0.1"/>
    <n v="198.06"/>
    <n v="1198.404"/>
    <n v="792.24"/>
    <n v="406.16399999999999"/>
    <n v="0.33892076461694054"/>
    <n v="2026"/>
    <s v="Q2"/>
    <n v="5"/>
    <x v="4"/>
  </r>
  <r>
    <s v="02015"/>
    <x v="130"/>
    <x v="1"/>
    <x v="12"/>
    <x v="0"/>
    <x v="1"/>
    <x v="1"/>
    <x v="11"/>
    <n v="1"/>
    <n v="154.6"/>
    <n v="0"/>
    <n v="80.05"/>
    <n v="154.6"/>
    <n v="80.05"/>
    <n v="74.55"/>
    <n v="0.48221216041397152"/>
    <n v="2026"/>
    <s v="Q2"/>
    <n v="5"/>
    <x v="4"/>
  </r>
  <r>
    <s v="02196"/>
    <x v="130"/>
    <x v="3"/>
    <x v="4"/>
    <x v="3"/>
    <x v="0"/>
    <x v="0"/>
    <x v="0"/>
    <n v="1"/>
    <n v="83.23"/>
    <n v="0.05"/>
    <n v="43.82"/>
    <n v="79.0685"/>
    <n v="43.82"/>
    <n v="35.2485"/>
    <n v="0.44579699880483376"/>
    <n v="2026"/>
    <s v="Q2"/>
    <n v="5"/>
    <x v="4"/>
  </r>
  <r>
    <s v="03508"/>
    <x v="130"/>
    <x v="1"/>
    <x v="12"/>
    <x v="3"/>
    <x v="0"/>
    <x v="2"/>
    <x v="9"/>
    <n v="3"/>
    <n v="46.23"/>
    <n v="0"/>
    <n v="18.47"/>
    <n v="138.69"/>
    <n v="55.41"/>
    <n v="83.28"/>
    <n v="0.60047588146225395"/>
    <n v="2026"/>
    <s v="Q2"/>
    <n v="5"/>
    <x v="4"/>
  </r>
  <r>
    <s v="03516"/>
    <x v="130"/>
    <x v="3"/>
    <x v="7"/>
    <x v="3"/>
    <x v="0"/>
    <x v="3"/>
    <x v="19"/>
    <n v="1"/>
    <n v="125.3"/>
    <n v="0.05"/>
    <n v="59.62"/>
    <n v="119.035"/>
    <n v="59.62"/>
    <n v="59.414999999999999"/>
    <n v="0.49913890872432476"/>
    <n v="2026"/>
    <s v="Q2"/>
    <n v="5"/>
    <x v="4"/>
  </r>
  <r>
    <s v="03570"/>
    <x v="130"/>
    <x v="1"/>
    <x v="12"/>
    <x v="0"/>
    <x v="2"/>
    <x v="2"/>
    <x v="2"/>
    <n v="1"/>
    <n v="36.159999999999997"/>
    <n v="0.1"/>
    <n v="13.38"/>
    <n v="32.543999999999997"/>
    <n v="13.38"/>
    <n v="19.163999999999994"/>
    <n v="0.58886430678466062"/>
    <n v="2026"/>
    <s v="Q2"/>
    <n v="5"/>
    <x v="4"/>
  </r>
  <r>
    <s v="04799"/>
    <x v="130"/>
    <x v="3"/>
    <x v="13"/>
    <x v="0"/>
    <x v="0"/>
    <x v="3"/>
    <x v="19"/>
    <n v="1"/>
    <n v="121.41"/>
    <n v="0.05"/>
    <n v="60.75"/>
    <n v="115.33949999999999"/>
    <n v="60.75"/>
    <n v="54.589499999999987"/>
    <n v="0.47329405797666879"/>
    <n v="2026"/>
    <s v="Q2"/>
    <n v="5"/>
    <x v="4"/>
  </r>
  <r>
    <s v="05156"/>
    <x v="130"/>
    <x v="0"/>
    <x v="0"/>
    <x v="2"/>
    <x v="1"/>
    <x v="2"/>
    <x v="15"/>
    <n v="3"/>
    <n v="132.58000000000001"/>
    <n v="0.1"/>
    <n v="67.88"/>
    <n v="357.96600000000001"/>
    <n v="203.64"/>
    <n v="154.32600000000002"/>
    <n v="0.43111915656794225"/>
    <n v="2026"/>
    <s v="Q2"/>
    <n v="5"/>
    <x v="4"/>
  </r>
  <r>
    <s v="00526"/>
    <x v="131"/>
    <x v="1"/>
    <x v="1"/>
    <x v="2"/>
    <x v="0"/>
    <x v="3"/>
    <x v="13"/>
    <n v="2"/>
    <n v="81.11"/>
    <n v="0.05"/>
    <n v="40.049999999999997"/>
    <n v="154.10899999999998"/>
    <n v="80.099999999999994"/>
    <n v="74.008999999999986"/>
    <n v="0.48023801335418437"/>
    <n v="2026"/>
    <s v="Q2"/>
    <n v="5"/>
    <x v="4"/>
  </r>
  <r>
    <s v="00712"/>
    <x v="131"/>
    <x v="1"/>
    <x v="14"/>
    <x v="3"/>
    <x v="2"/>
    <x v="0"/>
    <x v="8"/>
    <n v="3"/>
    <n v="104.54"/>
    <n v="0"/>
    <n v="51.45"/>
    <n v="313.62"/>
    <n v="154.35000000000002"/>
    <n v="159.26999999999998"/>
    <n v="0.50784388750717424"/>
    <n v="2026"/>
    <s v="Q2"/>
    <n v="5"/>
    <x v="4"/>
  </r>
  <r>
    <s v="01533"/>
    <x v="131"/>
    <x v="2"/>
    <x v="16"/>
    <x v="2"/>
    <x v="1"/>
    <x v="1"/>
    <x v="3"/>
    <n v="3"/>
    <n v="143.87"/>
    <n v="0"/>
    <n v="79.2"/>
    <n v="431.61"/>
    <n v="237.60000000000002"/>
    <n v="194.01"/>
    <n v="0.44950302356293875"/>
    <n v="2026"/>
    <s v="Q2"/>
    <n v="5"/>
    <x v="4"/>
  </r>
  <r>
    <s v="01933"/>
    <x v="131"/>
    <x v="3"/>
    <x v="13"/>
    <x v="0"/>
    <x v="0"/>
    <x v="2"/>
    <x v="2"/>
    <n v="1"/>
    <n v="36.950000000000003"/>
    <n v="0.1"/>
    <n v="13.26"/>
    <n v="33.255000000000003"/>
    <n v="13.26"/>
    <n v="19.995000000000005"/>
    <n v="0.60126296797474077"/>
    <n v="2026"/>
    <s v="Q2"/>
    <n v="5"/>
    <x v="4"/>
  </r>
  <r>
    <s v="03128"/>
    <x v="131"/>
    <x v="2"/>
    <x v="5"/>
    <x v="0"/>
    <x v="1"/>
    <x v="3"/>
    <x v="19"/>
    <n v="1"/>
    <n v="121.38"/>
    <n v="0"/>
    <n v="59.68"/>
    <n v="121.38"/>
    <n v="59.68"/>
    <n v="61.699999999999996"/>
    <n v="0.50832097544900312"/>
    <n v="2026"/>
    <s v="Q2"/>
    <n v="5"/>
    <x v="4"/>
  </r>
  <r>
    <s v="04922"/>
    <x v="131"/>
    <x v="3"/>
    <x v="8"/>
    <x v="0"/>
    <x v="0"/>
    <x v="4"/>
    <x v="10"/>
    <n v="2"/>
    <n v="39.79"/>
    <n v="0.1"/>
    <n v="14.33"/>
    <n v="71.622"/>
    <n v="28.66"/>
    <n v="42.962000000000003"/>
    <n v="0.59984362346764963"/>
    <n v="2026"/>
    <s v="Q2"/>
    <n v="5"/>
    <x v="4"/>
  </r>
  <r>
    <s v="05051"/>
    <x v="131"/>
    <x v="0"/>
    <x v="15"/>
    <x v="2"/>
    <x v="0"/>
    <x v="0"/>
    <x v="4"/>
    <n v="4"/>
    <n v="51.31"/>
    <n v="0"/>
    <n v="22.19"/>
    <n v="205.24"/>
    <n v="88.76"/>
    <n v="116.48"/>
    <n v="0.56753069577080495"/>
    <n v="2026"/>
    <s v="Q2"/>
    <n v="5"/>
    <x v="4"/>
  </r>
  <r>
    <s v="05182"/>
    <x v="131"/>
    <x v="3"/>
    <x v="7"/>
    <x v="0"/>
    <x v="0"/>
    <x v="4"/>
    <x v="16"/>
    <n v="2"/>
    <n v="51.15"/>
    <n v="0"/>
    <n v="22.53"/>
    <n v="102.3"/>
    <n v="45.06"/>
    <n v="57.239999999999995"/>
    <n v="0.55953079178885623"/>
    <n v="2026"/>
    <s v="Q2"/>
    <n v="5"/>
    <x v="4"/>
  </r>
  <r>
    <s v="01071"/>
    <x v="132"/>
    <x v="1"/>
    <x v="12"/>
    <x v="2"/>
    <x v="2"/>
    <x v="4"/>
    <x v="16"/>
    <n v="1"/>
    <n v="50.83"/>
    <n v="0.1"/>
    <n v="21.82"/>
    <n v="45.747"/>
    <n v="21.82"/>
    <n v="23.927"/>
    <n v="0.52302883249174803"/>
    <n v="2026"/>
    <s v="Q2"/>
    <n v="5"/>
    <x v="4"/>
  </r>
  <r>
    <s v="01210"/>
    <x v="132"/>
    <x v="2"/>
    <x v="2"/>
    <x v="1"/>
    <x v="2"/>
    <x v="1"/>
    <x v="3"/>
    <n v="6"/>
    <n v="141.9"/>
    <n v="0.1"/>
    <n v="79.64"/>
    <n v="766.2600000000001"/>
    <n v="477.84000000000003"/>
    <n v="288.42000000000007"/>
    <n v="0.37639965546942294"/>
    <n v="2026"/>
    <s v="Q2"/>
    <n v="5"/>
    <x v="4"/>
  </r>
  <r>
    <s v="01244"/>
    <x v="132"/>
    <x v="3"/>
    <x v="8"/>
    <x v="0"/>
    <x v="0"/>
    <x v="3"/>
    <x v="19"/>
    <n v="1"/>
    <n v="122.11"/>
    <n v="0"/>
    <n v="59.86"/>
    <n v="122.11"/>
    <n v="59.86"/>
    <n v="62.25"/>
    <n v="0.50978625829170421"/>
    <n v="2026"/>
    <s v="Q2"/>
    <n v="5"/>
    <x v="4"/>
  </r>
  <r>
    <s v="01403"/>
    <x v="132"/>
    <x v="1"/>
    <x v="11"/>
    <x v="0"/>
    <x v="0"/>
    <x v="0"/>
    <x v="8"/>
    <n v="1"/>
    <n v="102.38"/>
    <n v="0"/>
    <n v="50.82"/>
    <n v="102.38"/>
    <n v="50.82"/>
    <n v="51.559999999999995"/>
    <n v="0.50361398710685679"/>
    <n v="2026"/>
    <s v="Q2"/>
    <n v="5"/>
    <x v="4"/>
  </r>
  <r>
    <s v="01592"/>
    <x v="132"/>
    <x v="2"/>
    <x v="16"/>
    <x v="2"/>
    <x v="0"/>
    <x v="4"/>
    <x v="14"/>
    <n v="5"/>
    <n v="37.119999999999997"/>
    <n v="0.1"/>
    <n v="13.96"/>
    <n v="167.04"/>
    <n v="69.800000000000011"/>
    <n v="97.239999999999981"/>
    <n v="0.58213601532567039"/>
    <n v="2026"/>
    <s v="Q2"/>
    <n v="5"/>
    <x v="4"/>
  </r>
  <r>
    <s v="02581"/>
    <x v="132"/>
    <x v="1"/>
    <x v="12"/>
    <x v="0"/>
    <x v="1"/>
    <x v="1"/>
    <x v="1"/>
    <n v="2"/>
    <n v="91.76"/>
    <n v="0.05"/>
    <n v="46.31"/>
    <n v="174.34399999999999"/>
    <n v="92.62"/>
    <n v="81.72399999999999"/>
    <n v="0.46875143394668006"/>
    <n v="2026"/>
    <s v="Q2"/>
    <n v="5"/>
    <x v="4"/>
  </r>
  <r>
    <s v="03428"/>
    <x v="132"/>
    <x v="3"/>
    <x v="4"/>
    <x v="0"/>
    <x v="0"/>
    <x v="1"/>
    <x v="3"/>
    <n v="1"/>
    <n v="144.51"/>
    <n v="0"/>
    <n v="79.22"/>
    <n v="144.51"/>
    <n v="79.22"/>
    <n v="65.289999999999992"/>
    <n v="0.45180264341568055"/>
    <n v="2026"/>
    <s v="Q2"/>
    <n v="5"/>
    <x v="4"/>
  </r>
  <r>
    <s v="00765"/>
    <x v="133"/>
    <x v="1"/>
    <x v="6"/>
    <x v="1"/>
    <x v="2"/>
    <x v="4"/>
    <x v="16"/>
    <n v="3"/>
    <n v="49.7"/>
    <n v="0.1"/>
    <n v="21.84"/>
    <n v="134.19000000000003"/>
    <n v="65.52"/>
    <n v="68.67000000000003"/>
    <n v="0.5117370892018781"/>
    <n v="2026"/>
    <s v="Q2"/>
    <n v="5"/>
    <x v="4"/>
  </r>
  <r>
    <s v="00854"/>
    <x v="133"/>
    <x v="0"/>
    <x v="0"/>
    <x v="0"/>
    <x v="0"/>
    <x v="3"/>
    <x v="19"/>
    <n v="1"/>
    <n v="120.9"/>
    <n v="0"/>
    <n v="59.31"/>
    <n v="120.9"/>
    <n v="59.31"/>
    <n v="61.59"/>
    <n v="0.50942928039702229"/>
    <n v="2026"/>
    <s v="Q2"/>
    <n v="5"/>
    <x v="4"/>
  </r>
  <r>
    <s v="01087"/>
    <x v="133"/>
    <x v="2"/>
    <x v="10"/>
    <x v="0"/>
    <x v="0"/>
    <x v="3"/>
    <x v="7"/>
    <n v="1"/>
    <n v="195.72"/>
    <n v="0.05"/>
    <n v="105.73"/>
    <n v="185.934"/>
    <n v="105.73"/>
    <n v="80.203999999999994"/>
    <n v="0.43135736336549524"/>
    <n v="2026"/>
    <s v="Q2"/>
    <n v="5"/>
    <x v="4"/>
  </r>
  <r>
    <s v="01150"/>
    <x v="133"/>
    <x v="0"/>
    <x v="0"/>
    <x v="1"/>
    <x v="0"/>
    <x v="0"/>
    <x v="6"/>
    <n v="8"/>
    <n v="40.15"/>
    <n v="0.15"/>
    <n v="16.91"/>
    <n v="273.02"/>
    <n v="135.28"/>
    <n v="137.73999999999998"/>
    <n v="0.50450516445681637"/>
    <n v="2026"/>
    <s v="Q2"/>
    <n v="5"/>
    <x v="4"/>
  </r>
  <r>
    <s v="01902"/>
    <x v="133"/>
    <x v="1"/>
    <x v="14"/>
    <x v="2"/>
    <x v="2"/>
    <x v="2"/>
    <x v="15"/>
    <n v="4"/>
    <n v="130.83000000000001"/>
    <n v="0"/>
    <n v="66.959999999999994"/>
    <n v="523.32000000000005"/>
    <n v="267.83999999999997"/>
    <n v="255.48000000000008"/>
    <n v="0.48819078193074994"/>
    <n v="2026"/>
    <s v="Q2"/>
    <n v="5"/>
    <x v="4"/>
  </r>
  <r>
    <s v="03913"/>
    <x v="133"/>
    <x v="1"/>
    <x v="12"/>
    <x v="0"/>
    <x v="1"/>
    <x v="0"/>
    <x v="4"/>
    <n v="1"/>
    <n v="50.34"/>
    <n v="0.05"/>
    <n v="22.23"/>
    <n v="47.823"/>
    <n v="22.23"/>
    <n v="25.593"/>
    <n v="0.53516090584028608"/>
    <n v="2026"/>
    <s v="Q2"/>
    <n v="5"/>
    <x v="4"/>
  </r>
  <r>
    <s v="04378"/>
    <x v="133"/>
    <x v="2"/>
    <x v="10"/>
    <x v="0"/>
    <x v="0"/>
    <x v="0"/>
    <x v="8"/>
    <n v="2"/>
    <n v="103.37"/>
    <n v="0"/>
    <n v="50.49"/>
    <n v="206.74"/>
    <n v="100.98"/>
    <n v="105.76"/>
    <n v="0.51156041404662866"/>
    <n v="2026"/>
    <s v="Q2"/>
    <n v="5"/>
    <x v="4"/>
  </r>
  <r>
    <s v="04551"/>
    <x v="133"/>
    <x v="1"/>
    <x v="14"/>
    <x v="2"/>
    <x v="2"/>
    <x v="4"/>
    <x v="12"/>
    <n v="3"/>
    <n v="122.31"/>
    <n v="0.05"/>
    <n v="71.11"/>
    <n v="348.58350000000002"/>
    <n v="213.32999999999998"/>
    <n v="135.25350000000003"/>
    <n v="0.38800889887214979"/>
    <n v="2026"/>
    <s v="Q2"/>
    <n v="5"/>
    <x v="4"/>
  </r>
  <r>
    <s v="00787"/>
    <x v="134"/>
    <x v="0"/>
    <x v="9"/>
    <x v="0"/>
    <x v="2"/>
    <x v="2"/>
    <x v="18"/>
    <n v="1"/>
    <n v="166.48"/>
    <n v="0"/>
    <n v="89.42"/>
    <n v="166.48"/>
    <n v="89.42"/>
    <n v="77.059999999999988"/>
    <n v="0.4628784238346948"/>
    <n v="2026"/>
    <s v="Q2"/>
    <n v="5"/>
    <x v="4"/>
  </r>
  <r>
    <s v="01133"/>
    <x v="134"/>
    <x v="0"/>
    <x v="15"/>
    <x v="2"/>
    <x v="1"/>
    <x v="3"/>
    <x v="7"/>
    <n v="3"/>
    <n v="192.21"/>
    <n v="0"/>
    <n v="103.51"/>
    <n v="576.63"/>
    <n v="310.53000000000003"/>
    <n v="266.09999999999997"/>
    <n v="0.46147442900993701"/>
    <n v="2026"/>
    <s v="Q2"/>
    <n v="5"/>
    <x v="4"/>
  </r>
  <r>
    <s v="02075"/>
    <x v="134"/>
    <x v="0"/>
    <x v="9"/>
    <x v="1"/>
    <x v="2"/>
    <x v="3"/>
    <x v="13"/>
    <n v="6"/>
    <n v="81.13"/>
    <n v="0.05"/>
    <n v="39.409999999999997"/>
    <n v="462.44099999999997"/>
    <n v="236.45999999999998"/>
    <n v="225.98099999999999"/>
    <n v="0.48866990599881932"/>
    <n v="2026"/>
    <s v="Q2"/>
    <n v="5"/>
    <x v="4"/>
  </r>
  <r>
    <s v="02172"/>
    <x v="134"/>
    <x v="2"/>
    <x v="10"/>
    <x v="1"/>
    <x v="2"/>
    <x v="2"/>
    <x v="2"/>
    <n v="6"/>
    <n v="37.1"/>
    <n v="0.1"/>
    <n v="13.63"/>
    <n v="200.34000000000003"/>
    <n v="81.78"/>
    <n v="118.56000000000003"/>
    <n v="0.59179395028451642"/>
    <n v="2026"/>
    <s v="Q2"/>
    <n v="5"/>
    <x v="4"/>
  </r>
  <r>
    <s v="02977"/>
    <x v="134"/>
    <x v="1"/>
    <x v="14"/>
    <x v="1"/>
    <x v="2"/>
    <x v="2"/>
    <x v="2"/>
    <n v="6"/>
    <n v="35.92"/>
    <n v="0.15"/>
    <n v="13.3"/>
    <n v="183.19200000000001"/>
    <n v="79.800000000000011"/>
    <n v="103.392"/>
    <n v="0.56439145814227687"/>
    <n v="2026"/>
    <s v="Q2"/>
    <n v="5"/>
    <x v="4"/>
  </r>
  <r>
    <s v="03531"/>
    <x v="134"/>
    <x v="3"/>
    <x v="13"/>
    <x v="2"/>
    <x v="2"/>
    <x v="4"/>
    <x v="14"/>
    <n v="4"/>
    <n v="36.21"/>
    <n v="0"/>
    <n v="14.3"/>
    <n v="144.84"/>
    <n v="57.2"/>
    <n v="87.64"/>
    <n v="0.60508146920740125"/>
    <n v="2026"/>
    <s v="Q2"/>
    <n v="5"/>
    <x v="4"/>
  </r>
  <r>
    <s v="03881"/>
    <x v="134"/>
    <x v="2"/>
    <x v="10"/>
    <x v="0"/>
    <x v="2"/>
    <x v="1"/>
    <x v="17"/>
    <n v="3"/>
    <n v="73.03"/>
    <n v="0.05"/>
    <n v="33.200000000000003"/>
    <n v="208.13550000000001"/>
    <n v="99.600000000000009"/>
    <n v="108.5355"/>
    <n v="0.52146558371829888"/>
    <n v="2026"/>
    <s v="Q2"/>
    <n v="5"/>
    <x v="4"/>
  </r>
  <r>
    <s v="04469"/>
    <x v="134"/>
    <x v="2"/>
    <x v="5"/>
    <x v="2"/>
    <x v="0"/>
    <x v="0"/>
    <x v="0"/>
    <n v="2"/>
    <n v="80.81"/>
    <n v="0"/>
    <n v="42.53"/>
    <n v="161.62"/>
    <n v="85.06"/>
    <n v="76.56"/>
    <n v="0.47370374953594852"/>
    <n v="2026"/>
    <s v="Q2"/>
    <n v="5"/>
    <x v="4"/>
  </r>
  <r>
    <s v="05037"/>
    <x v="134"/>
    <x v="1"/>
    <x v="11"/>
    <x v="0"/>
    <x v="1"/>
    <x v="0"/>
    <x v="4"/>
    <n v="1"/>
    <n v="51.53"/>
    <n v="0.1"/>
    <n v="23.06"/>
    <n v="46.377000000000002"/>
    <n v="23.06"/>
    <n v="23.317000000000004"/>
    <n v="0.50277076999374692"/>
    <n v="2026"/>
    <s v="Q2"/>
    <n v="5"/>
    <x v="4"/>
  </r>
  <r>
    <s v="00035"/>
    <x v="135"/>
    <x v="3"/>
    <x v="13"/>
    <x v="1"/>
    <x v="2"/>
    <x v="3"/>
    <x v="13"/>
    <n v="5"/>
    <n v="81.75"/>
    <n v="0.05"/>
    <n v="39.159999999999997"/>
    <n v="388.3125"/>
    <n v="195.79999999999998"/>
    <n v="192.51250000000002"/>
    <n v="0.49576694028649609"/>
    <n v="2026"/>
    <s v="Q2"/>
    <n v="5"/>
    <x v="4"/>
  </r>
  <r>
    <s v="00226"/>
    <x v="135"/>
    <x v="2"/>
    <x v="10"/>
    <x v="0"/>
    <x v="1"/>
    <x v="2"/>
    <x v="18"/>
    <n v="1"/>
    <n v="165.99"/>
    <n v="0.1"/>
    <n v="89.9"/>
    <n v="149.39100000000002"/>
    <n v="89.9"/>
    <n v="59.491000000000014"/>
    <n v="0.3982234538894579"/>
    <n v="2026"/>
    <s v="Q2"/>
    <n v="5"/>
    <x v="4"/>
  </r>
  <r>
    <s v="01713"/>
    <x v="135"/>
    <x v="0"/>
    <x v="15"/>
    <x v="2"/>
    <x v="1"/>
    <x v="3"/>
    <x v="19"/>
    <n v="2"/>
    <n v="121.22"/>
    <n v="0"/>
    <n v="60.38"/>
    <n v="242.44"/>
    <n v="120.76"/>
    <n v="121.67999999999999"/>
    <n v="0.50189737667051637"/>
    <n v="2026"/>
    <s v="Q2"/>
    <n v="5"/>
    <x v="4"/>
  </r>
  <r>
    <s v="02320"/>
    <x v="135"/>
    <x v="1"/>
    <x v="12"/>
    <x v="2"/>
    <x v="2"/>
    <x v="2"/>
    <x v="15"/>
    <n v="2"/>
    <n v="131.1"/>
    <n v="0"/>
    <n v="65.55"/>
    <n v="262.2"/>
    <n v="131.1"/>
    <n v="131.1"/>
    <n v="0.5"/>
    <n v="2026"/>
    <s v="Q2"/>
    <n v="5"/>
    <x v="4"/>
  </r>
  <r>
    <s v="02496"/>
    <x v="135"/>
    <x v="1"/>
    <x v="6"/>
    <x v="0"/>
    <x v="0"/>
    <x v="2"/>
    <x v="9"/>
    <n v="2"/>
    <n v="46.44"/>
    <n v="0"/>
    <n v="18.63"/>
    <n v="92.88"/>
    <n v="37.26"/>
    <n v="55.62"/>
    <n v="0.59883720930232553"/>
    <n v="2026"/>
    <s v="Q2"/>
    <n v="5"/>
    <x v="4"/>
  </r>
  <r>
    <s v="02504"/>
    <x v="135"/>
    <x v="3"/>
    <x v="7"/>
    <x v="0"/>
    <x v="1"/>
    <x v="2"/>
    <x v="2"/>
    <n v="1"/>
    <n v="36.659999999999997"/>
    <n v="0"/>
    <n v="13.61"/>
    <n v="36.659999999999997"/>
    <n v="13.61"/>
    <n v="23.049999999999997"/>
    <n v="0.62875068194217132"/>
    <n v="2026"/>
    <s v="Q2"/>
    <n v="5"/>
    <x v="4"/>
  </r>
  <r>
    <s v="02598"/>
    <x v="135"/>
    <x v="3"/>
    <x v="8"/>
    <x v="0"/>
    <x v="1"/>
    <x v="1"/>
    <x v="11"/>
    <n v="5"/>
    <n v="156.16999999999999"/>
    <n v="0.1"/>
    <n v="80.59"/>
    <n v="702.76499999999999"/>
    <n v="402.95000000000005"/>
    <n v="299.81499999999994"/>
    <n v="0.42662198601239382"/>
    <n v="2026"/>
    <s v="Q2"/>
    <n v="5"/>
    <x v="4"/>
  </r>
  <r>
    <s v="02600"/>
    <x v="135"/>
    <x v="1"/>
    <x v="12"/>
    <x v="2"/>
    <x v="1"/>
    <x v="2"/>
    <x v="2"/>
    <n v="1"/>
    <n v="35.97"/>
    <n v="0.1"/>
    <n v="13.54"/>
    <n v="32.372999999999998"/>
    <n v="13.54"/>
    <n v="18.832999999999998"/>
    <n v="0.58175022395205878"/>
    <n v="2026"/>
    <s v="Q2"/>
    <n v="5"/>
    <x v="4"/>
  </r>
  <r>
    <s v="02856"/>
    <x v="135"/>
    <x v="1"/>
    <x v="11"/>
    <x v="1"/>
    <x v="2"/>
    <x v="4"/>
    <x v="12"/>
    <n v="4"/>
    <n v="125.11"/>
    <n v="0.15"/>
    <n v="70.010000000000005"/>
    <n v="425.37399999999997"/>
    <n v="280.04000000000002"/>
    <n v="145.33399999999995"/>
    <n v="0.34166169065340135"/>
    <n v="2026"/>
    <s v="Q2"/>
    <n v="5"/>
    <x v="4"/>
  </r>
  <r>
    <s v="03478"/>
    <x v="135"/>
    <x v="3"/>
    <x v="8"/>
    <x v="0"/>
    <x v="1"/>
    <x v="4"/>
    <x v="14"/>
    <n v="4"/>
    <n v="36.29"/>
    <n v="0.1"/>
    <n v="13.77"/>
    <n v="130.64400000000001"/>
    <n v="55.08"/>
    <n v="75.564000000000007"/>
    <n v="0.57839625241113257"/>
    <n v="2026"/>
    <s v="Q2"/>
    <n v="5"/>
    <x v="4"/>
  </r>
  <r>
    <s v="03599"/>
    <x v="135"/>
    <x v="1"/>
    <x v="6"/>
    <x v="0"/>
    <x v="1"/>
    <x v="1"/>
    <x v="3"/>
    <n v="4"/>
    <n v="143.34"/>
    <n v="0"/>
    <n v="80.55"/>
    <n v="573.36"/>
    <n v="322.2"/>
    <n v="251.16000000000003"/>
    <n v="0.43804939305148599"/>
    <n v="2026"/>
    <s v="Q2"/>
    <n v="5"/>
    <x v="4"/>
  </r>
  <r>
    <s v="00282"/>
    <x v="136"/>
    <x v="1"/>
    <x v="12"/>
    <x v="3"/>
    <x v="1"/>
    <x v="0"/>
    <x v="4"/>
    <n v="3"/>
    <n v="51.68"/>
    <n v="0"/>
    <n v="22.4"/>
    <n v="155.04"/>
    <n v="67.199999999999989"/>
    <n v="87.84"/>
    <n v="0.56656346749226016"/>
    <n v="2026"/>
    <s v="Q2"/>
    <n v="5"/>
    <x v="4"/>
  </r>
  <r>
    <s v="00980"/>
    <x v="136"/>
    <x v="3"/>
    <x v="7"/>
    <x v="0"/>
    <x v="0"/>
    <x v="2"/>
    <x v="9"/>
    <n v="1"/>
    <n v="46.84"/>
    <n v="0"/>
    <n v="17.93"/>
    <n v="46.84"/>
    <n v="17.93"/>
    <n v="28.910000000000004"/>
    <n v="0.61720751494449189"/>
    <n v="2026"/>
    <s v="Q2"/>
    <n v="5"/>
    <x v="4"/>
  </r>
  <r>
    <s v="01155"/>
    <x v="136"/>
    <x v="2"/>
    <x v="2"/>
    <x v="3"/>
    <x v="1"/>
    <x v="1"/>
    <x v="17"/>
    <n v="5"/>
    <n v="72.900000000000006"/>
    <n v="0.05"/>
    <n v="31.57"/>
    <n v="346.27499999999998"/>
    <n v="157.85"/>
    <n v="188.42499999999998"/>
    <n v="0.54414843693596127"/>
    <n v="2026"/>
    <s v="Q2"/>
    <n v="5"/>
    <x v="4"/>
  </r>
  <r>
    <s v="01816"/>
    <x v="136"/>
    <x v="3"/>
    <x v="7"/>
    <x v="0"/>
    <x v="1"/>
    <x v="1"/>
    <x v="1"/>
    <n v="1"/>
    <n v="91.07"/>
    <n v="0"/>
    <n v="45.3"/>
    <n v="91.07"/>
    <n v="45.3"/>
    <n v="45.769999999999996"/>
    <n v="0.50258043263423735"/>
    <n v="2026"/>
    <s v="Q2"/>
    <n v="5"/>
    <x v="4"/>
  </r>
  <r>
    <s v="02128"/>
    <x v="136"/>
    <x v="2"/>
    <x v="10"/>
    <x v="2"/>
    <x v="1"/>
    <x v="0"/>
    <x v="0"/>
    <n v="1"/>
    <n v="81.86"/>
    <n v="0"/>
    <n v="43.14"/>
    <n v="81.86"/>
    <n v="43.14"/>
    <n v="38.72"/>
    <n v="0.47300268751526997"/>
    <n v="2026"/>
    <s v="Q2"/>
    <n v="5"/>
    <x v="4"/>
  </r>
  <r>
    <s v="02296"/>
    <x v="136"/>
    <x v="3"/>
    <x v="8"/>
    <x v="0"/>
    <x v="0"/>
    <x v="2"/>
    <x v="9"/>
    <n v="1"/>
    <n v="45.45"/>
    <n v="0"/>
    <n v="17.93"/>
    <n v="45.45"/>
    <n v="17.93"/>
    <n v="27.520000000000003"/>
    <n v="0.60550055005500558"/>
    <n v="2026"/>
    <s v="Q2"/>
    <n v="5"/>
    <x v="4"/>
  </r>
  <r>
    <s v="02322"/>
    <x v="136"/>
    <x v="2"/>
    <x v="10"/>
    <x v="2"/>
    <x v="2"/>
    <x v="1"/>
    <x v="17"/>
    <n v="1"/>
    <n v="70.62"/>
    <n v="0"/>
    <n v="32.53"/>
    <n v="70.62"/>
    <n v="32.53"/>
    <n v="38.090000000000003"/>
    <n v="0.53936561880487111"/>
    <n v="2026"/>
    <s v="Q2"/>
    <n v="5"/>
    <x v="4"/>
  </r>
  <r>
    <s v="03480"/>
    <x v="136"/>
    <x v="3"/>
    <x v="8"/>
    <x v="0"/>
    <x v="1"/>
    <x v="4"/>
    <x v="16"/>
    <n v="2"/>
    <n v="51.56"/>
    <n v="0"/>
    <n v="22.46"/>
    <n v="103.12"/>
    <n v="44.92"/>
    <n v="58.2"/>
    <n v="0.56439100077579518"/>
    <n v="2026"/>
    <s v="Q2"/>
    <n v="5"/>
    <x v="4"/>
  </r>
  <r>
    <s v="04426"/>
    <x v="136"/>
    <x v="3"/>
    <x v="8"/>
    <x v="0"/>
    <x v="1"/>
    <x v="1"/>
    <x v="3"/>
    <n v="2"/>
    <n v="146.22"/>
    <n v="0"/>
    <n v="81.069999999999993"/>
    <n v="292.44"/>
    <n v="162.13999999999999"/>
    <n v="130.30000000000001"/>
    <n v="0.4455614826973055"/>
    <n v="2026"/>
    <s v="Q2"/>
    <n v="5"/>
    <x v="4"/>
  </r>
  <r>
    <s v="04938"/>
    <x v="136"/>
    <x v="3"/>
    <x v="13"/>
    <x v="2"/>
    <x v="0"/>
    <x v="4"/>
    <x v="16"/>
    <n v="2"/>
    <n v="51.34"/>
    <n v="0"/>
    <n v="22.17"/>
    <n v="102.68"/>
    <n v="44.34"/>
    <n v="58.34"/>
    <n v="0.56817296455005839"/>
    <n v="2026"/>
    <s v="Q2"/>
    <n v="5"/>
    <x v="4"/>
  </r>
  <r>
    <s v="00915"/>
    <x v="137"/>
    <x v="3"/>
    <x v="8"/>
    <x v="0"/>
    <x v="1"/>
    <x v="1"/>
    <x v="11"/>
    <n v="1"/>
    <n v="153.61000000000001"/>
    <n v="0.05"/>
    <n v="79.94"/>
    <n v="145.92950000000002"/>
    <n v="79.94"/>
    <n v="65.989500000000021"/>
    <n v="0.45220123415758989"/>
    <n v="2026"/>
    <s v="Q2"/>
    <n v="5"/>
    <x v="4"/>
  </r>
  <r>
    <s v="01188"/>
    <x v="137"/>
    <x v="1"/>
    <x v="6"/>
    <x v="0"/>
    <x v="0"/>
    <x v="3"/>
    <x v="13"/>
    <n v="1"/>
    <n v="82.44"/>
    <n v="0.15"/>
    <n v="39.380000000000003"/>
    <n v="70.073999999999998"/>
    <n v="39.380000000000003"/>
    <n v="30.693999999999996"/>
    <n v="0.43802266175757054"/>
    <n v="2026"/>
    <s v="Q2"/>
    <n v="5"/>
    <x v="4"/>
  </r>
  <r>
    <s v="01594"/>
    <x v="137"/>
    <x v="0"/>
    <x v="0"/>
    <x v="1"/>
    <x v="2"/>
    <x v="1"/>
    <x v="1"/>
    <n v="10"/>
    <n v="92.09"/>
    <n v="0.15"/>
    <n v="45.13"/>
    <n v="782.7650000000001"/>
    <n v="451.3"/>
    <n v="331.46500000000009"/>
    <n v="0.42345403792964686"/>
    <n v="2026"/>
    <s v="Q2"/>
    <n v="5"/>
    <x v="4"/>
  </r>
  <r>
    <s v="03022"/>
    <x v="137"/>
    <x v="3"/>
    <x v="8"/>
    <x v="3"/>
    <x v="1"/>
    <x v="2"/>
    <x v="2"/>
    <n v="1"/>
    <n v="36.72"/>
    <n v="0"/>
    <n v="13.67"/>
    <n v="36.72"/>
    <n v="13.67"/>
    <n v="23.049999999999997"/>
    <n v="0.62772331154684091"/>
    <n v="2026"/>
    <s v="Q2"/>
    <n v="5"/>
    <x v="4"/>
  </r>
  <r>
    <s v="00588"/>
    <x v="138"/>
    <x v="1"/>
    <x v="1"/>
    <x v="1"/>
    <x v="2"/>
    <x v="2"/>
    <x v="15"/>
    <n v="3"/>
    <n v="132.41999999999999"/>
    <n v="0.05"/>
    <n v="67.09"/>
    <n v="377.39699999999999"/>
    <n v="201.27"/>
    <n v="176.12699999999998"/>
    <n v="0.46668892439526544"/>
    <n v="2026"/>
    <s v="Q2"/>
    <n v="5"/>
    <x v="4"/>
  </r>
  <r>
    <s v="01016"/>
    <x v="138"/>
    <x v="3"/>
    <x v="13"/>
    <x v="2"/>
    <x v="0"/>
    <x v="3"/>
    <x v="7"/>
    <n v="2"/>
    <n v="192.1"/>
    <n v="0.05"/>
    <n v="106.07"/>
    <n v="364.98999999999995"/>
    <n v="212.14"/>
    <n v="152.84999999999997"/>
    <n v="0.41877859667388145"/>
    <n v="2026"/>
    <s v="Q2"/>
    <n v="5"/>
    <x v="4"/>
  </r>
  <r>
    <s v="01930"/>
    <x v="138"/>
    <x v="2"/>
    <x v="16"/>
    <x v="2"/>
    <x v="1"/>
    <x v="2"/>
    <x v="2"/>
    <n v="4"/>
    <n v="36.94"/>
    <n v="0"/>
    <n v="13.63"/>
    <n v="147.76"/>
    <n v="54.52"/>
    <n v="93.239999999999981"/>
    <n v="0.63102328099620997"/>
    <n v="2026"/>
    <s v="Q2"/>
    <n v="5"/>
    <x v="4"/>
  </r>
  <r>
    <s v="02658"/>
    <x v="138"/>
    <x v="0"/>
    <x v="15"/>
    <x v="0"/>
    <x v="2"/>
    <x v="1"/>
    <x v="11"/>
    <n v="1"/>
    <n v="153.16999999999999"/>
    <n v="0"/>
    <n v="78.489999999999995"/>
    <n v="153.16999999999999"/>
    <n v="78.489999999999995"/>
    <n v="74.679999999999993"/>
    <n v="0.48756283867598094"/>
    <n v="2026"/>
    <s v="Q2"/>
    <n v="5"/>
    <x v="4"/>
  </r>
  <r>
    <s v="02951"/>
    <x v="138"/>
    <x v="0"/>
    <x v="0"/>
    <x v="0"/>
    <x v="2"/>
    <x v="0"/>
    <x v="0"/>
    <n v="2"/>
    <n v="82.85"/>
    <n v="0"/>
    <n v="42.53"/>
    <n v="165.7"/>
    <n v="85.06"/>
    <n v="80.639999999999986"/>
    <n v="0.48666264333132164"/>
    <n v="2026"/>
    <s v="Q2"/>
    <n v="5"/>
    <x v="4"/>
  </r>
  <r>
    <s v="04328"/>
    <x v="138"/>
    <x v="2"/>
    <x v="5"/>
    <x v="3"/>
    <x v="1"/>
    <x v="1"/>
    <x v="3"/>
    <n v="1"/>
    <n v="143.52000000000001"/>
    <n v="0"/>
    <n v="81.040000000000006"/>
    <n v="143.52000000000001"/>
    <n v="81.040000000000006"/>
    <n v="62.480000000000004"/>
    <n v="0.435340022296544"/>
    <n v="2026"/>
    <s v="Q2"/>
    <n v="5"/>
    <x v="4"/>
  </r>
  <r>
    <s v="04591"/>
    <x v="138"/>
    <x v="2"/>
    <x v="16"/>
    <x v="2"/>
    <x v="1"/>
    <x v="3"/>
    <x v="7"/>
    <n v="1"/>
    <n v="192.94"/>
    <n v="0"/>
    <n v="105.15"/>
    <n v="192.94"/>
    <n v="105.15"/>
    <n v="87.789999999999992"/>
    <n v="0.45501192080439512"/>
    <n v="2026"/>
    <s v="Q2"/>
    <n v="5"/>
    <x v="4"/>
  </r>
  <r>
    <s v="00280"/>
    <x v="139"/>
    <x v="3"/>
    <x v="8"/>
    <x v="2"/>
    <x v="2"/>
    <x v="2"/>
    <x v="18"/>
    <n v="1"/>
    <n v="168.56"/>
    <n v="0"/>
    <n v="85.46"/>
    <n v="168.56"/>
    <n v="85.46"/>
    <n v="83.100000000000009"/>
    <n v="0.49299952539155201"/>
    <n v="2026"/>
    <s v="Q2"/>
    <n v="5"/>
    <x v="4"/>
  </r>
  <r>
    <s v="00409"/>
    <x v="139"/>
    <x v="0"/>
    <x v="0"/>
    <x v="0"/>
    <x v="1"/>
    <x v="3"/>
    <x v="19"/>
    <n v="2"/>
    <n v="123.9"/>
    <n v="0"/>
    <n v="58.95"/>
    <n v="247.8"/>
    <n v="117.9"/>
    <n v="129.9"/>
    <n v="0.52421307506053272"/>
    <n v="2026"/>
    <s v="Q2"/>
    <n v="5"/>
    <x v="4"/>
  </r>
  <r>
    <s v="01372"/>
    <x v="139"/>
    <x v="0"/>
    <x v="9"/>
    <x v="0"/>
    <x v="1"/>
    <x v="1"/>
    <x v="3"/>
    <n v="2"/>
    <n v="140.93"/>
    <n v="0"/>
    <n v="81.040000000000006"/>
    <n v="281.86"/>
    <n v="162.08000000000001"/>
    <n v="119.78"/>
    <n v="0.42496274746327961"/>
    <n v="2026"/>
    <s v="Q2"/>
    <n v="5"/>
    <x v="4"/>
  </r>
  <r>
    <s v="02327"/>
    <x v="139"/>
    <x v="2"/>
    <x v="5"/>
    <x v="2"/>
    <x v="0"/>
    <x v="1"/>
    <x v="17"/>
    <n v="1"/>
    <n v="73.150000000000006"/>
    <n v="0"/>
    <n v="32.950000000000003"/>
    <n v="73.150000000000006"/>
    <n v="32.950000000000003"/>
    <n v="40.200000000000003"/>
    <n v="0.54955570745044424"/>
    <n v="2026"/>
    <s v="Q2"/>
    <n v="5"/>
    <x v="4"/>
  </r>
  <r>
    <s v="02703"/>
    <x v="139"/>
    <x v="3"/>
    <x v="8"/>
    <x v="2"/>
    <x v="2"/>
    <x v="3"/>
    <x v="7"/>
    <n v="2"/>
    <n v="197.35"/>
    <n v="0.05"/>
    <n v="102.63"/>
    <n v="374.96499999999997"/>
    <n v="205.26"/>
    <n v="169.70499999999998"/>
    <n v="0.45258890829810783"/>
    <n v="2026"/>
    <s v="Q2"/>
    <n v="5"/>
    <x v="4"/>
  </r>
  <r>
    <s v="02776"/>
    <x v="139"/>
    <x v="3"/>
    <x v="4"/>
    <x v="0"/>
    <x v="2"/>
    <x v="2"/>
    <x v="2"/>
    <n v="3"/>
    <n v="36.74"/>
    <n v="0.05"/>
    <n v="13.97"/>
    <n v="104.70899999999999"/>
    <n v="41.910000000000004"/>
    <n v="62.798999999999985"/>
    <n v="0.59974787267570118"/>
    <n v="2026"/>
    <s v="Q2"/>
    <n v="5"/>
    <x v="4"/>
  </r>
  <r>
    <s v="03411"/>
    <x v="139"/>
    <x v="1"/>
    <x v="11"/>
    <x v="0"/>
    <x v="0"/>
    <x v="1"/>
    <x v="11"/>
    <n v="2"/>
    <n v="151.35"/>
    <n v="0.05"/>
    <n v="77.150000000000006"/>
    <n v="287.565"/>
    <n v="154.30000000000001"/>
    <n v="133.26499999999999"/>
    <n v="0.46342566028550064"/>
    <n v="2026"/>
    <s v="Q2"/>
    <n v="5"/>
    <x v="4"/>
  </r>
  <r>
    <s v="03841"/>
    <x v="139"/>
    <x v="0"/>
    <x v="15"/>
    <x v="2"/>
    <x v="1"/>
    <x v="0"/>
    <x v="4"/>
    <n v="2"/>
    <n v="50.09"/>
    <n v="0.05"/>
    <n v="23.16"/>
    <n v="95.171000000000006"/>
    <n v="46.32"/>
    <n v="48.851000000000006"/>
    <n v="0.51329711781950382"/>
    <n v="2026"/>
    <s v="Q2"/>
    <n v="5"/>
    <x v="4"/>
  </r>
  <r>
    <s v="05121"/>
    <x v="139"/>
    <x v="0"/>
    <x v="9"/>
    <x v="0"/>
    <x v="1"/>
    <x v="4"/>
    <x v="12"/>
    <n v="2"/>
    <n v="121.96"/>
    <n v="0.05"/>
    <n v="71.2"/>
    <n v="231.72399999999999"/>
    <n v="142.4"/>
    <n v="89.323999999999984"/>
    <n v="0.38547582468799085"/>
    <n v="2026"/>
    <s v="Q2"/>
    <n v="5"/>
    <x v="4"/>
  </r>
  <r>
    <s v="00053"/>
    <x v="140"/>
    <x v="3"/>
    <x v="13"/>
    <x v="0"/>
    <x v="2"/>
    <x v="2"/>
    <x v="15"/>
    <n v="1"/>
    <n v="134.28"/>
    <n v="0.05"/>
    <n v="65.44"/>
    <n v="127.56599999999999"/>
    <n v="65.44"/>
    <n v="62.125999999999991"/>
    <n v="0.487010645469796"/>
    <n v="2026"/>
    <s v="Q2"/>
    <n v="5"/>
    <x v="4"/>
  </r>
  <r>
    <s v="00127"/>
    <x v="140"/>
    <x v="3"/>
    <x v="7"/>
    <x v="0"/>
    <x v="2"/>
    <x v="0"/>
    <x v="8"/>
    <n v="3"/>
    <n v="100.48"/>
    <n v="0.05"/>
    <n v="50.68"/>
    <n v="286.36799999999999"/>
    <n v="152.04"/>
    <n v="134.328"/>
    <n v="0.46907475695608447"/>
    <n v="2026"/>
    <s v="Q2"/>
    <n v="5"/>
    <x v="4"/>
  </r>
  <r>
    <s v="01092"/>
    <x v="140"/>
    <x v="3"/>
    <x v="8"/>
    <x v="0"/>
    <x v="1"/>
    <x v="4"/>
    <x v="14"/>
    <n v="3"/>
    <n v="36.229999999999997"/>
    <n v="0"/>
    <n v="13.55"/>
    <n v="108.69"/>
    <n v="40.650000000000006"/>
    <n v="68.039999999999992"/>
    <n v="0.62600055202870541"/>
    <n v="2026"/>
    <s v="Q2"/>
    <n v="5"/>
    <x v="4"/>
  </r>
  <r>
    <s v="01213"/>
    <x v="140"/>
    <x v="2"/>
    <x v="2"/>
    <x v="3"/>
    <x v="0"/>
    <x v="3"/>
    <x v="19"/>
    <n v="3"/>
    <n v="120.61"/>
    <n v="0"/>
    <n v="60.17"/>
    <n v="361.83"/>
    <n v="180.51"/>
    <n v="181.32"/>
    <n v="0.50111931017328581"/>
    <n v="2026"/>
    <s v="Q2"/>
    <n v="5"/>
    <x v="4"/>
  </r>
  <r>
    <s v="01849"/>
    <x v="140"/>
    <x v="2"/>
    <x v="5"/>
    <x v="3"/>
    <x v="0"/>
    <x v="2"/>
    <x v="9"/>
    <n v="3"/>
    <n v="46.46"/>
    <n v="0"/>
    <n v="18.71"/>
    <n v="139.38"/>
    <n v="56.13"/>
    <n v="83.25"/>
    <n v="0.59728798966853214"/>
    <n v="2026"/>
    <s v="Q2"/>
    <n v="5"/>
    <x v="4"/>
  </r>
  <r>
    <s v="02395"/>
    <x v="140"/>
    <x v="1"/>
    <x v="12"/>
    <x v="0"/>
    <x v="2"/>
    <x v="4"/>
    <x v="14"/>
    <n v="1"/>
    <n v="36.9"/>
    <n v="0.05"/>
    <n v="13.89"/>
    <n v="35.055"/>
    <n v="13.89"/>
    <n v="21.164999999999999"/>
    <n v="0.60376551133932388"/>
    <n v="2026"/>
    <s v="Q2"/>
    <n v="5"/>
    <x v="4"/>
  </r>
  <r>
    <s v="04166"/>
    <x v="140"/>
    <x v="2"/>
    <x v="3"/>
    <x v="0"/>
    <x v="1"/>
    <x v="4"/>
    <x v="10"/>
    <n v="6"/>
    <n v="40.61"/>
    <n v="0.05"/>
    <n v="15.14"/>
    <n v="231.47699999999998"/>
    <n v="90.84"/>
    <n v="140.63699999999997"/>
    <n v="0.607563602431343"/>
    <n v="2026"/>
    <s v="Q2"/>
    <n v="5"/>
    <x v="4"/>
  </r>
  <r>
    <s v="01004"/>
    <x v="141"/>
    <x v="3"/>
    <x v="13"/>
    <x v="0"/>
    <x v="2"/>
    <x v="2"/>
    <x v="2"/>
    <n v="2"/>
    <n v="36.86"/>
    <n v="0.05"/>
    <n v="13.85"/>
    <n v="70.033999999999992"/>
    <n v="27.7"/>
    <n v="42.333999999999989"/>
    <n v="0.60447782505640113"/>
    <n v="2026"/>
    <s v="Q2"/>
    <n v="5"/>
    <x v="4"/>
  </r>
  <r>
    <s v="01012"/>
    <x v="141"/>
    <x v="1"/>
    <x v="6"/>
    <x v="0"/>
    <x v="1"/>
    <x v="1"/>
    <x v="11"/>
    <n v="3"/>
    <n v="156.74"/>
    <n v="0"/>
    <n v="79.819999999999993"/>
    <n v="470.22"/>
    <n v="239.45999999999998"/>
    <n v="230.76000000000005"/>
    <n v="0.49074901110118674"/>
    <n v="2026"/>
    <s v="Q2"/>
    <n v="5"/>
    <x v="4"/>
  </r>
  <r>
    <s v="02180"/>
    <x v="141"/>
    <x v="0"/>
    <x v="9"/>
    <x v="1"/>
    <x v="0"/>
    <x v="0"/>
    <x v="4"/>
    <n v="3"/>
    <n v="51.04"/>
    <n v="0.2"/>
    <n v="22.32"/>
    <n v="122.49600000000001"/>
    <n v="66.960000000000008"/>
    <n v="55.536000000000001"/>
    <n v="0.45336990595611282"/>
    <n v="2026"/>
    <s v="Q2"/>
    <n v="5"/>
    <x v="4"/>
  </r>
  <r>
    <s v="03659"/>
    <x v="141"/>
    <x v="3"/>
    <x v="13"/>
    <x v="2"/>
    <x v="1"/>
    <x v="1"/>
    <x v="1"/>
    <n v="2"/>
    <n v="93.55"/>
    <n v="0"/>
    <n v="44.31"/>
    <n v="187.1"/>
    <n v="88.62"/>
    <n v="98.47999999999999"/>
    <n v="0.52634954569748793"/>
    <n v="2026"/>
    <s v="Q2"/>
    <n v="5"/>
    <x v="4"/>
  </r>
  <r>
    <s v="03775"/>
    <x v="141"/>
    <x v="2"/>
    <x v="2"/>
    <x v="0"/>
    <x v="2"/>
    <x v="2"/>
    <x v="15"/>
    <n v="1"/>
    <n v="131.74"/>
    <n v="0"/>
    <n v="66.650000000000006"/>
    <n v="131.74"/>
    <n v="66.650000000000006"/>
    <n v="65.09"/>
    <n v="0.49407924700166994"/>
    <n v="2026"/>
    <s v="Q2"/>
    <n v="5"/>
    <x v="4"/>
  </r>
  <r>
    <s v="04071"/>
    <x v="141"/>
    <x v="3"/>
    <x v="8"/>
    <x v="0"/>
    <x v="1"/>
    <x v="1"/>
    <x v="1"/>
    <n v="5"/>
    <n v="91.79"/>
    <n v="0.05"/>
    <n v="44.48"/>
    <n v="436.0025"/>
    <n v="222.39999999999998"/>
    <n v="213.60250000000002"/>
    <n v="0.48991118170193981"/>
    <n v="2026"/>
    <s v="Q2"/>
    <n v="5"/>
    <x v="4"/>
  </r>
  <r>
    <s v="05137"/>
    <x v="141"/>
    <x v="3"/>
    <x v="13"/>
    <x v="0"/>
    <x v="2"/>
    <x v="1"/>
    <x v="11"/>
    <n v="4"/>
    <n v="155.4"/>
    <n v="0.05"/>
    <n v="77.31"/>
    <n v="590.52"/>
    <n v="309.24"/>
    <n v="281.27999999999997"/>
    <n v="0.47632595001016048"/>
    <n v="2026"/>
    <s v="Q2"/>
    <n v="5"/>
    <x v="4"/>
  </r>
  <r>
    <s v="00133"/>
    <x v="142"/>
    <x v="1"/>
    <x v="1"/>
    <x v="0"/>
    <x v="1"/>
    <x v="2"/>
    <x v="2"/>
    <n v="1"/>
    <n v="36.57"/>
    <n v="0.05"/>
    <n v="13.33"/>
    <n v="34.741500000000002"/>
    <n v="13.33"/>
    <n v="21.411500000000004"/>
    <n v="0.61630902522919284"/>
    <n v="2026"/>
    <s v="Q2"/>
    <n v="5"/>
    <x v="4"/>
  </r>
  <r>
    <s v="01385"/>
    <x v="142"/>
    <x v="2"/>
    <x v="16"/>
    <x v="0"/>
    <x v="1"/>
    <x v="0"/>
    <x v="6"/>
    <n v="2"/>
    <n v="41.19"/>
    <n v="0"/>
    <n v="17.190000000000001"/>
    <n v="82.38"/>
    <n v="34.380000000000003"/>
    <n v="47.999999999999993"/>
    <n v="0.58266569555717407"/>
    <n v="2026"/>
    <s v="Q2"/>
    <n v="5"/>
    <x v="4"/>
  </r>
  <r>
    <s v="01597"/>
    <x v="142"/>
    <x v="3"/>
    <x v="8"/>
    <x v="0"/>
    <x v="0"/>
    <x v="2"/>
    <x v="15"/>
    <n v="1"/>
    <n v="136.66999999999999"/>
    <n v="0.05"/>
    <n v="67.099999999999994"/>
    <n v="129.83649999999997"/>
    <n v="67.099999999999994"/>
    <n v="62.736499999999978"/>
    <n v="0.48319617364916639"/>
    <n v="2026"/>
    <s v="Q2"/>
    <n v="5"/>
    <x v="4"/>
  </r>
  <r>
    <s v="02273"/>
    <x v="142"/>
    <x v="2"/>
    <x v="2"/>
    <x v="2"/>
    <x v="1"/>
    <x v="4"/>
    <x v="14"/>
    <n v="2"/>
    <n v="35.700000000000003"/>
    <n v="0"/>
    <n v="13.52"/>
    <n v="71.400000000000006"/>
    <n v="27.04"/>
    <n v="44.360000000000007"/>
    <n v="0.62128851540616248"/>
    <n v="2026"/>
    <s v="Q2"/>
    <n v="5"/>
    <x v="4"/>
  </r>
  <r>
    <s v="02931"/>
    <x v="142"/>
    <x v="0"/>
    <x v="0"/>
    <x v="0"/>
    <x v="0"/>
    <x v="0"/>
    <x v="8"/>
    <n v="1"/>
    <n v="100.87"/>
    <n v="0"/>
    <n v="50.4"/>
    <n v="100.87"/>
    <n v="50.4"/>
    <n v="50.470000000000006"/>
    <n v="0.5003469812630118"/>
    <n v="2026"/>
    <s v="Q2"/>
    <n v="5"/>
    <x v="4"/>
  </r>
  <r>
    <s v="04143"/>
    <x v="142"/>
    <x v="2"/>
    <x v="16"/>
    <x v="2"/>
    <x v="0"/>
    <x v="2"/>
    <x v="15"/>
    <n v="1"/>
    <n v="130.80000000000001"/>
    <n v="0"/>
    <n v="68.7"/>
    <n v="130.80000000000001"/>
    <n v="68.7"/>
    <n v="62.100000000000009"/>
    <n v="0.4747706422018349"/>
    <n v="2026"/>
    <s v="Q2"/>
    <n v="5"/>
    <x v="4"/>
  </r>
  <r>
    <s v="04504"/>
    <x v="142"/>
    <x v="0"/>
    <x v="9"/>
    <x v="3"/>
    <x v="0"/>
    <x v="1"/>
    <x v="11"/>
    <n v="1"/>
    <n v="153.88999999999999"/>
    <n v="0"/>
    <n v="79.64"/>
    <n v="153.88999999999999"/>
    <n v="79.64"/>
    <n v="74.249999999999986"/>
    <n v="0.4824874910650464"/>
    <n v="2026"/>
    <s v="Q2"/>
    <n v="5"/>
    <x v="4"/>
  </r>
  <r>
    <s v="00656"/>
    <x v="143"/>
    <x v="3"/>
    <x v="7"/>
    <x v="0"/>
    <x v="1"/>
    <x v="3"/>
    <x v="19"/>
    <n v="1"/>
    <n v="122.51"/>
    <n v="0.15"/>
    <n v="62.2"/>
    <n v="104.1335"/>
    <n v="62.2"/>
    <n v="41.933499999999995"/>
    <n v="0.40268981643755369"/>
    <n v="2026"/>
    <s v="Q2"/>
    <n v="5"/>
    <x v="4"/>
  </r>
  <r>
    <s v="00979"/>
    <x v="143"/>
    <x v="3"/>
    <x v="4"/>
    <x v="1"/>
    <x v="0"/>
    <x v="0"/>
    <x v="0"/>
    <n v="8"/>
    <n v="79.94"/>
    <n v="0.15"/>
    <n v="41.65"/>
    <n v="543.59199999999998"/>
    <n v="333.2"/>
    <n v="210.392"/>
    <n v="0.38704028021015763"/>
    <n v="2026"/>
    <s v="Q2"/>
    <n v="5"/>
    <x v="4"/>
  </r>
  <r>
    <s v="01510"/>
    <x v="143"/>
    <x v="3"/>
    <x v="7"/>
    <x v="0"/>
    <x v="1"/>
    <x v="0"/>
    <x v="4"/>
    <n v="2"/>
    <n v="50.78"/>
    <n v="0.05"/>
    <n v="23.03"/>
    <n v="96.481999999999999"/>
    <n v="46.06"/>
    <n v="50.421999999999997"/>
    <n v="0.52260525279326708"/>
    <n v="2026"/>
    <s v="Q2"/>
    <n v="5"/>
    <x v="4"/>
  </r>
  <r>
    <s v="01959"/>
    <x v="143"/>
    <x v="0"/>
    <x v="15"/>
    <x v="3"/>
    <x v="2"/>
    <x v="0"/>
    <x v="0"/>
    <n v="2"/>
    <n v="80.59"/>
    <n v="0.05"/>
    <n v="41.44"/>
    <n v="153.12100000000001"/>
    <n v="82.88"/>
    <n v="70.241000000000014"/>
    <n v="0.45872871781140412"/>
    <n v="2026"/>
    <s v="Q2"/>
    <n v="5"/>
    <x v="4"/>
  </r>
  <r>
    <s v="02089"/>
    <x v="143"/>
    <x v="0"/>
    <x v="15"/>
    <x v="3"/>
    <x v="1"/>
    <x v="4"/>
    <x v="14"/>
    <n v="3"/>
    <n v="35.75"/>
    <n v="0.15"/>
    <n v="13.54"/>
    <n v="91.162499999999994"/>
    <n v="40.619999999999997"/>
    <n v="50.542499999999997"/>
    <n v="0.55442204853969557"/>
    <n v="2026"/>
    <s v="Q2"/>
    <n v="5"/>
    <x v="4"/>
  </r>
  <r>
    <s v="02446"/>
    <x v="143"/>
    <x v="1"/>
    <x v="12"/>
    <x v="0"/>
    <x v="1"/>
    <x v="3"/>
    <x v="7"/>
    <n v="5"/>
    <n v="195.78"/>
    <n v="0.1"/>
    <n v="101.98"/>
    <n v="881.01"/>
    <n v="509.90000000000003"/>
    <n v="371.10999999999996"/>
    <n v="0.4212324491208953"/>
    <n v="2026"/>
    <s v="Q2"/>
    <n v="5"/>
    <x v="4"/>
  </r>
  <r>
    <s v="02847"/>
    <x v="143"/>
    <x v="3"/>
    <x v="13"/>
    <x v="0"/>
    <x v="0"/>
    <x v="3"/>
    <x v="19"/>
    <n v="2"/>
    <n v="125.95"/>
    <n v="0.05"/>
    <n v="61.74"/>
    <n v="239.30500000000001"/>
    <n v="123.48"/>
    <n v="115.825"/>
    <n v="0.48400576669940032"/>
    <n v="2026"/>
    <s v="Q2"/>
    <n v="5"/>
    <x v="4"/>
  </r>
  <r>
    <s v="03454"/>
    <x v="143"/>
    <x v="3"/>
    <x v="7"/>
    <x v="0"/>
    <x v="1"/>
    <x v="4"/>
    <x v="10"/>
    <n v="2"/>
    <n v="41.32"/>
    <n v="0"/>
    <n v="14.91"/>
    <n v="82.64"/>
    <n v="29.82"/>
    <n v="52.82"/>
    <n v="0.63915779283639884"/>
    <n v="2026"/>
    <s v="Q2"/>
    <n v="5"/>
    <x v="4"/>
  </r>
  <r>
    <s v="04472"/>
    <x v="143"/>
    <x v="3"/>
    <x v="8"/>
    <x v="3"/>
    <x v="1"/>
    <x v="1"/>
    <x v="3"/>
    <n v="2"/>
    <n v="144.01"/>
    <n v="0"/>
    <n v="79.37"/>
    <n v="288.02"/>
    <n v="158.74"/>
    <n v="129.27999999999997"/>
    <n v="0.44885771821401282"/>
    <n v="2026"/>
    <s v="Q2"/>
    <n v="5"/>
    <x v="4"/>
  </r>
  <r>
    <s v="04852"/>
    <x v="143"/>
    <x v="0"/>
    <x v="15"/>
    <x v="0"/>
    <x v="2"/>
    <x v="0"/>
    <x v="4"/>
    <n v="2"/>
    <n v="51.17"/>
    <n v="0.05"/>
    <n v="21.97"/>
    <n v="97.222999999999999"/>
    <n v="43.94"/>
    <n v="53.283000000000001"/>
    <n v="0.54804932989107513"/>
    <n v="2026"/>
    <s v="Q2"/>
    <n v="5"/>
    <x v="4"/>
  </r>
  <r>
    <s v="04959"/>
    <x v="143"/>
    <x v="0"/>
    <x v="0"/>
    <x v="1"/>
    <x v="2"/>
    <x v="3"/>
    <x v="13"/>
    <n v="6"/>
    <n v="83.58"/>
    <n v="0.2"/>
    <n v="40.5"/>
    <n v="401.18400000000003"/>
    <n v="243"/>
    <n v="158.18400000000003"/>
    <n v="0.39429289303661169"/>
    <n v="2026"/>
    <s v="Q2"/>
    <n v="5"/>
    <x v="4"/>
  </r>
  <r>
    <s v="05056"/>
    <x v="143"/>
    <x v="2"/>
    <x v="16"/>
    <x v="3"/>
    <x v="0"/>
    <x v="3"/>
    <x v="13"/>
    <n v="2"/>
    <n v="80.010000000000005"/>
    <n v="0"/>
    <n v="38.54"/>
    <n v="160.02000000000001"/>
    <n v="77.08"/>
    <n v="82.940000000000012"/>
    <n v="0.51831021122359711"/>
    <n v="2026"/>
    <s v="Q2"/>
    <n v="5"/>
    <x v="4"/>
  </r>
  <r>
    <s v="01152"/>
    <x v="144"/>
    <x v="3"/>
    <x v="7"/>
    <x v="0"/>
    <x v="1"/>
    <x v="1"/>
    <x v="1"/>
    <n v="2"/>
    <n v="94.4"/>
    <n v="0"/>
    <n v="46.39"/>
    <n v="188.8"/>
    <n v="92.78"/>
    <n v="96.02000000000001"/>
    <n v="0.50858050847457625"/>
    <n v="2026"/>
    <s v="Q2"/>
    <n v="5"/>
    <x v="4"/>
  </r>
  <r>
    <s v="03919"/>
    <x v="144"/>
    <x v="2"/>
    <x v="2"/>
    <x v="2"/>
    <x v="2"/>
    <x v="1"/>
    <x v="11"/>
    <n v="6"/>
    <n v="157.33000000000001"/>
    <n v="0"/>
    <n v="78.849999999999994"/>
    <n v="943.98"/>
    <n v="473.09999999999997"/>
    <n v="470.88000000000005"/>
    <n v="0.4988241276298227"/>
    <n v="2026"/>
    <s v="Q2"/>
    <n v="5"/>
    <x v="4"/>
  </r>
  <r>
    <s v="04202"/>
    <x v="144"/>
    <x v="2"/>
    <x v="3"/>
    <x v="0"/>
    <x v="1"/>
    <x v="3"/>
    <x v="19"/>
    <n v="1"/>
    <n v="125.44"/>
    <n v="0"/>
    <n v="59.92"/>
    <n v="125.44"/>
    <n v="59.92"/>
    <n v="65.52"/>
    <n v="0.5223214285714286"/>
    <n v="2026"/>
    <s v="Q2"/>
    <n v="5"/>
    <x v="4"/>
  </r>
  <r>
    <s v="04274"/>
    <x v="144"/>
    <x v="1"/>
    <x v="12"/>
    <x v="3"/>
    <x v="0"/>
    <x v="4"/>
    <x v="14"/>
    <n v="2"/>
    <n v="36.18"/>
    <n v="0"/>
    <n v="13.71"/>
    <n v="72.36"/>
    <n v="27.42"/>
    <n v="44.94"/>
    <n v="0.62106135986733002"/>
    <n v="2026"/>
    <s v="Q2"/>
    <n v="5"/>
    <x v="4"/>
  </r>
  <r>
    <s v="04364"/>
    <x v="144"/>
    <x v="0"/>
    <x v="15"/>
    <x v="2"/>
    <x v="0"/>
    <x v="4"/>
    <x v="10"/>
    <n v="1"/>
    <n v="41"/>
    <n v="0.05"/>
    <n v="14.51"/>
    <n v="38.949999999999996"/>
    <n v="14.51"/>
    <n v="24.439999999999998"/>
    <n v="0.62747111681643131"/>
    <n v="2026"/>
    <s v="Q2"/>
    <n v="5"/>
    <x v="4"/>
  </r>
  <r>
    <s v="04896"/>
    <x v="144"/>
    <x v="2"/>
    <x v="5"/>
    <x v="0"/>
    <x v="0"/>
    <x v="1"/>
    <x v="17"/>
    <n v="1"/>
    <n v="72.33"/>
    <n v="0.1"/>
    <n v="32.61"/>
    <n v="65.096999999999994"/>
    <n v="32.61"/>
    <n v="32.486999999999995"/>
    <n v="0.49905525600258072"/>
    <n v="2026"/>
    <s v="Q2"/>
    <n v="5"/>
    <x v="4"/>
  </r>
  <r>
    <s v="05109"/>
    <x v="144"/>
    <x v="3"/>
    <x v="4"/>
    <x v="0"/>
    <x v="2"/>
    <x v="3"/>
    <x v="19"/>
    <n v="2"/>
    <n v="125.42"/>
    <n v="0"/>
    <n v="62.28"/>
    <n v="250.84"/>
    <n v="124.56"/>
    <n v="126.28"/>
    <n v="0.50342848030617127"/>
    <n v="2026"/>
    <s v="Q2"/>
    <n v="5"/>
    <x v="4"/>
  </r>
  <r>
    <s v="00289"/>
    <x v="145"/>
    <x v="0"/>
    <x v="15"/>
    <x v="0"/>
    <x v="2"/>
    <x v="0"/>
    <x v="6"/>
    <n v="2"/>
    <n v="41.29"/>
    <n v="0.15"/>
    <n v="16.43"/>
    <n v="70.192999999999998"/>
    <n v="32.86"/>
    <n v="37.332999999999998"/>
    <n v="0.531862151496588"/>
    <n v="2026"/>
    <s v="Q2"/>
    <n v="5"/>
    <x v="4"/>
  </r>
  <r>
    <s v="04092"/>
    <x v="145"/>
    <x v="3"/>
    <x v="8"/>
    <x v="1"/>
    <x v="2"/>
    <x v="2"/>
    <x v="15"/>
    <n v="8"/>
    <n v="131.4"/>
    <n v="0.05"/>
    <n v="66.489999999999995"/>
    <n v="998.64"/>
    <n v="531.91999999999996"/>
    <n v="466.72"/>
    <n v="0.46735560362092449"/>
    <n v="2026"/>
    <s v="Q2"/>
    <n v="5"/>
    <x v="4"/>
  </r>
  <r>
    <s v="04727"/>
    <x v="145"/>
    <x v="2"/>
    <x v="16"/>
    <x v="0"/>
    <x v="1"/>
    <x v="1"/>
    <x v="3"/>
    <n v="4"/>
    <n v="140.66999999999999"/>
    <n v="0"/>
    <n v="80.72"/>
    <n v="562.67999999999995"/>
    <n v="322.88"/>
    <n v="239.79999999999995"/>
    <n v="0.42617473519584842"/>
    <n v="2026"/>
    <s v="Q2"/>
    <n v="5"/>
    <x v="4"/>
  </r>
  <r>
    <s v="04753"/>
    <x v="145"/>
    <x v="3"/>
    <x v="8"/>
    <x v="0"/>
    <x v="0"/>
    <x v="4"/>
    <x v="14"/>
    <n v="1"/>
    <n v="36.659999999999997"/>
    <n v="0.05"/>
    <n v="13.51"/>
    <n v="34.826999999999998"/>
    <n v="13.51"/>
    <n v="21.317"/>
    <n v="0.61208257960777557"/>
    <n v="2026"/>
    <s v="Q2"/>
    <n v="5"/>
    <x v="4"/>
  </r>
  <r>
    <s v="00942"/>
    <x v="146"/>
    <x v="3"/>
    <x v="4"/>
    <x v="0"/>
    <x v="0"/>
    <x v="2"/>
    <x v="9"/>
    <n v="1"/>
    <n v="46.28"/>
    <n v="0.05"/>
    <n v="17.95"/>
    <n v="43.966000000000001"/>
    <n v="17.95"/>
    <n v="26.016000000000002"/>
    <n v="0.591729973161079"/>
    <n v="2026"/>
    <s v="Q2"/>
    <n v="5"/>
    <x v="4"/>
  </r>
  <r>
    <s v="01755"/>
    <x v="146"/>
    <x v="3"/>
    <x v="13"/>
    <x v="3"/>
    <x v="0"/>
    <x v="1"/>
    <x v="1"/>
    <n v="2"/>
    <n v="92.12"/>
    <n v="0"/>
    <n v="46.64"/>
    <n v="184.24"/>
    <n v="93.28"/>
    <n v="90.960000000000008"/>
    <n v="0.49370386452453324"/>
    <n v="2026"/>
    <s v="Q2"/>
    <n v="5"/>
    <x v="4"/>
  </r>
  <r>
    <s v="03073"/>
    <x v="146"/>
    <x v="3"/>
    <x v="13"/>
    <x v="0"/>
    <x v="0"/>
    <x v="4"/>
    <x v="10"/>
    <n v="3"/>
    <n v="39.549999999999997"/>
    <n v="0"/>
    <n v="14.87"/>
    <n v="118.64999999999999"/>
    <n v="44.61"/>
    <n v="74.039999999999992"/>
    <n v="0.6240202275600506"/>
    <n v="2026"/>
    <s v="Q2"/>
    <n v="5"/>
    <x v="4"/>
  </r>
  <r>
    <s v="04230"/>
    <x v="146"/>
    <x v="0"/>
    <x v="0"/>
    <x v="2"/>
    <x v="1"/>
    <x v="0"/>
    <x v="0"/>
    <n v="1"/>
    <n v="83.3"/>
    <n v="0"/>
    <n v="41.93"/>
    <n v="83.3"/>
    <n v="41.93"/>
    <n v="41.37"/>
    <n v="0.49663865546218489"/>
    <n v="2026"/>
    <s v="Q2"/>
    <n v="5"/>
    <x v="4"/>
  </r>
  <r>
    <s v="00644"/>
    <x v="147"/>
    <x v="3"/>
    <x v="13"/>
    <x v="2"/>
    <x v="1"/>
    <x v="1"/>
    <x v="1"/>
    <n v="2"/>
    <n v="93.84"/>
    <n v="0"/>
    <n v="44.72"/>
    <n v="187.68"/>
    <n v="89.44"/>
    <n v="98.240000000000009"/>
    <n v="0.52344416027280483"/>
    <n v="2026"/>
    <s v="Q2"/>
    <n v="5"/>
    <x v="4"/>
  </r>
  <r>
    <s v="01122"/>
    <x v="147"/>
    <x v="2"/>
    <x v="16"/>
    <x v="0"/>
    <x v="0"/>
    <x v="0"/>
    <x v="4"/>
    <n v="2"/>
    <n v="51.25"/>
    <n v="0"/>
    <n v="22.57"/>
    <n v="102.5"/>
    <n v="45.14"/>
    <n v="57.36"/>
    <n v="0.55960975609756092"/>
    <n v="2026"/>
    <s v="Q2"/>
    <n v="5"/>
    <x v="4"/>
  </r>
  <r>
    <s v="02019"/>
    <x v="147"/>
    <x v="3"/>
    <x v="13"/>
    <x v="1"/>
    <x v="2"/>
    <x v="0"/>
    <x v="0"/>
    <n v="8"/>
    <n v="80.13"/>
    <n v="0.1"/>
    <n v="43.8"/>
    <n v="576.93600000000004"/>
    <n v="350.4"/>
    <n v="226.53600000000006"/>
    <n v="0.39265360455925796"/>
    <n v="2026"/>
    <s v="Q2"/>
    <n v="5"/>
    <x v="4"/>
  </r>
  <r>
    <s v="02432"/>
    <x v="147"/>
    <x v="1"/>
    <x v="12"/>
    <x v="0"/>
    <x v="0"/>
    <x v="4"/>
    <x v="10"/>
    <n v="1"/>
    <n v="41.13"/>
    <n v="0"/>
    <n v="14.8"/>
    <n v="41.13"/>
    <n v="14.8"/>
    <n v="26.330000000000002"/>
    <n v="0.64016532944322879"/>
    <n v="2026"/>
    <s v="Q2"/>
    <n v="5"/>
    <x v="4"/>
  </r>
  <r>
    <s v="02989"/>
    <x v="147"/>
    <x v="3"/>
    <x v="13"/>
    <x v="0"/>
    <x v="0"/>
    <x v="3"/>
    <x v="13"/>
    <n v="1"/>
    <n v="81.28"/>
    <n v="0.15"/>
    <n v="39.020000000000003"/>
    <n v="69.087999999999994"/>
    <n v="39.020000000000003"/>
    <n v="30.067999999999991"/>
    <n v="0.43521306160259371"/>
    <n v="2026"/>
    <s v="Q2"/>
    <n v="5"/>
    <x v="4"/>
  </r>
  <r>
    <s v="03019"/>
    <x v="147"/>
    <x v="2"/>
    <x v="3"/>
    <x v="0"/>
    <x v="2"/>
    <x v="2"/>
    <x v="9"/>
    <n v="1"/>
    <n v="46.19"/>
    <n v="0"/>
    <n v="18.329999999999998"/>
    <n v="46.19"/>
    <n v="18.329999999999998"/>
    <n v="27.86"/>
    <n v="0.60316085732842606"/>
    <n v="2026"/>
    <s v="Q2"/>
    <n v="5"/>
    <x v="4"/>
  </r>
  <r>
    <s v="03798"/>
    <x v="147"/>
    <x v="3"/>
    <x v="8"/>
    <x v="0"/>
    <x v="0"/>
    <x v="1"/>
    <x v="11"/>
    <n v="3"/>
    <n v="156.58000000000001"/>
    <n v="0"/>
    <n v="79.099999999999994"/>
    <n v="469.74"/>
    <n v="237.29999999999998"/>
    <n v="232.44000000000003"/>
    <n v="0.49482692553327379"/>
    <n v="2026"/>
    <s v="Q2"/>
    <n v="5"/>
    <x v="4"/>
  </r>
  <r>
    <s v="03862"/>
    <x v="147"/>
    <x v="3"/>
    <x v="13"/>
    <x v="3"/>
    <x v="1"/>
    <x v="4"/>
    <x v="12"/>
    <n v="1"/>
    <n v="123.91"/>
    <n v="0"/>
    <n v="68.89"/>
    <n v="123.91"/>
    <n v="68.89"/>
    <n v="55.019999999999996"/>
    <n v="0.44403195867968687"/>
    <n v="2026"/>
    <s v="Q2"/>
    <n v="5"/>
    <x v="4"/>
  </r>
  <r>
    <s v="04281"/>
    <x v="147"/>
    <x v="2"/>
    <x v="2"/>
    <x v="3"/>
    <x v="1"/>
    <x v="0"/>
    <x v="4"/>
    <n v="1"/>
    <n v="50.64"/>
    <n v="0"/>
    <n v="22.97"/>
    <n v="50.64"/>
    <n v="22.97"/>
    <n v="27.67"/>
    <n v="0.54640600315955767"/>
    <n v="2026"/>
    <s v="Q2"/>
    <n v="5"/>
    <x v="4"/>
  </r>
  <r>
    <s v="00191"/>
    <x v="148"/>
    <x v="2"/>
    <x v="5"/>
    <x v="0"/>
    <x v="0"/>
    <x v="1"/>
    <x v="17"/>
    <n v="2"/>
    <n v="70.48"/>
    <n v="0.1"/>
    <n v="33.229999999999997"/>
    <n v="126.864"/>
    <n v="66.459999999999994"/>
    <n v="60.404000000000011"/>
    <n v="0.47613192079707412"/>
    <n v="2026"/>
    <s v="Q2"/>
    <n v="5"/>
    <x v="4"/>
  </r>
  <r>
    <s v="01039"/>
    <x v="148"/>
    <x v="1"/>
    <x v="11"/>
    <x v="3"/>
    <x v="1"/>
    <x v="0"/>
    <x v="6"/>
    <n v="1"/>
    <n v="41.27"/>
    <n v="0.05"/>
    <n v="17.149999999999999"/>
    <n v="39.206499999999998"/>
    <n v="17.149999999999999"/>
    <n v="22.0565"/>
    <n v="0.56257253261576523"/>
    <n v="2026"/>
    <s v="Q2"/>
    <n v="5"/>
    <x v="4"/>
  </r>
  <r>
    <s v="02641"/>
    <x v="148"/>
    <x v="0"/>
    <x v="15"/>
    <x v="3"/>
    <x v="0"/>
    <x v="4"/>
    <x v="14"/>
    <n v="2"/>
    <n v="36.9"/>
    <n v="0"/>
    <n v="14.07"/>
    <n v="73.8"/>
    <n v="28.14"/>
    <n v="45.66"/>
    <n v="0.61869918699186988"/>
    <n v="2026"/>
    <s v="Q2"/>
    <n v="5"/>
    <x v="4"/>
  </r>
  <r>
    <s v="03058"/>
    <x v="148"/>
    <x v="1"/>
    <x v="11"/>
    <x v="0"/>
    <x v="0"/>
    <x v="3"/>
    <x v="7"/>
    <n v="1"/>
    <n v="196.91"/>
    <n v="0"/>
    <n v="106.31"/>
    <n v="196.91"/>
    <n v="106.31"/>
    <n v="90.6"/>
    <n v="0.46010867909197095"/>
    <n v="2026"/>
    <s v="Q2"/>
    <n v="5"/>
    <x v="4"/>
  </r>
  <r>
    <s v="03110"/>
    <x v="148"/>
    <x v="1"/>
    <x v="6"/>
    <x v="2"/>
    <x v="2"/>
    <x v="4"/>
    <x v="14"/>
    <n v="3"/>
    <n v="35.79"/>
    <n v="0"/>
    <n v="13.67"/>
    <n v="107.37"/>
    <n v="41.01"/>
    <n v="66.360000000000014"/>
    <n v="0.61804973456272716"/>
    <n v="2026"/>
    <s v="Q2"/>
    <n v="5"/>
    <x v="4"/>
  </r>
  <r>
    <s v="03981"/>
    <x v="148"/>
    <x v="3"/>
    <x v="13"/>
    <x v="0"/>
    <x v="1"/>
    <x v="0"/>
    <x v="0"/>
    <n v="2"/>
    <n v="82.22"/>
    <n v="0.05"/>
    <n v="42.35"/>
    <n v="156.21799999999999"/>
    <n v="84.7"/>
    <n v="71.517999999999986"/>
    <n v="0.45780895927485943"/>
    <n v="2026"/>
    <s v="Q2"/>
    <n v="5"/>
    <x v="4"/>
  </r>
  <r>
    <s v="04663"/>
    <x v="148"/>
    <x v="2"/>
    <x v="5"/>
    <x v="0"/>
    <x v="1"/>
    <x v="0"/>
    <x v="6"/>
    <n v="1"/>
    <n v="40.57"/>
    <n v="0"/>
    <n v="16.809999999999999"/>
    <n v="40.57"/>
    <n v="16.809999999999999"/>
    <n v="23.76"/>
    <n v="0.58565442445156524"/>
    <n v="2026"/>
    <s v="Q2"/>
    <n v="5"/>
    <x v="4"/>
  </r>
  <r>
    <s v="05021"/>
    <x v="148"/>
    <x v="2"/>
    <x v="10"/>
    <x v="2"/>
    <x v="0"/>
    <x v="3"/>
    <x v="7"/>
    <n v="1"/>
    <n v="191.62"/>
    <n v="0.05"/>
    <n v="106.15"/>
    <n v="182.03899999999999"/>
    <n v="106.15"/>
    <n v="75.888999999999982"/>
    <n v="0.41688319535923613"/>
    <n v="2026"/>
    <s v="Q2"/>
    <n v="5"/>
    <x v="4"/>
  </r>
  <r>
    <s v="05107"/>
    <x v="148"/>
    <x v="1"/>
    <x v="6"/>
    <x v="3"/>
    <x v="0"/>
    <x v="1"/>
    <x v="11"/>
    <n v="1"/>
    <n v="154.07"/>
    <n v="0.05"/>
    <n v="78.400000000000006"/>
    <n v="146.36649999999997"/>
    <n v="78.400000000000006"/>
    <n v="67.966499999999968"/>
    <n v="0.46435830603314271"/>
    <n v="2026"/>
    <s v="Q2"/>
    <n v="5"/>
    <x v="4"/>
  </r>
  <r>
    <s v="00454"/>
    <x v="149"/>
    <x v="2"/>
    <x v="10"/>
    <x v="3"/>
    <x v="0"/>
    <x v="3"/>
    <x v="19"/>
    <n v="1"/>
    <n v="120.8"/>
    <n v="0"/>
    <n v="61.4"/>
    <n v="120.8"/>
    <n v="61.4"/>
    <n v="59.4"/>
    <n v="0.49172185430463577"/>
    <n v="2026"/>
    <s v="Q2"/>
    <n v="5"/>
    <x v="4"/>
  </r>
  <r>
    <s v="00873"/>
    <x v="149"/>
    <x v="2"/>
    <x v="10"/>
    <x v="0"/>
    <x v="2"/>
    <x v="0"/>
    <x v="6"/>
    <n v="1"/>
    <n v="40.15"/>
    <n v="0"/>
    <n v="16.82"/>
    <n v="40.15"/>
    <n v="16.82"/>
    <n v="23.33"/>
    <n v="0.58107098381070976"/>
    <n v="2026"/>
    <s v="Q2"/>
    <n v="5"/>
    <x v="4"/>
  </r>
  <r>
    <s v="01116"/>
    <x v="149"/>
    <x v="1"/>
    <x v="12"/>
    <x v="1"/>
    <x v="2"/>
    <x v="2"/>
    <x v="15"/>
    <n v="5"/>
    <n v="134.4"/>
    <n v="0.15"/>
    <n v="67.709999999999994"/>
    <n v="571.19999999999993"/>
    <n v="338.54999999999995"/>
    <n v="232.64999999999998"/>
    <n v="0.40730042016806722"/>
    <n v="2026"/>
    <s v="Q2"/>
    <n v="5"/>
    <x v="4"/>
  </r>
  <r>
    <s v="01206"/>
    <x v="149"/>
    <x v="3"/>
    <x v="13"/>
    <x v="0"/>
    <x v="0"/>
    <x v="2"/>
    <x v="2"/>
    <n v="2"/>
    <n v="37.130000000000003"/>
    <n v="0.05"/>
    <n v="13.44"/>
    <n v="70.546999999999997"/>
    <n v="26.88"/>
    <n v="43.667000000000002"/>
    <n v="0.6189774193091131"/>
    <n v="2026"/>
    <s v="Q2"/>
    <n v="5"/>
    <x v="4"/>
  </r>
  <r>
    <s v="01576"/>
    <x v="149"/>
    <x v="1"/>
    <x v="1"/>
    <x v="0"/>
    <x v="2"/>
    <x v="3"/>
    <x v="19"/>
    <n v="6"/>
    <n v="123.82"/>
    <n v="0"/>
    <n v="61.91"/>
    <n v="742.92"/>
    <n v="371.46"/>
    <n v="371.46"/>
    <n v="0.5"/>
    <n v="2026"/>
    <s v="Q2"/>
    <n v="5"/>
    <x v="4"/>
  </r>
  <r>
    <s v="02634"/>
    <x v="149"/>
    <x v="2"/>
    <x v="16"/>
    <x v="3"/>
    <x v="0"/>
    <x v="2"/>
    <x v="2"/>
    <n v="2"/>
    <n v="36.94"/>
    <n v="0.05"/>
    <n v="13.82"/>
    <n v="70.185999999999993"/>
    <n v="27.64"/>
    <n v="42.545999999999992"/>
    <n v="0.60618926851508848"/>
    <n v="2026"/>
    <s v="Q2"/>
    <n v="5"/>
    <x v="4"/>
  </r>
  <r>
    <s v="02649"/>
    <x v="149"/>
    <x v="0"/>
    <x v="0"/>
    <x v="0"/>
    <x v="1"/>
    <x v="3"/>
    <x v="7"/>
    <n v="3"/>
    <n v="199.17"/>
    <n v="0.05"/>
    <n v="105.24"/>
    <n v="567.6345"/>
    <n v="315.71999999999997"/>
    <n v="251.91450000000003"/>
    <n v="0.4437970207941907"/>
    <n v="2026"/>
    <s v="Q2"/>
    <n v="5"/>
    <x v="4"/>
  </r>
  <r>
    <s v="02774"/>
    <x v="149"/>
    <x v="0"/>
    <x v="9"/>
    <x v="0"/>
    <x v="0"/>
    <x v="3"/>
    <x v="13"/>
    <n v="3"/>
    <n v="83.17"/>
    <n v="0"/>
    <n v="40.520000000000003"/>
    <n v="249.51"/>
    <n v="121.56"/>
    <n v="127.94999999999999"/>
    <n v="0.51280509799206442"/>
    <n v="2026"/>
    <s v="Q2"/>
    <n v="5"/>
    <x v="4"/>
  </r>
  <r>
    <s v="03037"/>
    <x v="149"/>
    <x v="1"/>
    <x v="6"/>
    <x v="0"/>
    <x v="2"/>
    <x v="2"/>
    <x v="9"/>
    <n v="1"/>
    <n v="45.8"/>
    <n v="0.05"/>
    <n v="17.88"/>
    <n v="43.51"/>
    <n v="17.88"/>
    <n v="25.63"/>
    <n v="0.58905998621006661"/>
    <n v="2026"/>
    <s v="Q2"/>
    <n v="5"/>
    <x v="4"/>
  </r>
  <r>
    <s v="03138"/>
    <x v="149"/>
    <x v="2"/>
    <x v="2"/>
    <x v="3"/>
    <x v="0"/>
    <x v="1"/>
    <x v="11"/>
    <n v="1"/>
    <n v="154.85"/>
    <n v="0"/>
    <n v="80.17"/>
    <n v="154.85"/>
    <n v="80.17"/>
    <n v="74.679999999999993"/>
    <n v="0.48227316758153049"/>
    <n v="2026"/>
    <s v="Q2"/>
    <n v="5"/>
    <x v="4"/>
  </r>
  <r>
    <s v="03228"/>
    <x v="149"/>
    <x v="3"/>
    <x v="13"/>
    <x v="0"/>
    <x v="2"/>
    <x v="3"/>
    <x v="7"/>
    <n v="1"/>
    <n v="194.99"/>
    <n v="0"/>
    <n v="101.21"/>
    <n v="194.99"/>
    <n v="101.21"/>
    <n v="93.780000000000015"/>
    <n v="0.48094774090979031"/>
    <n v="2026"/>
    <s v="Q2"/>
    <n v="5"/>
    <x v="4"/>
  </r>
  <r>
    <s v="03401"/>
    <x v="149"/>
    <x v="2"/>
    <x v="10"/>
    <x v="0"/>
    <x v="0"/>
    <x v="4"/>
    <x v="14"/>
    <n v="1"/>
    <n v="36.31"/>
    <n v="0"/>
    <n v="13.93"/>
    <n v="36.31"/>
    <n v="13.93"/>
    <n v="22.380000000000003"/>
    <n v="0.61635912971633167"/>
    <n v="2026"/>
    <s v="Q2"/>
    <n v="5"/>
    <x v="4"/>
  </r>
  <r>
    <s v="03511"/>
    <x v="149"/>
    <x v="0"/>
    <x v="0"/>
    <x v="0"/>
    <x v="0"/>
    <x v="2"/>
    <x v="9"/>
    <n v="1"/>
    <n v="47.19"/>
    <n v="0"/>
    <n v="18.54"/>
    <n v="47.19"/>
    <n v="18.54"/>
    <n v="28.65"/>
    <n v="0.60712015257469798"/>
    <n v="2026"/>
    <s v="Q2"/>
    <n v="5"/>
    <x v="4"/>
  </r>
  <r>
    <s v="04485"/>
    <x v="149"/>
    <x v="3"/>
    <x v="8"/>
    <x v="0"/>
    <x v="1"/>
    <x v="4"/>
    <x v="12"/>
    <n v="1"/>
    <n v="124.14"/>
    <n v="0"/>
    <n v="70.900000000000006"/>
    <n v="124.14"/>
    <n v="70.900000000000006"/>
    <n v="53.239999999999995"/>
    <n v="0.42887062993394548"/>
    <n v="2026"/>
    <s v="Q2"/>
    <n v="5"/>
    <x v="4"/>
  </r>
  <r>
    <s v="00447"/>
    <x v="150"/>
    <x v="3"/>
    <x v="8"/>
    <x v="0"/>
    <x v="0"/>
    <x v="2"/>
    <x v="15"/>
    <n v="1"/>
    <n v="131.94999999999999"/>
    <n v="0"/>
    <n v="65.17"/>
    <n v="131.94999999999999"/>
    <n v="65.17"/>
    <n v="66.779999999999987"/>
    <n v="0.50610079575596811"/>
    <n v="2026"/>
    <s v="Q2"/>
    <n v="5"/>
    <x v="4"/>
  </r>
  <r>
    <s v="01208"/>
    <x v="150"/>
    <x v="3"/>
    <x v="8"/>
    <x v="3"/>
    <x v="1"/>
    <x v="0"/>
    <x v="8"/>
    <n v="1"/>
    <n v="102.24"/>
    <n v="0"/>
    <n v="50.75"/>
    <n v="102.24"/>
    <n v="50.75"/>
    <n v="51.489999999999995"/>
    <n v="0.50361893583724571"/>
    <n v="2026"/>
    <s v="Q2"/>
    <n v="5"/>
    <x v="4"/>
  </r>
  <r>
    <s v="01355"/>
    <x v="150"/>
    <x v="3"/>
    <x v="13"/>
    <x v="3"/>
    <x v="1"/>
    <x v="1"/>
    <x v="11"/>
    <n v="2"/>
    <n v="152.07"/>
    <n v="0"/>
    <n v="76.849999999999994"/>
    <n v="304.14"/>
    <n v="153.69999999999999"/>
    <n v="150.44"/>
    <n v="0.49464062602748737"/>
    <n v="2026"/>
    <s v="Q2"/>
    <n v="5"/>
    <x v="4"/>
  </r>
  <r>
    <s v="01474"/>
    <x v="150"/>
    <x v="2"/>
    <x v="3"/>
    <x v="0"/>
    <x v="1"/>
    <x v="3"/>
    <x v="19"/>
    <n v="2"/>
    <n v="123.34"/>
    <n v="0.05"/>
    <n v="58.96"/>
    <n v="234.346"/>
    <n v="117.92"/>
    <n v="116.426"/>
    <n v="0.49681240558831813"/>
    <n v="2026"/>
    <s v="Q2"/>
    <n v="5"/>
    <x v="4"/>
  </r>
  <r>
    <s v="01625"/>
    <x v="150"/>
    <x v="2"/>
    <x v="2"/>
    <x v="2"/>
    <x v="0"/>
    <x v="1"/>
    <x v="11"/>
    <n v="1"/>
    <n v="155.81"/>
    <n v="0"/>
    <n v="80.31"/>
    <n v="155.81"/>
    <n v="80.31"/>
    <n v="75.5"/>
    <n v="0.48456453372697517"/>
    <n v="2026"/>
    <s v="Q2"/>
    <n v="5"/>
    <x v="4"/>
  </r>
  <r>
    <s v="01877"/>
    <x v="150"/>
    <x v="2"/>
    <x v="16"/>
    <x v="0"/>
    <x v="0"/>
    <x v="2"/>
    <x v="18"/>
    <n v="1"/>
    <n v="163.19"/>
    <n v="0.05"/>
    <n v="87.95"/>
    <n v="155.03049999999999"/>
    <n v="87.95"/>
    <n v="67.080499999999986"/>
    <n v="0.4326922766810401"/>
    <n v="2026"/>
    <s v="Q2"/>
    <n v="5"/>
    <x v="4"/>
  </r>
  <r>
    <s v="01978"/>
    <x v="150"/>
    <x v="1"/>
    <x v="12"/>
    <x v="0"/>
    <x v="0"/>
    <x v="1"/>
    <x v="3"/>
    <n v="1"/>
    <n v="147.30000000000001"/>
    <n v="0.05"/>
    <n v="81.510000000000005"/>
    <n v="139.935"/>
    <n v="81.510000000000005"/>
    <n v="58.424999999999997"/>
    <n v="0.41751527494908347"/>
    <n v="2026"/>
    <s v="Q2"/>
    <n v="5"/>
    <x v="4"/>
  </r>
  <r>
    <s v="03616"/>
    <x v="150"/>
    <x v="2"/>
    <x v="2"/>
    <x v="0"/>
    <x v="0"/>
    <x v="4"/>
    <x v="12"/>
    <n v="5"/>
    <n v="126.16"/>
    <n v="0"/>
    <n v="68.59"/>
    <n v="630.79999999999995"/>
    <n v="342.95000000000005"/>
    <n v="287.84999999999991"/>
    <n v="0.45632530120481918"/>
    <n v="2026"/>
    <s v="Q2"/>
    <n v="5"/>
    <x v="4"/>
  </r>
  <r>
    <s v="03992"/>
    <x v="150"/>
    <x v="3"/>
    <x v="8"/>
    <x v="0"/>
    <x v="1"/>
    <x v="2"/>
    <x v="18"/>
    <n v="2"/>
    <n v="163.57"/>
    <n v="0"/>
    <n v="85.72"/>
    <n v="327.14"/>
    <n v="171.44"/>
    <n v="155.69999999999999"/>
    <n v="0.47594302133643085"/>
    <n v="2026"/>
    <s v="Q2"/>
    <n v="5"/>
    <x v="4"/>
  </r>
  <r>
    <s v="04091"/>
    <x v="150"/>
    <x v="2"/>
    <x v="16"/>
    <x v="0"/>
    <x v="1"/>
    <x v="1"/>
    <x v="3"/>
    <n v="1"/>
    <n v="142.06"/>
    <n v="0"/>
    <n v="77.36"/>
    <n v="142.06"/>
    <n v="77.36"/>
    <n v="64.7"/>
    <n v="0.45544136280444886"/>
    <n v="2026"/>
    <s v="Q2"/>
    <n v="5"/>
    <x v="4"/>
  </r>
  <r>
    <s v="04204"/>
    <x v="150"/>
    <x v="1"/>
    <x v="11"/>
    <x v="0"/>
    <x v="1"/>
    <x v="0"/>
    <x v="0"/>
    <n v="1"/>
    <n v="81.37"/>
    <n v="0"/>
    <n v="42.01"/>
    <n v="81.37"/>
    <n v="42.01"/>
    <n v="39.360000000000007"/>
    <n v="0.48371635737986979"/>
    <n v="2026"/>
    <s v="Q2"/>
    <n v="5"/>
    <x v="4"/>
  </r>
  <r>
    <s v="04234"/>
    <x v="150"/>
    <x v="3"/>
    <x v="8"/>
    <x v="2"/>
    <x v="1"/>
    <x v="3"/>
    <x v="19"/>
    <n v="1"/>
    <n v="120.75"/>
    <n v="0"/>
    <n v="61.21"/>
    <n v="120.75"/>
    <n v="61.21"/>
    <n v="59.54"/>
    <n v="0.49308488612836437"/>
    <n v="2026"/>
    <s v="Q2"/>
    <n v="5"/>
    <x v="4"/>
  </r>
  <r>
    <s v="04696"/>
    <x v="150"/>
    <x v="1"/>
    <x v="14"/>
    <x v="0"/>
    <x v="1"/>
    <x v="0"/>
    <x v="0"/>
    <n v="4"/>
    <n v="81.790000000000006"/>
    <n v="0"/>
    <n v="42.96"/>
    <n v="327.16000000000003"/>
    <n v="171.84"/>
    <n v="155.32000000000002"/>
    <n v="0.47475241472062601"/>
    <n v="2026"/>
    <s v="Q2"/>
    <n v="5"/>
    <x v="4"/>
  </r>
  <r>
    <s v="04755"/>
    <x v="150"/>
    <x v="0"/>
    <x v="15"/>
    <x v="0"/>
    <x v="1"/>
    <x v="3"/>
    <x v="13"/>
    <n v="1"/>
    <n v="81.2"/>
    <n v="0.1"/>
    <n v="40.270000000000003"/>
    <n v="73.08"/>
    <n v="40.270000000000003"/>
    <n v="32.809999999999995"/>
    <n v="0.44896004378762994"/>
    <n v="2026"/>
    <s v="Q2"/>
    <n v="5"/>
    <x v="4"/>
  </r>
  <r>
    <s v="05090"/>
    <x v="150"/>
    <x v="1"/>
    <x v="1"/>
    <x v="3"/>
    <x v="1"/>
    <x v="2"/>
    <x v="9"/>
    <n v="2"/>
    <n v="46.52"/>
    <n v="0.05"/>
    <n v="18.739999999999998"/>
    <n v="88.388000000000005"/>
    <n v="37.479999999999997"/>
    <n v="50.908000000000008"/>
    <n v="0.57596053762954258"/>
    <n v="2026"/>
    <s v="Q2"/>
    <n v="5"/>
    <x v="4"/>
  </r>
  <r>
    <s v="00027"/>
    <x v="151"/>
    <x v="3"/>
    <x v="13"/>
    <x v="0"/>
    <x v="0"/>
    <x v="3"/>
    <x v="7"/>
    <n v="1"/>
    <n v="195.22"/>
    <n v="0"/>
    <n v="105.91"/>
    <n v="195.22"/>
    <n v="105.91"/>
    <n v="89.31"/>
    <n v="0.45748386435816002"/>
    <n v="2026"/>
    <s v="Q2"/>
    <n v="6"/>
    <x v="5"/>
  </r>
  <r>
    <s v="00463"/>
    <x v="151"/>
    <x v="3"/>
    <x v="4"/>
    <x v="0"/>
    <x v="1"/>
    <x v="0"/>
    <x v="6"/>
    <n v="1"/>
    <n v="40.71"/>
    <n v="0.05"/>
    <n v="16.559999999999999"/>
    <n v="38.674500000000002"/>
    <n v="16.559999999999999"/>
    <n v="22.114500000000003"/>
    <n v="0.57181088314005357"/>
    <n v="2026"/>
    <s v="Q2"/>
    <n v="6"/>
    <x v="5"/>
  </r>
  <r>
    <s v="00653"/>
    <x v="151"/>
    <x v="1"/>
    <x v="11"/>
    <x v="0"/>
    <x v="0"/>
    <x v="4"/>
    <x v="10"/>
    <n v="1"/>
    <n v="41.26"/>
    <n v="0.05"/>
    <n v="14.32"/>
    <n v="39.196999999999996"/>
    <n v="14.32"/>
    <n v="24.876999999999995"/>
    <n v="0.63466591831007468"/>
    <n v="2026"/>
    <s v="Q2"/>
    <n v="6"/>
    <x v="5"/>
  </r>
  <r>
    <s v="01485"/>
    <x v="151"/>
    <x v="1"/>
    <x v="11"/>
    <x v="2"/>
    <x v="1"/>
    <x v="4"/>
    <x v="10"/>
    <n v="2"/>
    <n v="40.840000000000003"/>
    <n v="0"/>
    <n v="14.48"/>
    <n v="81.680000000000007"/>
    <n v="28.96"/>
    <n v="52.720000000000006"/>
    <n v="0.64544564152791384"/>
    <n v="2026"/>
    <s v="Q2"/>
    <n v="6"/>
    <x v="5"/>
  </r>
  <r>
    <s v="01925"/>
    <x v="151"/>
    <x v="3"/>
    <x v="4"/>
    <x v="0"/>
    <x v="0"/>
    <x v="1"/>
    <x v="3"/>
    <n v="1"/>
    <n v="143.32"/>
    <n v="0"/>
    <n v="80.36"/>
    <n v="143.32"/>
    <n v="80.36"/>
    <n v="62.959999999999994"/>
    <n v="0.43929667876081496"/>
    <n v="2026"/>
    <s v="Q2"/>
    <n v="6"/>
    <x v="5"/>
  </r>
  <r>
    <s v="01952"/>
    <x v="151"/>
    <x v="0"/>
    <x v="15"/>
    <x v="0"/>
    <x v="1"/>
    <x v="1"/>
    <x v="11"/>
    <n v="2"/>
    <n v="156.31"/>
    <n v="0"/>
    <n v="79.87"/>
    <n v="312.62"/>
    <n v="159.74"/>
    <n v="152.88"/>
    <n v="0.4890282131661442"/>
    <n v="2026"/>
    <s v="Q2"/>
    <n v="6"/>
    <x v="5"/>
  </r>
  <r>
    <s v="02010"/>
    <x v="151"/>
    <x v="3"/>
    <x v="8"/>
    <x v="0"/>
    <x v="1"/>
    <x v="0"/>
    <x v="8"/>
    <n v="3"/>
    <n v="100.69"/>
    <n v="0.1"/>
    <n v="51.31"/>
    <n v="271.863"/>
    <n v="153.93"/>
    <n v="117.93299999999999"/>
    <n v="0.43379569856876438"/>
    <n v="2026"/>
    <s v="Q2"/>
    <n v="6"/>
    <x v="5"/>
  </r>
  <r>
    <s v="02114"/>
    <x v="151"/>
    <x v="3"/>
    <x v="13"/>
    <x v="2"/>
    <x v="2"/>
    <x v="2"/>
    <x v="9"/>
    <n v="2"/>
    <n v="45.54"/>
    <n v="0.1"/>
    <n v="18.309999999999999"/>
    <n v="81.971999999999994"/>
    <n v="36.619999999999997"/>
    <n v="45.351999999999997"/>
    <n v="0.5532620894939736"/>
    <n v="2026"/>
    <s v="Q2"/>
    <n v="6"/>
    <x v="5"/>
  </r>
  <r>
    <s v="03104"/>
    <x v="151"/>
    <x v="2"/>
    <x v="3"/>
    <x v="1"/>
    <x v="2"/>
    <x v="1"/>
    <x v="11"/>
    <n v="5"/>
    <n v="153.97"/>
    <n v="0.15"/>
    <n v="79.81"/>
    <n v="654.37249999999995"/>
    <n v="399.05"/>
    <n v="255.32249999999993"/>
    <n v="0.39017914108554369"/>
    <n v="2026"/>
    <s v="Q2"/>
    <n v="6"/>
    <x v="5"/>
  </r>
  <r>
    <s v="03230"/>
    <x v="151"/>
    <x v="2"/>
    <x v="16"/>
    <x v="2"/>
    <x v="0"/>
    <x v="4"/>
    <x v="12"/>
    <n v="1"/>
    <n v="124.17"/>
    <n v="0"/>
    <n v="71.040000000000006"/>
    <n v="124.17"/>
    <n v="71.040000000000006"/>
    <n v="53.129999999999995"/>
    <n v="0.4278811307079004"/>
    <n v="2026"/>
    <s v="Q2"/>
    <n v="6"/>
    <x v="5"/>
  </r>
  <r>
    <s v="03415"/>
    <x v="151"/>
    <x v="2"/>
    <x v="5"/>
    <x v="2"/>
    <x v="0"/>
    <x v="1"/>
    <x v="11"/>
    <n v="1"/>
    <n v="152.94999999999999"/>
    <n v="0.05"/>
    <n v="76.97"/>
    <n v="145.30249999999998"/>
    <n v="76.97"/>
    <n v="68.332499999999982"/>
    <n v="0.47027752447480248"/>
    <n v="2026"/>
    <s v="Q2"/>
    <n v="6"/>
    <x v="5"/>
  </r>
  <r>
    <s v="04130"/>
    <x v="151"/>
    <x v="3"/>
    <x v="13"/>
    <x v="0"/>
    <x v="1"/>
    <x v="0"/>
    <x v="0"/>
    <n v="3"/>
    <n v="80.099999999999994"/>
    <n v="0"/>
    <n v="43.51"/>
    <n v="240.29999999999998"/>
    <n v="130.53"/>
    <n v="109.76999999999998"/>
    <n v="0.45680399500624214"/>
    <n v="2026"/>
    <s v="Q2"/>
    <n v="6"/>
    <x v="5"/>
  </r>
  <r>
    <s v="04314"/>
    <x v="151"/>
    <x v="3"/>
    <x v="4"/>
    <x v="2"/>
    <x v="1"/>
    <x v="4"/>
    <x v="14"/>
    <n v="2"/>
    <n v="36.61"/>
    <n v="0"/>
    <n v="14.15"/>
    <n v="73.22"/>
    <n v="28.3"/>
    <n v="44.92"/>
    <n v="0.61349358098880091"/>
    <n v="2026"/>
    <s v="Q2"/>
    <n v="6"/>
    <x v="5"/>
  </r>
  <r>
    <s v="00998"/>
    <x v="152"/>
    <x v="1"/>
    <x v="11"/>
    <x v="0"/>
    <x v="0"/>
    <x v="2"/>
    <x v="15"/>
    <n v="2"/>
    <n v="131.81"/>
    <n v="0.05"/>
    <n v="66.09"/>
    <n v="250.43899999999999"/>
    <n v="132.18"/>
    <n v="118.25899999999999"/>
    <n v="0.47220680485068217"/>
    <n v="2026"/>
    <s v="Q2"/>
    <n v="6"/>
    <x v="5"/>
  </r>
  <r>
    <s v="01172"/>
    <x v="152"/>
    <x v="0"/>
    <x v="15"/>
    <x v="0"/>
    <x v="0"/>
    <x v="1"/>
    <x v="11"/>
    <n v="1"/>
    <n v="153.43"/>
    <n v="0.05"/>
    <n v="78.16"/>
    <n v="145.7585"/>
    <n v="78.16"/>
    <n v="67.598500000000001"/>
    <n v="0.46377055197467043"/>
    <n v="2026"/>
    <s v="Q2"/>
    <n v="6"/>
    <x v="5"/>
  </r>
  <r>
    <s v="01261"/>
    <x v="152"/>
    <x v="1"/>
    <x v="14"/>
    <x v="0"/>
    <x v="1"/>
    <x v="0"/>
    <x v="0"/>
    <n v="2"/>
    <n v="80.06"/>
    <n v="0"/>
    <n v="42.87"/>
    <n v="160.12"/>
    <n v="85.74"/>
    <n v="74.38000000000001"/>
    <n v="0.4645266050462154"/>
    <n v="2026"/>
    <s v="Q2"/>
    <n v="6"/>
    <x v="5"/>
  </r>
  <r>
    <s v="01762"/>
    <x v="152"/>
    <x v="3"/>
    <x v="13"/>
    <x v="2"/>
    <x v="2"/>
    <x v="4"/>
    <x v="10"/>
    <n v="1"/>
    <n v="40.549999999999997"/>
    <n v="0"/>
    <n v="15.16"/>
    <n v="40.549999999999997"/>
    <n v="15.16"/>
    <n v="25.389999999999997"/>
    <n v="0.62614056720098643"/>
    <n v="2026"/>
    <s v="Q2"/>
    <n v="6"/>
    <x v="5"/>
  </r>
  <r>
    <s v="01851"/>
    <x v="152"/>
    <x v="1"/>
    <x v="6"/>
    <x v="0"/>
    <x v="1"/>
    <x v="2"/>
    <x v="9"/>
    <n v="3"/>
    <n v="45.43"/>
    <n v="0.15"/>
    <n v="17.850000000000001"/>
    <n v="115.84649999999999"/>
    <n v="53.550000000000004"/>
    <n v="62.296499999999988"/>
    <n v="0.53775038520801222"/>
    <n v="2026"/>
    <s v="Q2"/>
    <n v="6"/>
    <x v="5"/>
  </r>
  <r>
    <s v="03205"/>
    <x v="152"/>
    <x v="3"/>
    <x v="4"/>
    <x v="1"/>
    <x v="2"/>
    <x v="1"/>
    <x v="3"/>
    <n v="6"/>
    <n v="146.85"/>
    <n v="0.15"/>
    <n v="80.45"/>
    <n v="748.93499999999995"/>
    <n v="482.70000000000005"/>
    <n v="266.2349999999999"/>
    <n v="0.35548478839952724"/>
    <n v="2026"/>
    <s v="Q2"/>
    <n v="6"/>
    <x v="5"/>
  </r>
  <r>
    <s v="01396"/>
    <x v="153"/>
    <x v="2"/>
    <x v="3"/>
    <x v="0"/>
    <x v="2"/>
    <x v="3"/>
    <x v="7"/>
    <n v="1"/>
    <n v="192.33"/>
    <n v="0.1"/>
    <n v="105.15"/>
    <n v="173.09700000000001"/>
    <n v="105.15"/>
    <n v="67.947000000000003"/>
    <n v="0.39253713235931298"/>
    <n v="2026"/>
    <s v="Q2"/>
    <n v="6"/>
    <x v="5"/>
  </r>
  <r>
    <s v="01441"/>
    <x v="153"/>
    <x v="2"/>
    <x v="10"/>
    <x v="3"/>
    <x v="1"/>
    <x v="2"/>
    <x v="15"/>
    <n v="3"/>
    <n v="135.4"/>
    <n v="0"/>
    <n v="65.16"/>
    <n v="406.20000000000005"/>
    <n v="195.48"/>
    <n v="210.72000000000006"/>
    <n v="0.51875923190546536"/>
    <n v="2026"/>
    <s v="Q2"/>
    <n v="6"/>
    <x v="5"/>
  </r>
  <r>
    <s v="01511"/>
    <x v="153"/>
    <x v="2"/>
    <x v="5"/>
    <x v="0"/>
    <x v="1"/>
    <x v="4"/>
    <x v="14"/>
    <n v="2"/>
    <n v="36.08"/>
    <n v="0.05"/>
    <n v="13.73"/>
    <n v="68.551999999999992"/>
    <n v="27.46"/>
    <n v="41.091999999999992"/>
    <n v="0.59942817131520587"/>
    <n v="2026"/>
    <s v="Q2"/>
    <n v="6"/>
    <x v="5"/>
  </r>
  <r>
    <s v="01701"/>
    <x v="153"/>
    <x v="0"/>
    <x v="9"/>
    <x v="0"/>
    <x v="1"/>
    <x v="2"/>
    <x v="9"/>
    <n v="1"/>
    <n v="46.16"/>
    <n v="0"/>
    <n v="18.36"/>
    <n v="46.16"/>
    <n v="18.36"/>
    <n v="27.799999999999997"/>
    <n v="0.60225303292894283"/>
    <n v="2026"/>
    <s v="Q2"/>
    <n v="6"/>
    <x v="5"/>
  </r>
  <r>
    <s v="01984"/>
    <x v="153"/>
    <x v="1"/>
    <x v="1"/>
    <x v="0"/>
    <x v="0"/>
    <x v="0"/>
    <x v="4"/>
    <n v="2"/>
    <n v="50.77"/>
    <n v="0"/>
    <n v="22.93"/>
    <n v="101.54"/>
    <n v="45.86"/>
    <n v="55.680000000000007"/>
    <n v="0.54835532794957653"/>
    <n v="2026"/>
    <s v="Q2"/>
    <n v="6"/>
    <x v="5"/>
  </r>
  <r>
    <s v="02572"/>
    <x v="153"/>
    <x v="3"/>
    <x v="8"/>
    <x v="3"/>
    <x v="2"/>
    <x v="1"/>
    <x v="17"/>
    <n v="2"/>
    <n v="70.97"/>
    <n v="0.05"/>
    <n v="32.54"/>
    <n v="134.84299999999999"/>
    <n v="65.08"/>
    <n v="69.762999999999991"/>
    <n v="0.51736463887632278"/>
    <n v="2026"/>
    <s v="Q2"/>
    <n v="6"/>
    <x v="5"/>
  </r>
  <r>
    <s v="02833"/>
    <x v="153"/>
    <x v="3"/>
    <x v="13"/>
    <x v="0"/>
    <x v="0"/>
    <x v="1"/>
    <x v="3"/>
    <n v="3"/>
    <n v="141.6"/>
    <n v="0"/>
    <n v="78.02"/>
    <n v="424.79999999999995"/>
    <n v="234.06"/>
    <n v="190.73999999999995"/>
    <n v="0.44901129943502821"/>
    <n v="2026"/>
    <s v="Q2"/>
    <n v="6"/>
    <x v="5"/>
  </r>
  <r>
    <s v="03522"/>
    <x v="153"/>
    <x v="3"/>
    <x v="13"/>
    <x v="0"/>
    <x v="1"/>
    <x v="0"/>
    <x v="6"/>
    <n v="1"/>
    <n v="40.57"/>
    <n v="0"/>
    <n v="16.329999999999998"/>
    <n v="40.57"/>
    <n v="16.329999999999998"/>
    <n v="24.240000000000002"/>
    <n v="0.59748582696573826"/>
    <n v="2026"/>
    <s v="Q2"/>
    <n v="6"/>
    <x v="5"/>
  </r>
  <r>
    <s v="00146"/>
    <x v="154"/>
    <x v="1"/>
    <x v="14"/>
    <x v="3"/>
    <x v="0"/>
    <x v="0"/>
    <x v="0"/>
    <n v="2"/>
    <n v="81.81"/>
    <n v="0"/>
    <n v="42.54"/>
    <n v="163.62"/>
    <n v="85.08"/>
    <n v="78.540000000000006"/>
    <n v="0.48001466813348004"/>
    <n v="2026"/>
    <s v="Q2"/>
    <n v="6"/>
    <x v="5"/>
  </r>
  <r>
    <s v="00161"/>
    <x v="154"/>
    <x v="0"/>
    <x v="0"/>
    <x v="3"/>
    <x v="0"/>
    <x v="0"/>
    <x v="4"/>
    <n v="2"/>
    <n v="50.09"/>
    <n v="0"/>
    <n v="22.91"/>
    <n v="100.18"/>
    <n v="45.82"/>
    <n v="54.360000000000007"/>
    <n v="0.54262327809942112"/>
    <n v="2026"/>
    <s v="Q2"/>
    <n v="6"/>
    <x v="5"/>
  </r>
  <r>
    <s v="00819"/>
    <x v="154"/>
    <x v="3"/>
    <x v="8"/>
    <x v="0"/>
    <x v="0"/>
    <x v="1"/>
    <x v="17"/>
    <n v="1"/>
    <n v="72.38"/>
    <n v="0"/>
    <n v="32.68"/>
    <n v="72.38"/>
    <n v="32.68"/>
    <n v="39.699999999999996"/>
    <n v="0.54849405913235694"/>
    <n v="2026"/>
    <s v="Q2"/>
    <n v="6"/>
    <x v="5"/>
  </r>
  <r>
    <s v="02104"/>
    <x v="154"/>
    <x v="1"/>
    <x v="1"/>
    <x v="0"/>
    <x v="1"/>
    <x v="1"/>
    <x v="1"/>
    <n v="1"/>
    <n v="92.31"/>
    <n v="0"/>
    <n v="45.58"/>
    <n v="92.31"/>
    <n v="45.58"/>
    <n v="46.730000000000004"/>
    <n v="0.50622901094139316"/>
    <n v="2026"/>
    <s v="Q2"/>
    <n v="6"/>
    <x v="5"/>
  </r>
  <r>
    <s v="02678"/>
    <x v="154"/>
    <x v="3"/>
    <x v="8"/>
    <x v="1"/>
    <x v="0"/>
    <x v="2"/>
    <x v="9"/>
    <n v="12"/>
    <n v="47.6"/>
    <n v="0.15"/>
    <n v="18.670000000000002"/>
    <n v="485.52000000000004"/>
    <n v="224.04000000000002"/>
    <n v="261.48"/>
    <n v="0.53855659911023235"/>
    <n v="2026"/>
    <s v="Q2"/>
    <n v="6"/>
    <x v="5"/>
  </r>
  <r>
    <s v="03015"/>
    <x v="154"/>
    <x v="1"/>
    <x v="14"/>
    <x v="0"/>
    <x v="0"/>
    <x v="2"/>
    <x v="9"/>
    <n v="1"/>
    <n v="45.5"/>
    <n v="0.05"/>
    <n v="18.89"/>
    <n v="43.225000000000001"/>
    <n v="18.89"/>
    <n v="24.335000000000001"/>
    <n v="0.56298438403701567"/>
    <n v="2026"/>
    <s v="Q2"/>
    <n v="6"/>
    <x v="5"/>
  </r>
  <r>
    <s v="03243"/>
    <x v="154"/>
    <x v="2"/>
    <x v="5"/>
    <x v="0"/>
    <x v="0"/>
    <x v="4"/>
    <x v="14"/>
    <n v="1"/>
    <n v="35.99"/>
    <n v="0"/>
    <n v="14.05"/>
    <n v="35.99"/>
    <n v="14.05"/>
    <n v="21.94"/>
    <n v="0.60961378160600166"/>
    <n v="2026"/>
    <s v="Q2"/>
    <n v="6"/>
    <x v="5"/>
  </r>
  <r>
    <s v="03283"/>
    <x v="154"/>
    <x v="1"/>
    <x v="12"/>
    <x v="3"/>
    <x v="0"/>
    <x v="4"/>
    <x v="12"/>
    <n v="1"/>
    <n v="122.55"/>
    <n v="0"/>
    <n v="68.97"/>
    <n v="122.55"/>
    <n v="68.97"/>
    <n v="53.58"/>
    <n v="0.43720930232558142"/>
    <n v="2026"/>
    <s v="Q2"/>
    <n v="6"/>
    <x v="5"/>
  </r>
  <r>
    <s v="03966"/>
    <x v="154"/>
    <x v="3"/>
    <x v="8"/>
    <x v="0"/>
    <x v="1"/>
    <x v="4"/>
    <x v="12"/>
    <n v="3"/>
    <n v="126.22"/>
    <n v="0"/>
    <n v="69.599999999999994"/>
    <n v="378.65999999999997"/>
    <n v="208.79999999999998"/>
    <n v="169.85999999999999"/>
    <n v="0.4485818412295991"/>
    <n v="2026"/>
    <s v="Q2"/>
    <n v="6"/>
    <x v="5"/>
  </r>
  <r>
    <s v="01349"/>
    <x v="155"/>
    <x v="0"/>
    <x v="15"/>
    <x v="2"/>
    <x v="0"/>
    <x v="1"/>
    <x v="1"/>
    <n v="6"/>
    <n v="91.98"/>
    <n v="0.05"/>
    <n v="46.46"/>
    <n v="524.28599999999994"/>
    <n v="278.76"/>
    <n v="245.52599999999995"/>
    <n v="0.46830546686350577"/>
    <n v="2026"/>
    <s v="Q2"/>
    <n v="6"/>
    <x v="5"/>
  </r>
  <r>
    <s v="02333"/>
    <x v="155"/>
    <x v="2"/>
    <x v="5"/>
    <x v="0"/>
    <x v="2"/>
    <x v="3"/>
    <x v="19"/>
    <n v="1"/>
    <n v="125.32"/>
    <n v="0"/>
    <n v="59.03"/>
    <n v="125.32"/>
    <n v="59.03"/>
    <n v="66.289999999999992"/>
    <n v="0.52896584743057773"/>
    <n v="2026"/>
    <s v="Q2"/>
    <n v="6"/>
    <x v="5"/>
  </r>
  <r>
    <s v="02628"/>
    <x v="155"/>
    <x v="3"/>
    <x v="8"/>
    <x v="3"/>
    <x v="0"/>
    <x v="2"/>
    <x v="18"/>
    <n v="2"/>
    <n v="167.26"/>
    <n v="0"/>
    <n v="89.65"/>
    <n v="334.52"/>
    <n v="179.3"/>
    <n v="155.21999999999997"/>
    <n v="0.46400813105344968"/>
    <n v="2026"/>
    <s v="Q2"/>
    <n v="6"/>
    <x v="5"/>
  </r>
  <r>
    <s v="02718"/>
    <x v="155"/>
    <x v="0"/>
    <x v="0"/>
    <x v="3"/>
    <x v="0"/>
    <x v="0"/>
    <x v="0"/>
    <n v="1"/>
    <n v="80.19"/>
    <n v="0"/>
    <n v="42.18"/>
    <n v="80.19"/>
    <n v="42.18"/>
    <n v="38.01"/>
    <n v="0.47399925177702956"/>
    <n v="2026"/>
    <s v="Q2"/>
    <n v="6"/>
    <x v="5"/>
  </r>
  <r>
    <s v="03185"/>
    <x v="155"/>
    <x v="0"/>
    <x v="15"/>
    <x v="0"/>
    <x v="1"/>
    <x v="0"/>
    <x v="4"/>
    <n v="1"/>
    <n v="49.86"/>
    <n v="0"/>
    <n v="22.72"/>
    <n v="49.86"/>
    <n v="22.72"/>
    <n v="27.14"/>
    <n v="0.5443241075010028"/>
    <n v="2026"/>
    <s v="Q2"/>
    <n v="6"/>
    <x v="5"/>
  </r>
  <r>
    <s v="04495"/>
    <x v="155"/>
    <x v="2"/>
    <x v="10"/>
    <x v="2"/>
    <x v="1"/>
    <x v="3"/>
    <x v="7"/>
    <n v="2"/>
    <n v="195.51"/>
    <n v="0"/>
    <n v="102.97"/>
    <n v="391.02"/>
    <n v="205.94"/>
    <n v="185.07999999999998"/>
    <n v="0.47332617257429288"/>
    <n v="2026"/>
    <s v="Q2"/>
    <n v="6"/>
    <x v="5"/>
  </r>
  <r>
    <s v="00815"/>
    <x v="156"/>
    <x v="0"/>
    <x v="0"/>
    <x v="2"/>
    <x v="1"/>
    <x v="4"/>
    <x v="10"/>
    <n v="1"/>
    <n v="39.61"/>
    <n v="0"/>
    <n v="14.75"/>
    <n v="39.61"/>
    <n v="14.75"/>
    <n v="24.86"/>
    <n v="0.62761928805857103"/>
    <n v="2026"/>
    <s v="Q2"/>
    <n v="6"/>
    <x v="5"/>
  </r>
  <r>
    <s v="01140"/>
    <x v="156"/>
    <x v="1"/>
    <x v="1"/>
    <x v="2"/>
    <x v="0"/>
    <x v="1"/>
    <x v="17"/>
    <n v="1"/>
    <n v="70.86"/>
    <n v="0"/>
    <n v="31.47"/>
    <n v="70.86"/>
    <n v="31.47"/>
    <n v="39.39"/>
    <n v="0.55588484335309063"/>
    <n v="2026"/>
    <s v="Q2"/>
    <n v="6"/>
    <x v="5"/>
  </r>
  <r>
    <s v="01544"/>
    <x v="156"/>
    <x v="3"/>
    <x v="7"/>
    <x v="1"/>
    <x v="0"/>
    <x v="4"/>
    <x v="10"/>
    <n v="8"/>
    <n v="40.46"/>
    <n v="0.2"/>
    <n v="14.7"/>
    <n v="258.94400000000002"/>
    <n v="117.6"/>
    <n v="141.34400000000002"/>
    <n v="0.54584775086505199"/>
    <n v="2026"/>
    <s v="Q2"/>
    <n v="6"/>
    <x v="5"/>
  </r>
  <r>
    <s v="02420"/>
    <x v="156"/>
    <x v="2"/>
    <x v="5"/>
    <x v="0"/>
    <x v="1"/>
    <x v="2"/>
    <x v="15"/>
    <n v="1"/>
    <n v="131.79"/>
    <n v="0"/>
    <n v="68.22"/>
    <n v="131.79"/>
    <n v="68.22"/>
    <n v="63.569999999999993"/>
    <n v="0.48235829729114499"/>
    <n v="2026"/>
    <s v="Q2"/>
    <n v="6"/>
    <x v="5"/>
  </r>
  <r>
    <s v="02805"/>
    <x v="156"/>
    <x v="2"/>
    <x v="10"/>
    <x v="1"/>
    <x v="0"/>
    <x v="3"/>
    <x v="5"/>
    <n v="12"/>
    <n v="338.45"/>
    <n v="0.1"/>
    <n v="196.78"/>
    <n v="3655.2599999999998"/>
    <n v="2361.36"/>
    <n v="1293.8999999999996"/>
    <n v="0.35398302719915947"/>
    <n v="2026"/>
    <s v="Q2"/>
    <n v="6"/>
    <x v="5"/>
  </r>
  <r>
    <s v="03160"/>
    <x v="156"/>
    <x v="2"/>
    <x v="3"/>
    <x v="2"/>
    <x v="0"/>
    <x v="4"/>
    <x v="10"/>
    <n v="2"/>
    <n v="40.99"/>
    <n v="0"/>
    <n v="14.53"/>
    <n v="81.98"/>
    <n v="29.06"/>
    <n v="52.92"/>
    <n v="0.64552329836545497"/>
    <n v="2026"/>
    <s v="Q2"/>
    <n v="6"/>
    <x v="5"/>
  </r>
  <r>
    <s v="03278"/>
    <x v="156"/>
    <x v="1"/>
    <x v="12"/>
    <x v="2"/>
    <x v="0"/>
    <x v="0"/>
    <x v="8"/>
    <n v="1"/>
    <n v="101.85"/>
    <n v="0"/>
    <n v="51.59"/>
    <n v="101.85"/>
    <n v="51.59"/>
    <n v="50.259999999999991"/>
    <n v="0.49347079037800679"/>
    <n v="2026"/>
    <s v="Q2"/>
    <n v="6"/>
    <x v="5"/>
  </r>
  <r>
    <s v="03555"/>
    <x v="156"/>
    <x v="2"/>
    <x v="2"/>
    <x v="1"/>
    <x v="2"/>
    <x v="3"/>
    <x v="5"/>
    <n v="4"/>
    <n v="346.14"/>
    <n v="0.05"/>
    <n v="198.97"/>
    <n v="1315.3319999999999"/>
    <n v="795.88"/>
    <n v="519.45199999999988"/>
    <n v="0.39492082607280893"/>
    <n v="2026"/>
    <s v="Q2"/>
    <n v="6"/>
    <x v="5"/>
  </r>
  <r>
    <s v="03702"/>
    <x v="156"/>
    <x v="0"/>
    <x v="9"/>
    <x v="2"/>
    <x v="2"/>
    <x v="0"/>
    <x v="0"/>
    <n v="2"/>
    <n v="83.28"/>
    <n v="0"/>
    <n v="43.56"/>
    <n v="166.56"/>
    <n v="87.12"/>
    <n v="79.44"/>
    <n v="0.47694524495677232"/>
    <n v="2026"/>
    <s v="Q2"/>
    <n v="6"/>
    <x v="5"/>
  </r>
  <r>
    <s v="04349"/>
    <x v="156"/>
    <x v="3"/>
    <x v="7"/>
    <x v="2"/>
    <x v="2"/>
    <x v="0"/>
    <x v="0"/>
    <n v="1"/>
    <n v="80.349999999999994"/>
    <n v="0.15"/>
    <n v="43.51"/>
    <n v="68.297499999999999"/>
    <n v="43.51"/>
    <n v="24.787500000000001"/>
    <n v="0.3629342216040119"/>
    <n v="2026"/>
    <s v="Q2"/>
    <n v="6"/>
    <x v="5"/>
  </r>
  <r>
    <s v="04989"/>
    <x v="156"/>
    <x v="1"/>
    <x v="1"/>
    <x v="0"/>
    <x v="0"/>
    <x v="0"/>
    <x v="6"/>
    <n v="1"/>
    <n v="40.86"/>
    <n v="0.05"/>
    <n v="16.899999999999999"/>
    <n v="38.817"/>
    <n v="16.899999999999999"/>
    <n v="21.917000000000002"/>
    <n v="0.564623747327202"/>
    <n v="2026"/>
    <s v="Q2"/>
    <n v="6"/>
    <x v="5"/>
  </r>
  <r>
    <s v="00713"/>
    <x v="157"/>
    <x v="1"/>
    <x v="6"/>
    <x v="2"/>
    <x v="0"/>
    <x v="2"/>
    <x v="2"/>
    <n v="4"/>
    <n v="36.299999999999997"/>
    <n v="0.05"/>
    <n v="13.16"/>
    <n v="137.93999999999997"/>
    <n v="52.64"/>
    <n v="85.299999999999969"/>
    <n v="0.61838480498767567"/>
    <n v="2026"/>
    <s v="Q2"/>
    <n v="6"/>
    <x v="5"/>
  </r>
  <r>
    <s v="03355"/>
    <x v="157"/>
    <x v="0"/>
    <x v="15"/>
    <x v="1"/>
    <x v="1"/>
    <x v="3"/>
    <x v="5"/>
    <n v="10"/>
    <n v="338.26"/>
    <n v="0.05"/>
    <n v="197.42"/>
    <n v="3213.47"/>
    <n v="1974.1999999999998"/>
    <n v="1239.27"/>
    <n v="0.38564853569505864"/>
    <n v="2026"/>
    <s v="Q2"/>
    <n v="6"/>
    <x v="5"/>
  </r>
  <r>
    <s v="03879"/>
    <x v="157"/>
    <x v="0"/>
    <x v="9"/>
    <x v="3"/>
    <x v="0"/>
    <x v="0"/>
    <x v="6"/>
    <n v="2"/>
    <n v="41.25"/>
    <n v="0"/>
    <n v="17.13"/>
    <n v="82.5"/>
    <n v="34.26"/>
    <n v="48.24"/>
    <n v="0.58472727272727276"/>
    <n v="2026"/>
    <s v="Q2"/>
    <n v="6"/>
    <x v="5"/>
  </r>
  <r>
    <s v="03989"/>
    <x v="157"/>
    <x v="1"/>
    <x v="12"/>
    <x v="0"/>
    <x v="0"/>
    <x v="1"/>
    <x v="1"/>
    <n v="2"/>
    <n v="92"/>
    <n v="0"/>
    <n v="44.27"/>
    <n v="184"/>
    <n v="88.54"/>
    <n v="95.46"/>
    <n v="0.51880434782608698"/>
    <n v="2026"/>
    <s v="Q2"/>
    <n v="6"/>
    <x v="5"/>
  </r>
  <r>
    <s v="04193"/>
    <x v="157"/>
    <x v="1"/>
    <x v="6"/>
    <x v="0"/>
    <x v="1"/>
    <x v="3"/>
    <x v="13"/>
    <n v="1"/>
    <n v="80.89"/>
    <n v="0.1"/>
    <n v="40.32"/>
    <n v="72.801000000000002"/>
    <n v="40.32"/>
    <n v="32.481000000000002"/>
    <n v="0.44616145382618372"/>
    <n v="2026"/>
    <s v="Q2"/>
    <n v="6"/>
    <x v="5"/>
  </r>
  <r>
    <s v="04413"/>
    <x v="157"/>
    <x v="0"/>
    <x v="0"/>
    <x v="2"/>
    <x v="1"/>
    <x v="3"/>
    <x v="7"/>
    <n v="1"/>
    <n v="194.73"/>
    <n v="0"/>
    <n v="101.91"/>
    <n v="194.73"/>
    <n v="101.91"/>
    <n v="92.82"/>
    <n v="0.47665999075643195"/>
    <n v="2026"/>
    <s v="Q2"/>
    <n v="6"/>
    <x v="5"/>
  </r>
  <r>
    <s v="04598"/>
    <x v="157"/>
    <x v="3"/>
    <x v="4"/>
    <x v="1"/>
    <x v="2"/>
    <x v="1"/>
    <x v="1"/>
    <n v="5"/>
    <n v="93.82"/>
    <n v="0.15"/>
    <n v="46.06"/>
    <n v="398.73499999999996"/>
    <n v="230.3"/>
    <n v="168.43499999999995"/>
    <n v="0.4224234140469233"/>
    <n v="2026"/>
    <s v="Q2"/>
    <n v="6"/>
    <x v="5"/>
  </r>
  <r>
    <s v="00072"/>
    <x v="158"/>
    <x v="2"/>
    <x v="10"/>
    <x v="2"/>
    <x v="1"/>
    <x v="1"/>
    <x v="3"/>
    <n v="3"/>
    <n v="142.53"/>
    <n v="0"/>
    <n v="80.67"/>
    <n v="427.59000000000003"/>
    <n v="242.01"/>
    <n v="185.58000000000004"/>
    <n v="0.43401389181225014"/>
    <n v="2026"/>
    <s v="Q2"/>
    <n v="6"/>
    <x v="5"/>
  </r>
  <r>
    <s v="00176"/>
    <x v="158"/>
    <x v="1"/>
    <x v="14"/>
    <x v="0"/>
    <x v="0"/>
    <x v="3"/>
    <x v="7"/>
    <n v="1"/>
    <n v="196.33"/>
    <n v="0"/>
    <n v="103.27"/>
    <n v="196.33"/>
    <n v="103.27"/>
    <n v="93.060000000000016"/>
    <n v="0.47399786074466466"/>
    <n v="2026"/>
    <s v="Q2"/>
    <n v="6"/>
    <x v="5"/>
  </r>
  <r>
    <s v="00205"/>
    <x v="158"/>
    <x v="3"/>
    <x v="7"/>
    <x v="0"/>
    <x v="1"/>
    <x v="0"/>
    <x v="6"/>
    <n v="2"/>
    <n v="41.05"/>
    <n v="0"/>
    <n v="16.690000000000001"/>
    <n v="82.1"/>
    <n v="33.380000000000003"/>
    <n v="48.719999999999992"/>
    <n v="0.59342265529841653"/>
    <n v="2026"/>
    <s v="Q2"/>
    <n v="6"/>
    <x v="5"/>
  </r>
  <r>
    <s v="00896"/>
    <x v="158"/>
    <x v="3"/>
    <x v="8"/>
    <x v="0"/>
    <x v="1"/>
    <x v="4"/>
    <x v="12"/>
    <n v="1"/>
    <n v="123.09"/>
    <n v="0"/>
    <n v="68.03"/>
    <n v="123.09"/>
    <n v="68.03"/>
    <n v="55.06"/>
    <n v="0.44731497278414167"/>
    <n v="2026"/>
    <s v="Q2"/>
    <n v="6"/>
    <x v="5"/>
  </r>
  <r>
    <s v="01697"/>
    <x v="158"/>
    <x v="1"/>
    <x v="12"/>
    <x v="0"/>
    <x v="2"/>
    <x v="1"/>
    <x v="3"/>
    <n v="2"/>
    <n v="141.09"/>
    <n v="0"/>
    <n v="81.69"/>
    <n v="282.18"/>
    <n v="163.38"/>
    <n v="118.80000000000001"/>
    <n v="0.42100786731873274"/>
    <n v="2026"/>
    <s v="Q2"/>
    <n v="6"/>
    <x v="5"/>
  </r>
  <r>
    <s v="02159"/>
    <x v="158"/>
    <x v="2"/>
    <x v="10"/>
    <x v="2"/>
    <x v="1"/>
    <x v="1"/>
    <x v="11"/>
    <n v="1"/>
    <n v="157.04"/>
    <n v="0"/>
    <n v="77.540000000000006"/>
    <n v="157.04"/>
    <n v="77.540000000000006"/>
    <n v="79.499999999999986"/>
    <n v="0.5062404482934284"/>
    <n v="2026"/>
    <s v="Q2"/>
    <n v="6"/>
    <x v="5"/>
  </r>
  <r>
    <s v="02772"/>
    <x v="158"/>
    <x v="3"/>
    <x v="7"/>
    <x v="2"/>
    <x v="1"/>
    <x v="2"/>
    <x v="15"/>
    <n v="6"/>
    <n v="136.46"/>
    <n v="0"/>
    <n v="68.61"/>
    <n v="818.76"/>
    <n v="411.65999999999997"/>
    <n v="407.1"/>
    <n v="0.49721530118716112"/>
    <n v="2026"/>
    <s v="Q2"/>
    <n v="6"/>
    <x v="5"/>
  </r>
  <r>
    <s v="03091"/>
    <x v="158"/>
    <x v="0"/>
    <x v="0"/>
    <x v="0"/>
    <x v="1"/>
    <x v="4"/>
    <x v="14"/>
    <n v="1"/>
    <n v="36.1"/>
    <n v="0"/>
    <n v="13.65"/>
    <n v="36.1"/>
    <n v="13.65"/>
    <n v="22.450000000000003"/>
    <n v="0.62188365650969535"/>
    <n v="2026"/>
    <s v="Q2"/>
    <n v="6"/>
    <x v="5"/>
  </r>
  <r>
    <s v="04241"/>
    <x v="158"/>
    <x v="3"/>
    <x v="13"/>
    <x v="0"/>
    <x v="1"/>
    <x v="1"/>
    <x v="1"/>
    <n v="3"/>
    <n v="92.73"/>
    <n v="0"/>
    <n v="44.68"/>
    <n v="278.19"/>
    <n v="134.04"/>
    <n v="144.15"/>
    <n v="0.51817103418526911"/>
    <n v="2026"/>
    <s v="Q2"/>
    <n v="6"/>
    <x v="5"/>
  </r>
  <r>
    <s v="05185"/>
    <x v="158"/>
    <x v="1"/>
    <x v="12"/>
    <x v="0"/>
    <x v="1"/>
    <x v="2"/>
    <x v="18"/>
    <n v="3"/>
    <n v="164.31"/>
    <n v="0.05"/>
    <n v="86"/>
    <n v="468.2835"/>
    <n v="258"/>
    <n v="210.2835"/>
    <n v="0.44905169624810615"/>
    <n v="2026"/>
    <s v="Q2"/>
    <n v="6"/>
    <x v="5"/>
  </r>
  <r>
    <s v="01437"/>
    <x v="159"/>
    <x v="3"/>
    <x v="8"/>
    <x v="3"/>
    <x v="1"/>
    <x v="2"/>
    <x v="2"/>
    <n v="2"/>
    <n v="36.85"/>
    <n v="0.1"/>
    <n v="13.92"/>
    <n v="66.33"/>
    <n v="27.84"/>
    <n v="38.489999999999995"/>
    <n v="0.58028041610131154"/>
    <n v="2026"/>
    <s v="Q2"/>
    <n v="6"/>
    <x v="5"/>
  </r>
  <r>
    <s v="02316"/>
    <x v="159"/>
    <x v="1"/>
    <x v="11"/>
    <x v="3"/>
    <x v="1"/>
    <x v="4"/>
    <x v="14"/>
    <n v="1"/>
    <n v="35.619999999999997"/>
    <n v="0"/>
    <n v="14.05"/>
    <n v="35.619999999999997"/>
    <n v="14.05"/>
    <n v="21.569999999999997"/>
    <n v="0.60555867490174053"/>
    <n v="2026"/>
    <s v="Q2"/>
    <n v="6"/>
    <x v="5"/>
  </r>
  <r>
    <s v="02329"/>
    <x v="159"/>
    <x v="3"/>
    <x v="8"/>
    <x v="0"/>
    <x v="1"/>
    <x v="1"/>
    <x v="11"/>
    <n v="3"/>
    <n v="157.43"/>
    <n v="0.15"/>
    <n v="77.56"/>
    <n v="401.44650000000001"/>
    <n v="232.68"/>
    <n v="168.76650000000001"/>
    <n v="0.42039599299034863"/>
    <n v="2026"/>
    <s v="Q2"/>
    <n v="6"/>
    <x v="5"/>
  </r>
  <r>
    <s v="03036"/>
    <x v="159"/>
    <x v="1"/>
    <x v="12"/>
    <x v="2"/>
    <x v="1"/>
    <x v="0"/>
    <x v="0"/>
    <n v="1"/>
    <n v="81.2"/>
    <n v="0.1"/>
    <n v="41.64"/>
    <n v="73.08"/>
    <n v="41.64"/>
    <n v="31.439999999999998"/>
    <n v="0.43021346469622329"/>
    <n v="2026"/>
    <s v="Q2"/>
    <n v="6"/>
    <x v="5"/>
  </r>
  <r>
    <s v="03429"/>
    <x v="159"/>
    <x v="3"/>
    <x v="13"/>
    <x v="0"/>
    <x v="0"/>
    <x v="1"/>
    <x v="1"/>
    <n v="4"/>
    <n v="93.58"/>
    <n v="0.1"/>
    <n v="44.56"/>
    <n v="336.88799999999998"/>
    <n v="178.24"/>
    <n v="158.64799999999997"/>
    <n v="0.4709220868656645"/>
    <n v="2026"/>
    <s v="Q2"/>
    <n v="6"/>
    <x v="5"/>
  </r>
  <r>
    <s v="03615"/>
    <x v="159"/>
    <x v="1"/>
    <x v="14"/>
    <x v="0"/>
    <x v="1"/>
    <x v="1"/>
    <x v="11"/>
    <n v="4"/>
    <n v="155.22"/>
    <n v="0"/>
    <n v="77.209999999999994"/>
    <n v="620.88"/>
    <n v="308.83999999999997"/>
    <n v="312.04000000000002"/>
    <n v="0.50257698750161062"/>
    <n v="2026"/>
    <s v="Q2"/>
    <n v="6"/>
    <x v="5"/>
  </r>
  <r>
    <s v="03661"/>
    <x v="159"/>
    <x v="3"/>
    <x v="8"/>
    <x v="0"/>
    <x v="1"/>
    <x v="0"/>
    <x v="8"/>
    <n v="4"/>
    <n v="100.33"/>
    <n v="0"/>
    <n v="49.99"/>
    <n v="401.32"/>
    <n v="199.96"/>
    <n v="201.35999999999999"/>
    <n v="0.5017442439948171"/>
    <n v="2026"/>
    <s v="Q2"/>
    <n v="6"/>
    <x v="5"/>
  </r>
  <r>
    <s v="03831"/>
    <x v="159"/>
    <x v="2"/>
    <x v="3"/>
    <x v="0"/>
    <x v="2"/>
    <x v="2"/>
    <x v="15"/>
    <n v="2"/>
    <n v="134.28"/>
    <n v="0"/>
    <n v="69.12"/>
    <n v="268.56"/>
    <n v="138.24"/>
    <n v="130.32"/>
    <n v="0.48525469168900803"/>
    <n v="2026"/>
    <s v="Q2"/>
    <n v="6"/>
    <x v="5"/>
  </r>
  <r>
    <s v="04394"/>
    <x v="159"/>
    <x v="2"/>
    <x v="2"/>
    <x v="0"/>
    <x v="1"/>
    <x v="4"/>
    <x v="16"/>
    <n v="2"/>
    <n v="51.16"/>
    <n v="0"/>
    <n v="21.57"/>
    <n v="102.32"/>
    <n v="43.14"/>
    <n v="59.179999999999993"/>
    <n v="0.57838154808444098"/>
    <n v="2026"/>
    <s v="Q2"/>
    <n v="6"/>
    <x v="5"/>
  </r>
  <r>
    <s v="00372"/>
    <x v="160"/>
    <x v="1"/>
    <x v="12"/>
    <x v="0"/>
    <x v="0"/>
    <x v="4"/>
    <x v="14"/>
    <n v="3"/>
    <n v="35.94"/>
    <n v="0.1"/>
    <n v="14.04"/>
    <n v="97.037999999999997"/>
    <n v="42.12"/>
    <n v="54.917999999999999"/>
    <n v="0.56594323873121866"/>
    <n v="2026"/>
    <s v="Q2"/>
    <n v="6"/>
    <x v="5"/>
  </r>
  <r>
    <s v="00532"/>
    <x v="160"/>
    <x v="2"/>
    <x v="10"/>
    <x v="2"/>
    <x v="0"/>
    <x v="1"/>
    <x v="3"/>
    <n v="1"/>
    <n v="145.34"/>
    <n v="0.05"/>
    <n v="77.89"/>
    <n v="138.07300000000001"/>
    <n v="77.89"/>
    <n v="60.183000000000007"/>
    <n v="0.43587812244247609"/>
    <n v="2026"/>
    <s v="Q2"/>
    <n v="6"/>
    <x v="5"/>
  </r>
  <r>
    <s v="00910"/>
    <x v="160"/>
    <x v="2"/>
    <x v="16"/>
    <x v="0"/>
    <x v="2"/>
    <x v="2"/>
    <x v="2"/>
    <n v="1"/>
    <n v="35.950000000000003"/>
    <n v="0.1"/>
    <n v="13.63"/>
    <n v="32.355000000000004"/>
    <n v="13.63"/>
    <n v="18.725000000000001"/>
    <n v="0.57873589862463293"/>
    <n v="2026"/>
    <s v="Q2"/>
    <n v="6"/>
    <x v="5"/>
  </r>
  <r>
    <s v="00938"/>
    <x v="160"/>
    <x v="3"/>
    <x v="13"/>
    <x v="2"/>
    <x v="2"/>
    <x v="4"/>
    <x v="16"/>
    <n v="1"/>
    <n v="51.09"/>
    <n v="0"/>
    <n v="22.4"/>
    <n v="51.09"/>
    <n v="22.4"/>
    <n v="28.690000000000005"/>
    <n v="0.56155803484047762"/>
    <n v="2026"/>
    <s v="Q2"/>
    <n v="6"/>
    <x v="5"/>
  </r>
  <r>
    <s v="01079"/>
    <x v="160"/>
    <x v="1"/>
    <x v="14"/>
    <x v="2"/>
    <x v="0"/>
    <x v="3"/>
    <x v="7"/>
    <n v="2"/>
    <n v="198.69"/>
    <n v="0.15"/>
    <n v="104.25"/>
    <n v="337.77299999999997"/>
    <n v="208.5"/>
    <n v="129.27299999999997"/>
    <n v="0.38272153191640534"/>
    <n v="2026"/>
    <s v="Q2"/>
    <n v="6"/>
    <x v="5"/>
  </r>
  <r>
    <s v="01662"/>
    <x v="160"/>
    <x v="1"/>
    <x v="6"/>
    <x v="2"/>
    <x v="1"/>
    <x v="0"/>
    <x v="0"/>
    <n v="3"/>
    <n v="83.45"/>
    <n v="0"/>
    <n v="43.73"/>
    <n v="250.35000000000002"/>
    <n v="131.19"/>
    <n v="119.16000000000003"/>
    <n v="0.47597363690832839"/>
    <n v="2026"/>
    <s v="Q2"/>
    <n v="6"/>
    <x v="5"/>
  </r>
  <r>
    <s v="02748"/>
    <x v="160"/>
    <x v="2"/>
    <x v="2"/>
    <x v="0"/>
    <x v="1"/>
    <x v="4"/>
    <x v="10"/>
    <n v="2"/>
    <n v="40.86"/>
    <n v="0"/>
    <n v="14.59"/>
    <n v="81.72"/>
    <n v="29.18"/>
    <n v="52.54"/>
    <n v="0.64292706803720023"/>
    <n v="2026"/>
    <s v="Q2"/>
    <n v="6"/>
    <x v="5"/>
  </r>
  <r>
    <s v="03354"/>
    <x v="160"/>
    <x v="1"/>
    <x v="6"/>
    <x v="2"/>
    <x v="1"/>
    <x v="3"/>
    <x v="13"/>
    <n v="1"/>
    <n v="82.21"/>
    <n v="0.05"/>
    <n v="39.04"/>
    <n v="78.099499999999992"/>
    <n v="39.04"/>
    <n v="39.059499999999993"/>
    <n v="0.50012484074802011"/>
    <n v="2026"/>
    <s v="Q2"/>
    <n v="6"/>
    <x v="5"/>
  </r>
  <r>
    <s v="03532"/>
    <x v="160"/>
    <x v="2"/>
    <x v="10"/>
    <x v="3"/>
    <x v="2"/>
    <x v="4"/>
    <x v="14"/>
    <n v="1"/>
    <n v="35.93"/>
    <n v="0.1"/>
    <n v="13.52"/>
    <n v="32.337000000000003"/>
    <n v="13.52"/>
    <n v="18.817000000000004"/>
    <n v="0.58190308315551853"/>
    <n v="2026"/>
    <s v="Q2"/>
    <n v="6"/>
    <x v="5"/>
  </r>
  <r>
    <s v="03636"/>
    <x v="160"/>
    <x v="0"/>
    <x v="0"/>
    <x v="3"/>
    <x v="1"/>
    <x v="2"/>
    <x v="18"/>
    <n v="2"/>
    <n v="164.77"/>
    <n v="0"/>
    <n v="89.07"/>
    <n v="329.54"/>
    <n v="178.14"/>
    <n v="151.40000000000003"/>
    <n v="0.45942829398555568"/>
    <n v="2026"/>
    <s v="Q2"/>
    <n v="6"/>
    <x v="5"/>
  </r>
  <r>
    <s v="03810"/>
    <x v="160"/>
    <x v="2"/>
    <x v="2"/>
    <x v="1"/>
    <x v="2"/>
    <x v="2"/>
    <x v="9"/>
    <n v="4"/>
    <n v="47.36"/>
    <n v="0.1"/>
    <n v="18.87"/>
    <n v="170.49600000000001"/>
    <n v="75.48"/>
    <n v="95.016000000000005"/>
    <n v="0.55729166666666663"/>
    <n v="2026"/>
    <s v="Q2"/>
    <n v="6"/>
    <x v="5"/>
  </r>
  <r>
    <s v="04137"/>
    <x v="160"/>
    <x v="3"/>
    <x v="8"/>
    <x v="0"/>
    <x v="0"/>
    <x v="1"/>
    <x v="1"/>
    <n v="1"/>
    <n v="90.7"/>
    <n v="0"/>
    <n v="44.18"/>
    <n v="90.7"/>
    <n v="44.18"/>
    <n v="46.52"/>
    <n v="0.51289966923925034"/>
    <n v="2026"/>
    <s v="Q2"/>
    <n v="6"/>
    <x v="5"/>
  </r>
  <r>
    <s v="04303"/>
    <x v="160"/>
    <x v="2"/>
    <x v="10"/>
    <x v="3"/>
    <x v="0"/>
    <x v="2"/>
    <x v="9"/>
    <n v="1"/>
    <n v="45.59"/>
    <n v="0"/>
    <n v="18.57"/>
    <n v="45.59"/>
    <n v="18.57"/>
    <n v="27.020000000000003"/>
    <n v="0.59267383198069756"/>
    <n v="2026"/>
    <s v="Q2"/>
    <n v="6"/>
    <x v="5"/>
  </r>
  <r>
    <s v="04991"/>
    <x v="160"/>
    <x v="3"/>
    <x v="4"/>
    <x v="0"/>
    <x v="1"/>
    <x v="1"/>
    <x v="3"/>
    <n v="3"/>
    <n v="146.55000000000001"/>
    <n v="0.1"/>
    <n v="79.59"/>
    <n v="395.68500000000006"/>
    <n v="238.77"/>
    <n v="156.91500000000005"/>
    <n v="0.39656544978960545"/>
    <n v="2026"/>
    <s v="Q2"/>
    <n v="6"/>
    <x v="5"/>
  </r>
  <r>
    <s v="00039"/>
    <x v="161"/>
    <x v="3"/>
    <x v="8"/>
    <x v="3"/>
    <x v="2"/>
    <x v="0"/>
    <x v="6"/>
    <n v="4"/>
    <n v="40.33"/>
    <n v="0.1"/>
    <n v="17.170000000000002"/>
    <n v="145.18799999999999"/>
    <n v="68.680000000000007"/>
    <n v="76.507999999999981"/>
    <n v="0.52695815081136177"/>
    <n v="2026"/>
    <s v="Q2"/>
    <n v="6"/>
    <x v="5"/>
  </r>
  <r>
    <s v="00206"/>
    <x v="161"/>
    <x v="0"/>
    <x v="0"/>
    <x v="2"/>
    <x v="1"/>
    <x v="0"/>
    <x v="4"/>
    <n v="2"/>
    <n v="51.83"/>
    <n v="0.1"/>
    <n v="23.1"/>
    <n v="93.293999999999997"/>
    <n v="46.2"/>
    <n v="47.093999999999994"/>
    <n v="0.50479130490706792"/>
    <n v="2026"/>
    <s v="Q2"/>
    <n v="6"/>
    <x v="5"/>
  </r>
  <r>
    <s v="00397"/>
    <x v="161"/>
    <x v="3"/>
    <x v="8"/>
    <x v="0"/>
    <x v="2"/>
    <x v="3"/>
    <x v="19"/>
    <n v="2"/>
    <n v="121.19"/>
    <n v="0.05"/>
    <n v="58.91"/>
    <n v="230.261"/>
    <n v="117.82"/>
    <n v="112.441"/>
    <n v="0.48831977625390321"/>
    <n v="2026"/>
    <s v="Q2"/>
    <n v="6"/>
    <x v="5"/>
  </r>
  <r>
    <s v="00763"/>
    <x v="161"/>
    <x v="3"/>
    <x v="13"/>
    <x v="2"/>
    <x v="1"/>
    <x v="1"/>
    <x v="11"/>
    <n v="1"/>
    <n v="154.09"/>
    <n v="0"/>
    <n v="77.37"/>
    <n v="154.09"/>
    <n v="77.37"/>
    <n v="76.72"/>
    <n v="0.49789084301382308"/>
    <n v="2026"/>
    <s v="Q2"/>
    <n v="6"/>
    <x v="5"/>
  </r>
  <r>
    <s v="01059"/>
    <x v="161"/>
    <x v="0"/>
    <x v="0"/>
    <x v="0"/>
    <x v="1"/>
    <x v="0"/>
    <x v="0"/>
    <n v="1"/>
    <n v="80.64"/>
    <n v="0.05"/>
    <n v="43.85"/>
    <n v="76.60799999999999"/>
    <n v="43.85"/>
    <n v="32.757999999999988"/>
    <n v="0.42760547201336668"/>
    <n v="2026"/>
    <s v="Q2"/>
    <n v="6"/>
    <x v="5"/>
  </r>
  <r>
    <s v="01332"/>
    <x v="161"/>
    <x v="1"/>
    <x v="12"/>
    <x v="3"/>
    <x v="0"/>
    <x v="1"/>
    <x v="1"/>
    <n v="1"/>
    <n v="94.01"/>
    <n v="0.15"/>
    <n v="46.12"/>
    <n v="79.908500000000004"/>
    <n v="46.12"/>
    <n v="33.788500000000006"/>
    <n v="0.42283987310486376"/>
    <n v="2026"/>
    <s v="Q2"/>
    <n v="6"/>
    <x v="5"/>
  </r>
  <r>
    <s v="01447"/>
    <x v="161"/>
    <x v="1"/>
    <x v="6"/>
    <x v="0"/>
    <x v="0"/>
    <x v="0"/>
    <x v="4"/>
    <n v="1"/>
    <n v="51.09"/>
    <n v="0"/>
    <n v="22.78"/>
    <n v="51.09"/>
    <n v="22.78"/>
    <n v="28.310000000000002"/>
    <n v="0.55412018007437858"/>
    <n v="2026"/>
    <s v="Q2"/>
    <n v="6"/>
    <x v="5"/>
  </r>
  <r>
    <s v="02990"/>
    <x v="161"/>
    <x v="1"/>
    <x v="6"/>
    <x v="3"/>
    <x v="0"/>
    <x v="1"/>
    <x v="3"/>
    <n v="1"/>
    <n v="146.66"/>
    <n v="0"/>
    <n v="78.709999999999994"/>
    <n v="146.66"/>
    <n v="78.709999999999994"/>
    <n v="67.95"/>
    <n v="0.4633165143870176"/>
    <n v="2026"/>
    <s v="Q2"/>
    <n v="6"/>
    <x v="5"/>
  </r>
  <r>
    <s v="03769"/>
    <x v="161"/>
    <x v="1"/>
    <x v="12"/>
    <x v="2"/>
    <x v="1"/>
    <x v="3"/>
    <x v="7"/>
    <n v="2"/>
    <n v="199.03"/>
    <n v="0"/>
    <n v="104.7"/>
    <n v="398.06"/>
    <n v="209.4"/>
    <n v="188.66"/>
    <n v="0.47394865095714211"/>
    <n v="2026"/>
    <s v="Q2"/>
    <n v="6"/>
    <x v="5"/>
  </r>
  <r>
    <s v="04152"/>
    <x v="161"/>
    <x v="2"/>
    <x v="2"/>
    <x v="0"/>
    <x v="0"/>
    <x v="0"/>
    <x v="6"/>
    <n v="5"/>
    <n v="41.18"/>
    <n v="0.05"/>
    <n v="16.87"/>
    <n v="195.60499999999999"/>
    <n v="84.350000000000009"/>
    <n v="111.25499999999998"/>
    <n v="0.56877380435060443"/>
    <n v="2026"/>
    <s v="Q2"/>
    <n v="6"/>
    <x v="5"/>
  </r>
  <r>
    <s v="04242"/>
    <x v="161"/>
    <x v="1"/>
    <x v="12"/>
    <x v="2"/>
    <x v="2"/>
    <x v="1"/>
    <x v="3"/>
    <n v="2"/>
    <n v="141.18"/>
    <n v="0"/>
    <n v="78.66"/>
    <n v="282.36"/>
    <n v="157.32"/>
    <n v="125.04000000000002"/>
    <n v="0.44283892902677441"/>
    <n v="2026"/>
    <s v="Q2"/>
    <n v="6"/>
    <x v="5"/>
  </r>
  <r>
    <s v="04780"/>
    <x v="161"/>
    <x v="1"/>
    <x v="12"/>
    <x v="2"/>
    <x v="0"/>
    <x v="0"/>
    <x v="0"/>
    <n v="1"/>
    <n v="82.47"/>
    <n v="0.1"/>
    <n v="42.73"/>
    <n v="74.222999999999999"/>
    <n v="42.73"/>
    <n v="31.493000000000002"/>
    <n v="0.42430243994449163"/>
    <n v="2026"/>
    <s v="Q2"/>
    <n v="6"/>
    <x v="5"/>
  </r>
  <r>
    <s v="00063"/>
    <x v="162"/>
    <x v="1"/>
    <x v="1"/>
    <x v="3"/>
    <x v="0"/>
    <x v="2"/>
    <x v="18"/>
    <n v="1"/>
    <n v="166.91"/>
    <n v="0"/>
    <n v="85.58"/>
    <n v="166.91"/>
    <n v="85.58"/>
    <n v="81.33"/>
    <n v="0.48726858786172189"/>
    <n v="2026"/>
    <s v="Q2"/>
    <n v="6"/>
    <x v="5"/>
  </r>
  <r>
    <s v="00190"/>
    <x v="162"/>
    <x v="0"/>
    <x v="0"/>
    <x v="2"/>
    <x v="2"/>
    <x v="2"/>
    <x v="9"/>
    <n v="1"/>
    <n v="45.99"/>
    <n v="0"/>
    <n v="18.579999999999998"/>
    <n v="45.99"/>
    <n v="18.579999999999998"/>
    <n v="27.410000000000004"/>
    <n v="0.59599913024570561"/>
    <n v="2026"/>
    <s v="Q2"/>
    <n v="6"/>
    <x v="5"/>
  </r>
  <r>
    <s v="00268"/>
    <x v="162"/>
    <x v="3"/>
    <x v="13"/>
    <x v="2"/>
    <x v="2"/>
    <x v="4"/>
    <x v="14"/>
    <n v="1"/>
    <n v="37.01"/>
    <n v="0.05"/>
    <n v="14.18"/>
    <n v="35.159499999999994"/>
    <n v="14.18"/>
    <n v="20.979499999999994"/>
    <n v="0.59669506107879799"/>
    <n v="2026"/>
    <s v="Q2"/>
    <n v="6"/>
    <x v="5"/>
  </r>
  <r>
    <s v="00691"/>
    <x v="162"/>
    <x v="3"/>
    <x v="8"/>
    <x v="3"/>
    <x v="2"/>
    <x v="1"/>
    <x v="3"/>
    <n v="5"/>
    <n v="140.9"/>
    <n v="0"/>
    <n v="80.16"/>
    <n v="704.5"/>
    <n v="400.79999999999995"/>
    <n v="303.70000000000005"/>
    <n v="0.43108587650816188"/>
    <n v="2026"/>
    <s v="Q2"/>
    <n v="6"/>
    <x v="5"/>
  </r>
  <r>
    <s v="00810"/>
    <x v="162"/>
    <x v="1"/>
    <x v="12"/>
    <x v="2"/>
    <x v="1"/>
    <x v="4"/>
    <x v="14"/>
    <n v="3"/>
    <n v="36.659999999999997"/>
    <n v="0"/>
    <n v="13.55"/>
    <n v="109.97999999999999"/>
    <n v="40.650000000000006"/>
    <n v="69.329999999999984"/>
    <n v="0.63038734315330047"/>
    <n v="2026"/>
    <s v="Q2"/>
    <n v="6"/>
    <x v="5"/>
  </r>
  <r>
    <s v="00855"/>
    <x v="162"/>
    <x v="1"/>
    <x v="6"/>
    <x v="0"/>
    <x v="2"/>
    <x v="2"/>
    <x v="2"/>
    <n v="1"/>
    <n v="36.299999999999997"/>
    <n v="0.1"/>
    <n v="13.69"/>
    <n v="32.67"/>
    <n v="13.69"/>
    <n v="18.980000000000004"/>
    <n v="0.58096112641567199"/>
    <n v="2026"/>
    <s v="Q2"/>
    <n v="6"/>
    <x v="5"/>
  </r>
  <r>
    <s v="01612"/>
    <x v="162"/>
    <x v="2"/>
    <x v="16"/>
    <x v="0"/>
    <x v="1"/>
    <x v="3"/>
    <x v="19"/>
    <n v="2"/>
    <n v="120.64"/>
    <n v="0"/>
    <n v="61.66"/>
    <n v="241.28"/>
    <n v="123.32"/>
    <n v="117.96000000000001"/>
    <n v="0.48889257294429711"/>
    <n v="2026"/>
    <s v="Q2"/>
    <n v="6"/>
    <x v="5"/>
  </r>
  <r>
    <s v="01704"/>
    <x v="162"/>
    <x v="2"/>
    <x v="16"/>
    <x v="0"/>
    <x v="0"/>
    <x v="2"/>
    <x v="9"/>
    <n v="1"/>
    <n v="47.07"/>
    <n v="0"/>
    <n v="18.7"/>
    <n v="47.07"/>
    <n v="18.7"/>
    <n v="28.37"/>
    <n v="0.60271935415338862"/>
    <n v="2026"/>
    <s v="Q2"/>
    <n v="6"/>
    <x v="5"/>
  </r>
  <r>
    <s v="01857"/>
    <x v="162"/>
    <x v="2"/>
    <x v="3"/>
    <x v="3"/>
    <x v="2"/>
    <x v="1"/>
    <x v="11"/>
    <n v="2"/>
    <n v="154.94"/>
    <n v="0.05"/>
    <n v="77.260000000000005"/>
    <n v="294.38599999999997"/>
    <n v="154.52000000000001"/>
    <n v="139.86599999999996"/>
    <n v="0.47511090880680457"/>
    <n v="2026"/>
    <s v="Q2"/>
    <n v="6"/>
    <x v="5"/>
  </r>
  <r>
    <s v="01888"/>
    <x v="162"/>
    <x v="1"/>
    <x v="12"/>
    <x v="0"/>
    <x v="0"/>
    <x v="2"/>
    <x v="9"/>
    <n v="1"/>
    <n v="45.97"/>
    <n v="0.05"/>
    <n v="18.41"/>
    <n v="43.671499999999995"/>
    <n v="18.41"/>
    <n v="25.261499999999995"/>
    <n v="0.57844360738696854"/>
    <n v="2026"/>
    <s v="Q2"/>
    <n v="6"/>
    <x v="5"/>
  </r>
  <r>
    <s v="02683"/>
    <x v="162"/>
    <x v="3"/>
    <x v="8"/>
    <x v="0"/>
    <x v="0"/>
    <x v="3"/>
    <x v="7"/>
    <n v="1"/>
    <n v="198.64"/>
    <n v="0.05"/>
    <n v="101.89"/>
    <n v="188.70799999999997"/>
    <n v="101.89"/>
    <n v="86.817999999999969"/>
    <n v="0.46006528605040581"/>
    <n v="2026"/>
    <s v="Q2"/>
    <n v="6"/>
    <x v="5"/>
  </r>
  <r>
    <s v="04211"/>
    <x v="162"/>
    <x v="2"/>
    <x v="3"/>
    <x v="0"/>
    <x v="1"/>
    <x v="2"/>
    <x v="18"/>
    <n v="5"/>
    <n v="168.57"/>
    <n v="0"/>
    <n v="88.65"/>
    <n v="842.84999999999991"/>
    <n v="443.25"/>
    <n v="399.59999999999991"/>
    <n v="0.47410571276027758"/>
    <n v="2026"/>
    <s v="Q2"/>
    <n v="6"/>
    <x v="5"/>
  </r>
  <r>
    <s v="04353"/>
    <x v="162"/>
    <x v="1"/>
    <x v="6"/>
    <x v="2"/>
    <x v="1"/>
    <x v="2"/>
    <x v="2"/>
    <n v="1"/>
    <n v="36.65"/>
    <n v="0"/>
    <n v="13.97"/>
    <n v="36.65"/>
    <n v="13.97"/>
    <n v="22.68"/>
    <n v="0.61882673942701227"/>
    <n v="2026"/>
    <s v="Q2"/>
    <n v="6"/>
    <x v="5"/>
  </r>
  <r>
    <s v="05020"/>
    <x v="162"/>
    <x v="2"/>
    <x v="5"/>
    <x v="2"/>
    <x v="0"/>
    <x v="2"/>
    <x v="2"/>
    <n v="2"/>
    <n v="35.450000000000003"/>
    <n v="0.05"/>
    <n v="13.39"/>
    <n v="67.355000000000004"/>
    <n v="26.78"/>
    <n v="40.575000000000003"/>
    <n v="0.60240516665429444"/>
    <n v="2026"/>
    <s v="Q2"/>
    <n v="6"/>
    <x v="5"/>
  </r>
  <r>
    <s v="00564"/>
    <x v="163"/>
    <x v="2"/>
    <x v="5"/>
    <x v="2"/>
    <x v="1"/>
    <x v="2"/>
    <x v="9"/>
    <n v="3"/>
    <n v="45.82"/>
    <n v="0.1"/>
    <n v="18.61"/>
    <n v="123.71400000000001"/>
    <n v="55.83"/>
    <n v="67.884000000000015"/>
    <n v="0.54871720258014456"/>
    <n v="2026"/>
    <s v="Q2"/>
    <n v="6"/>
    <x v="5"/>
  </r>
  <r>
    <s v="00736"/>
    <x v="163"/>
    <x v="3"/>
    <x v="13"/>
    <x v="2"/>
    <x v="2"/>
    <x v="1"/>
    <x v="11"/>
    <n v="1"/>
    <n v="152.78"/>
    <n v="0"/>
    <n v="78.540000000000006"/>
    <n v="152.78"/>
    <n v="78.540000000000006"/>
    <n v="74.239999999999995"/>
    <n v="0.48592747741851022"/>
    <n v="2026"/>
    <s v="Q2"/>
    <n v="6"/>
    <x v="5"/>
  </r>
  <r>
    <s v="01300"/>
    <x v="163"/>
    <x v="1"/>
    <x v="6"/>
    <x v="0"/>
    <x v="1"/>
    <x v="0"/>
    <x v="4"/>
    <n v="1"/>
    <n v="49.76"/>
    <n v="0.05"/>
    <n v="22.58"/>
    <n v="47.271999999999998"/>
    <n v="22.58"/>
    <n v="24.692"/>
    <n v="0.52233880521238796"/>
    <n v="2026"/>
    <s v="Q2"/>
    <n v="6"/>
    <x v="5"/>
  </r>
  <r>
    <s v="01948"/>
    <x v="163"/>
    <x v="3"/>
    <x v="8"/>
    <x v="2"/>
    <x v="1"/>
    <x v="1"/>
    <x v="11"/>
    <n v="1"/>
    <n v="157.6"/>
    <n v="0.05"/>
    <n v="79.34"/>
    <n v="149.72"/>
    <n v="79.34"/>
    <n v="70.38"/>
    <n v="0.47007747795885652"/>
    <n v="2026"/>
    <s v="Q2"/>
    <n v="6"/>
    <x v="5"/>
  </r>
  <r>
    <s v="02272"/>
    <x v="163"/>
    <x v="3"/>
    <x v="8"/>
    <x v="0"/>
    <x v="0"/>
    <x v="4"/>
    <x v="12"/>
    <n v="1"/>
    <n v="125.01"/>
    <n v="0.15"/>
    <n v="70.39"/>
    <n v="106.2585"/>
    <n v="70.39"/>
    <n v="35.868499999999997"/>
    <n v="0.33755887764272974"/>
    <n v="2026"/>
    <s v="Q2"/>
    <n v="6"/>
    <x v="5"/>
  </r>
  <r>
    <s v="02680"/>
    <x v="163"/>
    <x v="1"/>
    <x v="14"/>
    <x v="0"/>
    <x v="0"/>
    <x v="1"/>
    <x v="1"/>
    <n v="1"/>
    <n v="93.59"/>
    <n v="0.15"/>
    <n v="46.48"/>
    <n v="79.551500000000004"/>
    <n v="46.48"/>
    <n v="33.071500000000007"/>
    <n v="0.41572440494522422"/>
    <n v="2026"/>
    <s v="Q2"/>
    <n v="6"/>
    <x v="5"/>
  </r>
  <r>
    <s v="04178"/>
    <x v="163"/>
    <x v="2"/>
    <x v="2"/>
    <x v="2"/>
    <x v="0"/>
    <x v="1"/>
    <x v="3"/>
    <n v="4"/>
    <n v="143.9"/>
    <n v="0.05"/>
    <n v="79.709999999999994"/>
    <n v="546.82000000000005"/>
    <n v="318.83999999999997"/>
    <n v="227.98000000000008"/>
    <n v="0.41691964448996022"/>
    <n v="2026"/>
    <s v="Q2"/>
    <n v="6"/>
    <x v="5"/>
  </r>
  <r>
    <s v="04272"/>
    <x v="163"/>
    <x v="3"/>
    <x v="7"/>
    <x v="3"/>
    <x v="0"/>
    <x v="3"/>
    <x v="7"/>
    <n v="4"/>
    <n v="190.97"/>
    <n v="0"/>
    <n v="103.36"/>
    <n v="763.88"/>
    <n v="413.44"/>
    <n v="350.44"/>
    <n v="0.45876315651673039"/>
    <n v="2026"/>
    <s v="Q2"/>
    <n v="6"/>
    <x v="5"/>
  </r>
  <r>
    <s v="04713"/>
    <x v="163"/>
    <x v="3"/>
    <x v="13"/>
    <x v="2"/>
    <x v="2"/>
    <x v="4"/>
    <x v="14"/>
    <n v="1"/>
    <n v="35.78"/>
    <n v="0"/>
    <n v="14"/>
    <n v="35.78"/>
    <n v="14"/>
    <n v="21.78"/>
    <n v="0.60871995528228062"/>
    <n v="2026"/>
    <s v="Q2"/>
    <n v="6"/>
    <x v="5"/>
  </r>
  <r>
    <s v="05166"/>
    <x v="163"/>
    <x v="3"/>
    <x v="7"/>
    <x v="3"/>
    <x v="1"/>
    <x v="3"/>
    <x v="19"/>
    <n v="3"/>
    <n v="125.25"/>
    <n v="0.05"/>
    <n v="58.95"/>
    <n v="356.96249999999998"/>
    <n v="176.85000000000002"/>
    <n v="180.11249999999995"/>
    <n v="0.50456980775291516"/>
    <n v="2026"/>
    <s v="Q2"/>
    <n v="6"/>
    <x v="5"/>
  </r>
  <r>
    <s v="00486"/>
    <x v="164"/>
    <x v="0"/>
    <x v="9"/>
    <x v="1"/>
    <x v="2"/>
    <x v="1"/>
    <x v="17"/>
    <n v="8"/>
    <n v="72.36"/>
    <n v="0.1"/>
    <n v="32.229999999999997"/>
    <n v="520.99199999999996"/>
    <n v="257.83999999999997"/>
    <n v="263.15199999999999"/>
    <n v="0.5050979669553467"/>
    <n v="2026"/>
    <s v="Q2"/>
    <n v="6"/>
    <x v="5"/>
  </r>
  <r>
    <s v="01507"/>
    <x v="164"/>
    <x v="0"/>
    <x v="15"/>
    <x v="2"/>
    <x v="0"/>
    <x v="2"/>
    <x v="18"/>
    <n v="1"/>
    <n v="162.51"/>
    <n v="0"/>
    <n v="88.29"/>
    <n v="162.51"/>
    <n v="88.29"/>
    <n v="74.219999999999985"/>
    <n v="0.45671035628576695"/>
    <n v="2026"/>
    <s v="Q2"/>
    <n v="6"/>
    <x v="5"/>
  </r>
  <r>
    <s v="01821"/>
    <x v="164"/>
    <x v="0"/>
    <x v="15"/>
    <x v="2"/>
    <x v="2"/>
    <x v="1"/>
    <x v="17"/>
    <n v="3"/>
    <n v="70.52"/>
    <n v="0"/>
    <n v="33.119999999999997"/>
    <n v="211.56"/>
    <n v="99.359999999999985"/>
    <n v="112.20000000000002"/>
    <n v="0.53034600113442998"/>
    <n v="2026"/>
    <s v="Q2"/>
    <n v="6"/>
    <x v="5"/>
  </r>
  <r>
    <s v="02588"/>
    <x v="164"/>
    <x v="3"/>
    <x v="8"/>
    <x v="3"/>
    <x v="0"/>
    <x v="1"/>
    <x v="1"/>
    <n v="1"/>
    <n v="90.28"/>
    <n v="0"/>
    <n v="46.04"/>
    <n v="90.28"/>
    <n v="46.04"/>
    <n v="44.24"/>
    <n v="0.4900310146211786"/>
    <n v="2026"/>
    <s v="Q2"/>
    <n v="6"/>
    <x v="5"/>
  </r>
  <r>
    <s v="02815"/>
    <x v="164"/>
    <x v="3"/>
    <x v="13"/>
    <x v="3"/>
    <x v="1"/>
    <x v="3"/>
    <x v="5"/>
    <n v="2"/>
    <n v="342.25"/>
    <n v="0"/>
    <n v="196.86"/>
    <n v="684.5"/>
    <n v="393.72"/>
    <n v="290.77999999999997"/>
    <n v="0.42480642804967128"/>
    <n v="2026"/>
    <s v="Q2"/>
    <n v="6"/>
    <x v="5"/>
  </r>
  <r>
    <s v="03258"/>
    <x v="164"/>
    <x v="1"/>
    <x v="1"/>
    <x v="0"/>
    <x v="2"/>
    <x v="0"/>
    <x v="4"/>
    <n v="6"/>
    <n v="50.92"/>
    <n v="0.05"/>
    <n v="22.87"/>
    <n v="290.24399999999997"/>
    <n v="137.22"/>
    <n v="153.02399999999997"/>
    <n v="0.52722536899987593"/>
    <n v="2026"/>
    <s v="Q2"/>
    <n v="6"/>
    <x v="5"/>
  </r>
  <r>
    <s v="03361"/>
    <x v="164"/>
    <x v="0"/>
    <x v="0"/>
    <x v="2"/>
    <x v="0"/>
    <x v="2"/>
    <x v="2"/>
    <n v="5"/>
    <n v="36.72"/>
    <n v="0.15"/>
    <n v="13.2"/>
    <n v="156.06"/>
    <n v="66"/>
    <n v="90.06"/>
    <n v="0.57708573625528647"/>
    <n v="2026"/>
    <s v="Q2"/>
    <n v="6"/>
    <x v="5"/>
  </r>
  <r>
    <s v="03629"/>
    <x v="164"/>
    <x v="0"/>
    <x v="15"/>
    <x v="0"/>
    <x v="1"/>
    <x v="3"/>
    <x v="5"/>
    <n v="4"/>
    <n v="348.96"/>
    <n v="0.15"/>
    <n v="197.02"/>
    <n v="1186.4639999999999"/>
    <n v="788.08"/>
    <n v="398.3839999999999"/>
    <n v="0.3357741996385899"/>
    <n v="2026"/>
    <s v="Q2"/>
    <n v="6"/>
    <x v="5"/>
  </r>
  <r>
    <s v="03750"/>
    <x v="164"/>
    <x v="0"/>
    <x v="0"/>
    <x v="0"/>
    <x v="0"/>
    <x v="1"/>
    <x v="17"/>
    <n v="1"/>
    <n v="71.28"/>
    <n v="0"/>
    <n v="31.92"/>
    <n v="71.28"/>
    <n v="31.92"/>
    <n v="39.36"/>
    <n v="0.55218855218855212"/>
    <n v="2026"/>
    <s v="Q2"/>
    <n v="6"/>
    <x v="5"/>
  </r>
  <r>
    <s v="05088"/>
    <x v="164"/>
    <x v="1"/>
    <x v="12"/>
    <x v="0"/>
    <x v="1"/>
    <x v="2"/>
    <x v="18"/>
    <n v="1"/>
    <n v="160.99"/>
    <n v="0.05"/>
    <n v="89.15"/>
    <n v="152.94050000000001"/>
    <n v="89.15"/>
    <n v="63.790500000000009"/>
    <n v="0.41709357560619981"/>
    <n v="2026"/>
    <s v="Q2"/>
    <n v="6"/>
    <x v="5"/>
  </r>
  <r>
    <s v="01450"/>
    <x v="165"/>
    <x v="1"/>
    <x v="14"/>
    <x v="0"/>
    <x v="0"/>
    <x v="4"/>
    <x v="12"/>
    <n v="1"/>
    <n v="124.19"/>
    <n v="0.05"/>
    <n v="67.209999999999994"/>
    <n v="117.98049999999999"/>
    <n v="67.209999999999994"/>
    <n v="50.770499999999998"/>
    <n v="0.43032958836417884"/>
    <n v="2026"/>
    <s v="Q2"/>
    <n v="6"/>
    <x v="5"/>
  </r>
  <r>
    <s v="02330"/>
    <x v="165"/>
    <x v="1"/>
    <x v="1"/>
    <x v="0"/>
    <x v="1"/>
    <x v="2"/>
    <x v="2"/>
    <n v="2"/>
    <n v="36.11"/>
    <n v="0.05"/>
    <n v="13.29"/>
    <n v="68.608999999999995"/>
    <n v="26.58"/>
    <n v="42.028999999999996"/>
    <n v="0.6125872698917052"/>
    <n v="2026"/>
    <s v="Q2"/>
    <n v="6"/>
    <x v="5"/>
  </r>
  <r>
    <s v="04655"/>
    <x v="165"/>
    <x v="0"/>
    <x v="0"/>
    <x v="1"/>
    <x v="2"/>
    <x v="4"/>
    <x v="10"/>
    <n v="4"/>
    <n v="40.909999999999997"/>
    <n v="0.05"/>
    <n v="14.42"/>
    <n v="155.45799999999997"/>
    <n v="57.68"/>
    <n v="97.777999999999963"/>
    <n v="0.62896730949838531"/>
    <n v="2026"/>
    <s v="Q2"/>
    <n v="6"/>
    <x v="5"/>
  </r>
  <r>
    <s v="00137"/>
    <x v="166"/>
    <x v="1"/>
    <x v="6"/>
    <x v="0"/>
    <x v="0"/>
    <x v="1"/>
    <x v="3"/>
    <n v="5"/>
    <n v="141.66999999999999"/>
    <n v="0.1"/>
    <n v="80.59"/>
    <n v="637.51499999999999"/>
    <n v="402.95000000000005"/>
    <n v="234.56499999999994"/>
    <n v="0.36793644071119885"/>
    <n v="2026"/>
    <s v="Q2"/>
    <n v="6"/>
    <x v="5"/>
  </r>
  <r>
    <s v="00141"/>
    <x v="166"/>
    <x v="3"/>
    <x v="7"/>
    <x v="0"/>
    <x v="0"/>
    <x v="2"/>
    <x v="9"/>
    <n v="1"/>
    <n v="47.53"/>
    <n v="0.05"/>
    <n v="18.5"/>
    <n v="45.153500000000001"/>
    <n v="18.5"/>
    <n v="26.653500000000001"/>
    <n v="0.59028646727274736"/>
    <n v="2026"/>
    <s v="Q2"/>
    <n v="6"/>
    <x v="5"/>
  </r>
  <r>
    <s v="00335"/>
    <x v="166"/>
    <x v="3"/>
    <x v="8"/>
    <x v="0"/>
    <x v="0"/>
    <x v="2"/>
    <x v="18"/>
    <n v="3"/>
    <n v="163.65"/>
    <n v="0.15"/>
    <n v="85.8"/>
    <n v="417.3075"/>
    <n v="257.39999999999998"/>
    <n v="159.90750000000003"/>
    <n v="0.38318865584730688"/>
    <n v="2026"/>
    <s v="Q2"/>
    <n v="6"/>
    <x v="5"/>
  </r>
  <r>
    <s v="00498"/>
    <x v="166"/>
    <x v="0"/>
    <x v="15"/>
    <x v="1"/>
    <x v="2"/>
    <x v="2"/>
    <x v="15"/>
    <n v="5"/>
    <n v="130.94999999999999"/>
    <n v="0.15"/>
    <n v="68.47"/>
    <n v="556.53750000000002"/>
    <n v="342.35"/>
    <n v="214.1875"/>
    <n v="0.38485726478449339"/>
    <n v="2026"/>
    <s v="Q2"/>
    <n v="6"/>
    <x v="5"/>
  </r>
  <r>
    <s v="02611"/>
    <x v="166"/>
    <x v="3"/>
    <x v="13"/>
    <x v="0"/>
    <x v="0"/>
    <x v="2"/>
    <x v="18"/>
    <n v="5"/>
    <n v="160.82"/>
    <n v="0"/>
    <n v="90.14"/>
    <n v="804.09999999999991"/>
    <n v="450.7"/>
    <n v="353.39999999999992"/>
    <n v="0.43949757492849145"/>
    <n v="2026"/>
    <s v="Q2"/>
    <n v="6"/>
    <x v="5"/>
  </r>
  <r>
    <s v="03197"/>
    <x v="166"/>
    <x v="1"/>
    <x v="12"/>
    <x v="2"/>
    <x v="1"/>
    <x v="0"/>
    <x v="6"/>
    <n v="3"/>
    <n v="40.51"/>
    <n v="0"/>
    <n v="16.940000000000001"/>
    <n v="121.53"/>
    <n v="50.820000000000007"/>
    <n v="70.709999999999994"/>
    <n v="0.58183164650703523"/>
    <n v="2026"/>
    <s v="Q2"/>
    <n v="6"/>
    <x v="5"/>
  </r>
  <r>
    <s v="04668"/>
    <x v="166"/>
    <x v="1"/>
    <x v="11"/>
    <x v="0"/>
    <x v="2"/>
    <x v="0"/>
    <x v="0"/>
    <n v="1"/>
    <n v="81.08"/>
    <n v="0"/>
    <n v="41.52"/>
    <n v="81.08"/>
    <n v="41.52"/>
    <n v="39.559999999999995"/>
    <n v="0.48791317217562896"/>
    <n v="2026"/>
    <s v="Q2"/>
    <n v="6"/>
    <x v="5"/>
  </r>
  <r>
    <s v="04994"/>
    <x v="166"/>
    <x v="2"/>
    <x v="10"/>
    <x v="1"/>
    <x v="2"/>
    <x v="1"/>
    <x v="11"/>
    <n v="4"/>
    <n v="150.43"/>
    <n v="0.1"/>
    <n v="77.650000000000006"/>
    <n v="541.548"/>
    <n v="310.60000000000002"/>
    <n v="230.94799999999998"/>
    <n v="0.42645896577957998"/>
    <n v="2026"/>
    <s v="Q2"/>
    <n v="6"/>
    <x v="5"/>
  </r>
  <r>
    <s v="00512"/>
    <x v="167"/>
    <x v="1"/>
    <x v="12"/>
    <x v="3"/>
    <x v="0"/>
    <x v="3"/>
    <x v="7"/>
    <n v="1"/>
    <n v="192.42"/>
    <n v="0"/>
    <n v="103.31"/>
    <n v="192.42"/>
    <n v="103.31"/>
    <n v="89.109999999999985"/>
    <n v="0.46310154869556175"/>
    <n v="2026"/>
    <s v="Q2"/>
    <n v="6"/>
    <x v="5"/>
  </r>
  <r>
    <s v="00717"/>
    <x v="167"/>
    <x v="3"/>
    <x v="7"/>
    <x v="1"/>
    <x v="2"/>
    <x v="3"/>
    <x v="5"/>
    <n v="10"/>
    <n v="333.14"/>
    <n v="0.15"/>
    <n v="194.52"/>
    <n v="2831.6899999999996"/>
    <n v="1945.2"/>
    <n v="886.48999999999955"/>
    <n v="0.31306039856057677"/>
    <n v="2026"/>
    <s v="Q2"/>
    <n v="6"/>
    <x v="5"/>
  </r>
  <r>
    <s v="00952"/>
    <x v="167"/>
    <x v="0"/>
    <x v="0"/>
    <x v="0"/>
    <x v="2"/>
    <x v="3"/>
    <x v="13"/>
    <n v="1"/>
    <n v="79.900000000000006"/>
    <n v="0.05"/>
    <n v="40.19"/>
    <n v="75.905000000000001"/>
    <n v="40.19"/>
    <n v="35.715000000000003"/>
    <n v="0.47052236348066667"/>
    <n v="2026"/>
    <s v="Q2"/>
    <n v="6"/>
    <x v="5"/>
  </r>
  <r>
    <s v="01081"/>
    <x v="167"/>
    <x v="3"/>
    <x v="13"/>
    <x v="0"/>
    <x v="0"/>
    <x v="0"/>
    <x v="4"/>
    <n v="1"/>
    <n v="51.12"/>
    <n v="0"/>
    <n v="22.43"/>
    <n v="51.12"/>
    <n v="22.43"/>
    <n v="28.689999999999998"/>
    <n v="0.56122848200312991"/>
    <n v="2026"/>
    <s v="Q2"/>
    <n v="6"/>
    <x v="5"/>
  </r>
  <r>
    <s v="02043"/>
    <x v="167"/>
    <x v="1"/>
    <x v="6"/>
    <x v="0"/>
    <x v="1"/>
    <x v="1"/>
    <x v="1"/>
    <n v="2"/>
    <n v="90.33"/>
    <n v="0"/>
    <n v="46.3"/>
    <n v="180.66"/>
    <n v="92.6"/>
    <n v="88.06"/>
    <n v="0.48743496069965686"/>
    <n v="2026"/>
    <s v="Q2"/>
    <n v="6"/>
    <x v="5"/>
  </r>
  <r>
    <s v="04040"/>
    <x v="167"/>
    <x v="3"/>
    <x v="7"/>
    <x v="0"/>
    <x v="2"/>
    <x v="2"/>
    <x v="2"/>
    <n v="2"/>
    <n v="36.799999999999997"/>
    <n v="0.05"/>
    <n v="13.94"/>
    <n v="69.919999999999987"/>
    <n v="27.88"/>
    <n v="42.039999999999992"/>
    <n v="0.60125858123569798"/>
    <n v="2026"/>
    <s v="Q2"/>
    <n v="6"/>
    <x v="5"/>
  </r>
  <r>
    <s v="02295"/>
    <x v="168"/>
    <x v="1"/>
    <x v="11"/>
    <x v="3"/>
    <x v="1"/>
    <x v="2"/>
    <x v="9"/>
    <n v="1"/>
    <n v="45.7"/>
    <n v="0.1"/>
    <n v="18.600000000000001"/>
    <n v="41.13"/>
    <n v="18.600000000000001"/>
    <n v="22.53"/>
    <n v="0.5477753464624362"/>
    <n v="2026"/>
    <s v="Q2"/>
    <n v="6"/>
    <x v="5"/>
  </r>
  <r>
    <s v="02670"/>
    <x v="168"/>
    <x v="2"/>
    <x v="5"/>
    <x v="3"/>
    <x v="0"/>
    <x v="2"/>
    <x v="18"/>
    <n v="3"/>
    <n v="162.30000000000001"/>
    <n v="0.1"/>
    <n v="86.43"/>
    <n v="438.21000000000004"/>
    <n v="259.29000000000002"/>
    <n v="178.92000000000002"/>
    <n v="0.40829739166153217"/>
    <n v="2026"/>
    <s v="Q2"/>
    <n v="6"/>
    <x v="5"/>
  </r>
  <r>
    <s v="02777"/>
    <x v="168"/>
    <x v="1"/>
    <x v="14"/>
    <x v="1"/>
    <x v="2"/>
    <x v="1"/>
    <x v="17"/>
    <n v="5"/>
    <n v="72.37"/>
    <n v="0.2"/>
    <n v="32.840000000000003"/>
    <n v="289.48"/>
    <n v="164.20000000000002"/>
    <n v="125.28"/>
    <n v="0.43277601215973466"/>
    <n v="2026"/>
    <s v="Q2"/>
    <n v="6"/>
    <x v="5"/>
  </r>
  <r>
    <s v="02780"/>
    <x v="168"/>
    <x v="2"/>
    <x v="3"/>
    <x v="0"/>
    <x v="1"/>
    <x v="4"/>
    <x v="14"/>
    <n v="2"/>
    <n v="35.61"/>
    <n v="0.15"/>
    <n v="13.96"/>
    <n v="60.536999999999999"/>
    <n v="27.92"/>
    <n v="32.616999999999997"/>
    <n v="0.53879445628293432"/>
    <n v="2026"/>
    <s v="Q2"/>
    <n v="6"/>
    <x v="5"/>
  </r>
  <r>
    <s v="03209"/>
    <x v="168"/>
    <x v="3"/>
    <x v="13"/>
    <x v="0"/>
    <x v="0"/>
    <x v="2"/>
    <x v="15"/>
    <n v="2"/>
    <n v="133.12"/>
    <n v="0"/>
    <n v="67.02"/>
    <n v="266.24"/>
    <n v="134.04"/>
    <n v="132.20000000000002"/>
    <n v="0.4965444711538462"/>
    <n v="2026"/>
    <s v="Q2"/>
    <n v="6"/>
    <x v="5"/>
  </r>
  <r>
    <s v="03414"/>
    <x v="168"/>
    <x v="0"/>
    <x v="15"/>
    <x v="3"/>
    <x v="0"/>
    <x v="0"/>
    <x v="4"/>
    <n v="1"/>
    <n v="51.23"/>
    <n v="0.05"/>
    <n v="23.12"/>
    <n v="48.668499999999995"/>
    <n v="23.12"/>
    <n v="25.548499999999994"/>
    <n v="0.5249494025909982"/>
    <n v="2026"/>
    <s v="Q2"/>
    <n v="6"/>
    <x v="5"/>
  </r>
  <r>
    <s v="03846"/>
    <x v="168"/>
    <x v="1"/>
    <x v="12"/>
    <x v="0"/>
    <x v="2"/>
    <x v="1"/>
    <x v="1"/>
    <n v="1"/>
    <n v="93.5"/>
    <n v="0"/>
    <n v="46.63"/>
    <n v="93.5"/>
    <n v="46.63"/>
    <n v="46.87"/>
    <n v="0.50128342245989299"/>
    <n v="2026"/>
    <s v="Q2"/>
    <n v="6"/>
    <x v="5"/>
  </r>
  <r>
    <s v="04120"/>
    <x v="168"/>
    <x v="3"/>
    <x v="4"/>
    <x v="2"/>
    <x v="0"/>
    <x v="4"/>
    <x v="10"/>
    <n v="3"/>
    <n v="41.16"/>
    <n v="0"/>
    <n v="14.79"/>
    <n v="123.47999999999999"/>
    <n v="44.37"/>
    <n v="79.109999999999985"/>
    <n v="0.64067055393586003"/>
    <n v="2026"/>
    <s v="Q2"/>
    <n v="6"/>
    <x v="5"/>
  </r>
  <r>
    <s v="04217"/>
    <x v="168"/>
    <x v="1"/>
    <x v="12"/>
    <x v="3"/>
    <x v="1"/>
    <x v="4"/>
    <x v="10"/>
    <n v="1"/>
    <n v="39.74"/>
    <n v="0.05"/>
    <n v="14.39"/>
    <n v="37.753"/>
    <n v="14.39"/>
    <n v="23.363"/>
    <n v="0.6188382380208195"/>
    <n v="2026"/>
    <s v="Q2"/>
    <n v="6"/>
    <x v="5"/>
  </r>
  <r>
    <s v="04786"/>
    <x v="168"/>
    <x v="3"/>
    <x v="7"/>
    <x v="0"/>
    <x v="0"/>
    <x v="2"/>
    <x v="9"/>
    <n v="3"/>
    <n v="46.79"/>
    <n v="0.1"/>
    <n v="18.25"/>
    <n v="126.33300000000001"/>
    <n v="54.75"/>
    <n v="71.583000000000013"/>
    <n v="0.56662154781411034"/>
    <n v="2026"/>
    <s v="Q2"/>
    <n v="6"/>
    <x v="5"/>
  </r>
  <r>
    <s v="00023"/>
    <x v="169"/>
    <x v="3"/>
    <x v="13"/>
    <x v="1"/>
    <x v="2"/>
    <x v="1"/>
    <x v="1"/>
    <n v="4"/>
    <n v="91.74"/>
    <n v="0.2"/>
    <n v="44.74"/>
    <n v="293.56799999999998"/>
    <n v="178.96"/>
    <n v="114.60799999999998"/>
    <n v="0.39039677349029861"/>
    <n v="2026"/>
    <s v="Q2"/>
    <n v="6"/>
    <x v="5"/>
  </r>
  <r>
    <s v="00099"/>
    <x v="169"/>
    <x v="3"/>
    <x v="13"/>
    <x v="0"/>
    <x v="1"/>
    <x v="4"/>
    <x v="14"/>
    <n v="1"/>
    <n v="36.28"/>
    <n v="0.1"/>
    <n v="13.8"/>
    <n v="32.652000000000001"/>
    <n v="13.8"/>
    <n v="18.852"/>
    <n v="0.5773612642410878"/>
    <n v="2026"/>
    <s v="Q2"/>
    <n v="6"/>
    <x v="5"/>
  </r>
  <r>
    <s v="00269"/>
    <x v="169"/>
    <x v="3"/>
    <x v="13"/>
    <x v="1"/>
    <x v="0"/>
    <x v="1"/>
    <x v="17"/>
    <n v="3"/>
    <n v="73.02"/>
    <n v="0.1"/>
    <n v="32.69"/>
    <n v="197.154"/>
    <n v="98.07"/>
    <n v="99.084000000000003"/>
    <n v="0.50257159377948202"/>
    <n v="2026"/>
    <s v="Q2"/>
    <n v="6"/>
    <x v="5"/>
  </r>
  <r>
    <s v="01772"/>
    <x v="169"/>
    <x v="3"/>
    <x v="4"/>
    <x v="0"/>
    <x v="1"/>
    <x v="1"/>
    <x v="11"/>
    <n v="4"/>
    <n v="153.38"/>
    <n v="0"/>
    <n v="76.92"/>
    <n v="613.52"/>
    <n v="307.68"/>
    <n v="305.83999999999997"/>
    <n v="0.49850045638283996"/>
    <n v="2026"/>
    <s v="Q2"/>
    <n v="6"/>
    <x v="5"/>
  </r>
  <r>
    <s v="01906"/>
    <x v="169"/>
    <x v="3"/>
    <x v="8"/>
    <x v="3"/>
    <x v="0"/>
    <x v="3"/>
    <x v="19"/>
    <n v="2"/>
    <n v="125.5"/>
    <n v="0"/>
    <n v="61.67"/>
    <n v="251"/>
    <n v="123.34"/>
    <n v="127.66"/>
    <n v="0.50860557768924297"/>
    <n v="2026"/>
    <s v="Q2"/>
    <n v="6"/>
    <x v="5"/>
  </r>
  <r>
    <s v="02473"/>
    <x v="169"/>
    <x v="0"/>
    <x v="0"/>
    <x v="1"/>
    <x v="0"/>
    <x v="0"/>
    <x v="0"/>
    <n v="3"/>
    <n v="80.75"/>
    <n v="0.15"/>
    <n v="42.81"/>
    <n v="205.91249999999999"/>
    <n v="128.43"/>
    <n v="77.482499999999987"/>
    <n v="0.37628847204516475"/>
    <n v="2026"/>
    <s v="Q2"/>
    <n v="6"/>
    <x v="5"/>
  </r>
  <r>
    <s v="02549"/>
    <x v="169"/>
    <x v="3"/>
    <x v="13"/>
    <x v="1"/>
    <x v="0"/>
    <x v="4"/>
    <x v="14"/>
    <n v="8"/>
    <n v="36.15"/>
    <n v="0.05"/>
    <n v="13.55"/>
    <n v="274.73999999999995"/>
    <n v="108.4"/>
    <n v="166.33999999999995"/>
    <n v="0.60544514814005956"/>
    <n v="2026"/>
    <s v="Q2"/>
    <n v="6"/>
    <x v="5"/>
  </r>
  <r>
    <s v="03341"/>
    <x v="169"/>
    <x v="0"/>
    <x v="15"/>
    <x v="0"/>
    <x v="1"/>
    <x v="1"/>
    <x v="3"/>
    <n v="2"/>
    <n v="143.1"/>
    <n v="0"/>
    <n v="78.11"/>
    <n v="286.2"/>
    <n v="156.22"/>
    <n v="129.97999999999999"/>
    <n v="0.45415793151642209"/>
    <n v="2026"/>
    <s v="Q2"/>
    <n v="6"/>
    <x v="5"/>
  </r>
  <r>
    <s v="03351"/>
    <x v="169"/>
    <x v="1"/>
    <x v="1"/>
    <x v="3"/>
    <x v="1"/>
    <x v="3"/>
    <x v="19"/>
    <n v="4"/>
    <n v="123.89"/>
    <n v="0"/>
    <n v="59.42"/>
    <n v="495.56"/>
    <n v="237.68"/>
    <n v="257.88"/>
    <n v="0.5203809831301961"/>
    <n v="2026"/>
    <s v="Q2"/>
    <n v="6"/>
    <x v="5"/>
  </r>
  <r>
    <s v="03366"/>
    <x v="169"/>
    <x v="1"/>
    <x v="11"/>
    <x v="0"/>
    <x v="2"/>
    <x v="2"/>
    <x v="15"/>
    <n v="1"/>
    <n v="135.41999999999999"/>
    <n v="0.05"/>
    <n v="68.180000000000007"/>
    <n v="128.64899999999997"/>
    <n v="68.180000000000007"/>
    <n v="60.468999999999966"/>
    <n v="0.47003085915941811"/>
    <n v="2026"/>
    <s v="Q2"/>
    <n v="6"/>
    <x v="5"/>
  </r>
  <r>
    <s v="03691"/>
    <x v="169"/>
    <x v="1"/>
    <x v="6"/>
    <x v="2"/>
    <x v="0"/>
    <x v="1"/>
    <x v="1"/>
    <n v="1"/>
    <n v="93.48"/>
    <n v="0.05"/>
    <n v="44.31"/>
    <n v="88.805999999999997"/>
    <n v="44.31"/>
    <n v="44.495999999999995"/>
    <n v="0.50104722653874734"/>
    <n v="2026"/>
    <s v="Q2"/>
    <n v="6"/>
    <x v="5"/>
  </r>
  <r>
    <s v="03909"/>
    <x v="169"/>
    <x v="1"/>
    <x v="1"/>
    <x v="3"/>
    <x v="0"/>
    <x v="1"/>
    <x v="11"/>
    <n v="1"/>
    <n v="156.05000000000001"/>
    <n v="0.05"/>
    <n v="81.28"/>
    <n v="148.2475"/>
    <n v="81.28"/>
    <n v="66.967500000000001"/>
    <n v="0.45172768512116562"/>
    <n v="2026"/>
    <s v="Q2"/>
    <n v="6"/>
    <x v="5"/>
  </r>
  <r>
    <s v="04862"/>
    <x v="169"/>
    <x v="1"/>
    <x v="6"/>
    <x v="0"/>
    <x v="0"/>
    <x v="4"/>
    <x v="14"/>
    <n v="1"/>
    <n v="36.74"/>
    <n v="0"/>
    <n v="14.15"/>
    <n v="36.74"/>
    <n v="14.15"/>
    <n v="22.590000000000003"/>
    <n v="0.61486118671747425"/>
    <n v="2026"/>
    <s v="Q2"/>
    <n v="6"/>
    <x v="5"/>
  </r>
  <r>
    <s v="05096"/>
    <x v="169"/>
    <x v="0"/>
    <x v="15"/>
    <x v="0"/>
    <x v="0"/>
    <x v="3"/>
    <x v="7"/>
    <n v="2"/>
    <n v="199.28"/>
    <n v="0"/>
    <n v="102.85"/>
    <n v="398.56"/>
    <n v="205.7"/>
    <n v="192.86"/>
    <n v="0.48389201124046571"/>
    <n v="2026"/>
    <s v="Q2"/>
    <n v="6"/>
    <x v="5"/>
  </r>
  <r>
    <s v="05112"/>
    <x v="169"/>
    <x v="0"/>
    <x v="0"/>
    <x v="3"/>
    <x v="0"/>
    <x v="4"/>
    <x v="14"/>
    <n v="2"/>
    <n v="37.04"/>
    <n v="0.05"/>
    <n v="13.76"/>
    <n v="70.375999999999991"/>
    <n v="27.52"/>
    <n v="42.855999999999995"/>
    <n v="0.60895759918153913"/>
    <n v="2026"/>
    <s v="Q2"/>
    <n v="6"/>
    <x v="5"/>
  </r>
  <r>
    <s v="00501"/>
    <x v="170"/>
    <x v="3"/>
    <x v="4"/>
    <x v="0"/>
    <x v="1"/>
    <x v="3"/>
    <x v="13"/>
    <n v="2"/>
    <n v="80.95"/>
    <n v="0.1"/>
    <n v="39.44"/>
    <n v="145.71"/>
    <n v="78.88"/>
    <n v="66.830000000000013"/>
    <n v="0.45865074462974409"/>
    <n v="2026"/>
    <s v="Q2"/>
    <n v="6"/>
    <x v="5"/>
  </r>
  <r>
    <s v="00540"/>
    <x v="170"/>
    <x v="0"/>
    <x v="9"/>
    <x v="3"/>
    <x v="0"/>
    <x v="1"/>
    <x v="11"/>
    <n v="1"/>
    <n v="151.46"/>
    <n v="0.05"/>
    <n v="77.98"/>
    <n v="143.887"/>
    <n v="77.98"/>
    <n v="65.906999999999996"/>
    <n v="0.45804693961233467"/>
    <n v="2026"/>
    <s v="Q2"/>
    <n v="6"/>
    <x v="5"/>
  </r>
  <r>
    <s v="02255"/>
    <x v="170"/>
    <x v="0"/>
    <x v="9"/>
    <x v="0"/>
    <x v="2"/>
    <x v="1"/>
    <x v="1"/>
    <n v="5"/>
    <n v="90.1"/>
    <n v="0"/>
    <n v="44.32"/>
    <n v="450.5"/>
    <n v="221.6"/>
    <n v="228.9"/>
    <n v="0.50810210876803552"/>
    <n v="2026"/>
    <s v="Q2"/>
    <n v="6"/>
    <x v="5"/>
  </r>
  <r>
    <s v="03126"/>
    <x v="170"/>
    <x v="0"/>
    <x v="0"/>
    <x v="3"/>
    <x v="2"/>
    <x v="1"/>
    <x v="11"/>
    <n v="1"/>
    <n v="155.69"/>
    <n v="0.1"/>
    <n v="79.42"/>
    <n v="140.12100000000001"/>
    <n v="79.42"/>
    <n v="60.701000000000008"/>
    <n v="0.43320415926235184"/>
    <n v="2026"/>
    <s v="Q2"/>
    <n v="6"/>
    <x v="5"/>
  </r>
  <r>
    <s v="03223"/>
    <x v="170"/>
    <x v="1"/>
    <x v="14"/>
    <x v="2"/>
    <x v="0"/>
    <x v="4"/>
    <x v="16"/>
    <n v="1"/>
    <n v="50.11"/>
    <n v="0.05"/>
    <n v="21.38"/>
    <n v="47.604499999999994"/>
    <n v="21.38"/>
    <n v="26.224499999999995"/>
    <n v="0.55088279469377888"/>
    <n v="2026"/>
    <s v="Q2"/>
    <n v="6"/>
    <x v="5"/>
  </r>
  <r>
    <s v="03260"/>
    <x v="170"/>
    <x v="2"/>
    <x v="2"/>
    <x v="2"/>
    <x v="0"/>
    <x v="1"/>
    <x v="3"/>
    <n v="1"/>
    <n v="142.55000000000001"/>
    <n v="0.1"/>
    <n v="79.709999999999994"/>
    <n v="128.29500000000002"/>
    <n v="79.709999999999994"/>
    <n v="48.585000000000022"/>
    <n v="0.37869753302934656"/>
    <n v="2026"/>
    <s v="Q2"/>
    <n v="6"/>
    <x v="5"/>
  </r>
  <r>
    <s v="03404"/>
    <x v="170"/>
    <x v="3"/>
    <x v="8"/>
    <x v="0"/>
    <x v="1"/>
    <x v="3"/>
    <x v="7"/>
    <n v="3"/>
    <n v="191.11"/>
    <n v="0.05"/>
    <n v="102.82"/>
    <n v="544.6635"/>
    <n v="308.45999999999998"/>
    <n v="236.20350000000002"/>
    <n v="0.43366867800026992"/>
    <n v="2026"/>
    <s v="Q2"/>
    <n v="6"/>
    <x v="5"/>
  </r>
  <r>
    <s v="04267"/>
    <x v="170"/>
    <x v="3"/>
    <x v="13"/>
    <x v="1"/>
    <x v="2"/>
    <x v="0"/>
    <x v="6"/>
    <n v="6"/>
    <n v="40.229999999999997"/>
    <n v="0.15"/>
    <n v="17.079999999999998"/>
    <n v="205.173"/>
    <n v="102.47999999999999"/>
    <n v="102.69300000000001"/>
    <n v="0.50051907414718322"/>
    <n v="2026"/>
    <s v="Q2"/>
    <n v="6"/>
    <x v="5"/>
  </r>
  <r>
    <s v="05082"/>
    <x v="170"/>
    <x v="1"/>
    <x v="11"/>
    <x v="0"/>
    <x v="2"/>
    <x v="0"/>
    <x v="0"/>
    <n v="2"/>
    <n v="81.489999999999995"/>
    <n v="0"/>
    <n v="42.15"/>
    <n v="162.97999999999999"/>
    <n v="84.3"/>
    <n v="78.679999999999993"/>
    <n v="0.48275862068965514"/>
    <n v="2026"/>
    <s v="Q2"/>
    <n v="6"/>
    <x v="5"/>
  </r>
  <r>
    <s v="05108"/>
    <x v="170"/>
    <x v="1"/>
    <x v="6"/>
    <x v="1"/>
    <x v="2"/>
    <x v="2"/>
    <x v="18"/>
    <n v="8"/>
    <n v="162.71"/>
    <n v="0.2"/>
    <n v="85.27"/>
    <n v="1041.3440000000001"/>
    <n v="682.16"/>
    <n v="359.18400000000008"/>
    <n v="0.34492348349824847"/>
    <n v="2026"/>
    <s v="Q2"/>
    <n v="6"/>
    <x v="5"/>
  </r>
  <r>
    <s v="01105"/>
    <x v="171"/>
    <x v="2"/>
    <x v="5"/>
    <x v="3"/>
    <x v="0"/>
    <x v="2"/>
    <x v="2"/>
    <n v="1"/>
    <n v="36.479999999999997"/>
    <n v="0.1"/>
    <n v="13.9"/>
    <n v="32.832000000000001"/>
    <n v="13.9"/>
    <n v="18.932000000000002"/>
    <n v="0.57663255360623789"/>
    <n v="2026"/>
    <s v="Q2"/>
    <n v="6"/>
    <x v="5"/>
  </r>
  <r>
    <s v="02757"/>
    <x v="171"/>
    <x v="1"/>
    <x v="6"/>
    <x v="1"/>
    <x v="2"/>
    <x v="2"/>
    <x v="15"/>
    <n v="6"/>
    <n v="136.65"/>
    <n v="0.15"/>
    <n v="68.56"/>
    <n v="696.91500000000008"/>
    <n v="411.36"/>
    <n v="285.55500000000006"/>
    <n v="0.4097415036266977"/>
    <n v="2026"/>
    <s v="Q2"/>
    <n v="6"/>
    <x v="5"/>
  </r>
  <r>
    <s v="03325"/>
    <x v="171"/>
    <x v="2"/>
    <x v="2"/>
    <x v="0"/>
    <x v="1"/>
    <x v="0"/>
    <x v="4"/>
    <n v="4"/>
    <n v="50.57"/>
    <n v="0"/>
    <n v="21.85"/>
    <n v="202.28"/>
    <n v="87.4"/>
    <n v="114.88"/>
    <n v="0.56792564761716435"/>
    <n v="2026"/>
    <s v="Q2"/>
    <n v="6"/>
    <x v="5"/>
  </r>
  <r>
    <s v="04070"/>
    <x v="171"/>
    <x v="3"/>
    <x v="8"/>
    <x v="0"/>
    <x v="1"/>
    <x v="0"/>
    <x v="8"/>
    <n v="3"/>
    <n v="103.72"/>
    <n v="0"/>
    <n v="50.34"/>
    <n v="311.15999999999997"/>
    <n v="151.02000000000001"/>
    <n v="160.13999999999996"/>
    <n v="0.51465483995372152"/>
    <n v="2026"/>
    <s v="Q2"/>
    <n v="6"/>
    <x v="5"/>
  </r>
  <r>
    <s v="04339"/>
    <x v="171"/>
    <x v="2"/>
    <x v="16"/>
    <x v="3"/>
    <x v="0"/>
    <x v="2"/>
    <x v="15"/>
    <n v="1"/>
    <n v="132.49"/>
    <n v="0"/>
    <n v="67.09"/>
    <n v="132.49"/>
    <n v="67.09"/>
    <n v="65.400000000000006"/>
    <n v="0.49362216016303118"/>
    <n v="2026"/>
    <s v="Q2"/>
    <n v="6"/>
    <x v="5"/>
  </r>
  <r>
    <s v="00731"/>
    <x v="172"/>
    <x v="2"/>
    <x v="3"/>
    <x v="0"/>
    <x v="1"/>
    <x v="3"/>
    <x v="13"/>
    <n v="2"/>
    <n v="80.650000000000006"/>
    <n v="0"/>
    <n v="39.18"/>
    <n v="161.30000000000001"/>
    <n v="78.36"/>
    <n v="82.940000000000012"/>
    <n v="0.51419714817110973"/>
    <n v="2026"/>
    <s v="Q2"/>
    <n v="6"/>
    <x v="5"/>
  </r>
  <r>
    <s v="01362"/>
    <x v="172"/>
    <x v="1"/>
    <x v="1"/>
    <x v="2"/>
    <x v="1"/>
    <x v="4"/>
    <x v="14"/>
    <n v="1"/>
    <n v="35.409999999999997"/>
    <n v="0.05"/>
    <n v="13.9"/>
    <n v="33.639499999999998"/>
    <n v="13.9"/>
    <n v="19.7395"/>
    <n v="0.58679528530447833"/>
    <n v="2026"/>
    <s v="Q2"/>
    <n v="6"/>
    <x v="5"/>
  </r>
  <r>
    <s v="01512"/>
    <x v="172"/>
    <x v="0"/>
    <x v="0"/>
    <x v="3"/>
    <x v="0"/>
    <x v="4"/>
    <x v="10"/>
    <n v="3"/>
    <n v="41.01"/>
    <n v="0"/>
    <n v="14.33"/>
    <n v="123.03"/>
    <n v="42.99"/>
    <n v="80.039999999999992"/>
    <n v="0.65057303096805652"/>
    <n v="2026"/>
    <s v="Q2"/>
    <n v="6"/>
    <x v="5"/>
  </r>
  <r>
    <s v="01647"/>
    <x v="172"/>
    <x v="3"/>
    <x v="8"/>
    <x v="0"/>
    <x v="2"/>
    <x v="2"/>
    <x v="2"/>
    <n v="1"/>
    <n v="36.01"/>
    <n v="0"/>
    <n v="13.23"/>
    <n v="36.01"/>
    <n v="13.23"/>
    <n v="22.779999999999998"/>
    <n v="0.63260205498472644"/>
    <n v="2026"/>
    <s v="Q2"/>
    <n v="6"/>
    <x v="5"/>
  </r>
  <r>
    <s v="02358"/>
    <x v="172"/>
    <x v="0"/>
    <x v="0"/>
    <x v="3"/>
    <x v="0"/>
    <x v="4"/>
    <x v="16"/>
    <n v="2"/>
    <n v="50.21"/>
    <n v="0.05"/>
    <n v="21.74"/>
    <n v="95.399000000000001"/>
    <n v="43.48"/>
    <n v="51.919000000000004"/>
    <n v="0.54423002337550708"/>
    <n v="2026"/>
    <s v="Q2"/>
    <n v="6"/>
    <x v="5"/>
  </r>
  <r>
    <s v="02366"/>
    <x v="172"/>
    <x v="2"/>
    <x v="10"/>
    <x v="3"/>
    <x v="0"/>
    <x v="0"/>
    <x v="8"/>
    <n v="3"/>
    <n v="100.3"/>
    <n v="0"/>
    <n v="49.26"/>
    <n v="300.89999999999998"/>
    <n v="147.78"/>
    <n v="153.11999999999998"/>
    <n v="0.5088733798604187"/>
    <n v="2026"/>
    <s v="Q2"/>
    <n v="6"/>
    <x v="5"/>
  </r>
  <r>
    <s v="03481"/>
    <x v="172"/>
    <x v="3"/>
    <x v="8"/>
    <x v="2"/>
    <x v="1"/>
    <x v="2"/>
    <x v="9"/>
    <n v="1"/>
    <n v="47.7"/>
    <n v="0.1"/>
    <n v="18.760000000000002"/>
    <n v="42.930000000000007"/>
    <n v="18.760000000000002"/>
    <n v="24.170000000000005"/>
    <n v="0.56300955043093415"/>
    <n v="2026"/>
    <s v="Q2"/>
    <n v="6"/>
    <x v="5"/>
  </r>
  <r>
    <s v="03595"/>
    <x v="172"/>
    <x v="1"/>
    <x v="14"/>
    <x v="0"/>
    <x v="1"/>
    <x v="0"/>
    <x v="6"/>
    <n v="2"/>
    <n v="40.94"/>
    <n v="0.1"/>
    <n v="16.88"/>
    <n v="73.691999999999993"/>
    <n v="33.76"/>
    <n v="39.931999999999995"/>
    <n v="0.54187700157411933"/>
    <n v="2026"/>
    <s v="Q2"/>
    <n v="6"/>
    <x v="5"/>
  </r>
  <r>
    <s v="03766"/>
    <x v="172"/>
    <x v="3"/>
    <x v="8"/>
    <x v="2"/>
    <x v="0"/>
    <x v="1"/>
    <x v="1"/>
    <n v="1"/>
    <n v="93.78"/>
    <n v="0"/>
    <n v="46.62"/>
    <n v="93.78"/>
    <n v="46.62"/>
    <n v="47.160000000000004"/>
    <n v="0.50287907869481774"/>
    <n v="2026"/>
    <s v="Q2"/>
    <n v="6"/>
    <x v="5"/>
  </r>
  <r>
    <s v="03933"/>
    <x v="172"/>
    <x v="3"/>
    <x v="4"/>
    <x v="2"/>
    <x v="1"/>
    <x v="4"/>
    <x v="16"/>
    <n v="2"/>
    <n v="51.42"/>
    <n v="0"/>
    <n v="22.19"/>
    <n v="102.84"/>
    <n v="44.38"/>
    <n v="58.46"/>
    <n v="0.56845585375340335"/>
    <n v="2026"/>
    <s v="Q2"/>
    <n v="6"/>
    <x v="5"/>
  </r>
  <r>
    <s v="03951"/>
    <x v="172"/>
    <x v="2"/>
    <x v="2"/>
    <x v="2"/>
    <x v="1"/>
    <x v="2"/>
    <x v="18"/>
    <n v="1"/>
    <n v="164.99"/>
    <n v="0.1"/>
    <n v="86.6"/>
    <n v="148.49100000000001"/>
    <n v="86.6"/>
    <n v="61.89100000000002"/>
    <n v="0.41679967136055396"/>
    <n v="2026"/>
    <s v="Q2"/>
    <n v="6"/>
    <x v="5"/>
  </r>
  <r>
    <s v="04078"/>
    <x v="172"/>
    <x v="2"/>
    <x v="5"/>
    <x v="3"/>
    <x v="0"/>
    <x v="1"/>
    <x v="3"/>
    <n v="1"/>
    <n v="145.65"/>
    <n v="0"/>
    <n v="79.87"/>
    <n v="145.65"/>
    <n v="79.87"/>
    <n v="65.78"/>
    <n v="0.45163062135255749"/>
    <n v="2026"/>
    <s v="Q2"/>
    <n v="6"/>
    <x v="5"/>
  </r>
  <r>
    <s v="04182"/>
    <x v="172"/>
    <x v="1"/>
    <x v="11"/>
    <x v="0"/>
    <x v="1"/>
    <x v="4"/>
    <x v="12"/>
    <n v="4"/>
    <n v="120.94"/>
    <n v="0.05"/>
    <n v="70.84"/>
    <n v="459.57199999999995"/>
    <n v="283.36"/>
    <n v="176.21199999999993"/>
    <n v="0.38342631840059871"/>
    <n v="2026"/>
    <s v="Q2"/>
    <n v="6"/>
    <x v="5"/>
  </r>
  <r>
    <s v="00323"/>
    <x v="173"/>
    <x v="3"/>
    <x v="13"/>
    <x v="0"/>
    <x v="0"/>
    <x v="2"/>
    <x v="2"/>
    <n v="1"/>
    <n v="36.94"/>
    <n v="0"/>
    <n v="13.25"/>
    <n v="36.94"/>
    <n v="13.25"/>
    <n v="23.689999999999998"/>
    <n v="0.64131023280996213"/>
    <n v="2026"/>
    <s v="Q2"/>
    <n v="6"/>
    <x v="5"/>
  </r>
  <r>
    <s v="00544"/>
    <x v="173"/>
    <x v="0"/>
    <x v="15"/>
    <x v="0"/>
    <x v="2"/>
    <x v="1"/>
    <x v="1"/>
    <n v="1"/>
    <n v="90.3"/>
    <n v="0.05"/>
    <n v="45.07"/>
    <n v="85.784999999999997"/>
    <n v="45.07"/>
    <n v="40.714999999999996"/>
    <n v="0.47461677449437545"/>
    <n v="2026"/>
    <s v="Q2"/>
    <n v="6"/>
    <x v="5"/>
  </r>
  <r>
    <s v="01570"/>
    <x v="173"/>
    <x v="3"/>
    <x v="13"/>
    <x v="3"/>
    <x v="0"/>
    <x v="3"/>
    <x v="5"/>
    <n v="1"/>
    <n v="335.05"/>
    <n v="0"/>
    <n v="191.67"/>
    <n v="335.05"/>
    <n v="191.67"/>
    <n v="143.38000000000002"/>
    <n v="0.42793612893597976"/>
    <n v="2026"/>
    <s v="Q2"/>
    <n v="6"/>
    <x v="5"/>
  </r>
  <r>
    <s v="01932"/>
    <x v="173"/>
    <x v="3"/>
    <x v="8"/>
    <x v="0"/>
    <x v="1"/>
    <x v="2"/>
    <x v="2"/>
    <n v="1"/>
    <n v="35.9"/>
    <n v="0.05"/>
    <n v="13.81"/>
    <n v="34.104999999999997"/>
    <n v="13.81"/>
    <n v="20.294999999999995"/>
    <n v="0.59507403606509301"/>
    <n v="2026"/>
    <s v="Q2"/>
    <n v="6"/>
    <x v="5"/>
  </r>
  <r>
    <s v="04352"/>
    <x v="173"/>
    <x v="3"/>
    <x v="13"/>
    <x v="0"/>
    <x v="0"/>
    <x v="0"/>
    <x v="4"/>
    <n v="6"/>
    <n v="51.34"/>
    <n v="0.1"/>
    <n v="22.47"/>
    <n v="277.23600000000005"/>
    <n v="134.82"/>
    <n v="142.41600000000005"/>
    <n v="0.51369951954291659"/>
    <n v="2026"/>
    <s v="Q2"/>
    <n v="6"/>
    <x v="5"/>
  </r>
  <r>
    <s v="04561"/>
    <x v="173"/>
    <x v="0"/>
    <x v="0"/>
    <x v="2"/>
    <x v="0"/>
    <x v="1"/>
    <x v="11"/>
    <n v="1"/>
    <n v="157.91"/>
    <n v="0"/>
    <n v="77.12"/>
    <n v="157.91"/>
    <n v="77.12"/>
    <n v="80.789999999999992"/>
    <n v="0.51162054334747642"/>
    <n v="2026"/>
    <s v="Q2"/>
    <n v="6"/>
    <x v="5"/>
  </r>
  <r>
    <s v="04741"/>
    <x v="173"/>
    <x v="3"/>
    <x v="13"/>
    <x v="0"/>
    <x v="1"/>
    <x v="0"/>
    <x v="6"/>
    <n v="3"/>
    <n v="41.09"/>
    <n v="0.05"/>
    <n v="16.809999999999999"/>
    <n v="117.10650000000001"/>
    <n v="50.429999999999993"/>
    <n v="66.676500000000019"/>
    <n v="0.569366346018368"/>
    <n v="2026"/>
    <s v="Q2"/>
    <n v="6"/>
    <x v="5"/>
  </r>
  <r>
    <s v="04882"/>
    <x v="173"/>
    <x v="1"/>
    <x v="12"/>
    <x v="0"/>
    <x v="0"/>
    <x v="3"/>
    <x v="19"/>
    <n v="2"/>
    <n v="120.18"/>
    <n v="0.05"/>
    <n v="59.4"/>
    <n v="228.34200000000001"/>
    <n v="118.8"/>
    <n v="109.54200000000002"/>
    <n v="0.47972777675591882"/>
    <n v="2026"/>
    <s v="Q2"/>
    <n v="6"/>
    <x v="5"/>
  </r>
  <r>
    <s v="04885"/>
    <x v="173"/>
    <x v="3"/>
    <x v="13"/>
    <x v="3"/>
    <x v="1"/>
    <x v="3"/>
    <x v="7"/>
    <n v="1"/>
    <n v="198.1"/>
    <n v="0.1"/>
    <n v="103.46"/>
    <n v="178.29"/>
    <n v="103.46"/>
    <n v="74.83"/>
    <n v="0.41970946211228899"/>
    <n v="2026"/>
    <s v="Q2"/>
    <n v="6"/>
    <x v="5"/>
  </r>
  <r>
    <s v="04982"/>
    <x v="173"/>
    <x v="2"/>
    <x v="10"/>
    <x v="0"/>
    <x v="0"/>
    <x v="2"/>
    <x v="2"/>
    <n v="1"/>
    <n v="36.700000000000003"/>
    <n v="0.15"/>
    <n v="13.59"/>
    <n v="31.195"/>
    <n v="13.59"/>
    <n v="17.605"/>
    <n v="0.56435326174066358"/>
    <n v="2026"/>
    <s v="Q2"/>
    <n v="6"/>
    <x v="5"/>
  </r>
  <r>
    <s v="00040"/>
    <x v="174"/>
    <x v="3"/>
    <x v="7"/>
    <x v="2"/>
    <x v="1"/>
    <x v="2"/>
    <x v="18"/>
    <n v="1"/>
    <n v="167.23"/>
    <n v="0.05"/>
    <n v="85.14"/>
    <n v="158.86849999999998"/>
    <n v="85.14"/>
    <n v="73.728499999999983"/>
    <n v="0.46408507665144438"/>
    <n v="2026"/>
    <s v="Q2"/>
    <n v="6"/>
    <x v="5"/>
  </r>
  <r>
    <s v="00110"/>
    <x v="174"/>
    <x v="1"/>
    <x v="12"/>
    <x v="2"/>
    <x v="2"/>
    <x v="1"/>
    <x v="17"/>
    <n v="2"/>
    <n v="72.97"/>
    <n v="0"/>
    <n v="31.57"/>
    <n v="145.94"/>
    <n v="63.14"/>
    <n v="82.8"/>
    <n v="0.56735644785528294"/>
    <n v="2026"/>
    <s v="Q2"/>
    <n v="6"/>
    <x v="5"/>
  </r>
  <r>
    <s v="01169"/>
    <x v="174"/>
    <x v="1"/>
    <x v="11"/>
    <x v="2"/>
    <x v="1"/>
    <x v="0"/>
    <x v="0"/>
    <n v="3"/>
    <n v="82.91"/>
    <n v="0"/>
    <n v="42.29"/>
    <n v="248.73"/>
    <n v="126.87"/>
    <n v="121.85999999999999"/>
    <n v="0.4899288384995778"/>
    <n v="2026"/>
    <s v="Q2"/>
    <n v="6"/>
    <x v="5"/>
  </r>
  <r>
    <s v="02211"/>
    <x v="174"/>
    <x v="2"/>
    <x v="10"/>
    <x v="3"/>
    <x v="1"/>
    <x v="4"/>
    <x v="10"/>
    <n v="2"/>
    <n v="41.25"/>
    <n v="0"/>
    <n v="14.72"/>
    <n v="82.5"/>
    <n v="29.44"/>
    <n v="53.06"/>
    <n v="0.64315151515151514"/>
    <n v="2026"/>
    <s v="Q2"/>
    <n v="6"/>
    <x v="5"/>
  </r>
  <r>
    <s v="03494"/>
    <x v="174"/>
    <x v="3"/>
    <x v="8"/>
    <x v="1"/>
    <x v="2"/>
    <x v="3"/>
    <x v="7"/>
    <n v="6"/>
    <n v="194.79"/>
    <n v="0.15"/>
    <n v="106.78"/>
    <n v="993.42899999999997"/>
    <n v="640.68000000000006"/>
    <n v="352.74899999999991"/>
    <n v="0.3550822454347517"/>
    <n v="2026"/>
    <s v="Q2"/>
    <n v="6"/>
    <x v="5"/>
  </r>
  <r>
    <s v="03586"/>
    <x v="174"/>
    <x v="0"/>
    <x v="15"/>
    <x v="1"/>
    <x v="2"/>
    <x v="3"/>
    <x v="7"/>
    <n v="6"/>
    <n v="193.13"/>
    <n v="0.15"/>
    <n v="106.49"/>
    <n v="984.96299999999997"/>
    <n v="638.93999999999994"/>
    <n v="346.02300000000002"/>
    <n v="0.35130558203709178"/>
    <n v="2026"/>
    <s v="Q2"/>
    <n v="6"/>
    <x v="5"/>
  </r>
  <r>
    <s v="03660"/>
    <x v="174"/>
    <x v="2"/>
    <x v="3"/>
    <x v="0"/>
    <x v="1"/>
    <x v="0"/>
    <x v="0"/>
    <n v="1"/>
    <n v="82.7"/>
    <n v="0.05"/>
    <n v="42.16"/>
    <n v="78.564999999999998"/>
    <n v="42.16"/>
    <n v="36.405000000000001"/>
    <n v="0.46337427607713361"/>
    <n v="2026"/>
    <s v="Q2"/>
    <n v="6"/>
    <x v="5"/>
  </r>
  <r>
    <s v="04307"/>
    <x v="174"/>
    <x v="3"/>
    <x v="8"/>
    <x v="0"/>
    <x v="2"/>
    <x v="0"/>
    <x v="6"/>
    <n v="1"/>
    <n v="40.33"/>
    <n v="0"/>
    <n v="16.48"/>
    <n v="40.33"/>
    <n v="16.48"/>
    <n v="23.849999999999998"/>
    <n v="0.59137118770146291"/>
    <n v="2026"/>
    <s v="Q2"/>
    <n v="6"/>
    <x v="5"/>
  </r>
  <r>
    <s v="05133"/>
    <x v="174"/>
    <x v="0"/>
    <x v="0"/>
    <x v="0"/>
    <x v="2"/>
    <x v="3"/>
    <x v="13"/>
    <n v="1"/>
    <n v="81.99"/>
    <n v="0.15"/>
    <n v="40.29"/>
    <n v="69.691499999999991"/>
    <n v="40.29"/>
    <n v="29.401499999999992"/>
    <n v="0.4218807171606293"/>
    <n v="2026"/>
    <s v="Q2"/>
    <n v="6"/>
    <x v="5"/>
  </r>
  <r>
    <s v="00472"/>
    <x v="175"/>
    <x v="1"/>
    <x v="6"/>
    <x v="2"/>
    <x v="2"/>
    <x v="2"/>
    <x v="9"/>
    <n v="3"/>
    <n v="46.29"/>
    <n v="0"/>
    <n v="18.309999999999999"/>
    <n v="138.87"/>
    <n v="54.929999999999993"/>
    <n v="83.940000000000012"/>
    <n v="0.60445020522791104"/>
    <n v="2026"/>
    <s v="Q2"/>
    <n v="6"/>
    <x v="5"/>
  </r>
  <r>
    <s v="00689"/>
    <x v="175"/>
    <x v="3"/>
    <x v="7"/>
    <x v="0"/>
    <x v="1"/>
    <x v="0"/>
    <x v="6"/>
    <n v="1"/>
    <n v="39.729999999999997"/>
    <n v="0"/>
    <n v="16.55"/>
    <n v="39.729999999999997"/>
    <n v="16.55"/>
    <n v="23.179999999999996"/>
    <n v="0.58343820790334755"/>
    <n v="2026"/>
    <s v="Q2"/>
    <n v="6"/>
    <x v="5"/>
  </r>
  <r>
    <s v="00864"/>
    <x v="175"/>
    <x v="3"/>
    <x v="8"/>
    <x v="0"/>
    <x v="1"/>
    <x v="2"/>
    <x v="15"/>
    <n v="4"/>
    <n v="131.02000000000001"/>
    <n v="0.05"/>
    <n v="67.42"/>
    <n v="497.87600000000003"/>
    <n v="269.68"/>
    <n v="228.19600000000003"/>
    <n v="0.45833902417469413"/>
    <n v="2026"/>
    <s v="Q2"/>
    <n v="6"/>
    <x v="5"/>
  </r>
  <r>
    <s v="01163"/>
    <x v="175"/>
    <x v="1"/>
    <x v="12"/>
    <x v="0"/>
    <x v="1"/>
    <x v="2"/>
    <x v="9"/>
    <n v="2"/>
    <n v="46.69"/>
    <n v="0.05"/>
    <n v="18.23"/>
    <n v="88.710999999999999"/>
    <n v="36.46"/>
    <n v="52.250999999999998"/>
    <n v="0.58900249123558523"/>
    <n v="2026"/>
    <s v="Q2"/>
    <n v="6"/>
    <x v="5"/>
  </r>
  <r>
    <s v="01323"/>
    <x v="175"/>
    <x v="1"/>
    <x v="12"/>
    <x v="0"/>
    <x v="0"/>
    <x v="4"/>
    <x v="10"/>
    <n v="2"/>
    <n v="39.57"/>
    <n v="0.1"/>
    <n v="14.64"/>
    <n v="71.225999999999999"/>
    <n v="29.28"/>
    <n v="41.945999999999998"/>
    <n v="0.58891416055934631"/>
    <n v="2026"/>
    <s v="Q2"/>
    <n v="6"/>
    <x v="5"/>
  </r>
  <r>
    <s v="02098"/>
    <x v="175"/>
    <x v="2"/>
    <x v="2"/>
    <x v="0"/>
    <x v="0"/>
    <x v="1"/>
    <x v="3"/>
    <n v="1"/>
    <n v="146.46"/>
    <n v="0.15"/>
    <n v="80.760000000000005"/>
    <n v="124.491"/>
    <n v="80.760000000000005"/>
    <n v="43.730999999999995"/>
    <n v="0.35127840566787955"/>
    <n v="2026"/>
    <s v="Q2"/>
    <n v="6"/>
    <x v="5"/>
  </r>
  <r>
    <s v="02190"/>
    <x v="175"/>
    <x v="1"/>
    <x v="6"/>
    <x v="2"/>
    <x v="2"/>
    <x v="0"/>
    <x v="4"/>
    <n v="5"/>
    <n v="50.78"/>
    <n v="0"/>
    <n v="22.68"/>
    <n v="253.9"/>
    <n v="113.4"/>
    <n v="140.5"/>
    <n v="0.55336746750689247"/>
    <n v="2026"/>
    <s v="Q2"/>
    <n v="6"/>
    <x v="5"/>
  </r>
  <r>
    <s v="02664"/>
    <x v="175"/>
    <x v="2"/>
    <x v="10"/>
    <x v="3"/>
    <x v="0"/>
    <x v="2"/>
    <x v="9"/>
    <n v="3"/>
    <n v="47.61"/>
    <n v="0"/>
    <n v="18.21"/>
    <n v="142.82999999999998"/>
    <n v="54.63"/>
    <n v="88.199999999999989"/>
    <n v="0.61751732829237549"/>
    <n v="2026"/>
    <s v="Q2"/>
    <n v="6"/>
    <x v="5"/>
  </r>
  <r>
    <s v="02992"/>
    <x v="175"/>
    <x v="2"/>
    <x v="16"/>
    <x v="0"/>
    <x v="1"/>
    <x v="0"/>
    <x v="4"/>
    <n v="1"/>
    <n v="50.75"/>
    <n v="0.1"/>
    <n v="22.94"/>
    <n v="45.675000000000004"/>
    <n v="22.94"/>
    <n v="22.735000000000003"/>
    <n v="0.49775588396278053"/>
    <n v="2026"/>
    <s v="Q2"/>
    <n v="6"/>
    <x v="5"/>
  </r>
  <r>
    <s v="03120"/>
    <x v="175"/>
    <x v="2"/>
    <x v="5"/>
    <x v="3"/>
    <x v="0"/>
    <x v="4"/>
    <x v="16"/>
    <n v="1"/>
    <n v="50.33"/>
    <n v="0"/>
    <n v="21.66"/>
    <n v="50.33"/>
    <n v="21.66"/>
    <n v="28.669999999999998"/>
    <n v="0.56964037353467112"/>
    <n v="2026"/>
    <s v="Q2"/>
    <n v="6"/>
    <x v="5"/>
  </r>
  <r>
    <s v="00189"/>
    <x v="176"/>
    <x v="2"/>
    <x v="10"/>
    <x v="0"/>
    <x v="2"/>
    <x v="2"/>
    <x v="9"/>
    <n v="1"/>
    <n v="47.5"/>
    <n v="0.1"/>
    <n v="18.8"/>
    <n v="42.75"/>
    <n v="18.8"/>
    <n v="23.95"/>
    <n v="0.56023391812865497"/>
    <n v="2026"/>
    <s v="Q2"/>
    <n v="6"/>
    <x v="5"/>
  </r>
  <r>
    <s v="00927"/>
    <x v="176"/>
    <x v="2"/>
    <x v="10"/>
    <x v="3"/>
    <x v="0"/>
    <x v="2"/>
    <x v="15"/>
    <n v="2"/>
    <n v="130.33000000000001"/>
    <n v="0.1"/>
    <n v="67.319999999999993"/>
    <n v="234.59400000000002"/>
    <n v="134.63999999999999"/>
    <n v="99.954000000000036"/>
    <n v="0.42607227806337772"/>
    <n v="2026"/>
    <s v="Q2"/>
    <n v="6"/>
    <x v="5"/>
  </r>
  <r>
    <s v="01388"/>
    <x v="176"/>
    <x v="1"/>
    <x v="14"/>
    <x v="0"/>
    <x v="0"/>
    <x v="1"/>
    <x v="11"/>
    <n v="3"/>
    <n v="156.76"/>
    <n v="0.05"/>
    <n v="78.63"/>
    <n v="446.76599999999996"/>
    <n v="235.89"/>
    <n v="210.87599999999998"/>
    <n v="0.47200547937846654"/>
    <n v="2026"/>
    <s v="Q2"/>
    <n v="6"/>
    <x v="5"/>
  </r>
  <r>
    <s v="03932"/>
    <x v="176"/>
    <x v="2"/>
    <x v="10"/>
    <x v="0"/>
    <x v="1"/>
    <x v="4"/>
    <x v="14"/>
    <n v="4"/>
    <n v="35.770000000000003"/>
    <n v="0"/>
    <n v="13.75"/>
    <n v="143.08000000000001"/>
    <n v="55"/>
    <n v="88.080000000000013"/>
    <n v="0.61559966452334358"/>
    <n v="2026"/>
    <s v="Q2"/>
    <n v="6"/>
    <x v="5"/>
  </r>
  <r>
    <s v="04008"/>
    <x v="176"/>
    <x v="1"/>
    <x v="14"/>
    <x v="0"/>
    <x v="0"/>
    <x v="0"/>
    <x v="8"/>
    <n v="2"/>
    <n v="102.49"/>
    <n v="0"/>
    <n v="50.07"/>
    <n v="204.98"/>
    <n v="100.14"/>
    <n v="104.83999999999999"/>
    <n v="0.51146453312518292"/>
    <n v="2026"/>
    <s v="Q2"/>
    <n v="6"/>
    <x v="5"/>
  </r>
  <r>
    <s v="04701"/>
    <x v="176"/>
    <x v="0"/>
    <x v="0"/>
    <x v="1"/>
    <x v="2"/>
    <x v="0"/>
    <x v="0"/>
    <n v="8"/>
    <n v="82.47"/>
    <n v="0.15"/>
    <n v="42.58"/>
    <n v="560.79599999999994"/>
    <n v="340.64"/>
    <n v="220.15599999999995"/>
    <n v="0.39257769313618496"/>
    <n v="2026"/>
    <s v="Q2"/>
    <n v="6"/>
    <x v="5"/>
  </r>
  <r>
    <s v="04805"/>
    <x v="176"/>
    <x v="2"/>
    <x v="10"/>
    <x v="0"/>
    <x v="0"/>
    <x v="3"/>
    <x v="19"/>
    <n v="1"/>
    <n v="121.44"/>
    <n v="0"/>
    <n v="62.34"/>
    <n v="121.44"/>
    <n v="62.34"/>
    <n v="59.099999999999994"/>
    <n v="0.48666007905138337"/>
    <n v="2026"/>
    <s v="Q2"/>
    <n v="6"/>
    <x v="5"/>
  </r>
  <r>
    <s v="00912"/>
    <x v="177"/>
    <x v="0"/>
    <x v="0"/>
    <x v="3"/>
    <x v="1"/>
    <x v="2"/>
    <x v="9"/>
    <n v="4"/>
    <n v="46.44"/>
    <n v="0.05"/>
    <n v="18.2"/>
    <n v="176.47199999999998"/>
    <n v="72.8"/>
    <n v="103.67199999999998"/>
    <n v="0.58746996690693143"/>
    <n v="2026"/>
    <s v="Q2"/>
    <n v="6"/>
    <x v="5"/>
  </r>
  <r>
    <s v="01837"/>
    <x v="177"/>
    <x v="0"/>
    <x v="0"/>
    <x v="3"/>
    <x v="2"/>
    <x v="3"/>
    <x v="7"/>
    <n v="2"/>
    <n v="194.13"/>
    <n v="0.1"/>
    <n v="106.51"/>
    <n v="349.43400000000003"/>
    <n v="213.02"/>
    <n v="136.41400000000002"/>
    <n v="0.39038559499075648"/>
    <n v="2026"/>
    <s v="Q2"/>
    <n v="6"/>
    <x v="5"/>
  </r>
  <r>
    <s v="02216"/>
    <x v="177"/>
    <x v="0"/>
    <x v="9"/>
    <x v="0"/>
    <x v="2"/>
    <x v="0"/>
    <x v="0"/>
    <n v="4"/>
    <n v="81.86"/>
    <n v="0.05"/>
    <n v="42.22"/>
    <n v="311.06799999999998"/>
    <n v="168.88"/>
    <n v="142.18799999999999"/>
    <n v="0.45709619761595532"/>
    <n v="2026"/>
    <s v="Q2"/>
    <n v="6"/>
    <x v="5"/>
  </r>
  <r>
    <s v="02451"/>
    <x v="177"/>
    <x v="0"/>
    <x v="9"/>
    <x v="1"/>
    <x v="2"/>
    <x v="2"/>
    <x v="18"/>
    <n v="4"/>
    <n v="162.61000000000001"/>
    <n v="0.05"/>
    <n v="88.64"/>
    <n v="617.91800000000001"/>
    <n v="354.56"/>
    <n v="263.358"/>
    <n v="0.4262021821665658"/>
    <n v="2026"/>
    <s v="Q2"/>
    <n v="6"/>
    <x v="5"/>
  </r>
  <r>
    <s v="02874"/>
    <x v="177"/>
    <x v="1"/>
    <x v="12"/>
    <x v="2"/>
    <x v="1"/>
    <x v="0"/>
    <x v="6"/>
    <n v="1"/>
    <n v="40.26"/>
    <n v="0"/>
    <n v="16.62"/>
    <n v="40.26"/>
    <n v="16.62"/>
    <n v="23.639999999999997"/>
    <n v="0.58718330849478384"/>
    <n v="2026"/>
    <s v="Q2"/>
    <n v="6"/>
    <x v="5"/>
  </r>
  <r>
    <s v="02885"/>
    <x v="177"/>
    <x v="0"/>
    <x v="0"/>
    <x v="0"/>
    <x v="2"/>
    <x v="2"/>
    <x v="9"/>
    <n v="1"/>
    <n v="47.23"/>
    <n v="0.1"/>
    <n v="17.829999999999998"/>
    <n v="42.506999999999998"/>
    <n v="17.829999999999998"/>
    <n v="24.677"/>
    <n v="0.58053967581810062"/>
    <n v="2026"/>
    <s v="Q2"/>
    <n v="6"/>
    <x v="5"/>
  </r>
  <r>
    <s v="03014"/>
    <x v="177"/>
    <x v="2"/>
    <x v="10"/>
    <x v="0"/>
    <x v="1"/>
    <x v="4"/>
    <x v="16"/>
    <n v="1"/>
    <n v="50.13"/>
    <n v="0.15"/>
    <n v="22.22"/>
    <n v="42.610500000000002"/>
    <n v="22.22"/>
    <n v="20.390500000000003"/>
    <n v="0.47853228664296366"/>
    <n v="2026"/>
    <s v="Q2"/>
    <n v="6"/>
    <x v="5"/>
  </r>
  <r>
    <s v="03273"/>
    <x v="177"/>
    <x v="2"/>
    <x v="3"/>
    <x v="0"/>
    <x v="2"/>
    <x v="3"/>
    <x v="5"/>
    <n v="2"/>
    <n v="345.82"/>
    <n v="0.05"/>
    <n v="196.24"/>
    <n v="657.05799999999999"/>
    <n v="392.48"/>
    <n v="264.57799999999997"/>
    <n v="0.40267069269379563"/>
    <n v="2026"/>
    <s v="Q2"/>
    <n v="6"/>
    <x v="5"/>
  </r>
  <r>
    <s v="05041"/>
    <x v="177"/>
    <x v="0"/>
    <x v="15"/>
    <x v="2"/>
    <x v="1"/>
    <x v="3"/>
    <x v="19"/>
    <n v="1"/>
    <n v="126.12"/>
    <n v="0"/>
    <n v="62.18"/>
    <n v="126.12"/>
    <n v="62.18"/>
    <n v="63.940000000000005"/>
    <n v="0.50697748176339996"/>
    <n v="2026"/>
    <s v="Q2"/>
    <n v="6"/>
    <x v="5"/>
  </r>
  <r>
    <s v="00312"/>
    <x v="178"/>
    <x v="3"/>
    <x v="7"/>
    <x v="3"/>
    <x v="0"/>
    <x v="4"/>
    <x v="14"/>
    <n v="1"/>
    <n v="36"/>
    <n v="0"/>
    <n v="13.95"/>
    <n v="36"/>
    <n v="13.95"/>
    <n v="22.05"/>
    <n v="0.61250000000000004"/>
    <n v="2026"/>
    <s v="Q2"/>
    <n v="6"/>
    <x v="5"/>
  </r>
  <r>
    <s v="00647"/>
    <x v="178"/>
    <x v="0"/>
    <x v="0"/>
    <x v="0"/>
    <x v="0"/>
    <x v="2"/>
    <x v="18"/>
    <n v="1"/>
    <n v="162.25"/>
    <n v="0.05"/>
    <n v="89.28"/>
    <n v="154.13749999999999"/>
    <n v="89.28"/>
    <n v="64.857499999999987"/>
    <n v="0.42077690373854509"/>
    <n v="2026"/>
    <s v="Q2"/>
    <n v="6"/>
    <x v="5"/>
  </r>
  <r>
    <s v="00708"/>
    <x v="178"/>
    <x v="1"/>
    <x v="11"/>
    <x v="0"/>
    <x v="0"/>
    <x v="1"/>
    <x v="11"/>
    <n v="1"/>
    <n v="150.44"/>
    <n v="0"/>
    <n v="80.5"/>
    <n v="150.44"/>
    <n v="80.5"/>
    <n v="69.94"/>
    <n v="0.46490295134272797"/>
    <n v="2026"/>
    <s v="Q2"/>
    <n v="6"/>
    <x v="5"/>
  </r>
  <r>
    <s v="00886"/>
    <x v="178"/>
    <x v="0"/>
    <x v="0"/>
    <x v="2"/>
    <x v="2"/>
    <x v="3"/>
    <x v="19"/>
    <n v="2"/>
    <n v="126.17"/>
    <n v="0.05"/>
    <n v="61.13"/>
    <n v="239.72299999999998"/>
    <n v="122.26"/>
    <n v="117.46299999999998"/>
    <n v="0.48999470221881081"/>
    <n v="2026"/>
    <s v="Q2"/>
    <n v="6"/>
    <x v="5"/>
  </r>
  <r>
    <s v="00944"/>
    <x v="178"/>
    <x v="3"/>
    <x v="7"/>
    <x v="3"/>
    <x v="0"/>
    <x v="3"/>
    <x v="13"/>
    <n v="2"/>
    <n v="83.72"/>
    <n v="0"/>
    <n v="38.96"/>
    <n v="167.44"/>
    <n v="77.92"/>
    <n v="89.52"/>
    <n v="0.53463927376970855"/>
    <n v="2026"/>
    <s v="Q2"/>
    <n v="6"/>
    <x v="5"/>
  </r>
  <r>
    <s v="01050"/>
    <x v="178"/>
    <x v="3"/>
    <x v="8"/>
    <x v="3"/>
    <x v="1"/>
    <x v="1"/>
    <x v="17"/>
    <n v="1"/>
    <n v="70.58"/>
    <n v="0"/>
    <n v="32.78"/>
    <n v="70.58"/>
    <n v="32.78"/>
    <n v="37.799999999999997"/>
    <n v="0.53556248228960046"/>
    <n v="2026"/>
    <s v="Q2"/>
    <n v="6"/>
    <x v="5"/>
  </r>
  <r>
    <s v="01677"/>
    <x v="178"/>
    <x v="3"/>
    <x v="13"/>
    <x v="1"/>
    <x v="2"/>
    <x v="3"/>
    <x v="13"/>
    <n v="5"/>
    <n v="81.96"/>
    <n v="0.05"/>
    <n v="39.130000000000003"/>
    <n v="389.30999999999995"/>
    <n v="195.65"/>
    <n v="193.65999999999994"/>
    <n v="0.497444196141892"/>
    <n v="2026"/>
    <s v="Q2"/>
    <n v="6"/>
    <x v="5"/>
  </r>
  <r>
    <s v="02109"/>
    <x v="178"/>
    <x v="1"/>
    <x v="14"/>
    <x v="0"/>
    <x v="1"/>
    <x v="0"/>
    <x v="6"/>
    <n v="1"/>
    <n v="40.67"/>
    <n v="0"/>
    <n v="16.5"/>
    <n v="40.67"/>
    <n v="16.5"/>
    <n v="24.17"/>
    <n v="0.59429554954511932"/>
    <n v="2026"/>
    <s v="Q2"/>
    <n v="6"/>
    <x v="5"/>
  </r>
  <r>
    <s v="03688"/>
    <x v="178"/>
    <x v="2"/>
    <x v="16"/>
    <x v="2"/>
    <x v="1"/>
    <x v="4"/>
    <x v="10"/>
    <n v="1"/>
    <n v="40.94"/>
    <n v="0"/>
    <n v="14.47"/>
    <n v="40.94"/>
    <n v="14.47"/>
    <n v="26.47"/>
    <n v="0.64655593551538837"/>
    <n v="2026"/>
    <s v="Q2"/>
    <n v="6"/>
    <x v="5"/>
  </r>
  <r>
    <s v="00521"/>
    <x v="179"/>
    <x v="3"/>
    <x v="8"/>
    <x v="1"/>
    <x v="2"/>
    <x v="0"/>
    <x v="8"/>
    <n v="3"/>
    <n v="100.89"/>
    <n v="0.05"/>
    <n v="49.08"/>
    <n v="287.53649999999999"/>
    <n v="147.24"/>
    <n v="140.29649999999998"/>
    <n v="0.48792588071427451"/>
    <n v="2026"/>
    <s v="Q2"/>
    <n v="6"/>
    <x v="5"/>
  </r>
  <r>
    <s v="00557"/>
    <x v="179"/>
    <x v="1"/>
    <x v="12"/>
    <x v="1"/>
    <x v="2"/>
    <x v="0"/>
    <x v="6"/>
    <n v="3"/>
    <n v="39.78"/>
    <n v="0.15"/>
    <n v="16.850000000000001"/>
    <n v="101.43900000000001"/>
    <n v="50.550000000000004"/>
    <n v="50.889000000000003"/>
    <n v="0.50167095495815217"/>
    <n v="2026"/>
    <s v="Q2"/>
    <n v="6"/>
    <x v="5"/>
  </r>
  <r>
    <s v="00929"/>
    <x v="179"/>
    <x v="0"/>
    <x v="0"/>
    <x v="0"/>
    <x v="0"/>
    <x v="4"/>
    <x v="10"/>
    <n v="1"/>
    <n v="40.299999999999997"/>
    <n v="0.05"/>
    <n v="14.79"/>
    <n v="38.284999999999997"/>
    <n v="14.79"/>
    <n v="23.494999999999997"/>
    <n v="0.61368682251534545"/>
    <n v="2026"/>
    <s v="Q2"/>
    <n v="6"/>
    <x v="5"/>
  </r>
  <r>
    <s v="01089"/>
    <x v="179"/>
    <x v="1"/>
    <x v="11"/>
    <x v="2"/>
    <x v="0"/>
    <x v="1"/>
    <x v="1"/>
    <n v="1"/>
    <n v="90.91"/>
    <n v="0.05"/>
    <n v="45.9"/>
    <n v="86.364499999999992"/>
    <n v="45.9"/>
    <n v="40.464499999999994"/>
    <n v="0.46853163047316893"/>
    <n v="2026"/>
    <s v="Q2"/>
    <n v="6"/>
    <x v="5"/>
  </r>
  <r>
    <s v="01655"/>
    <x v="179"/>
    <x v="0"/>
    <x v="0"/>
    <x v="1"/>
    <x v="2"/>
    <x v="2"/>
    <x v="18"/>
    <n v="5"/>
    <n v="162.29"/>
    <n v="0.15"/>
    <n v="86.66"/>
    <n v="689.73249999999996"/>
    <n v="433.29999999999995"/>
    <n v="256.4325"/>
    <n v="0.37178543855770174"/>
    <n v="2026"/>
    <s v="Q2"/>
    <n v="6"/>
    <x v="5"/>
  </r>
  <r>
    <s v="01897"/>
    <x v="179"/>
    <x v="1"/>
    <x v="11"/>
    <x v="0"/>
    <x v="2"/>
    <x v="0"/>
    <x v="4"/>
    <n v="2"/>
    <n v="51.03"/>
    <n v="0"/>
    <n v="22.59"/>
    <n v="102.06"/>
    <n v="45.18"/>
    <n v="56.88"/>
    <n v="0.55731922398589062"/>
    <n v="2026"/>
    <s v="Q2"/>
    <n v="6"/>
    <x v="5"/>
  </r>
  <r>
    <s v="02417"/>
    <x v="179"/>
    <x v="1"/>
    <x v="12"/>
    <x v="0"/>
    <x v="2"/>
    <x v="4"/>
    <x v="16"/>
    <n v="1"/>
    <n v="50.67"/>
    <n v="0"/>
    <n v="22.18"/>
    <n v="50.67"/>
    <n v="22.18"/>
    <n v="28.490000000000002"/>
    <n v="0.56226564041839355"/>
    <n v="2026"/>
    <s v="Q2"/>
    <n v="6"/>
    <x v="5"/>
  </r>
  <r>
    <s v="03474"/>
    <x v="179"/>
    <x v="3"/>
    <x v="8"/>
    <x v="1"/>
    <x v="0"/>
    <x v="2"/>
    <x v="15"/>
    <n v="10"/>
    <n v="130.62"/>
    <n v="0.05"/>
    <n v="67.05"/>
    <n v="1240.8899999999999"/>
    <n v="670.5"/>
    <n v="570.38999999999987"/>
    <n v="0.45966201677828006"/>
    <n v="2026"/>
    <s v="Q2"/>
    <n v="6"/>
    <x v="5"/>
  </r>
  <r>
    <s v="04079"/>
    <x v="179"/>
    <x v="2"/>
    <x v="5"/>
    <x v="0"/>
    <x v="1"/>
    <x v="3"/>
    <x v="7"/>
    <n v="4"/>
    <n v="194.6"/>
    <n v="0"/>
    <n v="104.64"/>
    <n v="778.4"/>
    <n v="418.56"/>
    <n v="359.84"/>
    <n v="0.46228160328879753"/>
    <n v="2026"/>
    <s v="Q2"/>
    <n v="6"/>
    <x v="5"/>
  </r>
  <r>
    <s v="00045"/>
    <x v="180"/>
    <x v="2"/>
    <x v="2"/>
    <x v="2"/>
    <x v="1"/>
    <x v="1"/>
    <x v="1"/>
    <n v="1"/>
    <n v="94"/>
    <n v="0"/>
    <n v="45.62"/>
    <n v="94"/>
    <n v="45.62"/>
    <n v="48.38"/>
    <n v="0.51468085106382977"/>
    <n v="2026"/>
    <s v="Q2"/>
    <n v="6"/>
    <x v="5"/>
  </r>
  <r>
    <s v="02895"/>
    <x v="180"/>
    <x v="3"/>
    <x v="8"/>
    <x v="0"/>
    <x v="0"/>
    <x v="4"/>
    <x v="10"/>
    <n v="2"/>
    <n v="40.46"/>
    <n v="0"/>
    <n v="15.15"/>
    <n v="80.92"/>
    <n v="30.3"/>
    <n v="50.620000000000005"/>
    <n v="0.62555610479485912"/>
    <n v="2026"/>
    <s v="Q2"/>
    <n v="6"/>
    <x v="5"/>
  </r>
  <r>
    <s v="05158"/>
    <x v="180"/>
    <x v="1"/>
    <x v="6"/>
    <x v="2"/>
    <x v="1"/>
    <x v="1"/>
    <x v="11"/>
    <n v="1"/>
    <n v="156.11000000000001"/>
    <n v="0"/>
    <n v="79.52"/>
    <n v="156.11000000000001"/>
    <n v="79.52"/>
    <n v="76.590000000000018"/>
    <n v="0.49061559157004681"/>
    <n v="2026"/>
    <s v="Q2"/>
    <n v="6"/>
    <x v="5"/>
  </r>
  <r>
    <s v="01217"/>
    <x v="181"/>
    <x v="2"/>
    <x v="3"/>
    <x v="0"/>
    <x v="0"/>
    <x v="3"/>
    <x v="19"/>
    <n v="2"/>
    <n v="121.78"/>
    <n v="0.1"/>
    <n v="59.62"/>
    <n v="219.20400000000001"/>
    <n v="119.24"/>
    <n v="99.964000000000013"/>
    <n v="0.45603182423678407"/>
    <n v="2026"/>
    <s v="Q3"/>
    <n v="7"/>
    <x v="6"/>
  </r>
  <r>
    <s v="02249"/>
    <x v="181"/>
    <x v="0"/>
    <x v="15"/>
    <x v="3"/>
    <x v="1"/>
    <x v="4"/>
    <x v="14"/>
    <n v="3"/>
    <n v="36.22"/>
    <n v="0.1"/>
    <n v="13.83"/>
    <n v="97.793999999999997"/>
    <n v="41.49"/>
    <n v="56.303999999999995"/>
    <n v="0.57574084299650286"/>
    <n v="2026"/>
    <s v="Q3"/>
    <n v="7"/>
    <x v="6"/>
  </r>
  <r>
    <s v="02650"/>
    <x v="181"/>
    <x v="3"/>
    <x v="7"/>
    <x v="1"/>
    <x v="2"/>
    <x v="2"/>
    <x v="18"/>
    <n v="10"/>
    <n v="161.78"/>
    <n v="0.1"/>
    <n v="85.11"/>
    <n v="1456.02"/>
    <n v="851.1"/>
    <n v="604.91999999999996"/>
    <n v="0.4154613260806857"/>
    <n v="2026"/>
    <s v="Q3"/>
    <n v="7"/>
    <x v="6"/>
  </r>
  <r>
    <s v="03937"/>
    <x v="181"/>
    <x v="3"/>
    <x v="7"/>
    <x v="0"/>
    <x v="2"/>
    <x v="3"/>
    <x v="19"/>
    <n v="3"/>
    <n v="126.23"/>
    <n v="0.05"/>
    <n v="61.81"/>
    <n v="359.75549999999998"/>
    <n v="185.43"/>
    <n v="174.32549999999998"/>
    <n v="0.4845666014835075"/>
    <n v="2026"/>
    <s v="Q3"/>
    <n v="7"/>
    <x v="6"/>
  </r>
  <r>
    <s v="04122"/>
    <x v="181"/>
    <x v="3"/>
    <x v="8"/>
    <x v="0"/>
    <x v="0"/>
    <x v="0"/>
    <x v="0"/>
    <n v="4"/>
    <n v="79.97"/>
    <n v="0.1"/>
    <n v="43.36"/>
    <n v="287.892"/>
    <n v="173.44"/>
    <n v="114.452"/>
    <n v="0.39755185972517471"/>
    <n v="2026"/>
    <s v="Q3"/>
    <n v="7"/>
    <x v="6"/>
  </r>
  <r>
    <s v="04589"/>
    <x v="181"/>
    <x v="3"/>
    <x v="8"/>
    <x v="2"/>
    <x v="1"/>
    <x v="0"/>
    <x v="8"/>
    <n v="2"/>
    <n v="102.37"/>
    <n v="0"/>
    <n v="50.25"/>
    <n v="204.74"/>
    <n v="100.5"/>
    <n v="104.24000000000001"/>
    <n v="0.50913353521539517"/>
    <n v="2026"/>
    <s v="Q3"/>
    <n v="7"/>
    <x v="6"/>
  </r>
  <r>
    <s v="04873"/>
    <x v="181"/>
    <x v="3"/>
    <x v="13"/>
    <x v="0"/>
    <x v="1"/>
    <x v="0"/>
    <x v="8"/>
    <n v="1"/>
    <n v="102.13"/>
    <n v="0"/>
    <n v="49.17"/>
    <n v="102.13"/>
    <n v="49.17"/>
    <n v="52.959999999999994"/>
    <n v="0.5185547831195535"/>
    <n v="2026"/>
    <s v="Q3"/>
    <n v="7"/>
    <x v="6"/>
  </r>
  <r>
    <s v="00729"/>
    <x v="182"/>
    <x v="2"/>
    <x v="2"/>
    <x v="0"/>
    <x v="0"/>
    <x v="2"/>
    <x v="18"/>
    <n v="1"/>
    <n v="161.82"/>
    <n v="0"/>
    <n v="87.15"/>
    <n v="161.82"/>
    <n v="87.15"/>
    <n v="74.669999999999987"/>
    <n v="0.46143863552094916"/>
    <n v="2026"/>
    <s v="Q3"/>
    <n v="7"/>
    <x v="6"/>
  </r>
  <r>
    <s v="00906"/>
    <x v="182"/>
    <x v="3"/>
    <x v="8"/>
    <x v="0"/>
    <x v="1"/>
    <x v="0"/>
    <x v="0"/>
    <n v="2"/>
    <n v="83.29"/>
    <n v="0"/>
    <n v="42.45"/>
    <n v="166.58"/>
    <n v="84.9"/>
    <n v="81.680000000000007"/>
    <n v="0.49033497418657701"/>
    <n v="2026"/>
    <s v="Q3"/>
    <n v="7"/>
    <x v="6"/>
  </r>
  <r>
    <s v="01531"/>
    <x v="182"/>
    <x v="2"/>
    <x v="16"/>
    <x v="0"/>
    <x v="1"/>
    <x v="2"/>
    <x v="15"/>
    <n v="2"/>
    <n v="136.72999999999999"/>
    <n v="0"/>
    <n v="66.03"/>
    <n v="273.45999999999998"/>
    <n v="132.06"/>
    <n v="141.39999999999998"/>
    <n v="0.5170774519125283"/>
    <n v="2026"/>
    <s v="Q3"/>
    <n v="7"/>
    <x v="6"/>
  </r>
  <r>
    <s v="01683"/>
    <x v="182"/>
    <x v="2"/>
    <x v="2"/>
    <x v="3"/>
    <x v="0"/>
    <x v="1"/>
    <x v="11"/>
    <n v="2"/>
    <n v="152.44"/>
    <n v="0"/>
    <n v="81.23"/>
    <n v="304.88"/>
    <n v="162.46"/>
    <n v="142.41999999999999"/>
    <n v="0.46713461033849379"/>
    <n v="2026"/>
    <s v="Q3"/>
    <n v="7"/>
    <x v="6"/>
  </r>
  <r>
    <s v="02363"/>
    <x v="182"/>
    <x v="3"/>
    <x v="7"/>
    <x v="0"/>
    <x v="1"/>
    <x v="1"/>
    <x v="17"/>
    <n v="2"/>
    <n v="71.28"/>
    <n v="0.1"/>
    <n v="32.67"/>
    <n v="128.304"/>
    <n v="65.34"/>
    <n v="62.963999999999999"/>
    <n v="0.4907407407407407"/>
    <n v="2026"/>
    <s v="Q3"/>
    <n v="7"/>
    <x v="6"/>
  </r>
  <r>
    <s v="03858"/>
    <x v="182"/>
    <x v="2"/>
    <x v="3"/>
    <x v="3"/>
    <x v="0"/>
    <x v="0"/>
    <x v="0"/>
    <n v="1"/>
    <n v="80.290000000000006"/>
    <n v="0.1"/>
    <n v="43.47"/>
    <n v="72.26100000000001"/>
    <n v="43.47"/>
    <n v="28.791000000000011"/>
    <n v="0.39843068875326948"/>
    <n v="2026"/>
    <s v="Q3"/>
    <n v="7"/>
    <x v="6"/>
  </r>
  <r>
    <s v="04233"/>
    <x v="182"/>
    <x v="1"/>
    <x v="6"/>
    <x v="3"/>
    <x v="1"/>
    <x v="1"/>
    <x v="3"/>
    <n v="1"/>
    <n v="142.38"/>
    <n v="0.05"/>
    <n v="77.17"/>
    <n v="135.261"/>
    <n v="77.17"/>
    <n v="58.090999999999994"/>
    <n v="0.42947338848596417"/>
    <n v="2026"/>
    <s v="Q3"/>
    <n v="7"/>
    <x v="6"/>
  </r>
  <r>
    <s v="05071"/>
    <x v="182"/>
    <x v="3"/>
    <x v="7"/>
    <x v="0"/>
    <x v="1"/>
    <x v="1"/>
    <x v="1"/>
    <n v="3"/>
    <n v="91.47"/>
    <n v="0.05"/>
    <n v="45.6"/>
    <n v="260.68949999999995"/>
    <n v="136.80000000000001"/>
    <n v="123.88949999999994"/>
    <n v="0.47523778287963253"/>
    <n v="2026"/>
    <s v="Q3"/>
    <n v="7"/>
    <x v="6"/>
  </r>
  <r>
    <s v="05174"/>
    <x v="182"/>
    <x v="1"/>
    <x v="11"/>
    <x v="2"/>
    <x v="1"/>
    <x v="2"/>
    <x v="9"/>
    <n v="1"/>
    <n v="45.92"/>
    <n v="0.05"/>
    <n v="17.91"/>
    <n v="43.624000000000002"/>
    <n v="17.91"/>
    <n v="25.714000000000002"/>
    <n v="0.58944617641665142"/>
    <n v="2026"/>
    <s v="Q3"/>
    <n v="7"/>
    <x v="6"/>
  </r>
  <r>
    <s v="00727"/>
    <x v="183"/>
    <x v="3"/>
    <x v="4"/>
    <x v="2"/>
    <x v="1"/>
    <x v="4"/>
    <x v="14"/>
    <n v="1"/>
    <n v="36.01"/>
    <n v="0"/>
    <n v="14.11"/>
    <n v="36.01"/>
    <n v="14.11"/>
    <n v="21.9"/>
    <n v="0.60816439877811723"/>
    <n v="2026"/>
    <s v="Q3"/>
    <n v="7"/>
    <x v="6"/>
  </r>
  <r>
    <s v="01546"/>
    <x v="183"/>
    <x v="3"/>
    <x v="13"/>
    <x v="0"/>
    <x v="2"/>
    <x v="2"/>
    <x v="18"/>
    <n v="1"/>
    <n v="165.8"/>
    <n v="0.1"/>
    <n v="88.32"/>
    <n v="149.22000000000003"/>
    <n v="88.32"/>
    <n v="60.900000000000034"/>
    <n v="0.40812223562525146"/>
    <n v="2026"/>
    <s v="Q3"/>
    <n v="7"/>
    <x v="6"/>
  </r>
  <r>
    <s v="03610"/>
    <x v="183"/>
    <x v="2"/>
    <x v="2"/>
    <x v="1"/>
    <x v="2"/>
    <x v="4"/>
    <x v="10"/>
    <n v="5"/>
    <n v="40.36"/>
    <n v="0.15"/>
    <n v="14.57"/>
    <n v="171.53"/>
    <n v="72.849999999999994"/>
    <n v="98.68"/>
    <n v="0.57529295167026184"/>
    <n v="2026"/>
    <s v="Q3"/>
    <n v="7"/>
    <x v="6"/>
  </r>
  <r>
    <s v="03931"/>
    <x v="183"/>
    <x v="2"/>
    <x v="16"/>
    <x v="1"/>
    <x v="2"/>
    <x v="1"/>
    <x v="3"/>
    <n v="12"/>
    <n v="143.77000000000001"/>
    <n v="0.1"/>
    <n v="81.680000000000007"/>
    <n v="1552.7160000000003"/>
    <n v="980.16000000000008"/>
    <n v="572.55600000000027"/>
    <n v="0.3687448316369511"/>
    <n v="2026"/>
    <s v="Q3"/>
    <n v="7"/>
    <x v="6"/>
  </r>
  <r>
    <s v="03942"/>
    <x v="183"/>
    <x v="1"/>
    <x v="12"/>
    <x v="0"/>
    <x v="1"/>
    <x v="1"/>
    <x v="17"/>
    <n v="2"/>
    <n v="70.5"/>
    <n v="0"/>
    <n v="32.51"/>
    <n v="141"/>
    <n v="65.02"/>
    <n v="75.98"/>
    <n v="0.53886524822695037"/>
    <n v="2026"/>
    <s v="Q3"/>
    <n v="7"/>
    <x v="6"/>
  </r>
  <r>
    <s v="04165"/>
    <x v="183"/>
    <x v="1"/>
    <x v="14"/>
    <x v="0"/>
    <x v="1"/>
    <x v="1"/>
    <x v="11"/>
    <n v="2"/>
    <n v="152.88999999999999"/>
    <n v="0"/>
    <n v="81.34"/>
    <n v="305.77999999999997"/>
    <n v="162.68"/>
    <n v="143.09999999999997"/>
    <n v="0.46798351756164558"/>
    <n v="2026"/>
    <s v="Q3"/>
    <n v="7"/>
    <x v="6"/>
  </r>
  <r>
    <s v="01149"/>
    <x v="184"/>
    <x v="0"/>
    <x v="15"/>
    <x v="0"/>
    <x v="1"/>
    <x v="0"/>
    <x v="0"/>
    <n v="2"/>
    <n v="81.900000000000006"/>
    <n v="0"/>
    <n v="42.61"/>
    <n v="163.80000000000001"/>
    <n v="85.22"/>
    <n v="78.580000000000013"/>
    <n v="0.47973137973137975"/>
    <n v="2026"/>
    <s v="Q3"/>
    <n v="7"/>
    <x v="6"/>
  </r>
  <r>
    <s v="01310"/>
    <x v="184"/>
    <x v="2"/>
    <x v="10"/>
    <x v="2"/>
    <x v="1"/>
    <x v="0"/>
    <x v="8"/>
    <n v="1"/>
    <n v="103.58"/>
    <n v="0"/>
    <n v="51.94"/>
    <n v="103.58"/>
    <n v="51.94"/>
    <n v="51.64"/>
    <n v="0.49855184398532537"/>
    <n v="2026"/>
    <s v="Q3"/>
    <n v="7"/>
    <x v="6"/>
  </r>
  <r>
    <s v="02352"/>
    <x v="184"/>
    <x v="2"/>
    <x v="3"/>
    <x v="1"/>
    <x v="0"/>
    <x v="1"/>
    <x v="17"/>
    <n v="4"/>
    <n v="69.7"/>
    <n v="0.1"/>
    <n v="32.799999999999997"/>
    <n v="250.92000000000002"/>
    <n v="131.19999999999999"/>
    <n v="119.72000000000003"/>
    <n v="0.47712418300653603"/>
    <n v="2026"/>
    <s v="Q3"/>
    <n v="7"/>
    <x v="6"/>
  </r>
  <r>
    <s v="02547"/>
    <x v="184"/>
    <x v="1"/>
    <x v="12"/>
    <x v="0"/>
    <x v="2"/>
    <x v="4"/>
    <x v="10"/>
    <n v="1"/>
    <n v="40.549999999999997"/>
    <n v="0.05"/>
    <n v="14.44"/>
    <n v="38.522499999999994"/>
    <n v="14.44"/>
    <n v="24.082499999999996"/>
    <n v="0.62515413070283599"/>
    <n v="2026"/>
    <s v="Q3"/>
    <n v="7"/>
    <x v="6"/>
  </r>
  <r>
    <s v="02720"/>
    <x v="184"/>
    <x v="3"/>
    <x v="8"/>
    <x v="0"/>
    <x v="1"/>
    <x v="1"/>
    <x v="3"/>
    <n v="2"/>
    <n v="145.88999999999999"/>
    <n v="0"/>
    <n v="80.709999999999994"/>
    <n v="291.77999999999997"/>
    <n v="161.41999999999999"/>
    <n v="130.35999999999999"/>
    <n v="0.4467749674412228"/>
    <n v="2026"/>
    <s v="Q3"/>
    <n v="7"/>
    <x v="6"/>
  </r>
  <r>
    <s v="03591"/>
    <x v="184"/>
    <x v="3"/>
    <x v="13"/>
    <x v="0"/>
    <x v="0"/>
    <x v="2"/>
    <x v="18"/>
    <n v="1"/>
    <n v="163.25"/>
    <n v="0"/>
    <n v="89.71"/>
    <n v="163.25"/>
    <n v="89.71"/>
    <n v="73.540000000000006"/>
    <n v="0.45047473200612559"/>
    <n v="2026"/>
    <s v="Q3"/>
    <n v="7"/>
    <x v="6"/>
  </r>
  <r>
    <s v="03819"/>
    <x v="184"/>
    <x v="1"/>
    <x v="1"/>
    <x v="0"/>
    <x v="0"/>
    <x v="4"/>
    <x v="10"/>
    <n v="1"/>
    <n v="40.39"/>
    <n v="0.1"/>
    <n v="14.38"/>
    <n v="36.350999999999999"/>
    <n v="14.38"/>
    <n v="21.970999999999997"/>
    <n v="0.60441253335534095"/>
    <n v="2026"/>
    <s v="Q3"/>
    <n v="7"/>
    <x v="6"/>
  </r>
  <r>
    <s v="04869"/>
    <x v="184"/>
    <x v="0"/>
    <x v="15"/>
    <x v="2"/>
    <x v="0"/>
    <x v="3"/>
    <x v="7"/>
    <n v="1"/>
    <n v="200.22"/>
    <n v="0"/>
    <n v="104.38"/>
    <n v="200.22"/>
    <n v="104.38"/>
    <n v="95.84"/>
    <n v="0.47867345919488563"/>
    <n v="2026"/>
    <s v="Q3"/>
    <n v="7"/>
    <x v="6"/>
  </r>
  <r>
    <s v="04940"/>
    <x v="184"/>
    <x v="1"/>
    <x v="6"/>
    <x v="0"/>
    <x v="0"/>
    <x v="2"/>
    <x v="18"/>
    <n v="1"/>
    <n v="164.78"/>
    <n v="0.1"/>
    <n v="88.72"/>
    <n v="148.30199999999999"/>
    <n v="88.72"/>
    <n v="59.581999999999994"/>
    <n v="0.4017612709201494"/>
    <n v="2026"/>
    <s v="Q3"/>
    <n v="7"/>
    <x v="6"/>
  </r>
  <r>
    <s v="05164"/>
    <x v="184"/>
    <x v="1"/>
    <x v="14"/>
    <x v="0"/>
    <x v="0"/>
    <x v="1"/>
    <x v="3"/>
    <n v="4"/>
    <n v="142.86000000000001"/>
    <n v="0"/>
    <n v="81.62"/>
    <n v="571.44000000000005"/>
    <n v="326.48"/>
    <n v="244.96000000000004"/>
    <n v="0.42867142657146862"/>
    <n v="2026"/>
    <s v="Q3"/>
    <n v="7"/>
    <x v="6"/>
  </r>
  <r>
    <s v="00659"/>
    <x v="185"/>
    <x v="3"/>
    <x v="13"/>
    <x v="3"/>
    <x v="2"/>
    <x v="0"/>
    <x v="6"/>
    <n v="1"/>
    <n v="41.18"/>
    <n v="0"/>
    <n v="16.25"/>
    <n v="41.18"/>
    <n v="16.25"/>
    <n v="24.93"/>
    <n v="0.6053909664885867"/>
    <n v="2026"/>
    <s v="Q3"/>
    <n v="7"/>
    <x v="6"/>
  </r>
  <r>
    <s v="00969"/>
    <x v="185"/>
    <x v="1"/>
    <x v="11"/>
    <x v="1"/>
    <x v="2"/>
    <x v="4"/>
    <x v="14"/>
    <n v="12"/>
    <n v="35.81"/>
    <n v="0.15"/>
    <n v="14.29"/>
    <n v="365.262"/>
    <n v="171.48"/>
    <n v="193.78200000000001"/>
    <n v="0.53052877112866936"/>
    <n v="2026"/>
    <s v="Q3"/>
    <n v="7"/>
    <x v="6"/>
  </r>
  <r>
    <s v="01096"/>
    <x v="185"/>
    <x v="1"/>
    <x v="14"/>
    <x v="2"/>
    <x v="1"/>
    <x v="3"/>
    <x v="5"/>
    <n v="3"/>
    <n v="345.42"/>
    <n v="0"/>
    <n v="198.69"/>
    <n v="1036.26"/>
    <n v="596.06999999999994"/>
    <n v="440.19000000000005"/>
    <n v="0.42478721556366167"/>
    <n v="2026"/>
    <s v="Q3"/>
    <n v="7"/>
    <x v="6"/>
  </r>
  <r>
    <s v="01440"/>
    <x v="185"/>
    <x v="3"/>
    <x v="8"/>
    <x v="0"/>
    <x v="0"/>
    <x v="0"/>
    <x v="8"/>
    <n v="4"/>
    <n v="101.66"/>
    <n v="0.1"/>
    <n v="51.55"/>
    <n v="365.976"/>
    <n v="206.2"/>
    <n v="159.77600000000001"/>
    <n v="0.43657507596126527"/>
    <n v="2026"/>
    <s v="Q3"/>
    <n v="7"/>
    <x v="6"/>
  </r>
  <r>
    <s v="02052"/>
    <x v="185"/>
    <x v="3"/>
    <x v="13"/>
    <x v="0"/>
    <x v="2"/>
    <x v="1"/>
    <x v="3"/>
    <n v="3"/>
    <n v="146.88999999999999"/>
    <n v="0"/>
    <n v="77.650000000000006"/>
    <n v="440.66999999999996"/>
    <n v="232.95000000000002"/>
    <n v="207.71999999999994"/>
    <n v="0.47137313636054179"/>
    <n v="2026"/>
    <s v="Q3"/>
    <n v="7"/>
    <x v="6"/>
  </r>
  <r>
    <s v="02096"/>
    <x v="185"/>
    <x v="3"/>
    <x v="13"/>
    <x v="3"/>
    <x v="0"/>
    <x v="2"/>
    <x v="18"/>
    <n v="2"/>
    <n v="161.21"/>
    <n v="0"/>
    <n v="85.2"/>
    <n v="322.42"/>
    <n v="170.4"/>
    <n v="152.02000000000001"/>
    <n v="0.47149680540909372"/>
    <n v="2026"/>
    <s v="Q3"/>
    <n v="7"/>
    <x v="6"/>
  </r>
  <r>
    <s v="02488"/>
    <x v="185"/>
    <x v="3"/>
    <x v="8"/>
    <x v="2"/>
    <x v="1"/>
    <x v="1"/>
    <x v="17"/>
    <n v="2"/>
    <n v="71.27"/>
    <n v="0.05"/>
    <n v="32.85"/>
    <n v="135.41299999999998"/>
    <n v="65.7"/>
    <n v="69.71299999999998"/>
    <n v="0.5148176319851121"/>
    <n v="2026"/>
    <s v="Q3"/>
    <n v="7"/>
    <x v="6"/>
  </r>
  <r>
    <s v="03220"/>
    <x v="185"/>
    <x v="0"/>
    <x v="9"/>
    <x v="2"/>
    <x v="0"/>
    <x v="4"/>
    <x v="16"/>
    <n v="3"/>
    <n v="50.16"/>
    <n v="0.05"/>
    <n v="22.24"/>
    <n v="142.95599999999999"/>
    <n v="66.72"/>
    <n v="76.23599999999999"/>
    <n v="0.53328296818601528"/>
    <n v="2026"/>
    <s v="Q3"/>
    <n v="7"/>
    <x v="6"/>
  </r>
  <r>
    <s v="03711"/>
    <x v="185"/>
    <x v="3"/>
    <x v="4"/>
    <x v="3"/>
    <x v="1"/>
    <x v="1"/>
    <x v="3"/>
    <n v="1"/>
    <n v="145.37"/>
    <n v="0.05"/>
    <n v="81.02"/>
    <n v="138.10149999999999"/>
    <n v="81.02"/>
    <n v="57.081499999999991"/>
    <n v="0.41333005072356199"/>
    <n v="2026"/>
    <s v="Q3"/>
    <n v="7"/>
    <x v="6"/>
  </r>
  <r>
    <s v="03823"/>
    <x v="185"/>
    <x v="3"/>
    <x v="7"/>
    <x v="2"/>
    <x v="1"/>
    <x v="2"/>
    <x v="9"/>
    <n v="2"/>
    <n v="47.1"/>
    <n v="0"/>
    <n v="17.920000000000002"/>
    <n v="94.2"/>
    <n v="35.840000000000003"/>
    <n v="58.36"/>
    <n v="0.6195329087048832"/>
    <n v="2026"/>
    <s v="Q3"/>
    <n v="7"/>
    <x v="6"/>
  </r>
  <r>
    <s v="04058"/>
    <x v="185"/>
    <x v="3"/>
    <x v="13"/>
    <x v="1"/>
    <x v="2"/>
    <x v="1"/>
    <x v="11"/>
    <n v="5"/>
    <n v="155.09"/>
    <n v="0.1"/>
    <n v="78.52"/>
    <n v="697.90500000000009"/>
    <n v="392.59999999999997"/>
    <n v="305.30500000000012"/>
    <n v="0.43745925305020034"/>
    <n v="2026"/>
    <s v="Q3"/>
    <n v="7"/>
    <x v="6"/>
  </r>
  <r>
    <s v="04126"/>
    <x v="185"/>
    <x v="3"/>
    <x v="13"/>
    <x v="0"/>
    <x v="1"/>
    <x v="0"/>
    <x v="0"/>
    <n v="3"/>
    <n v="82.89"/>
    <n v="0"/>
    <n v="42.31"/>
    <n v="248.67000000000002"/>
    <n v="126.93"/>
    <n v="121.74000000000001"/>
    <n v="0.48956448304982508"/>
    <n v="2026"/>
    <s v="Q3"/>
    <n v="7"/>
    <x v="6"/>
  </r>
  <r>
    <s v="05080"/>
    <x v="185"/>
    <x v="2"/>
    <x v="3"/>
    <x v="2"/>
    <x v="1"/>
    <x v="0"/>
    <x v="0"/>
    <n v="2"/>
    <n v="80.8"/>
    <n v="0"/>
    <n v="42.21"/>
    <n v="161.6"/>
    <n v="84.42"/>
    <n v="77.179999999999993"/>
    <n v="0.47759900990099008"/>
    <n v="2026"/>
    <s v="Q3"/>
    <n v="7"/>
    <x v="6"/>
  </r>
  <r>
    <s v="00923"/>
    <x v="186"/>
    <x v="2"/>
    <x v="5"/>
    <x v="0"/>
    <x v="1"/>
    <x v="4"/>
    <x v="10"/>
    <n v="2"/>
    <n v="39.54"/>
    <n v="0.05"/>
    <n v="14.68"/>
    <n v="75.125999999999991"/>
    <n v="29.36"/>
    <n v="45.765999999999991"/>
    <n v="0.60918989431089099"/>
    <n v="2026"/>
    <s v="Q3"/>
    <n v="7"/>
    <x v="6"/>
  </r>
  <r>
    <s v="01549"/>
    <x v="186"/>
    <x v="2"/>
    <x v="2"/>
    <x v="0"/>
    <x v="1"/>
    <x v="4"/>
    <x v="12"/>
    <n v="2"/>
    <n v="121.35"/>
    <n v="0"/>
    <n v="71.06"/>
    <n v="242.7"/>
    <n v="142.12"/>
    <n v="100.57999999999998"/>
    <n v="0.41442109600329619"/>
    <n v="2026"/>
    <s v="Q3"/>
    <n v="7"/>
    <x v="6"/>
  </r>
  <r>
    <s v="01839"/>
    <x v="186"/>
    <x v="3"/>
    <x v="8"/>
    <x v="2"/>
    <x v="0"/>
    <x v="4"/>
    <x v="10"/>
    <n v="1"/>
    <n v="41.37"/>
    <n v="0"/>
    <n v="15.12"/>
    <n v="41.37"/>
    <n v="15.12"/>
    <n v="26.25"/>
    <n v="0.63451776649746194"/>
    <n v="2026"/>
    <s v="Q3"/>
    <n v="7"/>
    <x v="6"/>
  </r>
  <r>
    <s v="02053"/>
    <x v="186"/>
    <x v="1"/>
    <x v="12"/>
    <x v="0"/>
    <x v="1"/>
    <x v="0"/>
    <x v="0"/>
    <n v="5"/>
    <n v="81.63"/>
    <n v="0.05"/>
    <n v="42.36"/>
    <n v="387.74249999999995"/>
    <n v="211.8"/>
    <n v="175.94249999999994"/>
    <n v="0.45376119460724568"/>
    <n v="2026"/>
    <s v="Q3"/>
    <n v="7"/>
    <x v="6"/>
  </r>
  <r>
    <s v="02342"/>
    <x v="186"/>
    <x v="1"/>
    <x v="1"/>
    <x v="0"/>
    <x v="0"/>
    <x v="4"/>
    <x v="14"/>
    <n v="1"/>
    <n v="36.19"/>
    <n v="0"/>
    <n v="13.91"/>
    <n v="36.19"/>
    <n v="13.91"/>
    <n v="22.279999999999998"/>
    <n v="0.61563967946946663"/>
    <n v="2026"/>
    <s v="Q3"/>
    <n v="7"/>
    <x v="6"/>
  </r>
  <r>
    <s v="02465"/>
    <x v="186"/>
    <x v="1"/>
    <x v="1"/>
    <x v="3"/>
    <x v="1"/>
    <x v="1"/>
    <x v="3"/>
    <n v="1"/>
    <n v="142.04"/>
    <n v="0"/>
    <n v="81.67"/>
    <n v="142.04"/>
    <n v="81.67"/>
    <n v="60.36999999999999"/>
    <n v="0.4250211208110391"/>
    <n v="2026"/>
    <s v="Q3"/>
    <n v="7"/>
    <x v="6"/>
  </r>
  <r>
    <s v="03990"/>
    <x v="186"/>
    <x v="2"/>
    <x v="5"/>
    <x v="0"/>
    <x v="2"/>
    <x v="2"/>
    <x v="15"/>
    <n v="1"/>
    <n v="133.66999999999999"/>
    <n v="0"/>
    <n v="68.25"/>
    <n v="133.66999999999999"/>
    <n v="68.25"/>
    <n v="65.419999999999987"/>
    <n v="0.48941422907159415"/>
    <n v="2026"/>
    <s v="Q3"/>
    <n v="7"/>
    <x v="6"/>
  </r>
  <r>
    <s v="04370"/>
    <x v="186"/>
    <x v="2"/>
    <x v="10"/>
    <x v="0"/>
    <x v="1"/>
    <x v="2"/>
    <x v="18"/>
    <n v="6"/>
    <n v="166.6"/>
    <n v="0"/>
    <n v="88.14"/>
    <n v="999.59999999999991"/>
    <n v="528.84"/>
    <n v="470.75999999999988"/>
    <n v="0.47094837935174061"/>
    <n v="2026"/>
    <s v="Q3"/>
    <n v="7"/>
    <x v="6"/>
  </r>
  <r>
    <s v="04856"/>
    <x v="186"/>
    <x v="1"/>
    <x v="12"/>
    <x v="0"/>
    <x v="0"/>
    <x v="0"/>
    <x v="8"/>
    <n v="2"/>
    <n v="99.93"/>
    <n v="0.1"/>
    <n v="51.96"/>
    <n v="179.87400000000002"/>
    <n v="103.92"/>
    <n v="75.954000000000022"/>
    <n v="0.422262250241836"/>
    <n v="2026"/>
    <s v="Q3"/>
    <n v="7"/>
    <x v="6"/>
  </r>
  <r>
    <s v="00337"/>
    <x v="187"/>
    <x v="0"/>
    <x v="15"/>
    <x v="2"/>
    <x v="0"/>
    <x v="0"/>
    <x v="8"/>
    <n v="6"/>
    <n v="100.56"/>
    <n v="0"/>
    <n v="49.47"/>
    <n v="603.36"/>
    <n v="296.82"/>
    <n v="306.54000000000002"/>
    <n v="0.508054892601432"/>
    <n v="2026"/>
    <s v="Q3"/>
    <n v="7"/>
    <x v="6"/>
  </r>
  <r>
    <s v="01001"/>
    <x v="187"/>
    <x v="0"/>
    <x v="9"/>
    <x v="0"/>
    <x v="0"/>
    <x v="3"/>
    <x v="7"/>
    <n v="1"/>
    <n v="200.48"/>
    <n v="0.05"/>
    <n v="104.11"/>
    <n v="190.45599999999999"/>
    <n v="104.11"/>
    <n v="86.345999999999989"/>
    <n v="0.45336455664300412"/>
    <n v="2026"/>
    <s v="Q3"/>
    <n v="7"/>
    <x v="6"/>
  </r>
  <r>
    <s v="02424"/>
    <x v="187"/>
    <x v="3"/>
    <x v="8"/>
    <x v="0"/>
    <x v="1"/>
    <x v="0"/>
    <x v="4"/>
    <n v="1"/>
    <n v="51.06"/>
    <n v="0.15"/>
    <n v="22.56"/>
    <n v="43.401000000000003"/>
    <n v="22.56"/>
    <n v="20.841000000000005"/>
    <n v="0.48019630884081022"/>
    <n v="2026"/>
    <s v="Q3"/>
    <n v="7"/>
    <x v="6"/>
  </r>
  <r>
    <s v="02751"/>
    <x v="187"/>
    <x v="0"/>
    <x v="15"/>
    <x v="2"/>
    <x v="1"/>
    <x v="4"/>
    <x v="12"/>
    <n v="2"/>
    <n v="125.9"/>
    <n v="0.15"/>
    <n v="70.27"/>
    <n v="214.03"/>
    <n v="140.54"/>
    <n v="73.490000000000009"/>
    <n v="0.34336307994206422"/>
    <n v="2026"/>
    <s v="Q3"/>
    <n v="7"/>
    <x v="6"/>
  </r>
  <r>
    <s v="00375"/>
    <x v="188"/>
    <x v="1"/>
    <x v="12"/>
    <x v="2"/>
    <x v="0"/>
    <x v="3"/>
    <x v="7"/>
    <n v="2"/>
    <n v="192.24"/>
    <n v="0.05"/>
    <n v="103.65"/>
    <n v="365.25599999999997"/>
    <n v="207.3"/>
    <n v="157.95599999999996"/>
    <n v="0.43245285498390162"/>
    <n v="2026"/>
    <s v="Q3"/>
    <n v="7"/>
    <x v="6"/>
  </r>
  <r>
    <s v="00650"/>
    <x v="188"/>
    <x v="0"/>
    <x v="0"/>
    <x v="0"/>
    <x v="2"/>
    <x v="4"/>
    <x v="10"/>
    <n v="2"/>
    <n v="40.79"/>
    <n v="0"/>
    <n v="14.61"/>
    <n v="81.58"/>
    <n v="29.22"/>
    <n v="52.36"/>
    <n v="0.64182397646481981"/>
    <n v="2026"/>
    <s v="Q3"/>
    <n v="7"/>
    <x v="6"/>
  </r>
  <r>
    <s v="00941"/>
    <x v="188"/>
    <x v="0"/>
    <x v="9"/>
    <x v="2"/>
    <x v="1"/>
    <x v="3"/>
    <x v="19"/>
    <n v="2"/>
    <n v="125.73"/>
    <n v="0.15"/>
    <n v="61.75"/>
    <n v="213.74100000000001"/>
    <n v="123.5"/>
    <n v="90.241000000000014"/>
    <n v="0.42219789371248384"/>
    <n v="2026"/>
    <s v="Q3"/>
    <n v="7"/>
    <x v="6"/>
  </r>
  <r>
    <s v="02719"/>
    <x v="188"/>
    <x v="0"/>
    <x v="15"/>
    <x v="0"/>
    <x v="2"/>
    <x v="2"/>
    <x v="18"/>
    <n v="1"/>
    <n v="164.92"/>
    <n v="0"/>
    <n v="89.47"/>
    <n v="164.92"/>
    <n v="89.47"/>
    <n v="75.449999999999989"/>
    <n v="0.45749454280863444"/>
    <n v="2026"/>
    <s v="Q3"/>
    <n v="7"/>
    <x v="6"/>
  </r>
  <r>
    <s v="03833"/>
    <x v="188"/>
    <x v="1"/>
    <x v="6"/>
    <x v="2"/>
    <x v="1"/>
    <x v="0"/>
    <x v="8"/>
    <n v="5"/>
    <n v="103.91"/>
    <n v="0"/>
    <n v="51.19"/>
    <n v="519.54999999999995"/>
    <n v="255.95"/>
    <n v="263.59999999999997"/>
    <n v="0.50736214031373306"/>
    <n v="2026"/>
    <s v="Q3"/>
    <n v="7"/>
    <x v="6"/>
  </r>
  <r>
    <s v="00211"/>
    <x v="189"/>
    <x v="2"/>
    <x v="16"/>
    <x v="1"/>
    <x v="2"/>
    <x v="0"/>
    <x v="4"/>
    <n v="10"/>
    <n v="49.69"/>
    <n v="0.1"/>
    <n v="21.82"/>
    <n v="447.21"/>
    <n v="218.2"/>
    <n v="229.01"/>
    <n v="0.51208604458755391"/>
    <n v="2026"/>
    <s v="Q3"/>
    <n v="7"/>
    <x v="6"/>
  </r>
  <r>
    <s v="00392"/>
    <x v="189"/>
    <x v="3"/>
    <x v="7"/>
    <x v="2"/>
    <x v="0"/>
    <x v="1"/>
    <x v="1"/>
    <n v="3"/>
    <n v="94.19"/>
    <n v="0"/>
    <n v="44.1"/>
    <n v="282.57"/>
    <n v="132.30000000000001"/>
    <n v="150.26999999999998"/>
    <n v="0.53179743072512997"/>
    <n v="2026"/>
    <s v="Q3"/>
    <n v="7"/>
    <x v="6"/>
  </r>
  <r>
    <s v="01302"/>
    <x v="189"/>
    <x v="1"/>
    <x v="14"/>
    <x v="2"/>
    <x v="0"/>
    <x v="2"/>
    <x v="9"/>
    <n v="1"/>
    <n v="46.87"/>
    <n v="0"/>
    <n v="18.649999999999999"/>
    <n v="46.87"/>
    <n v="18.649999999999999"/>
    <n v="28.22"/>
    <n v="0.60209088969490077"/>
    <n v="2026"/>
    <s v="Q3"/>
    <n v="7"/>
    <x v="6"/>
  </r>
  <r>
    <s v="01366"/>
    <x v="189"/>
    <x v="2"/>
    <x v="16"/>
    <x v="0"/>
    <x v="0"/>
    <x v="2"/>
    <x v="2"/>
    <n v="1"/>
    <n v="36.99"/>
    <n v="0.1"/>
    <n v="13.2"/>
    <n v="33.291000000000004"/>
    <n v="13.2"/>
    <n v="20.091000000000005"/>
    <n v="0.60349644047940887"/>
    <n v="2026"/>
    <s v="Q3"/>
    <n v="7"/>
    <x v="6"/>
  </r>
  <r>
    <s v="01974"/>
    <x v="189"/>
    <x v="0"/>
    <x v="15"/>
    <x v="0"/>
    <x v="0"/>
    <x v="2"/>
    <x v="15"/>
    <n v="1"/>
    <n v="135.44"/>
    <n v="0"/>
    <n v="65.48"/>
    <n v="135.44"/>
    <n v="65.48"/>
    <n v="69.959999999999994"/>
    <n v="0.51653868871825159"/>
    <n v="2026"/>
    <s v="Q3"/>
    <n v="7"/>
    <x v="6"/>
  </r>
  <r>
    <s v="02716"/>
    <x v="189"/>
    <x v="1"/>
    <x v="1"/>
    <x v="0"/>
    <x v="1"/>
    <x v="1"/>
    <x v="1"/>
    <n v="3"/>
    <n v="92.25"/>
    <n v="0"/>
    <n v="46.27"/>
    <n v="276.75"/>
    <n v="138.81"/>
    <n v="137.94"/>
    <n v="0.49842818428184282"/>
    <n v="2026"/>
    <s v="Q3"/>
    <n v="7"/>
    <x v="6"/>
  </r>
  <r>
    <s v="03161"/>
    <x v="189"/>
    <x v="2"/>
    <x v="5"/>
    <x v="0"/>
    <x v="1"/>
    <x v="3"/>
    <x v="7"/>
    <n v="2"/>
    <n v="192.6"/>
    <n v="0"/>
    <n v="104.89"/>
    <n v="385.2"/>
    <n v="209.78"/>
    <n v="175.42"/>
    <n v="0.45539979231568017"/>
    <n v="2026"/>
    <s v="Q3"/>
    <n v="7"/>
    <x v="6"/>
  </r>
  <r>
    <s v="03240"/>
    <x v="189"/>
    <x v="3"/>
    <x v="8"/>
    <x v="0"/>
    <x v="0"/>
    <x v="0"/>
    <x v="6"/>
    <n v="1"/>
    <n v="39.94"/>
    <n v="0"/>
    <n v="16.89"/>
    <n v="39.94"/>
    <n v="16.89"/>
    <n v="23.049999999999997"/>
    <n v="0.57711567351026538"/>
    <n v="2026"/>
    <s v="Q3"/>
    <n v="7"/>
    <x v="6"/>
  </r>
  <r>
    <s v="03682"/>
    <x v="189"/>
    <x v="2"/>
    <x v="2"/>
    <x v="0"/>
    <x v="0"/>
    <x v="1"/>
    <x v="11"/>
    <n v="3"/>
    <n v="150.61000000000001"/>
    <n v="0"/>
    <n v="79.900000000000006"/>
    <n v="451.83000000000004"/>
    <n v="239.70000000000002"/>
    <n v="212.13000000000002"/>
    <n v="0.46949073766682159"/>
    <n v="2026"/>
    <s v="Q3"/>
    <n v="7"/>
    <x v="6"/>
  </r>
  <r>
    <s v="04725"/>
    <x v="189"/>
    <x v="3"/>
    <x v="13"/>
    <x v="0"/>
    <x v="0"/>
    <x v="1"/>
    <x v="17"/>
    <n v="2"/>
    <n v="71.069999999999993"/>
    <n v="0"/>
    <n v="31.57"/>
    <n v="142.13999999999999"/>
    <n v="63.14"/>
    <n v="78.999999999999986"/>
    <n v="0.55579006613198245"/>
    <n v="2026"/>
    <s v="Q3"/>
    <n v="7"/>
    <x v="6"/>
  </r>
  <r>
    <s v="00758"/>
    <x v="190"/>
    <x v="0"/>
    <x v="0"/>
    <x v="2"/>
    <x v="1"/>
    <x v="0"/>
    <x v="4"/>
    <n v="1"/>
    <n v="50.78"/>
    <n v="0"/>
    <n v="22.29"/>
    <n v="50.78"/>
    <n v="22.29"/>
    <n v="28.490000000000002"/>
    <n v="0.56104765655769995"/>
    <n v="2026"/>
    <s v="Q3"/>
    <n v="7"/>
    <x v="6"/>
  </r>
  <r>
    <s v="01910"/>
    <x v="190"/>
    <x v="0"/>
    <x v="15"/>
    <x v="0"/>
    <x v="0"/>
    <x v="1"/>
    <x v="3"/>
    <n v="2"/>
    <n v="141.51"/>
    <n v="0.05"/>
    <n v="77.040000000000006"/>
    <n v="268.86899999999997"/>
    <n v="154.08000000000001"/>
    <n v="114.78899999999996"/>
    <n v="0.42693281858451504"/>
    <n v="2026"/>
    <s v="Q3"/>
    <n v="7"/>
    <x v="6"/>
  </r>
  <r>
    <s v="01941"/>
    <x v="190"/>
    <x v="1"/>
    <x v="12"/>
    <x v="3"/>
    <x v="0"/>
    <x v="1"/>
    <x v="11"/>
    <n v="1"/>
    <n v="156.44"/>
    <n v="0.1"/>
    <n v="80.72"/>
    <n v="140.79599999999999"/>
    <n v="80.72"/>
    <n v="60.075999999999993"/>
    <n v="0.42668825818915307"/>
    <n v="2026"/>
    <s v="Q3"/>
    <n v="7"/>
    <x v="6"/>
  </r>
  <r>
    <s v="02324"/>
    <x v="190"/>
    <x v="1"/>
    <x v="12"/>
    <x v="0"/>
    <x v="1"/>
    <x v="4"/>
    <x v="16"/>
    <n v="2"/>
    <n v="51.75"/>
    <n v="0"/>
    <n v="21.4"/>
    <n v="103.5"/>
    <n v="42.8"/>
    <n v="60.7"/>
    <n v="0.58647342995169083"/>
    <n v="2026"/>
    <s v="Q3"/>
    <n v="7"/>
    <x v="6"/>
  </r>
  <r>
    <s v="02869"/>
    <x v="190"/>
    <x v="2"/>
    <x v="5"/>
    <x v="3"/>
    <x v="1"/>
    <x v="3"/>
    <x v="13"/>
    <n v="1"/>
    <n v="82.23"/>
    <n v="0.1"/>
    <n v="38.340000000000003"/>
    <n v="74.007000000000005"/>
    <n v="38.340000000000003"/>
    <n v="35.667000000000002"/>
    <n v="0.48194089748267055"/>
    <n v="2026"/>
    <s v="Q3"/>
    <n v="7"/>
    <x v="6"/>
  </r>
  <r>
    <s v="03236"/>
    <x v="190"/>
    <x v="1"/>
    <x v="6"/>
    <x v="0"/>
    <x v="1"/>
    <x v="1"/>
    <x v="3"/>
    <n v="1"/>
    <n v="144.16999999999999"/>
    <n v="0.1"/>
    <n v="78.13"/>
    <n v="129.75299999999999"/>
    <n v="78.13"/>
    <n v="51.62299999999999"/>
    <n v="0.39785592625989374"/>
    <n v="2026"/>
    <s v="Q3"/>
    <n v="7"/>
    <x v="6"/>
  </r>
  <r>
    <s v="03582"/>
    <x v="190"/>
    <x v="1"/>
    <x v="12"/>
    <x v="0"/>
    <x v="0"/>
    <x v="3"/>
    <x v="13"/>
    <n v="4"/>
    <n v="82.47"/>
    <n v="0"/>
    <n v="40.22"/>
    <n v="329.88"/>
    <n v="160.88"/>
    <n v="169"/>
    <n v="0.51230750575967021"/>
    <n v="2026"/>
    <s v="Q3"/>
    <n v="7"/>
    <x v="6"/>
  </r>
  <r>
    <s v="03715"/>
    <x v="190"/>
    <x v="3"/>
    <x v="8"/>
    <x v="0"/>
    <x v="1"/>
    <x v="3"/>
    <x v="19"/>
    <n v="1"/>
    <n v="122.14"/>
    <n v="0.15"/>
    <n v="59.87"/>
    <n v="103.819"/>
    <n v="59.87"/>
    <n v="43.949000000000005"/>
    <n v="0.42332328379198414"/>
    <n v="2026"/>
    <s v="Q3"/>
    <n v="7"/>
    <x v="6"/>
  </r>
  <r>
    <s v="03940"/>
    <x v="190"/>
    <x v="2"/>
    <x v="16"/>
    <x v="2"/>
    <x v="0"/>
    <x v="1"/>
    <x v="3"/>
    <n v="3"/>
    <n v="143.59"/>
    <n v="0"/>
    <n v="78.91"/>
    <n v="430.77"/>
    <n v="236.73"/>
    <n v="194.04"/>
    <n v="0.45044919562643637"/>
    <n v="2026"/>
    <s v="Q3"/>
    <n v="7"/>
    <x v="6"/>
  </r>
  <r>
    <s v="04760"/>
    <x v="190"/>
    <x v="3"/>
    <x v="13"/>
    <x v="0"/>
    <x v="2"/>
    <x v="1"/>
    <x v="11"/>
    <n v="2"/>
    <n v="157.66"/>
    <n v="0"/>
    <n v="78.760000000000005"/>
    <n v="315.32"/>
    <n v="157.52000000000001"/>
    <n v="157.79999999999998"/>
    <n v="0.50044399340352652"/>
    <n v="2026"/>
    <s v="Q3"/>
    <n v="7"/>
    <x v="6"/>
  </r>
  <r>
    <s v="04768"/>
    <x v="190"/>
    <x v="1"/>
    <x v="1"/>
    <x v="0"/>
    <x v="2"/>
    <x v="0"/>
    <x v="8"/>
    <n v="1"/>
    <n v="101.58"/>
    <n v="0"/>
    <n v="49.83"/>
    <n v="101.58"/>
    <n v="49.83"/>
    <n v="51.75"/>
    <n v="0.50945067926757237"/>
    <n v="2026"/>
    <s v="Q3"/>
    <n v="7"/>
    <x v="6"/>
  </r>
  <r>
    <s v="05025"/>
    <x v="190"/>
    <x v="2"/>
    <x v="3"/>
    <x v="0"/>
    <x v="0"/>
    <x v="2"/>
    <x v="18"/>
    <n v="4"/>
    <n v="166.71"/>
    <n v="0"/>
    <n v="86.55"/>
    <n v="666.84"/>
    <n v="346.2"/>
    <n v="320.64000000000004"/>
    <n v="0.48083498290444487"/>
    <n v="2026"/>
    <s v="Q3"/>
    <n v="7"/>
    <x v="6"/>
  </r>
  <r>
    <s v="00165"/>
    <x v="191"/>
    <x v="1"/>
    <x v="12"/>
    <x v="2"/>
    <x v="1"/>
    <x v="0"/>
    <x v="0"/>
    <n v="2"/>
    <n v="83.33"/>
    <n v="0"/>
    <n v="42.11"/>
    <n v="166.66"/>
    <n v="84.22"/>
    <n v="82.44"/>
    <n v="0.49465978639145564"/>
    <n v="2026"/>
    <s v="Q3"/>
    <n v="7"/>
    <x v="6"/>
  </r>
  <r>
    <s v="00198"/>
    <x v="191"/>
    <x v="0"/>
    <x v="15"/>
    <x v="0"/>
    <x v="1"/>
    <x v="1"/>
    <x v="17"/>
    <n v="2"/>
    <n v="71.77"/>
    <n v="0.05"/>
    <n v="32.9"/>
    <n v="136.363"/>
    <n v="65.8"/>
    <n v="70.563000000000002"/>
    <n v="0.5174644148339359"/>
    <n v="2026"/>
    <s v="Q3"/>
    <n v="7"/>
    <x v="6"/>
  </r>
  <r>
    <s v="01480"/>
    <x v="191"/>
    <x v="0"/>
    <x v="15"/>
    <x v="0"/>
    <x v="1"/>
    <x v="2"/>
    <x v="18"/>
    <n v="3"/>
    <n v="164.5"/>
    <n v="0"/>
    <n v="87.06"/>
    <n v="493.5"/>
    <n v="261.18"/>
    <n v="232.32"/>
    <n v="0.47075987841945288"/>
    <n v="2026"/>
    <s v="Q3"/>
    <n v="7"/>
    <x v="6"/>
  </r>
  <r>
    <s v="01990"/>
    <x v="191"/>
    <x v="0"/>
    <x v="15"/>
    <x v="0"/>
    <x v="0"/>
    <x v="3"/>
    <x v="13"/>
    <n v="3"/>
    <n v="82.28"/>
    <n v="0.1"/>
    <n v="39.51"/>
    <n v="222.15600000000001"/>
    <n v="118.53"/>
    <n v="103.626"/>
    <n v="0.46645600388915898"/>
    <n v="2026"/>
    <s v="Q3"/>
    <n v="7"/>
    <x v="6"/>
  </r>
  <r>
    <s v="02298"/>
    <x v="191"/>
    <x v="2"/>
    <x v="2"/>
    <x v="2"/>
    <x v="1"/>
    <x v="0"/>
    <x v="8"/>
    <n v="2"/>
    <n v="103.17"/>
    <n v="0"/>
    <n v="50.49"/>
    <n v="206.34"/>
    <n v="100.98"/>
    <n v="105.36"/>
    <n v="0.51061355045071244"/>
    <n v="2026"/>
    <s v="Q3"/>
    <n v="7"/>
    <x v="6"/>
  </r>
  <r>
    <s v="02886"/>
    <x v="191"/>
    <x v="0"/>
    <x v="15"/>
    <x v="0"/>
    <x v="1"/>
    <x v="0"/>
    <x v="4"/>
    <n v="1"/>
    <n v="50.33"/>
    <n v="0.05"/>
    <n v="22.06"/>
    <n v="47.813499999999998"/>
    <n v="22.06"/>
    <n v="25.753499999999999"/>
    <n v="0.53862402877848303"/>
    <n v="2026"/>
    <s v="Q3"/>
    <n v="7"/>
    <x v="6"/>
  </r>
  <r>
    <s v="02893"/>
    <x v="191"/>
    <x v="1"/>
    <x v="11"/>
    <x v="1"/>
    <x v="2"/>
    <x v="1"/>
    <x v="3"/>
    <n v="6"/>
    <n v="142.78"/>
    <n v="0.15"/>
    <n v="80.38"/>
    <n v="728.178"/>
    <n v="482.28"/>
    <n v="245.89800000000002"/>
    <n v="0.33768941110552642"/>
    <n v="2026"/>
    <s v="Q3"/>
    <n v="7"/>
    <x v="6"/>
  </r>
  <r>
    <s v="02939"/>
    <x v="191"/>
    <x v="1"/>
    <x v="6"/>
    <x v="0"/>
    <x v="1"/>
    <x v="3"/>
    <x v="7"/>
    <n v="1"/>
    <n v="195.38"/>
    <n v="0.05"/>
    <n v="101.67"/>
    <n v="185.61099999999999"/>
    <n v="101.67"/>
    <n v="83.940999999999988"/>
    <n v="0.45224151585843508"/>
    <n v="2026"/>
    <s v="Q3"/>
    <n v="7"/>
    <x v="6"/>
  </r>
  <r>
    <s v="03249"/>
    <x v="191"/>
    <x v="3"/>
    <x v="4"/>
    <x v="2"/>
    <x v="0"/>
    <x v="0"/>
    <x v="8"/>
    <n v="5"/>
    <n v="104.8"/>
    <n v="0"/>
    <n v="50.94"/>
    <n v="524"/>
    <n v="254.7"/>
    <n v="269.3"/>
    <n v="0.51393129770992374"/>
    <n v="2026"/>
    <s v="Q3"/>
    <n v="7"/>
    <x v="6"/>
  </r>
  <r>
    <s v="03832"/>
    <x v="191"/>
    <x v="3"/>
    <x v="7"/>
    <x v="0"/>
    <x v="0"/>
    <x v="3"/>
    <x v="13"/>
    <n v="3"/>
    <n v="82.26"/>
    <n v="0"/>
    <n v="40.020000000000003"/>
    <n v="246.78000000000003"/>
    <n v="120.06"/>
    <n v="126.72000000000003"/>
    <n v="0.51349380014587898"/>
    <n v="2026"/>
    <s v="Q3"/>
    <n v="7"/>
    <x v="6"/>
  </r>
  <r>
    <s v="03868"/>
    <x v="191"/>
    <x v="2"/>
    <x v="10"/>
    <x v="0"/>
    <x v="2"/>
    <x v="1"/>
    <x v="1"/>
    <n v="1"/>
    <n v="90.79"/>
    <n v="0"/>
    <n v="46.39"/>
    <n v="90.79"/>
    <n v="46.39"/>
    <n v="44.400000000000006"/>
    <n v="0.4890406432426479"/>
    <n v="2026"/>
    <s v="Q3"/>
    <n v="7"/>
    <x v="6"/>
  </r>
  <r>
    <s v="04365"/>
    <x v="191"/>
    <x v="1"/>
    <x v="11"/>
    <x v="0"/>
    <x v="0"/>
    <x v="0"/>
    <x v="6"/>
    <n v="1"/>
    <n v="41.33"/>
    <n v="0"/>
    <n v="17.2"/>
    <n v="41.33"/>
    <n v="17.2"/>
    <n v="24.13"/>
    <n v="0.58383740624243896"/>
    <n v="2026"/>
    <s v="Q3"/>
    <n v="7"/>
    <x v="6"/>
  </r>
  <r>
    <s v="00314"/>
    <x v="192"/>
    <x v="2"/>
    <x v="2"/>
    <x v="0"/>
    <x v="0"/>
    <x v="4"/>
    <x v="10"/>
    <n v="2"/>
    <n v="41.09"/>
    <n v="0.05"/>
    <n v="14.54"/>
    <n v="78.070999999999998"/>
    <n v="29.08"/>
    <n v="48.991"/>
    <n v="0.62751854081541159"/>
    <n v="2026"/>
    <s v="Q3"/>
    <n v="7"/>
    <x v="6"/>
  </r>
  <r>
    <s v="00552"/>
    <x v="192"/>
    <x v="1"/>
    <x v="12"/>
    <x v="1"/>
    <x v="2"/>
    <x v="3"/>
    <x v="13"/>
    <n v="5"/>
    <n v="82.39"/>
    <n v="0.05"/>
    <n v="39.479999999999997"/>
    <n v="391.35249999999996"/>
    <n v="197.39999999999998"/>
    <n v="193.95249999999999"/>
    <n v="0.49559540312122702"/>
    <n v="2026"/>
    <s v="Q3"/>
    <n v="7"/>
    <x v="6"/>
  </r>
  <r>
    <s v="01317"/>
    <x v="192"/>
    <x v="1"/>
    <x v="14"/>
    <x v="0"/>
    <x v="2"/>
    <x v="4"/>
    <x v="14"/>
    <n v="3"/>
    <n v="37"/>
    <n v="0"/>
    <n v="13.69"/>
    <n v="111"/>
    <n v="41.07"/>
    <n v="69.930000000000007"/>
    <n v="0.63000000000000012"/>
    <n v="2026"/>
    <s v="Q3"/>
    <n v="7"/>
    <x v="6"/>
  </r>
  <r>
    <s v="01515"/>
    <x v="192"/>
    <x v="3"/>
    <x v="8"/>
    <x v="2"/>
    <x v="1"/>
    <x v="4"/>
    <x v="10"/>
    <n v="2"/>
    <n v="40.9"/>
    <n v="0"/>
    <n v="14.81"/>
    <n v="81.8"/>
    <n v="29.62"/>
    <n v="52.179999999999993"/>
    <n v="0.63789731051344734"/>
    <n v="2026"/>
    <s v="Q3"/>
    <n v="7"/>
    <x v="6"/>
  </r>
  <r>
    <s v="01674"/>
    <x v="192"/>
    <x v="0"/>
    <x v="0"/>
    <x v="0"/>
    <x v="1"/>
    <x v="4"/>
    <x v="12"/>
    <n v="1"/>
    <n v="123.33"/>
    <n v="0.1"/>
    <n v="70.900000000000006"/>
    <n v="110.997"/>
    <n v="70.900000000000006"/>
    <n v="40.096999999999994"/>
    <n v="0.36124399758552028"/>
    <n v="2026"/>
    <s v="Q3"/>
    <n v="7"/>
    <x v="6"/>
  </r>
  <r>
    <s v="02407"/>
    <x v="192"/>
    <x v="1"/>
    <x v="12"/>
    <x v="3"/>
    <x v="2"/>
    <x v="1"/>
    <x v="11"/>
    <n v="1"/>
    <n v="153.25"/>
    <n v="0.15"/>
    <n v="78.28"/>
    <n v="130.26249999999999"/>
    <n v="78.28"/>
    <n v="51.982499999999987"/>
    <n v="0.39905959121005657"/>
    <n v="2026"/>
    <s v="Q3"/>
    <n v="7"/>
    <x v="6"/>
  </r>
  <r>
    <s v="02817"/>
    <x v="192"/>
    <x v="3"/>
    <x v="7"/>
    <x v="3"/>
    <x v="1"/>
    <x v="2"/>
    <x v="15"/>
    <n v="3"/>
    <n v="134.43"/>
    <n v="0.1"/>
    <n v="65.78"/>
    <n v="362.96100000000001"/>
    <n v="197.34"/>
    <n v="165.62100000000001"/>
    <n v="0.45630522287518493"/>
    <n v="2026"/>
    <s v="Q3"/>
    <n v="7"/>
    <x v="6"/>
  </r>
  <r>
    <s v="03059"/>
    <x v="192"/>
    <x v="0"/>
    <x v="0"/>
    <x v="0"/>
    <x v="0"/>
    <x v="1"/>
    <x v="1"/>
    <n v="1"/>
    <n v="93.73"/>
    <n v="0.05"/>
    <n v="44.51"/>
    <n v="89.043499999999995"/>
    <n v="44.51"/>
    <n v="44.533499999999997"/>
    <n v="0.50013195797559618"/>
    <n v="2026"/>
    <s v="Q3"/>
    <n v="7"/>
    <x v="6"/>
  </r>
  <r>
    <s v="03210"/>
    <x v="192"/>
    <x v="0"/>
    <x v="0"/>
    <x v="0"/>
    <x v="0"/>
    <x v="2"/>
    <x v="2"/>
    <n v="1"/>
    <n v="37.090000000000003"/>
    <n v="0"/>
    <n v="13.43"/>
    <n v="37.090000000000003"/>
    <n v="13.43"/>
    <n v="23.660000000000004"/>
    <n v="0.63790779185764357"/>
    <n v="2026"/>
    <s v="Q3"/>
    <n v="7"/>
    <x v="6"/>
  </r>
  <r>
    <s v="03670"/>
    <x v="192"/>
    <x v="0"/>
    <x v="0"/>
    <x v="2"/>
    <x v="1"/>
    <x v="2"/>
    <x v="9"/>
    <n v="1"/>
    <n v="45.43"/>
    <n v="0"/>
    <n v="18.66"/>
    <n v="45.43"/>
    <n v="18.66"/>
    <n v="26.77"/>
    <n v="0.58925819942769098"/>
    <n v="2026"/>
    <s v="Q3"/>
    <n v="7"/>
    <x v="6"/>
  </r>
  <r>
    <s v="04017"/>
    <x v="192"/>
    <x v="3"/>
    <x v="8"/>
    <x v="3"/>
    <x v="1"/>
    <x v="4"/>
    <x v="10"/>
    <n v="1"/>
    <n v="39.5"/>
    <n v="0.1"/>
    <n v="14.86"/>
    <n v="35.550000000000004"/>
    <n v="14.86"/>
    <n v="20.690000000000005"/>
    <n v="0.58199718706047832"/>
    <n v="2026"/>
    <s v="Q3"/>
    <n v="7"/>
    <x v="6"/>
  </r>
  <r>
    <s v="05012"/>
    <x v="192"/>
    <x v="2"/>
    <x v="16"/>
    <x v="2"/>
    <x v="0"/>
    <x v="4"/>
    <x v="12"/>
    <n v="2"/>
    <n v="123.58"/>
    <n v="0.1"/>
    <n v="68.739999999999995"/>
    <n v="222.44399999999999"/>
    <n v="137.47999999999999"/>
    <n v="84.963999999999999"/>
    <n v="0.3819568071065077"/>
    <n v="2026"/>
    <s v="Q3"/>
    <n v="7"/>
    <x v="6"/>
  </r>
  <r>
    <s v="00884"/>
    <x v="193"/>
    <x v="3"/>
    <x v="13"/>
    <x v="2"/>
    <x v="0"/>
    <x v="0"/>
    <x v="8"/>
    <n v="1"/>
    <n v="103.61"/>
    <n v="0"/>
    <n v="51.84"/>
    <n v="103.61"/>
    <n v="51.84"/>
    <n v="51.769999999999996"/>
    <n v="0.49966219476884466"/>
    <n v="2026"/>
    <s v="Q3"/>
    <n v="7"/>
    <x v="6"/>
  </r>
  <r>
    <s v="01025"/>
    <x v="193"/>
    <x v="2"/>
    <x v="2"/>
    <x v="2"/>
    <x v="0"/>
    <x v="1"/>
    <x v="3"/>
    <n v="2"/>
    <n v="145.75"/>
    <n v="0.05"/>
    <n v="79.319999999999993"/>
    <n v="276.92500000000001"/>
    <n v="158.63999999999999"/>
    <n v="118.28500000000003"/>
    <n v="0.42713731154644768"/>
    <n v="2026"/>
    <s v="Q3"/>
    <n v="7"/>
    <x v="6"/>
  </r>
  <r>
    <s v="01279"/>
    <x v="193"/>
    <x v="3"/>
    <x v="8"/>
    <x v="3"/>
    <x v="1"/>
    <x v="3"/>
    <x v="7"/>
    <n v="2"/>
    <n v="193.76"/>
    <n v="0.1"/>
    <n v="104.66"/>
    <n v="348.76799999999997"/>
    <n v="209.32"/>
    <n v="139.44799999999998"/>
    <n v="0.39983025965684921"/>
    <n v="2026"/>
    <s v="Q3"/>
    <n v="7"/>
    <x v="6"/>
  </r>
  <r>
    <s v="01534"/>
    <x v="193"/>
    <x v="2"/>
    <x v="16"/>
    <x v="0"/>
    <x v="0"/>
    <x v="1"/>
    <x v="3"/>
    <n v="2"/>
    <n v="146.09"/>
    <n v="0.1"/>
    <n v="79.36"/>
    <n v="262.96199999999999"/>
    <n v="158.72"/>
    <n v="104.24199999999999"/>
    <n v="0.39641469109605187"/>
    <n v="2026"/>
    <s v="Q3"/>
    <n v="7"/>
    <x v="6"/>
  </r>
  <r>
    <s v="02147"/>
    <x v="193"/>
    <x v="1"/>
    <x v="14"/>
    <x v="2"/>
    <x v="1"/>
    <x v="2"/>
    <x v="15"/>
    <n v="1"/>
    <n v="131.91999999999999"/>
    <n v="0"/>
    <n v="66.19"/>
    <n v="131.91999999999999"/>
    <n v="66.19"/>
    <n v="65.72999999999999"/>
    <n v="0.49825651910248631"/>
    <n v="2026"/>
    <s v="Q3"/>
    <n v="7"/>
    <x v="6"/>
  </r>
  <r>
    <s v="02385"/>
    <x v="193"/>
    <x v="1"/>
    <x v="11"/>
    <x v="1"/>
    <x v="2"/>
    <x v="3"/>
    <x v="13"/>
    <n v="6"/>
    <n v="83.28"/>
    <n v="0.15"/>
    <n v="38.76"/>
    <n v="424.72800000000001"/>
    <n v="232.56"/>
    <n v="192.16800000000001"/>
    <n v="0.45244956772334294"/>
    <n v="2026"/>
    <s v="Q3"/>
    <n v="7"/>
    <x v="6"/>
  </r>
  <r>
    <s v="02517"/>
    <x v="193"/>
    <x v="1"/>
    <x v="6"/>
    <x v="0"/>
    <x v="1"/>
    <x v="2"/>
    <x v="2"/>
    <n v="1"/>
    <n v="36.479999999999997"/>
    <n v="0.05"/>
    <n v="13.22"/>
    <n v="34.655999999999999"/>
    <n v="13.22"/>
    <n v="21.436"/>
    <n v="0.61853647276084955"/>
    <n v="2026"/>
    <s v="Q3"/>
    <n v="7"/>
    <x v="6"/>
  </r>
  <r>
    <s v="02746"/>
    <x v="193"/>
    <x v="0"/>
    <x v="0"/>
    <x v="2"/>
    <x v="1"/>
    <x v="1"/>
    <x v="11"/>
    <n v="3"/>
    <n v="155.44"/>
    <n v="0.05"/>
    <n v="79.95"/>
    <n v="443.00399999999996"/>
    <n v="239.85000000000002"/>
    <n v="203.15399999999994"/>
    <n v="0.45858276674702703"/>
    <n v="2026"/>
    <s v="Q3"/>
    <n v="7"/>
    <x v="6"/>
  </r>
  <r>
    <s v="03297"/>
    <x v="193"/>
    <x v="0"/>
    <x v="15"/>
    <x v="1"/>
    <x v="0"/>
    <x v="4"/>
    <x v="10"/>
    <n v="6"/>
    <n v="40.58"/>
    <n v="0.15"/>
    <n v="15.06"/>
    <n v="206.958"/>
    <n v="90.36"/>
    <n v="116.598"/>
    <n v="0.5633896732670397"/>
    <n v="2026"/>
    <s v="Q3"/>
    <n v="7"/>
    <x v="6"/>
  </r>
  <r>
    <s v="00772"/>
    <x v="194"/>
    <x v="3"/>
    <x v="13"/>
    <x v="0"/>
    <x v="0"/>
    <x v="0"/>
    <x v="8"/>
    <n v="2"/>
    <n v="101.03"/>
    <n v="0.1"/>
    <n v="50.98"/>
    <n v="181.85400000000001"/>
    <n v="101.96"/>
    <n v="79.89400000000002"/>
    <n v="0.43933045190097558"/>
    <n v="2026"/>
    <s v="Q3"/>
    <n v="7"/>
    <x v="6"/>
  </r>
  <r>
    <s v="00838"/>
    <x v="194"/>
    <x v="0"/>
    <x v="9"/>
    <x v="2"/>
    <x v="0"/>
    <x v="3"/>
    <x v="13"/>
    <n v="1"/>
    <n v="80.150000000000006"/>
    <n v="0.05"/>
    <n v="38.89"/>
    <n v="76.142499999999998"/>
    <n v="38.89"/>
    <n v="37.252499999999998"/>
    <n v="0.48924713530551267"/>
    <n v="2026"/>
    <s v="Q3"/>
    <n v="7"/>
    <x v="6"/>
  </r>
  <r>
    <s v="01144"/>
    <x v="194"/>
    <x v="2"/>
    <x v="2"/>
    <x v="2"/>
    <x v="1"/>
    <x v="3"/>
    <x v="13"/>
    <n v="1"/>
    <n v="83.74"/>
    <n v="0"/>
    <n v="38.96"/>
    <n v="83.74"/>
    <n v="38.96"/>
    <n v="44.779999999999994"/>
    <n v="0.53475041796035339"/>
    <n v="2026"/>
    <s v="Q3"/>
    <n v="7"/>
    <x v="6"/>
  </r>
  <r>
    <s v="01686"/>
    <x v="194"/>
    <x v="2"/>
    <x v="5"/>
    <x v="1"/>
    <x v="0"/>
    <x v="2"/>
    <x v="2"/>
    <n v="8"/>
    <n v="35.75"/>
    <n v="0.15"/>
    <n v="13.56"/>
    <n v="243.1"/>
    <n v="108.48"/>
    <n v="134.62"/>
    <n v="0.55376388317564795"/>
    <n v="2026"/>
    <s v="Q3"/>
    <n v="7"/>
    <x v="6"/>
  </r>
  <r>
    <s v="02823"/>
    <x v="194"/>
    <x v="0"/>
    <x v="15"/>
    <x v="0"/>
    <x v="1"/>
    <x v="0"/>
    <x v="0"/>
    <n v="3"/>
    <n v="81.39"/>
    <n v="0"/>
    <n v="43.54"/>
    <n v="244.17000000000002"/>
    <n v="130.62"/>
    <n v="113.55000000000001"/>
    <n v="0.46504484580415284"/>
    <n v="2026"/>
    <s v="Q3"/>
    <n v="7"/>
    <x v="6"/>
  </r>
  <r>
    <s v="02883"/>
    <x v="194"/>
    <x v="2"/>
    <x v="10"/>
    <x v="3"/>
    <x v="1"/>
    <x v="2"/>
    <x v="2"/>
    <n v="1"/>
    <n v="36.799999999999997"/>
    <n v="0"/>
    <n v="13.91"/>
    <n v="36.799999999999997"/>
    <n v="13.91"/>
    <n v="22.889999999999997"/>
    <n v="0.62201086956521734"/>
    <n v="2026"/>
    <s v="Q3"/>
    <n v="7"/>
    <x v="6"/>
  </r>
  <r>
    <s v="03259"/>
    <x v="194"/>
    <x v="2"/>
    <x v="16"/>
    <x v="1"/>
    <x v="0"/>
    <x v="3"/>
    <x v="7"/>
    <n v="6"/>
    <n v="194.15"/>
    <n v="0.1"/>
    <n v="105.12"/>
    <n v="1048.4100000000001"/>
    <n v="630.72"/>
    <n v="417.69000000000005"/>
    <n v="0.3984032964202936"/>
    <n v="2026"/>
    <s v="Q3"/>
    <n v="7"/>
    <x v="6"/>
  </r>
  <r>
    <s v="03709"/>
    <x v="194"/>
    <x v="0"/>
    <x v="9"/>
    <x v="0"/>
    <x v="1"/>
    <x v="4"/>
    <x v="16"/>
    <n v="1"/>
    <n v="50.94"/>
    <n v="0"/>
    <n v="22.28"/>
    <n v="50.94"/>
    <n v="22.28"/>
    <n v="28.659999999999997"/>
    <n v="0.5626226933647428"/>
    <n v="2026"/>
    <s v="Q3"/>
    <n v="7"/>
    <x v="6"/>
  </r>
  <r>
    <s v="00061"/>
    <x v="195"/>
    <x v="3"/>
    <x v="8"/>
    <x v="0"/>
    <x v="0"/>
    <x v="4"/>
    <x v="12"/>
    <n v="2"/>
    <n v="125.89"/>
    <n v="0"/>
    <n v="70.8"/>
    <n v="251.78"/>
    <n v="141.6"/>
    <n v="110.18"/>
    <n v="0.43760425768528083"/>
    <n v="2026"/>
    <s v="Q3"/>
    <n v="7"/>
    <x v="6"/>
  </r>
  <r>
    <s v="00357"/>
    <x v="195"/>
    <x v="0"/>
    <x v="9"/>
    <x v="0"/>
    <x v="1"/>
    <x v="4"/>
    <x v="16"/>
    <n v="2"/>
    <n v="51.9"/>
    <n v="0"/>
    <n v="21.82"/>
    <n v="103.8"/>
    <n v="43.64"/>
    <n v="60.16"/>
    <n v="0.57957610789980729"/>
    <n v="2026"/>
    <s v="Q3"/>
    <n v="7"/>
    <x v="6"/>
  </r>
  <r>
    <s v="01607"/>
    <x v="195"/>
    <x v="0"/>
    <x v="0"/>
    <x v="2"/>
    <x v="1"/>
    <x v="4"/>
    <x v="10"/>
    <n v="2"/>
    <n v="39.75"/>
    <n v="0"/>
    <n v="14.78"/>
    <n v="79.5"/>
    <n v="29.56"/>
    <n v="49.94"/>
    <n v="0.62817610062893081"/>
    <n v="2026"/>
    <s v="Q3"/>
    <n v="7"/>
    <x v="6"/>
  </r>
  <r>
    <s v="03295"/>
    <x v="195"/>
    <x v="1"/>
    <x v="12"/>
    <x v="3"/>
    <x v="0"/>
    <x v="1"/>
    <x v="1"/>
    <n v="1"/>
    <n v="93.46"/>
    <n v="0.15"/>
    <n v="46.65"/>
    <n v="79.440999999999988"/>
    <n v="46.65"/>
    <n v="32.79099999999999"/>
    <n v="0.41277174255107557"/>
    <n v="2026"/>
    <s v="Q3"/>
    <n v="7"/>
    <x v="6"/>
  </r>
  <r>
    <s v="04048"/>
    <x v="195"/>
    <x v="3"/>
    <x v="13"/>
    <x v="1"/>
    <x v="2"/>
    <x v="0"/>
    <x v="0"/>
    <n v="3"/>
    <n v="82.79"/>
    <n v="0.1"/>
    <n v="43.07"/>
    <n v="223.53300000000002"/>
    <n v="129.21"/>
    <n v="94.323000000000008"/>
    <n v="0.42196454214813922"/>
    <n v="2026"/>
    <s v="Q3"/>
    <n v="7"/>
    <x v="6"/>
  </r>
  <r>
    <s v="04424"/>
    <x v="195"/>
    <x v="2"/>
    <x v="2"/>
    <x v="2"/>
    <x v="2"/>
    <x v="1"/>
    <x v="1"/>
    <n v="1"/>
    <n v="92.54"/>
    <n v="0"/>
    <n v="44.48"/>
    <n v="92.54"/>
    <n v="44.48"/>
    <n v="48.060000000000009"/>
    <n v="0.51934298681651181"/>
    <n v="2026"/>
    <s v="Q3"/>
    <n v="7"/>
    <x v="6"/>
  </r>
  <r>
    <s v="04732"/>
    <x v="195"/>
    <x v="1"/>
    <x v="14"/>
    <x v="2"/>
    <x v="1"/>
    <x v="2"/>
    <x v="9"/>
    <n v="1"/>
    <n v="46.53"/>
    <n v="0"/>
    <n v="18.829999999999998"/>
    <n v="46.53"/>
    <n v="18.829999999999998"/>
    <n v="27.700000000000003"/>
    <n v="0.59531485063399958"/>
    <n v="2026"/>
    <s v="Q3"/>
    <n v="7"/>
    <x v="6"/>
  </r>
  <r>
    <s v="00194"/>
    <x v="196"/>
    <x v="1"/>
    <x v="12"/>
    <x v="0"/>
    <x v="0"/>
    <x v="0"/>
    <x v="4"/>
    <n v="2"/>
    <n v="49.69"/>
    <n v="0"/>
    <n v="21.97"/>
    <n v="99.38"/>
    <n v="43.94"/>
    <n v="55.44"/>
    <n v="0.557858724089354"/>
    <n v="2026"/>
    <s v="Q3"/>
    <n v="7"/>
    <x v="6"/>
  </r>
  <r>
    <s v="00258"/>
    <x v="196"/>
    <x v="3"/>
    <x v="8"/>
    <x v="3"/>
    <x v="1"/>
    <x v="1"/>
    <x v="17"/>
    <n v="3"/>
    <n v="71.34"/>
    <n v="0.1"/>
    <n v="31.71"/>
    <n v="192.61800000000002"/>
    <n v="95.13"/>
    <n v="97.488000000000028"/>
    <n v="0.50612092327819835"/>
    <n v="2026"/>
    <s v="Q3"/>
    <n v="7"/>
    <x v="6"/>
  </r>
  <r>
    <s v="00543"/>
    <x v="196"/>
    <x v="1"/>
    <x v="14"/>
    <x v="3"/>
    <x v="0"/>
    <x v="0"/>
    <x v="0"/>
    <n v="1"/>
    <n v="83.03"/>
    <n v="0"/>
    <n v="42.41"/>
    <n v="83.03"/>
    <n v="42.41"/>
    <n v="40.620000000000005"/>
    <n v="0.48922076357942917"/>
    <n v="2026"/>
    <s v="Q3"/>
    <n v="7"/>
    <x v="6"/>
  </r>
  <r>
    <s v="00972"/>
    <x v="196"/>
    <x v="3"/>
    <x v="4"/>
    <x v="0"/>
    <x v="0"/>
    <x v="4"/>
    <x v="10"/>
    <n v="1"/>
    <n v="40.799999999999997"/>
    <n v="0"/>
    <n v="14.42"/>
    <n v="40.799999999999997"/>
    <n v="14.42"/>
    <n v="26.379999999999995"/>
    <n v="0.64656862745098032"/>
    <n v="2026"/>
    <s v="Q3"/>
    <n v="7"/>
    <x v="6"/>
  </r>
  <r>
    <s v="01146"/>
    <x v="196"/>
    <x v="1"/>
    <x v="6"/>
    <x v="3"/>
    <x v="0"/>
    <x v="3"/>
    <x v="19"/>
    <n v="2"/>
    <n v="125.34"/>
    <n v="0.15"/>
    <n v="59.04"/>
    <n v="213.078"/>
    <n v="118.08"/>
    <n v="94.998000000000005"/>
    <n v="0.44583673584321237"/>
    <n v="2026"/>
    <s v="Q3"/>
    <n v="7"/>
    <x v="6"/>
  </r>
  <r>
    <s v="01464"/>
    <x v="196"/>
    <x v="0"/>
    <x v="9"/>
    <x v="0"/>
    <x v="0"/>
    <x v="4"/>
    <x v="12"/>
    <n v="1"/>
    <n v="122.73"/>
    <n v="0.1"/>
    <n v="70.540000000000006"/>
    <n v="110.45700000000001"/>
    <n v="70.540000000000006"/>
    <n v="39.917000000000002"/>
    <n v="0.36138044668966202"/>
    <n v="2026"/>
    <s v="Q3"/>
    <n v="7"/>
    <x v="6"/>
  </r>
  <r>
    <s v="01581"/>
    <x v="196"/>
    <x v="2"/>
    <x v="5"/>
    <x v="2"/>
    <x v="1"/>
    <x v="1"/>
    <x v="1"/>
    <n v="5"/>
    <n v="92.72"/>
    <n v="0.1"/>
    <n v="46.2"/>
    <n v="417.24"/>
    <n v="231"/>
    <n v="186.24"/>
    <n v="0.44636180615473109"/>
    <n v="2026"/>
    <s v="Q3"/>
    <n v="7"/>
    <x v="6"/>
  </r>
  <r>
    <s v="01894"/>
    <x v="196"/>
    <x v="3"/>
    <x v="7"/>
    <x v="1"/>
    <x v="2"/>
    <x v="4"/>
    <x v="14"/>
    <n v="5"/>
    <n v="36.29"/>
    <n v="0.05"/>
    <n v="13.52"/>
    <n v="172.37749999999997"/>
    <n v="67.599999999999994"/>
    <n v="104.77749999999997"/>
    <n v="0.60783744978317933"/>
    <n v="2026"/>
    <s v="Q3"/>
    <n v="7"/>
    <x v="6"/>
  </r>
  <r>
    <s v="02100"/>
    <x v="196"/>
    <x v="2"/>
    <x v="2"/>
    <x v="0"/>
    <x v="2"/>
    <x v="0"/>
    <x v="4"/>
    <n v="2"/>
    <n v="49.84"/>
    <n v="0.1"/>
    <n v="23.06"/>
    <n v="89.712000000000003"/>
    <n v="46.12"/>
    <n v="43.592000000000006"/>
    <n v="0.48591046905653651"/>
    <n v="2026"/>
    <s v="Q3"/>
    <n v="7"/>
    <x v="6"/>
  </r>
  <r>
    <s v="02902"/>
    <x v="196"/>
    <x v="1"/>
    <x v="12"/>
    <x v="3"/>
    <x v="2"/>
    <x v="4"/>
    <x v="14"/>
    <n v="1"/>
    <n v="35.799999999999997"/>
    <n v="0"/>
    <n v="14.05"/>
    <n v="35.799999999999997"/>
    <n v="14.05"/>
    <n v="21.749999999999996"/>
    <n v="0.60754189944134074"/>
    <n v="2026"/>
    <s v="Q3"/>
    <n v="7"/>
    <x v="6"/>
  </r>
  <r>
    <s v="03115"/>
    <x v="196"/>
    <x v="3"/>
    <x v="13"/>
    <x v="0"/>
    <x v="1"/>
    <x v="3"/>
    <x v="7"/>
    <n v="1"/>
    <n v="195.12"/>
    <n v="0"/>
    <n v="101.14"/>
    <n v="195.12"/>
    <n v="101.14"/>
    <n v="93.98"/>
    <n v="0.48165231652316526"/>
    <n v="2026"/>
    <s v="Q3"/>
    <n v="7"/>
    <x v="6"/>
  </r>
  <r>
    <s v="03546"/>
    <x v="196"/>
    <x v="0"/>
    <x v="15"/>
    <x v="0"/>
    <x v="1"/>
    <x v="0"/>
    <x v="6"/>
    <n v="2"/>
    <n v="39.69"/>
    <n v="0.05"/>
    <n v="16.88"/>
    <n v="75.410999999999987"/>
    <n v="33.76"/>
    <n v="41.650999999999989"/>
    <n v="0.55231995332245953"/>
    <n v="2026"/>
    <s v="Q3"/>
    <n v="7"/>
    <x v="6"/>
  </r>
  <r>
    <s v="04224"/>
    <x v="196"/>
    <x v="2"/>
    <x v="3"/>
    <x v="2"/>
    <x v="0"/>
    <x v="3"/>
    <x v="5"/>
    <n v="1"/>
    <n v="348.73"/>
    <n v="0.15"/>
    <n v="190.33"/>
    <n v="296.4205"/>
    <n v="190.33"/>
    <n v="106.09049999999999"/>
    <n v="0.35790540802677273"/>
    <n v="2026"/>
    <s v="Q3"/>
    <n v="7"/>
    <x v="6"/>
  </r>
  <r>
    <s v="04858"/>
    <x v="196"/>
    <x v="1"/>
    <x v="12"/>
    <x v="2"/>
    <x v="0"/>
    <x v="2"/>
    <x v="2"/>
    <n v="1"/>
    <n v="35.5"/>
    <n v="0"/>
    <n v="13.26"/>
    <n v="35.5"/>
    <n v="13.26"/>
    <n v="22.240000000000002"/>
    <n v="0.62647887323943663"/>
    <n v="2026"/>
    <s v="Q3"/>
    <n v="7"/>
    <x v="6"/>
  </r>
  <r>
    <s v="00768"/>
    <x v="197"/>
    <x v="0"/>
    <x v="9"/>
    <x v="0"/>
    <x v="2"/>
    <x v="2"/>
    <x v="9"/>
    <n v="1"/>
    <n v="46.44"/>
    <n v="0"/>
    <n v="18.47"/>
    <n v="46.44"/>
    <n v="18.47"/>
    <n v="27.97"/>
    <n v="0.60228251507321273"/>
    <n v="2026"/>
    <s v="Q3"/>
    <n v="7"/>
    <x v="6"/>
  </r>
  <r>
    <s v="01901"/>
    <x v="197"/>
    <x v="1"/>
    <x v="14"/>
    <x v="0"/>
    <x v="1"/>
    <x v="1"/>
    <x v="17"/>
    <n v="1"/>
    <n v="70.44"/>
    <n v="0.05"/>
    <n v="32.229999999999997"/>
    <n v="66.917999999999992"/>
    <n v="32.229999999999997"/>
    <n v="34.687999999999995"/>
    <n v="0.51836576108072563"/>
    <n v="2026"/>
    <s v="Q3"/>
    <n v="7"/>
    <x v="6"/>
  </r>
  <r>
    <s v="02226"/>
    <x v="197"/>
    <x v="0"/>
    <x v="15"/>
    <x v="2"/>
    <x v="1"/>
    <x v="1"/>
    <x v="17"/>
    <n v="1"/>
    <n v="69.78"/>
    <n v="0.05"/>
    <n v="32.83"/>
    <n v="66.290999999999997"/>
    <n v="32.83"/>
    <n v="33.460999999999999"/>
    <n v="0.50475931876121949"/>
    <n v="2026"/>
    <s v="Q3"/>
    <n v="7"/>
    <x v="6"/>
  </r>
  <r>
    <s v="02660"/>
    <x v="197"/>
    <x v="2"/>
    <x v="5"/>
    <x v="2"/>
    <x v="1"/>
    <x v="2"/>
    <x v="2"/>
    <n v="4"/>
    <n v="35.450000000000003"/>
    <n v="0.1"/>
    <n v="13.83"/>
    <n v="127.62000000000002"/>
    <n v="55.32"/>
    <n v="72.300000000000011"/>
    <n v="0.56652562294311237"/>
    <n v="2026"/>
    <s v="Q3"/>
    <n v="7"/>
    <x v="6"/>
  </r>
  <r>
    <s v="03004"/>
    <x v="197"/>
    <x v="3"/>
    <x v="8"/>
    <x v="0"/>
    <x v="0"/>
    <x v="0"/>
    <x v="4"/>
    <n v="1"/>
    <n v="50.82"/>
    <n v="0.05"/>
    <n v="22.36"/>
    <n v="48.278999999999996"/>
    <n v="22.36"/>
    <n v="25.918999999999997"/>
    <n v="0.5368586756146565"/>
    <n v="2026"/>
    <s v="Q3"/>
    <n v="7"/>
    <x v="6"/>
  </r>
  <r>
    <s v="04020"/>
    <x v="197"/>
    <x v="2"/>
    <x v="2"/>
    <x v="0"/>
    <x v="0"/>
    <x v="3"/>
    <x v="19"/>
    <n v="1"/>
    <n v="126.13"/>
    <n v="0.15"/>
    <n v="60.43"/>
    <n v="107.2105"/>
    <n v="60.43"/>
    <n v="46.780499999999996"/>
    <n v="0.43634252242084498"/>
    <n v="2026"/>
    <s v="Q3"/>
    <n v="7"/>
    <x v="6"/>
  </r>
  <r>
    <s v="04154"/>
    <x v="197"/>
    <x v="2"/>
    <x v="10"/>
    <x v="0"/>
    <x v="0"/>
    <x v="1"/>
    <x v="17"/>
    <n v="3"/>
    <n v="72.150000000000006"/>
    <n v="0"/>
    <n v="33.01"/>
    <n v="216.45000000000002"/>
    <n v="99.03"/>
    <n v="117.42000000000002"/>
    <n v="0.54248094248094247"/>
    <n v="2026"/>
    <s v="Q3"/>
    <n v="7"/>
    <x v="6"/>
  </r>
  <r>
    <s v="04957"/>
    <x v="197"/>
    <x v="1"/>
    <x v="1"/>
    <x v="0"/>
    <x v="0"/>
    <x v="4"/>
    <x v="14"/>
    <n v="1"/>
    <n v="35.58"/>
    <n v="0"/>
    <n v="13.68"/>
    <n v="35.58"/>
    <n v="13.68"/>
    <n v="21.9"/>
    <n v="0.61551433389544685"/>
    <n v="2026"/>
    <s v="Q3"/>
    <n v="7"/>
    <x v="6"/>
  </r>
  <r>
    <s v="00945"/>
    <x v="198"/>
    <x v="2"/>
    <x v="3"/>
    <x v="0"/>
    <x v="1"/>
    <x v="1"/>
    <x v="11"/>
    <n v="1"/>
    <n v="154.9"/>
    <n v="0.05"/>
    <n v="77.819999999999993"/>
    <n v="147.155"/>
    <n v="77.819999999999993"/>
    <n v="69.335000000000008"/>
    <n v="0.47116985491488572"/>
    <n v="2026"/>
    <s v="Q3"/>
    <n v="7"/>
    <x v="6"/>
  </r>
  <r>
    <s v="01726"/>
    <x v="198"/>
    <x v="1"/>
    <x v="14"/>
    <x v="2"/>
    <x v="2"/>
    <x v="3"/>
    <x v="13"/>
    <n v="2"/>
    <n v="80.98"/>
    <n v="0.05"/>
    <n v="39.85"/>
    <n v="153.86199999999999"/>
    <n v="79.7"/>
    <n v="74.161999999999992"/>
    <n v="0.48200335365457353"/>
    <n v="2026"/>
    <s v="Q3"/>
    <n v="7"/>
    <x v="6"/>
  </r>
  <r>
    <s v="01790"/>
    <x v="198"/>
    <x v="1"/>
    <x v="12"/>
    <x v="0"/>
    <x v="1"/>
    <x v="1"/>
    <x v="1"/>
    <n v="1"/>
    <n v="91.36"/>
    <n v="0"/>
    <n v="44.86"/>
    <n v="91.36"/>
    <n v="44.86"/>
    <n v="46.5"/>
    <n v="0.50897548161120842"/>
    <n v="2026"/>
    <s v="Q3"/>
    <n v="7"/>
    <x v="6"/>
  </r>
  <r>
    <s v="02193"/>
    <x v="198"/>
    <x v="2"/>
    <x v="2"/>
    <x v="0"/>
    <x v="0"/>
    <x v="0"/>
    <x v="6"/>
    <n v="2"/>
    <n v="39.409999999999997"/>
    <n v="0"/>
    <n v="16.8"/>
    <n v="78.819999999999993"/>
    <n v="33.6"/>
    <n v="45.219999999999992"/>
    <n v="0.57371225577264651"/>
    <n v="2026"/>
    <s v="Q3"/>
    <n v="7"/>
    <x v="6"/>
  </r>
  <r>
    <s v="02781"/>
    <x v="198"/>
    <x v="0"/>
    <x v="0"/>
    <x v="0"/>
    <x v="0"/>
    <x v="2"/>
    <x v="15"/>
    <n v="2"/>
    <n v="134.99"/>
    <n v="0"/>
    <n v="68.77"/>
    <n v="269.98"/>
    <n v="137.54"/>
    <n v="132.44000000000003"/>
    <n v="0.49055485591525305"/>
    <n v="2026"/>
    <s v="Q3"/>
    <n v="7"/>
    <x v="6"/>
  </r>
  <r>
    <s v="03043"/>
    <x v="198"/>
    <x v="1"/>
    <x v="12"/>
    <x v="3"/>
    <x v="1"/>
    <x v="0"/>
    <x v="6"/>
    <n v="2"/>
    <n v="40.93"/>
    <n v="0.05"/>
    <n v="16.89"/>
    <n v="77.766999999999996"/>
    <n v="33.78"/>
    <n v="43.986999999999995"/>
    <n v="0.56562552239381736"/>
    <n v="2026"/>
    <s v="Q3"/>
    <n v="7"/>
    <x v="6"/>
  </r>
  <r>
    <s v="03102"/>
    <x v="198"/>
    <x v="3"/>
    <x v="13"/>
    <x v="3"/>
    <x v="0"/>
    <x v="1"/>
    <x v="1"/>
    <n v="1"/>
    <n v="90.02"/>
    <n v="0.05"/>
    <n v="45.83"/>
    <n v="85.518999999999991"/>
    <n v="45.83"/>
    <n v="39.688999999999993"/>
    <n v="0.46409569803201622"/>
    <n v="2026"/>
    <s v="Q3"/>
    <n v="7"/>
    <x v="6"/>
  </r>
  <r>
    <s v="03156"/>
    <x v="198"/>
    <x v="0"/>
    <x v="0"/>
    <x v="2"/>
    <x v="0"/>
    <x v="4"/>
    <x v="16"/>
    <n v="2"/>
    <n v="50.73"/>
    <n v="0"/>
    <n v="21.87"/>
    <n v="101.46"/>
    <n v="43.74"/>
    <n v="57.719999999999992"/>
    <n v="0.56889414547604966"/>
    <n v="2026"/>
    <s v="Q3"/>
    <n v="7"/>
    <x v="6"/>
  </r>
  <r>
    <s v="03308"/>
    <x v="198"/>
    <x v="3"/>
    <x v="13"/>
    <x v="2"/>
    <x v="1"/>
    <x v="4"/>
    <x v="12"/>
    <n v="3"/>
    <n v="121.05"/>
    <n v="0.05"/>
    <n v="68.56"/>
    <n v="344.99249999999995"/>
    <n v="205.68"/>
    <n v="139.31249999999994"/>
    <n v="0.40381312637231231"/>
    <n v="2026"/>
    <s v="Q3"/>
    <n v="7"/>
    <x v="6"/>
  </r>
  <r>
    <s v="03329"/>
    <x v="198"/>
    <x v="1"/>
    <x v="11"/>
    <x v="0"/>
    <x v="1"/>
    <x v="0"/>
    <x v="0"/>
    <n v="2"/>
    <n v="81.739999999999995"/>
    <n v="0"/>
    <n v="42.75"/>
    <n v="163.47999999999999"/>
    <n v="85.5"/>
    <n v="77.97999999999999"/>
    <n v="0.47700024467824809"/>
    <n v="2026"/>
    <s v="Q3"/>
    <n v="7"/>
    <x v="6"/>
  </r>
  <r>
    <s v="04102"/>
    <x v="198"/>
    <x v="1"/>
    <x v="12"/>
    <x v="0"/>
    <x v="0"/>
    <x v="1"/>
    <x v="11"/>
    <n v="3"/>
    <n v="154.01"/>
    <n v="0.1"/>
    <n v="78.78"/>
    <n v="415.827"/>
    <n v="236.34"/>
    <n v="179.48699999999999"/>
    <n v="0.43163863818366771"/>
    <n v="2026"/>
    <s v="Q3"/>
    <n v="7"/>
    <x v="6"/>
  </r>
  <r>
    <s v="04109"/>
    <x v="198"/>
    <x v="1"/>
    <x v="12"/>
    <x v="3"/>
    <x v="1"/>
    <x v="0"/>
    <x v="8"/>
    <n v="4"/>
    <n v="101.61"/>
    <n v="0"/>
    <n v="51.68"/>
    <n v="406.44"/>
    <n v="206.72"/>
    <n v="199.72"/>
    <n v="0.49138864285011319"/>
    <n v="2026"/>
    <s v="Q3"/>
    <n v="7"/>
    <x v="6"/>
  </r>
  <r>
    <s v="04813"/>
    <x v="198"/>
    <x v="2"/>
    <x v="10"/>
    <x v="2"/>
    <x v="0"/>
    <x v="4"/>
    <x v="14"/>
    <n v="2"/>
    <n v="36.869999999999997"/>
    <n v="0.15"/>
    <n v="13.94"/>
    <n v="62.678999999999995"/>
    <n v="27.88"/>
    <n v="34.798999999999992"/>
    <n v="0.55519392459994565"/>
    <n v="2026"/>
    <s v="Q3"/>
    <n v="7"/>
    <x v="6"/>
  </r>
  <r>
    <s v="05054"/>
    <x v="198"/>
    <x v="3"/>
    <x v="8"/>
    <x v="0"/>
    <x v="1"/>
    <x v="3"/>
    <x v="19"/>
    <n v="2"/>
    <n v="121.06"/>
    <n v="0"/>
    <n v="59.62"/>
    <n v="242.12"/>
    <n v="119.24"/>
    <n v="122.88000000000001"/>
    <n v="0.50751693375185858"/>
    <n v="2026"/>
    <s v="Q3"/>
    <n v="7"/>
    <x v="6"/>
  </r>
  <r>
    <s v="00138"/>
    <x v="199"/>
    <x v="1"/>
    <x v="12"/>
    <x v="0"/>
    <x v="1"/>
    <x v="1"/>
    <x v="17"/>
    <n v="2"/>
    <n v="71.81"/>
    <n v="0"/>
    <n v="32.35"/>
    <n v="143.62"/>
    <n v="64.7"/>
    <n v="78.92"/>
    <n v="0.54950563988302459"/>
    <n v="2026"/>
    <s v="Q3"/>
    <n v="7"/>
    <x v="6"/>
  </r>
  <r>
    <s v="00433"/>
    <x v="199"/>
    <x v="1"/>
    <x v="12"/>
    <x v="0"/>
    <x v="1"/>
    <x v="1"/>
    <x v="3"/>
    <n v="4"/>
    <n v="145.18"/>
    <n v="0"/>
    <n v="79.540000000000006"/>
    <n v="580.72"/>
    <n v="318.16000000000003"/>
    <n v="262.56"/>
    <n v="0.45212839234054275"/>
    <n v="2026"/>
    <s v="Q3"/>
    <n v="7"/>
    <x v="6"/>
  </r>
  <r>
    <s v="00484"/>
    <x v="199"/>
    <x v="1"/>
    <x v="12"/>
    <x v="0"/>
    <x v="1"/>
    <x v="4"/>
    <x v="14"/>
    <n v="2"/>
    <n v="36.07"/>
    <n v="0"/>
    <n v="13.6"/>
    <n v="72.14"/>
    <n v="27.2"/>
    <n v="44.94"/>
    <n v="0.62295536456889378"/>
    <n v="2026"/>
    <s v="Q3"/>
    <n v="7"/>
    <x v="6"/>
  </r>
  <r>
    <s v="00492"/>
    <x v="199"/>
    <x v="1"/>
    <x v="14"/>
    <x v="2"/>
    <x v="1"/>
    <x v="1"/>
    <x v="17"/>
    <n v="3"/>
    <n v="72.23"/>
    <n v="0.1"/>
    <n v="31.67"/>
    <n v="195.02100000000002"/>
    <n v="95.01"/>
    <n v="100.01100000000001"/>
    <n v="0.5128216961250327"/>
    <n v="2026"/>
    <s v="Q3"/>
    <n v="7"/>
    <x v="6"/>
  </r>
  <r>
    <s v="00626"/>
    <x v="199"/>
    <x v="1"/>
    <x v="14"/>
    <x v="2"/>
    <x v="0"/>
    <x v="2"/>
    <x v="2"/>
    <n v="1"/>
    <n v="36.549999999999997"/>
    <n v="0.1"/>
    <n v="13.2"/>
    <n v="32.894999999999996"/>
    <n v="13.2"/>
    <n v="19.694999999999997"/>
    <n v="0.59872321021431829"/>
    <n v="2026"/>
    <s v="Q3"/>
    <n v="7"/>
    <x v="6"/>
  </r>
  <r>
    <s v="01409"/>
    <x v="199"/>
    <x v="1"/>
    <x v="14"/>
    <x v="0"/>
    <x v="1"/>
    <x v="3"/>
    <x v="19"/>
    <n v="5"/>
    <n v="124.68"/>
    <n v="0.05"/>
    <n v="60.61"/>
    <n v="592.23"/>
    <n v="303.05"/>
    <n v="289.18"/>
    <n v="0.48829002245749115"/>
    <n v="2026"/>
    <s v="Q3"/>
    <n v="7"/>
    <x v="6"/>
  </r>
  <r>
    <s v="01486"/>
    <x v="199"/>
    <x v="3"/>
    <x v="8"/>
    <x v="0"/>
    <x v="0"/>
    <x v="0"/>
    <x v="8"/>
    <n v="1"/>
    <n v="101.7"/>
    <n v="0.05"/>
    <n v="49.92"/>
    <n v="96.614999999999995"/>
    <n v="49.92"/>
    <n v="46.694999999999993"/>
    <n v="0.48331004502406455"/>
    <n v="2026"/>
    <s v="Q3"/>
    <n v="7"/>
    <x v="6"/>
  </r>
  <r>
    <s v="01940"/>
    <x v="199"/>
    <x v="2"/>
    <x v="16"/>
    <x v="0"/>
    <x v="1"/>
    <x v="4"/>
    <x v="16"/>
    <n v="2"/>
    <n v="50.24"/>
    <n v="0.05"/>
    <n v="21.88"/>
    <n v="95.456000000000003"/>
    <n v="43.76"/>
    <n v="51.696000000000005"/>
    <n v="0.54156889037881328"/>
    <n v="2026"/>
    <s v="Q3"/>
    <n v="7"/>
    <x v="6"/>
  </r>
  <r>
    <s v="02215"/>
    <x v="199"/>
    <x v="3"/>
    <x v="13"/>
    <x v="2"/>
    <x v="0"/>
    <x v="4"/>
    <x v="14"/>
    <n v="3"/>
    <n v="35.53"/>
    <n v="0"/>
    <n v="14"/>
    <n v="106.59"/>
    <n v="42"/>
    <n v="64.59"/>
    <n v="0.60596678862932729"/>
    <n v="2026"/>
    <s v="Q3"/>
    <n v="7"/>
    <x v="6"/>
  </r>
  <r>
    <s v="02555"/>
    <x v="199"/>
    <x v="2"/>
    <x v="2"/>
    <x v="3"/>
    <x v="1"/>
    <x v="2"/>
    <x v="9"/>
    <n v="2"/>
    <n v="46.89"/>
    <n v="0.1"/>
    <n v="18.53"/>
    <n v="84.402000000000001"/>
    <n v="37.06"/>
    <n v="47.341999999999999"/>
    <n v="0.56091087888912583"/>
    <n v="2026"/>
    <s v="Q3"/>
    <n v="7"/>
    <x v="6"/>
  </r>
  <r>
    <s v="04710"/>
    <x v="199"/>
    <x v="0"/>
    <x v="0"/>
    <x v="2"/>
    <x v="0"/>
    <x v="3"/>
    <x v="7"/>
    <n v="1"/>
    <n v="197.29"/>
    <n v="0.1"/>
    <n v="104.7"/>
    <n v="177.56100000000001"/>
    <n v="104.7"/>
    <n v="72.861000000000004"/>
    <n v="0.4103434875901803"/>
    <n v="2026"/>
    <s v="Q3"/>
    <n v="7"/>
    <x v="6"/>
  </r>
  <r>
    <s v="04974"/>
    <x v="199"/>
    <x v="0"/>
    <x v="9"/>
    <x v="2"/>
    <x v="2"/>
    <x v="1"/>
    <x v="17"/>
    <n v="1"/>
    <n v="70.52"/>
    <n v="0.1"/>
    <n v="33.28"/>
    <n v="63.467999999999996"/>
    <n v="33.28"/>
    <n v="30.187999999999995"/>
    <n v="0.47564126804058732"/>
    <n v="2026"/>
    <s v="Q3"/>
    <n v="7"/>
    <x v="6"/>
  </r>
  <r>
    <s v="05048"/>
    <x v="199"/>
    <x v="1"/>
    <x v="12"/>
    <x v="3"/>
    <x v="1"/>
    <x v="4"/>
    <x v="16"/>
    <n v="3"/>
    <n v="49.9"/>
    <n v="0.05"/>
    <n v="22.27"/>
    <n v="142.21499999999997"/>
    <n v="66.81"/>
    <n v="75.404999999999973"/>
    <n v="0.53021833139964125"/>
    <n v="2026"/>
    <s v="Q3"/>
    <n v="7"/>
    <x v="6"/>
  </r>
  <r>
    <s v="00001"/>
    <x v="200"/>
    <x v="3"/>
    <x v="7"/>
    <x v="2"/>
    <x v="1"/>
    <x v="1"/>
    <x v="11"/>
    <n v="3"/>
    <n v="156.25"/>
    <n v="0"/>
    <n v="79.900000000000006"/>
    <n v="468.75"/>
    <n v="239.70000000000002"/>
    <n v="229.04999999999998"/>
    <n v="0.48863999999999996"/>
    <n v="2026"/>
    <s v="Q3"/>
    <n v="7"/>
    <x v="6"/>
  </r>
  <r>
    <s v="00270"/>
    <x v="200"/>
    <x v="2"/>
    <x v="2"/>
    <x v="3"/>
    <x v="0"/>
    <x v="3"/>
    <x v="19"/>
    <n v="3"/>
    <n v="120.14"/>
    <n v="0"/>
    <n v="58.9"/>
    <n v="360.42"/>
    <n v="176.7"/>
    <n v="183.72000000000003"/>
    <n v="0.5097386382553688"/>
    <n v="2026"/>
    <s v="Q3"/>
    <n v="7"/>
    <x v="6"/>
  </r>
  <r>
    <s v="02130"/>
    <x v="200"/>
    <x v="1"/>
    <x v="14"/>
    <x v="2"/>
    <x v="0"/>
    <x v="1"/>
    <x v="3"/>
    <n v="1"/>
    <n v="145.21"/>
    <n v="0"/>
    <n v="80.52"/>
    <n v="145.21"/>
    <n v="80.52"/>
    <n v="64.690000000000012"/>
    <n v="0.44549273466014744"/>
    <n v="2026"/>
    <s v="Q3"/>
    <n v="7"/>
    <x v="6"/>
  </r>
  <r>
    <s v="02474"/>
    <x v="200"/>
    <x v="2"/>
    <x v="2"/>
    <x v="2"/>
    <x v="0"/>
    <x v="0"/>
    <x v="6"/>
    <n v="2"/>
    <n v="39.78"/>
    <n v="0.1"/>
    <n v="16.260000000000002"/>
    <n v="71.603999999999999"/>
    <n v="32.520000000000003"/>
    <n v="39.083999999999996"/>
    <n v="0.54583542818836928"/>
    <n v="2026"/>
    <s v="Q3"/>
    <n v="7"/>
    <x v="6"/>
  </r>
  <r>
    <s v="02514"/>
    <x v="200"/>
    <x v="1"/>
    <x v="6"/>
    <x v="0"/>
    <x v="1"/>
    <x v="2"/>
    <x v="18"/>
    <n v="2"/>
    <n v="161.97"/>
    <n v="0.1"/>
    <n v="88.57"/>
    <n v="291.54599999999999"/>
    <n v="177.14"/>
    <n v="114.40600000000001"/>
    <n v="0.39241148909606033"/>
    <n v="2026"/>
    <s v="Q3"/>
    <n v="7"/>
    <x v="6"/>
  </r>
  <r>
    <s v="02616"/>
    <x v="200"/>
    <x v="2"/>
    <x v="3"/>
    <x v="2"/>
    <x v="1"/>
    <x v="4"/>
    <x v="12"/>
    <n v="2"/>
    <n v="125.37"/>
    <n v="0"/>
    <n v="68.040000000000006"/>
    <n v="250.74"/>
    <n v="136.08000000000001"/>
    <n v="114.66"/>
    <n v="0.457286432160804"/>
    <n v="2026"/>
    <s v="Q3"/>
    <n v="7"/>
    <x v="6"/>
  </r>
  <r>
    <s v="02632"/>
    <x v="200"/>
    <x v="0"/>
    <x v="15"/>
    <x v="0"/>
    <x v="1"/>
    <x v="3"/>
    <x v="7"/>
    <n v="1"/>
    <n v="196.57"/>
    <n v="0"/>
    <n v="104.78"/>
    <n v="196.57"/>
    <n v="104.78"/>
    <n v="91.789999999999992"/>
    <n v="0.46695833545301924"/>
    <n v="2026"/>
    <s v="Q3"/>
    <n v="7"/>
    <x v="6"/>
  </r>
  <r>
    <s v="03725"/>
    <x v="200"/>
    <x v="2"/>
    <x v="16"/>
    <x v="0"/>
    <x v="0"/>
    <x v="3"/>
    <x v="7"/>
    <n v="2"/>
    <n v="195.74"/>
    <n v="0.05"/>
    <n v="107.17"/>
    <n v="371.90600000000001"/>
    <n v="214.34"/>
    <n v="157.566"/>
    <n v="0.4236715729243411"/>
    <n v="2026"/>
    <s v="Q3"/>
    <n v="7"/>
    <x v="6"/>
  </r>
  <r>
    <s v="03834"/>
    <x v="200"/>
    <x v="1"/>
    <x v="14"/>
    <x v="2"/>
    <x v="1"/>
    <x v="3"/>
    <x v="7"/>
    <n v="3"/>
    <n v="192.28"/>
    <n v="0"/>
    <n v="104.3"/>
    <n v="576.84"/>
    <n v="312.89999999999998"/>
    <n v="263.94000000000005"/>
    <n v="0.45756188891200339"/>
    <n v="2026"/>
    <s v="Q3"/>
    <n v="7"/>
    <x v="6"/>
  </r>
  <r>
    <s v="00159"/>
    <x v="201"/>
    <x v="1"/>
    <x v="1"/>
    <x v="0"/>
    <x v="0"/>
    <x v="1"/>
    <x v="17"/>
    <n v="2"/>
    <n v="70.150000000000006"/>
    <n v="0.05"/>
    <n v="32.950000000000003"/>
    <n v="133.285"/>
    <n v="65.900000000000006"/>
    <n v="67.384999999999991"/>
    <n v="0.50557076940390888"/>
    <n v="2026"/>
    <s v="Q3"/>
    <n v="7"/>
    <x v="6"/>
  </r>
  <r>
    <s v="00435"/>
    <x v="201"/>
    <x v="2"/>
    <x v="2"/>
    <x v="0"/>
    <x v="0"/>
    <x v="3"/>
    <x v="5"/>
    <n v="2"/>
    <n v="342.38"/>
    <n v="0.05"/>
    <n v="192.01"/>
    <n v="650.52199999999993"/>
    <n v="384.02"/>
    <n v="266.50199999999995"/>
    <n v="0.40967407712575438"/>
    <n v="2026"/>
    <s v="Q3"/>
    <n v="7"/>
    <x v="6"/>
  </r>
  <r>
    <s v="01467"/>
    <x v="201"/>
    <x v="1"/>
    <x v="14"/>
    <x v="3"/>
    <x v="1"/>
    <x v="4"/>
    <x v="16"/>
    <n v="1"/>
    <n v="50.59"/>
    <n v="0.05"/>
    <n v="22.04"/>
    <n v="48.060499999999998"/>
    <n v="22.04"/>
    <n v="26.020499999999998"/>
    <n v="0.54141134611583319"/>
    <n v="2026"/>
    <s v="Q3"/>
    <n v="7"/>
    <x v="6"/>
  </r>
  <r>
    <s v="01552"/>
    <x v="201"/>
    <x v="3"/>
    <x v="4"/>
    <x v="2"/>
    <x v="1"/>
    <x v="2"/>
    <x v="9"/>
    <n v="2"/>
    <n v="46.34"/>
    <n v="0.1"/>
    <n v="18.41"/>
    <n v="83.412000000000006"/>
    <n v="36.82"/>
    <n v="46.592000000000006"/>
    <n v="0.55857670359180933"/>
    <n v="2026"/>
    <s v="Q3"/>
    <n v="7"/>
    <x v="6"/>
  </r>
  <r>
    <s v="01745"/>
    <x v="201"/>
    <x v="1"/>
    <x v="6"/>
    <x v="3"/>
    <x v="1"/>
    <x v="1"/>
    <x v="1"/>
    <n v="1"/>
    <n v="91.45"/>
    <n v="0"/>
    <n v="44.16"/>
    <n v="91.45"/>
    <n v="44.16"/>
    <n v="47.290000000000006"/>
    <n v="0.51711317659923461"/>
    <n v="2026"/>
    <s v="Q3"/>
    <n v="7"/>
    <x v="6"/>
  </r>
  <r>
    <s v="02174"/>
    <x v="201"/>
    <x v="3"/>
    <x v="8"/>
    <x v="3"/>
    <x v="0"/>
    <x v="0"/>
    <x v="6"/>
    <n v="3"/>
    <n v="40.28"/>
    <n v="0"/>
    <n v="17.12"/>
    <n v="120.84"/>
    <n v="51.36"/>
    <n v="69.48"/>
    <n v="0.57497517378351537"/>
    <n v="2026"/>
    <s v="Q3"/>
    <n v="7"/>
    <x v="6"/>
  </r>
  <r>
    <s v="03444"/>
    <x v="201"/>
    <x v="1"/>
    <x v="14"/>
    <x v="0"/>
    <x v="0"/>
    <x v="4"/>
    <x v="14"/>
    <n v="2"/>
    <n v="36.93"/>
    <n v="0"/>
    <n v="13.63"/>
    <n v="73.86"/>
    <n v="27.26"/>
    <n v="46.599999999999994"/>
    <n v="0.63092336853506625"/>
    <n v="2026"/>
    <s v="Q3"/>
    <n v="7"/>
    <x v="6"/>
  </r>
  <r>
    <s v="03646"/>
    <x v="201"/>
    <x v="2"/>
    <x v="2"/>
    <x v="3"/>
    <x v="0"/>
    <x v="1"/>
    <x v="3"/>
    <n v="1"/>
    <n v="143.69"/>
    <n v="0"/>
    <n v="80.87"/>
    <n v="143.69"/>
    <n v="80.87"/>
    <n v="62.819999999999993"/>
    <n v="0.43719117544714309"/>
    <n v="2026"/>
    <s v="Q3"/>
    <n v="7"/>
    <x v="6"/>
  </r>
  <r>
    <s v="04558"/>
    <x v="201"/>
    <x v="1"/>
    <x v="14"/>
    <x v="3"/>
    <x v="1"/>
    <x v="1"/>
    <x v="3"/>
    <n v="2"/>
    <n v="147.09"/>
    <n v="0"/>
    <n v="81.58"/>
    <n v="294.18"/>
    <n v="163.16"/>
    <n v="131.02000000000001"/>
    <n v="0.44537358080087025"/>
    <n v="2026"/>
    <s v="Q3"/>
    <n v="7"/>
    <x v="6"/>
  </r>
  <r>
    <s v="04564"/>
    <x v="201"/>
    <x v="2"/>
    <x v="5"/>
    <x v="0"/>
    <x v="1"/>
    <x v="1"/>
    <x v="11"/>
    <n v="1"/>
    <n v="153.88"/>
    <n v="0"/>
    <n v="80.98"/>
    <n v="153.88"/>
    <n v="80.98"/>
    <n v="72.899999999999991"/>
    <n v="0.47374577592929551"/>
    <n v="2026"/>
    <s v="Q3"/>
    <n v="7"/>
    <x v="6"/>
  </r>
  <r>
    <s v="04616"/>
    <x v="201"/>
    <x v="3"/>
    <x v="13"/>
    <x v="3"/>
    <x v="1"/>
    <x v="1"/>
    <x v="17"/>
    <n v="3"/>
    <n v="72.2"/>
    <n v="0"/>
    <n v="31.45"/>
    <n v="216.60000000000002"/>
    <n v="94.35"/>
    <n v="122.25000000000003"/>
    <n v="0.5644044321329641"/>
    <n v="2026"/>
    <s v="Q3"/>
    <n v="7"/>
    <x v="6"/>
  </r>
  <r>
    <s v="00536"/>
    <x v="202"/>
    <x v="3"/>
    <x v="13"/>
    <x v="2"/>
    <x v="2"/>
    <x v="4"/>
    <x v="10"/>
    <n v="1"/>
    <n v="40.67"/>
    <n v="0"/>
    <n v="14.28"/>
    <n v="40.67"/>
    <n v="14.28"/>
    <n v="26.39"/>
    <n v="0.64888123924268504"/>
    <n v="2026"/>
    <s v="Q3"/>
    <n v="7"/>
    <x v="6"/>
  </r>
  <r>
    <s v="00571"/>
    <x v="202"/>
    <x v="0"/>
    <x v="0"/>
    <x v="0"/>
    <x v="1"/>
    <x v="1"/>
    <x v="11"/>
    <n v="3"/>
    <n v="152.53"/>
    <n v="0"/>
    <n v="80.88"/>
    <n v="457.59000000000003"/>
    <n v="242.64"/>
    <n v="214.95000000000005"/>
    <n v="0.46974365698551113"/>
    <n v="2026"/>
    <s v="Q3"/>
    <n v="7"/>
    <x v="6"/>
  </r>
  <r>
    <s v="00965"/>
    <x v="202"/>
    <x v="1"/>
    <x v="11"/>
    <x v="2"/>
    <x v="0"/>
    <x v="2"/>
    <x v="2"/>
    <n v="2"/>
    <n v="35.39"/>
    <n v="0.05"/>
    <n v="13.39"/>
    <n v="67.241"/>
    <n v="26.78"/>
    <n v="40.460999999999999"/>
    <n v="0.60173108668818132"/>
    <n v="2026"/>
    <s v="Q3"/>
    <n v="7"/>
    <x v="6"/>
  </r>
  <r>
    <s v="01504"/>
    <x v="202"/>
    <x v="3"/>
    <x v="4"/>
    <x v="0"/>
    <x v="0"/>
    <x v="1"/>
    <x v="1"/>
    <n v="5"/>
    <n v="93.35"/>
    <n v="0"/>
    <n v="46.31"/>
    <n v="466.75"/>
    <n v="231.55"/>
    <n v="235.2"/>
    <n v="0.50391001606855912"/>
    <n v="2026"/>
    <s v="Q3"/>
    <n v="7"/>
    <x v="6"/>
  </r>
  <r>
    <s v="02560"/>
    <x v="202"/>
    <x v="1"/>
    <x v="12"/>
    <x v="0"/>
    <x v="0"/>
    <x v="0"/>
    <x v="4"/>
    <n v="2"/>
    <n v="51.71"/>
    <n v="0"/>
    <n v="22.75"/>
    <n v="103.42"/>
    <n v="45.5"/>
    <n v="57.92"/>
    <n v="0.5600464126861342"/>
    <n v="2026"/>
    <s v="Q3"/>
    <n v="7"/>
    <x v="6"/>
  </r>
  <r>
    <s v="02758"/>
    <x v="202"/>
    <x v="0"/>
    <x v="0"/>
    <x v="0"/>
    <x v="1"/>
    <x v="0"/>
    <x v="6"/>
    <n v="1"/>
    <n v="39.86"/>
    <n v="0"/>
    <n v="16.53"/>
    <n v="39.86"/>
    <n v="16.53"/>
    <n v="23.33"/>
    <n v="0.58529854490717503"/>
    <n v="2026"/>
    <s v="Q3"/>
    <n v="7"/>
    <x v="6"/>
  </r>
  <r>
    <s v="04030"/>
    <x v="202"/>
    <x v="3"/>
    <x v="8"/>
    <x v="0"/>
    <x v="1"/>
    <x v="3"/>
    <x v="13"/>
    <n v="2"/>
    <n v="83.71"/>
    <n v="0"/>
    <n v="39.29"/>
    <n v="167.42"/>
    <n v="78.58"/>
    <n v="88.839999999999989"/>
    <n v="0.53064150041811009"/>
    <n v="2026"/>
    <s v="Q3"/>
    <n v="7"/>
    <x v="6"/>
  </r>
  <r>
    <s v="04337"/>
    <x v="202"/>
    <x v="1"/>
    <x v="14"/>
    <x v="2"/>
    <x v="1"/>
    <x v="2"/>
    <x v="9"/>
    <n v="1"/>
    <n v="47.62"/>
    <n v="0"/>
    <n v="17.82"/>
    <n v="47.62"/>
    <n v="17.82"/>
    <n v="29.799999999999997"/>
    <n v="0.62578748425031494"/>
    <n v="2026"/>
    <s v="Q3"/>
    <n v="7"/>
    <x v="6"/>
  </r>
  <r>
    <s v="05129"/>
    <x v="202"/>
    <x v="1"/>
    <x v="12"/>
    <x v="0"/>
    <x v="0"/>
    <x v="0"/>
    <x v="0"/>
    <n v="1"/>
    <n v="80.05"/>
    <n v="0.05"/>
    <n v="43.81"/>
    <n v="76.047499999999999"/>
    <n v="43.81"/>
    <n v="32.237499999999997"/>
    <n v="0.42391268615010352"/>
    <n v="2026"/>
    <s v="Q3"/>
    <n v="7"/>
    <x v="6"/>
  </r>
  <r>
    <s v="00081"/>
    <x v="203"/>
    <x v="3"/>
    <x v="8"/>
    <x v="2"/>
    <x v="0"/>
    <x v="4"/>
    <x v="16"/>
    <n v="1"/>
    <n v="51.82"/>
    <n v="0"/>
    <n v="21.43"/>
    <n v="51.82"/>
    <n v="21.43"/>
    <n v="30.39"/>
    <n v="0.58645310690852959"/>
    <n v="2026"/>
    <s v="Q3"/>
    <n v="7"/>
    <x v="6"/>
  </r>
  <r>
    <s v="00493"/>
    <x v="203"/>
    <x v="1"/>
    <x v="11"/>
    <x v="0"/>
    <x v="2"/>
    <x v="2"/>
    <x v="18"/>
    <n v="4"/>
    <n v="161.28"/>
    <n v="0.15"/>
    <n v="89.2"/>
    <n v="548.35199999999998"/>
    <n v="356.8"/>
    <n v="191.55199999999996"/>
    <n v="0.3493230625583566"/>
    <n v="2026"/>
    <s v="Q3"/>
    <n v="7"/>
    <x v="6"/>
  </r>
  <r>
    <s v="00613"/>
    <x v="203"/>
    <x v="0"/>
    <x v="0"/>
    <x v="0"/>
    <x v="1"/>
    <x v="0"/>
    <x v="6"/>
    <n v="1"/>
    <n v="39.86"/>
    <n v="0.05"/>
    <n v="16.989999999999998"/>
    <n v="37.866999999999997"/>
    <n v="16.989999999999998"/>
    <n v="20.876999999999999"/>
    <n v="0.55132437214461139"/>
    <n v="2026"/>
    <s v="Q3"/>
    <n v="7"/>
    <x v="6"/>
  </r>
  <r>
    <s v="00958"/>
    <x v="203"/>
    <x v="3"/>
    <x v="8"/>
    <x v="3"/>
    <x v="1"/>
    <x v="0"/>
    <x v="8"/>
    <n v="6"/>
    <n v="102.96"/>
    <n v="0.05"/>
    <n v="51.74"/>
    <n v="586.87199999999996"/>
    <n v="310.44"/>
    <n v="276.43199999999996"/>
    <n v="0.47102604997341835"/>
    <n v="2026"/>
    <s v="Q3"/>
    <n v="7"/>
    <x v="6"/>
  </r>
  <r>
    <s v="01270"/>
    <x v="203"/>
    <x v="1"/>
    <x v="12"/>
    <x v="3"/>
    <x v="0"/>
    <x v="1"/>
    <x v="1"/>
    <n v="1"/>
    <n v="94.04"/>
    <n v="0"/>
    <n v="44.88"/>
    <n v="94.04"/>
    <n v="44.88"/>
    <n v="49.160000000000004"/>
    <n v="0.52275627392598889"/>
    <n v="2026"/>
    <s v="Q3"/>
    <n v="7"/>
    <x v="6"/>
  </r>
  <r>
    <s v="01513"/>
    <x v="203"/>
    <x v="3"/>
    <x v="8"/>
    <x v="0"/>
    <x v="1"/>
    <x v="1"/>
    <x v="17"/>
    <n v="2"/>
    <n v="70.790000000000006"/>
    <n v="0"/>
    <n v="32.44"/>
    <n v="141.58000000000001"/>
    <n v="64.88"/>
    <n v="76.700000000000017"/>
    <n v="0.541743184065546"/>
    <n v="2026"/>
    <s v="Q3"/>
    <n v="7"/>
    <x v="6"/>
  </r>
  <r>
    <s v="02009"/>
    <x v="203"/>
    <x v="2"/>
    <x v="10"/>
    <x v="0"/>
    <x v="1"/>
    <x v="2"/>
    <x v="9"/>
    <n v="2"/>
    <n v="46.41"/>
    <n v="0"/>
    <n v="18.600000000000001"/>
    <n v="92.82"/>
    <n v="37.200000000000003"/>
    <n v="55.61999999999999"/>
    <n v="0.59922430510665803"/>
    <n v="2026"/>
    <s v="Q3"/>
    <n v="7"/>
    <x v="6"/>
  </r>
  <r>
    <s v="02838"/>
    <x v="203"/>
    <x v="3"/>
    <x v="13"/>
    <x v="3"/>
    <x v="1"/>
    <x v="1"/>
    <x v="17"/>
    <n v="1"/>
    <n v="69.75"/>
    <n v="0"/>
    <n v="33.299999999999997"/>
    <n v="69.75"/>
    <n v="33.299999999999997"/>
    <n v="36.450000000000003"/>
    <n v="0.52258064516129032"/>
    <n v="2026"/>
    <s v="Q3"/>
    <n v="7"/>
    <x v="6"/>
  </r>
  <r>
    <s v="03730"/>
    <x v="203"/>
    <x v="0"/>
    <x v="15"/>
    <x v="2"/>
    <x v="2"/>
    <x v="0"/>
    <x v="6"/>
    <n v="3"/>
    <n v="40.81"/>
    <n v="0"/>
    <n v="16.86"/>
    <n v="122.43"/>
    <n v="50.58"/>
    <n v="71.850000000000009"/>
    <n v="0.58686596422445481"/>
    <n v="2026"/>
    <s v="Q3"/>
    <n v="7"/>
    <x v="6"/>
  </r>
  <r>
    <s v="04287"/>
    <x v="203"/>
    <x v="3"/>
    <x v="8"/>
    <x v="3"/>
    <x v="0"/>
    <x v="1"/>
    <x v="11"/>
    <n v="5"/>
    <n v="156.69"/>
    <n v="0"/>
    <n v="80.489999999999995"/>
    <n v="783.45"/>
    <n v="402.45"/>
    <n v="381.00000000000006"/>
    <n v="0.48631054949262881"/>
    <n v="2026"/>
    <s v="Q3"/>
    <n v="7"/>
    <x v="6"/>
  </r>
  <r>
    <s v="04297"/>
    <x v="203"/>
    <x v="1"/>
    <x v="6"/>
    <x v="3"/>
    <x v="0"/>
    <x v="2"/>
    <x v="18"/>
    <n v="1"/>
    <n v="168.59"/>
    <n v="0.1"/>
    <n v="88.8"/>
    <n v="151.73099999999999"/>
    <n v="88.8"/>
    <n v="62.930999999999997"/>
    <n v="0.41475374181940405"/>
    <n v="2026"/>
    <s v="Q3"/>
    <n v="7"/>
    <x v="6"/>
  </r>
  <r>
    <s v="05118"/>
    <x v="203"/>
    <x v="1"/>
    <x v="12"/>
    <x v="0"/>
    <x v="2"/>
    <x v="2"/>
    <x v="2"/>
    <n v="5"/>
    <n v="36.880000000000003"/>
    <n v="0.1"/>
    <n v="13.76"/>
    <n v="165.96"/>
    <n v="68.8"/>
    <n v="97.160000000000011"/>
    <n v="0.58544227524704751"/>
    <n v="2026"/>
    <s v="Q3"/>
    <n v="7"/>
    <x v="6"/>
  </r>
  <r>
    <s v="00363"/>
    <x v="204"/>
    <x v="0"/>
    <x v="0"/>
    <x v="1"/>
    <x v="2"/>
    <x v="2"/>
    <x v="15"/>
    <n v="8"/>
    <n v="136.13"/>
    <n v="0.1"/>
    <n v="66.55"/>
    <n v="980.13599999999997"/>
    <n v="532.4"/>
    <n v="447.73599999999999"/>
    <n v="0.45681007533648393"/>
    <n v="2026"/>
    <s v="Q3"/>
    <n v="7"/>
    <x v="6"/>
  </r>
  <r>
    <s v="04243"/>
    <x v="204"/>
    <x v="1"/>
    <x v="14"/>
    <x v="3"/>
    <x v="0"/>
    <x v="0"/>
    <x v="6"/>
    <n v="2"/>
    <n v="40.479999999999997"/>
    <n v="0.05"/>
    <n v="16.93"/>
    <n v="76.911999999999992"/>
    <n v="33.86"/>
    <n v="43.051999999999992"/>
    <n v="0.5597566049511129"/>
    <n v="2026"/>
    <s v="Q3"/>
    <n v="7"/>
    <x v="6"/>
  </r>
  <r>
    <s v="04348"/>
    <x v="204"/>
    <x v="0"/>
    <x v="0"/>
    <x v="0"/>
    <x v="1"/>
    <x v="0"/>
    <x v="4"/>
    <n v="4"/>
    <n v="50.09"/>
    <n v="0"/>
    <n v="22.11"/>
    <n v="200.36"/>
    <n v="88.44"/>
    <n v="111.92000000000002"/>
    <n v="0.55859452984627678"/>
    <n v="2026"/>
    <s v="Q3"/>
    <n v="7"/>
    <x v="6"/>
  </r>
  <r>
    <s v="04405"/>
    <x v="204"/>
    <x v="3"/>
    <x v="8"/>
    <x v="0"/>
    <x v="0"/>
    <x v="1"/>
    <x v="11"/>
    <n v="1"/>
    <n v="156.54"/>
    <n v="0.1"/>
    <n v="77.38"/>
    <n v="140.886"/>
    <n v="77.38"/>
    <n v="63.506"/>
    <n v="0.4507616086765186"/>
    <n v="2026"/>
    <s v="Q3"/>
    <n v="7"/>
    <x v="6"/>
  </r>
  <r>
    <s v="04857"/>
    <x v="204"/>
    <x v="1"/>
    <x v="6"/>
    <x v="2"/>
    <x v="0"/>
    <x v="1"/>
    <x v="11"/>
    <n v="1"/>
    <n v="152.1"/>
    <n v="0.1"/>
    <n v="80.459999999999994"/>
    <n v="136.88999999999999"/>
    <n v="80.459999999999994"/>
    <n v="56.429999999999993"/>
    <n v="0.41222879684418146"/>
    <n v="2026"/>
    <s v="Q3"/>
    <n v="7"/>
    <x v="6"/>
  </r>
  <r>
    <s v="00087"/>
    <x v="205"/>
    <x v="1"/>
    <x v="11"/>
    <x v="0"/>
    <x v="0"/>
    <x v="1"/>
    <x v="11"/>
    <n v="1"/>
    <n v="155.35"/>
    <n v="0"/>
    <n v="80.47"/>
    <n v="155.35"/>
    <n v="80.47"/>
    <n v="74.88"/>
    <n v="0.48200836820083681"/>
    <n v="2026"/>
    <s v="Q3"/>
    <n v="7"/>
    <x v="6"/>
  </r>
  <r>
    <s v="00315"/>
    <x v="205"/>
    <x v="2"/>
    <x v="3"/>
    <x v="3"/>
    <x v="1"/>
    <x v="0"/>
    <x v="0"/>
    <n v="1"/>
    <n v="81.13"/>
    <n v="0.05"/>
    <n v="42.41"/>
    <n v="77.073499999999996"/>
    <n v="42.41"/>
    <n v="34.663499999999999"/>
    <n v="0.44974602165465433"/>
    <n v="2026"/>
    <s v="Q3"/>
    <n v="7"/>
    <x v="6"/>
  </r>
  <r>
    <s v="00970"/>
    <x v="205"/>
    <x v="1"/>
    <x v="11"/>
    <x v="0"/>
    <x v="1"/>
    <x v="1"/>
    <x v="3"/>
    <n v="1"/>
    <n v="145.87"/>
    <n v="0"/>
    <n v="81.430000000000007"/>
    <n v="145.87"/>
    <n v="81.430000000000007"/>
    <n v="64.44"/>
    <n v="0.44176321382052508"/>
    <n v="2026"/>
    <s v="Q3"/>
    <n v="7"/>
    <x v="6"/>
  </r>
  <r>
    <s v="01891"/>
    <x v="205"/>
    <x v="1"/>
    <x v="12"/>
    <x v="0"/>
    <x v="1"/>
    <x v="1"/>
    <x v="11"/>
    <n v="6"/>
    <n v="151.88999999999999"/>
    <n v="0.15"/>
    <n v="76.83"/>
    <n v="774.6389999999999"/>
    <n v="460.98"/>
    <n v="313.65899999999988"/>
    <n v="0.40490989996630677"/>
    <n v="2026"/>
    <s v="Q3"/>
    <n v="7"/>
    <x v="6"/>
  </r>
  <r>
    <s v="02148"/>
    <x v="205"/>
    <x v="2"/>
    <x v="10"/>
    <x v="0"/>
    <x v="1"/>
    <x v="4"/>
    <x v="10"/>
    <n v="2"/>
    <n v="41.14"/>
    <n v="0.1"/>
    <n v="14.84"/>
    <n v="74.052000000000007"/>
    <n v="29.68"/>
    <n v="44.372000000000007"/>
    <n v="0.59920056176740677"/>
    <n v="2026"/>
    <s v="Q3"/>
    <n v="7"/>
    <x v="6"/>
  </r>
  <r>
    <s v="02467"/>
    <x v="205"/>
    <x v="3"/>
    <x v="4"/>
    <x v="2"/>
    <x v="0"/>
    <x v="0"/>
    <x v="4"/>
    <n v="1"/>
    <n v="49.5"/>
    <n v="0"/>
    <n v="21.83"/>
    <n v="49.5"/>
    <n v="21.83"/>
    <n v="27.67"/>
    <n v="0.55898989898989904"/>
    <n v="2026"/>
    <s v="Q3"/>
    <n v="7"/>
    <x v="6"/>
  </r>
  <r>
    <s v="03710"/>
    <x v="205"/>
    <x v="3"/>
    <x v="7"/>
    <x v="0"/>
    <x v="1"/>
    <x v="2"/>
    <x v="9"/>
    <n v="2"/>
    <n v="46.48"/>
    <n v="0.05"/>
    <n v="18.760000000000002"/>
    <n v="88.311999999999983"/>
    <n v="37.520000000000003"/>
    <n v="50.79199999999998"/>
    <n v="0.57514267596702584"/>
    <n v="2026"/>
    <s v="Q3"/>
    <n v="7"/>
    <x v="6"/>
  </r>
  <r>
    <s v="03714"/>
    <x v="205"/>
    <x v="2"/>
    <x v="2"/>
    <x v="3"/>
    <x v="0"/>
    <x v="2"/>
    <x v="2"/>
    <n v="1"/>
    <n v="36.909999999999997"/>
    <n v="0"/>
    <n v="13.56"/>
    <n v="36.909999999999997"/>
    <n v="13.56"/>
    <n v="23.349999999999994"/>
    <n v="0.63261988620969922"/>
    <n v="2026"/>
    <s v="Q3"/>
    <n v="7"/>
    <x v="6"/>
  </r>
  <r>
    <s v="03893"/>
    <x v="205"/>
    <x v="0"/>
    <x v="0"/>
    <x v="0"/>
    <x v="0"/>
    <x v="2"/>
    <x v="2"/>
    <n v="1"/>
    <n v="35.6"/>
    <n v="0"/>
    <n v="13.91"/>
    <n v="35.6"/>
    <n v="13.91"/>
    <n v="21.69"/>
    <n v="0.60926966292134832"/>
    <n v="2026"/>
    <s v="Q3"/>
    <n v="7"/>
    <x v="6"/>
  </r>
  <r>
    <s v="04136"/>
    <x v="205"/>
    <x v="1"/>
    <x v="11"/>
    <x v="2"/>
    <x v="1"/>
    <x v="0"/>
    <x v="0"/>
    <n v="2"/>
    <n v="80.25"/>
    <n v="0.05"/>
    <n v="42.39"/>
    <n v="152.47499999999999"/>
    <n v="84.78"/>
    <n v="67.694999999999993"/>
    <n v="0.44397442203639936"/>
    <n v="2026"/>
    <s v="Q3"/>
    <n v="7"/>
    <x v="6"/>
  </r>
  <r>
    <s v="04212"/>
    <x v="205"/>
    <x v="0"/>
    <x v="0"/>
    <x v="3"/>
    <x v="0"/>
    <x v="2"/>
    <x v="9"/>
    <n v="2"/>
    <n v="47.52"/>
    <n v="0.1"/>
    <n v="17.86"/>
    <n v="85.536000000000001"/>
    <n v="35.72"/>
    <n v="49.816000000000003"/>
    <n v="0.58239805462027683"/>
    <n v="2026"/>
    <s v="Q3"/>
    <n v="7"/>
    <x v="6"/>
  </r>
  <r>
    <s v="04332"/>
    <x v="205"/>
    <x v="3"/>
    <x v="13"/>
    <x v="0"/>
    <x v="1"/>
    <x v="2"/>
    <x v="18"/>
    <n v="2"/>
    <n v="164.58"/>
    <n v="0.1"/>
    <n v="86.55"/>
    <n v="296.24400000000003"/>
    <n v="173.1"/>
    <n v="123.14400000000003"/>
    <n v="0.41568436829100341"/>
    <n v="2026"/>
    <s v="Q3"/>
    <n v="7"/>
    <x v="6"/>
  </r>
  <r>
    <s v="00702"/>
    <x v="206"/>
    <x v="0"/>
    <x v="9"/>
    <x v="0"/>
    <x v="1"/>
    <x v="0"/>
    <x v="6"/>
    <n v="1"/>
    <n v="39.99"/>
    <n v="0.05"/>
    <n v="16.739999999999998"/>
    <n v="37.990499999999997"/>
    <n v="16.739999999999998"/>
    <n v="21.250499999999999"/>
    <n v="0.55936352509179932"/>
    <n v="2026"/>
    <s v="Q3"/>
    <n v="7"/>
    <x v="6"/>
  </r>
  <r>
    <s v="01223"/>
    <x v="206"/>
    <x v="1"/>
    <x v="12"/>
    <x v="2"/>
    <x v="1"/>
    <x v="1"/>
    <x v="3"/>
    <n v="1"/>
    <n v="140.44"/>
    <n v="0"/>
    <n v="77.08"/>
    <n v="140.44"/>
    <n v="77.08"/>
    <n v="63.36"/>
    <n v="0.45115351751637711"/>
    <n v="2026"/>
    <s v="Q3"/>
    <n v="7"/>
    <x v="6"/>
  </r>
  <r>
    <s v="01370"/>
    <x v="206"/>
    <x v="2"/>
    <x v="10"/>
    <x v="3"/>
    <x v="1"/>
    <x v="4"/>
    <x v="12"/>
    <n v="2"/>
    <n v="123.73"/>
    <n v="0.05"/>
    <n v="68.22"/>
    <n v="235.08699999999999"/>
    <n v="136.44"/>
    <n v="98.646999999999991"/>
    <n v="0.41961911973014243"/>
    <n v="2026"/>
    <s v="Q3"/>
    <n v="7"/>
    <x v="6"/>
  </r>
  <r>
    <s v="03476"/>
    <x v="206"/>
    <x v="3"/>
    <x v="13"/>
    <x v="1"/>
    <x v="1"/>
    <x v="2"/>
    <x v="15"/>
    <n v="3"/>
    <n v="132.68"/>
    <n v="0.15"/>
    <n v="67.38"/>
    <n v="338.334"/>
    <n v="202.14"/>
    <n v="136.19400000000002"/>
    <n v="0.40254304917625783"/>
    <n v="2026"/>
    <s v="Q3"/>
    <n v="7"/>
    <x v="6"/>
  </r>
  <r>
    <s v="04066"/>
    <x v="206"/>
    <x v="3"/>
    <x v="7"/>
    <x v="2"/>
    <x v="1"/>
    <x v="4"/>
    <x v="14"/>
    <n v="1"/>
    <n v="35.479999999999997"/>
    <n v="0.05"/>
    <n v="14.15"/>
    <n v="33.705999999999996"/>
    <n v="14.15"/>
    <n v="19.555999999999997"/>
    <n v="0.58019343737020113"/>
    <n v="2026"/>
    <s v="Q3"/>
    <n v="7"/>
    <x v="6"/>
  </r>
  <r>
    <s v="04153"/>
    <x v="206"/>
    <x v="3"/>
    <x v="7"/>
    <x v="0"/>
    <x v="2"/>
    <x v="2"/>
    <x v="15"/>
    <n v="3"/>
    <n v="134.63"/>
    <n v="0"/>
    <n v="67.2"/>
    <n v="403.89"/>
    <n v="201.60000000000002"/>
    <n v="202.28999999999996"/>
    <n v="0.50085419297333422"/>
    <n v="2026"/>
    <s v="Q3"/>
    <n v="7"/>
    <x v="6"/>
  </r>
  <r>
    <s v="00379"/>
    <x v="207"/>
    <x v="0"/>
    <x v="9"/>
    <x v="3"/>
    <x v="1"/>
    <x v="1"/>
    <x v="17"/>
    <n v="3"/>
    <n v="72.03"/>
    <n v="0"/>
    <n v="32.46"/>
    <n v="216.09"/>
    <n v="97.38"/>
    <n v="118.71000000000001"/>
    <n v="0.54935443565181175"/>
    <n v="2026"/>
    <s v="Q3"/>
    <n v="7"/>
    <x v="6"/>
  </r>
  <r>
    <s v="00820"/>
    <x v="207"/>
    <x v="3"/>
    <x v="7"/>
    <x v="3"/>
    <x v="0"/>
    <x v="4"/>
    <x v="10"/>
    <n v="1"/>
    <n v="40.24"/>
    <n v="0"/>
    <n v="15.05"/>
    <n v="40.24"/>
    <n v="15.05"/>
    <n v="25.19"/>
    <n v="0.62599403578528823"/>
    <n v="2026"/>
    <s v="Q3"/>
    <n v="7"/>
    <x v="6"/>
  </r>
  <r>
    <s v="02003"/>
    <x v="207"/>
    <x v="2"/>
    <x v="5"/>
    <x v="2"/>
    <x v="0"/>
    <x v="2"/>
    <x v="2"/>
    <n v="1"/>
    <n v="36.14"/>
    <n v="0"/>
    <n v="13.52"/>
    <n v="36.14"/>
    <n v="13.52"/>
    <n v="22.62"/>
    <n v="0.62589928057553956"/>
    <n v="2026"/>
    <s v="Q3"/>
    <n v="7"/>
    <x v="6"/>
  </r>
  <r>
    <s v="02682"/>
    <x v="207"/>
    <x v="1"/>
    <x v="11"/>
    <x v="0"/>
    <x v="1"/>
    <x v="4"/>
    <x v="10"/>
    <n v="2"/>
    <n v="40.22"/>
    <n v="0.05"/>
    <n v="14.72"/>
    <n v="76.417999999999992"/>
    <n v="29.44"/>
    <n v="46.977999999999994"/>
    <n v="0.61475045146431473"/>
    <n v="2026"/>
    <s v="Q3"/>
    <n v="7"/>
    <x v="6"/>
  </r>
  <r>
    <s v="03860"/>
    <x v="207"/>
    <x v="3"/>
    <x v="7"/>
    <x v="0"/>
    <x v="0"/>
    <x v="4"/>
    <x v="14"/>
    <n v="3"/>
    <n v="37.130000000000003"/>
    <n v="0.05"/>
    <n v="14.29"/>
    <n v="105.82050000000001"/>
    <n v="42.87"/>
    <n v="62.950500000000012"/>
    <n v="0.59488000907196625"/>
    <n v="2026"/>
    <s v="Q3"/>
    <n v="7"/>
    <x v="6"/>
  </r>
  <r>
    <s v="04063"/>
    <x v="207"/>
    <x v="0"/>
    <x v="9"/>
    <x v="0"/>
    <x v="1"/>
    <x v="3"/>
    <x v="19"/>
    <n v="4"/>
    <n v="125.07"/>
    <n v="0.05"/>
    <n v="60"/>
    <n v="475.26599999999996"/>
    <n v="240"/>
    <n v="235.26599999999996"/>
    <n v="0.4950196311118405"/>
    <n v="2026"/>
    <s v="Q3"/>
    <n v="7"/>
    <x v="6"/>
  </r>
  <r>
    <s v="04474"/>
    <x v="207"/>
    <x v="3"/>
    <x v="13"/>
    <x v="1"/>
    <x v="0"/>
    <x v="4"/>
    <x v="12"/>
    <n v="5"/>
    <n v="122.14"/>
    <n v="0.05"/>
    <n v="70.64"/>
    <n v="580.16499999999996"/>
    <n v="353.2"/>
    <n v="226.96499999999997"/>
    <n v="0.39120767367903958"/>
    <n v="2026"/>
    <s v="Q3"/>
    <n v="7"/>
    <x v="6"/>
  </r>
  <r>
    <s v="00021"/>
    <x v="208"/>
    <x v="1"/>
    <x v="11"/>
    <x v="0"/>
    <x v="2"/>
    <x v="3"/>
    <x v="19"/>
    <n v="1"/>
    <n v="120.09"/>
    <n v="0"/>
    <n v="62.18"/>
    <n v="120.09"/>
    <n v="62.18"/>
    <n v="57.910000000000004"/>
    <n v="0.48222166708302111"/>
    <n v="2026"/>
    <s v="Q3"/>
    <n v="7"/>
    <x v="6"/>
  </r>
  <r>
    <s v="00368"/>
    <x v="208"/>
    <x v="3"/>
    <x v="4"/>
    <x v="3"/>
    <x v="0"/>
    <x v="0"/>
    <x v="8"/>
    <n v="6"/>
    <n v="102.75"/>
    <n v="0"/>
    <n v="51.55"/>
    <n v="616.5"/>
    <n v="309.29999999999995"/>
    <n v="307.20000000000005"/>
    <n v="0.49829683698296845"/>
    <n v="2026"/>
    <s v="Q3"/>
    <n v="7"/>
    <x v="6"/>
  </r>
  <r>
    <s v="00457"/>
    <x v="208"/>
    <x v="2"/>
    <x v="2"/>
    <x v="0"/>
    <x v="0"/>
    <x v="3"/>
    <x v="7"/>
    <n v="4"/>
    <n v="191.15"/>
    <n v="0"/>
    <n v="105.01"/>
    <n v="764.6"/>
    <n v="420.04"/>
    <n v="344.56"/>
    <n v="0.45064085796494896"/>
    <n v="2026"/>
    <s v="Q3"/>
    <n v="7"/>
    <x v="6"/>
  </r>
  <r>
    <s v="01516"/>
    <x v="208"/>
    <x v="0"/>
    <x v="9"/>
    <x v="0"/>
    <x v="2"/>
    <x v="4"/>
    <x v="10"/>
    <n v="2"/>
    <n v="40.15"/>
    <n v="0.1"/>
    <n v="14.86"/>
    <n v="72.27"/>
    <n v="29.72"/>
    <n v="42.55"/>
    <n v="0.58876435588764353"/>
    <n v="2026"/>
    <s v="Q3"/>
    <n v="7"/>
    <x v="6"/>
  </r>
  <r>
    <s v="02266"/>
    <x v="208"/>
    <x v="1"/>
    <x v="11"/>
    <x v="3"/>
    <x v="2"/>
    <x v="3"/>
    <x v="13"/>
    <n v="1"/>
    <n v="83.05"/>
    <n v="0"/>
    <n v="38.86"/>
    <n v="83.05"/>
    <n v="38.86"/>
    <n v="44.19"/>
    <n v="0.53208910295003009"/>
    <n v="2026"/>
    <s v="Q3"/>
    <n v="7"/>
    <x v="6"/>
  </r>
  <r>
    <s v="02802"/>
    <x v="208"/>
    <x v="0"/>
    <x v="9"/>
    <x v="0"/>
    <x v="0"/>
    <x v="1"/>
    <x v="3"/>
    <n v="2"/>
    <n v="146.22999999999999"/>
    <n v="0"/>
    <n v="79.040000000000006"/>
    <n v="292.45999999999998"/>
    <n v="158.08000000000001"/>
    <n v="134.37999999999997"/>
    <n v="0.45948163851466861"/>
    <n v="2026"/>
    <s v="Q3"/>
    <n v="7"/>
    <x v="6"/>
  </r>
  <r>
    <s v="03604"/>
    <x v="208"/>
    <x v="1"/>
    <x v="14"/>
    <x v="0"/>
    <x v="0"/>
    <x v="1"/>
    <x v="3"/>
    <n v="2"/>
    <n v="144.09"/>
    <n v="0"/>
    <n v="77.67"/>
    <n v="288.18"/>
    <n v="155.34"/>
    <n v="132.84"/>
    <n v="0.46096189881324173"/>
    <n v="2026"/>
    <s v="Q3"/>
    <n v="7"/>
    <x v="6"/>
  </r>
  <r>
    <s v="03644"/>
    <x v="208"/>
    <x v="2"/>
    <x v="10"/>
    <x v="2"/>
    <x v="2"/>
    <x v="1"/>
    <x v="1"/>
    <n v="3"/>
    <n v="93.01"/>
    <n v="0.15"/>
    <n v="46.68"/>
    <n v="237.17550000000003"/>
    <n v="140.04"/>
    <n v="97.135500000000036"/>
    <n v="0.4095511551572571"/>
    <n v="2026"/>
    <s v="Q3"/>
    <n v="7"/>
    <x v="6"/>
  </r>
  <r>
    <s v="04271"/>
    <x v="208"/>
    <x v="0"/>
    <x v="0"/>
    <x v="2"/>
    <x v="1"/>
    <x v="3"/>
    <x v="19"/>
    <n v="1"/>
    <n v="121.61"/>
    <n v="0.1"/>
    <n v="60.58"/>
    <n v="109.449"/>
    <n v="60.58"/>
    <n v="48.869"/>
    <n v="0.4465001964385239"/>
    <n v="2026"/>
    <s v="Q3"/>
    <n v="7"/>
    <x v="6"/>
  </r>
  <r>
    <s v="00272"/>
    <x v="209"/>
    <x v="3"/>
    <x v="4"/>
    <x v="0"/>
    <x v="2"/>
    <x v="3"/>
    <x v="7"/>
    <n v="2"/>
    <n v="195.09"/>
    <n v="0"/>
    <n v="106.82"/>
    <n v="390.18"/>
    <n v="213.64"/>
    <n v="176.54000000000002"/>
    <n v="0.45245783997129535"/>
    <n v="2026"/>
    <s v="Q3"/>
    <n v="7"/>
    <x v="6"/>
  </r>
  <r>
    <s v="01469"/>
    <x v="209"/>
    <x v="2"/>
    <x v="10"/>
    <x v="2"/>
    <x v="0"/>
    <x v="2"/>
    <x v="18"/>
    <n v="3"/>
    <n v="167.52"/>
    <n v="0"/>
    <n v="87.26"/>
    <n v="502.56000000000006"/>
    <n v="261.78000000000003"/>
    <n v="240.78000000000003"/>
    <n v="0.4791069723018147"/>
    <n v="2026"/>
    <s v="Q3"/>
    <n v="7"/>
    <x v="6"/>
  </r>
  <r>
    <s v="02253"/>
    <x v="209"/>
    <x v="1"/>
    <x v="14"/>
    <x v="3"/>
    <x v="1"/>
    <x v="0"/>
    <x v="4"/>
    <n v="3"/>
    <n v="50.98"/>
    <n v="0"/>
    <n v="22.63"/>
    <n v="152.94"/>
    <n v="67.89"/>
    <n v="85.05"/>
    <n v="0.55610043154178113"/>
    <n v="2026"/>
    <s v="Q3"/>
    <n v="7"/>
    <x v="6"/>
  </r>
  <r>
    <s v="02554"/>
    <x v="209"/>
    <x v="1"/>
    <x v="11"/>
    <x v="3"/>
    <x v="1"/>
    <x v="4"/>
    <x v="16"/>
    <n v="2"/>
    <n v="49.98"/>
    <n v="0.1"/>
    <n v="21.91"/>
    <n v="89.963999999999999"/>
    <n v="43.82"/>
    <n v="46.143999999999998"/>
    <n v="0.51291627762215997"/>
    <n v="2026"/>
    <s v="Q3"/>
    <n v="7"/>
    <x v="6"/>
  </r>
  <r>
    <s v="02624"/>
    <x v="209"/>
    <x v="3"/>
    <x v="4"/>
    <x v="1"/>
    <x v="2"/>
    <x v="2"/>
    <x v="2"/>
    <n v="4"/>
    <n v="36.44"/>
    <n v="0.15"/>
    <n v="13.32"/>
    <n v="123.89599999999999"/>
    <n v="53.28"/>
    <n v="70.615999999999985"/>
    <n v="0.5699619035319945"/>
    <n v="2026"/>
    <s v="Q3"/>
    <n v="7"/>
    <x v="6"/>
  </r>
  <r>
    <s v="03338"/>
    <x v="209"/>
    <x v="0"/>
    <x v="0"/>
    <x v="0"/>
    <x v="0"/>
    <x v="3"/>
    <x v="7"/>
    <n v="1"/>
    <n v="195.34"/>
    <n v="0.05"/>
    <n v="106.6"/>
    <n v="185.57300000000001"/>
    <n v="106.6"/>
    <n v="78.973000000000013"/>
    <n v="0.42556298599472991"/>
    <n v="2026"/>
    <s v="Q3"/>
    <n v="7"/>
    <x v="6"/>
  </r>
  <r>
    <s v="04575"/>
    <x v="209"/>
    <x v="2"/>
    <x v="5"/>
    <x v="0"/>
    <x v="2"/>
    <x v="0"/>
    <x v="8"/>
    <n v="1"/>
    <n v="103.31"/>
    <n v="0"/>
    <n v="50.93"/>
    <n v="103.31"/>
    <n v="50.93"/>
    <n v="52.38"/>
    <n v="0.50701771367728199"/>
    <n v="2026"/>
    <s v="Q3"/>
    <n v="7"/>
    <x v="6"/>
  </r>
  <r>
    <s v="04871"/>
    <x v="209"/>
    <x v="0"/>
    <x v="0"/>
    <x v="0"/>
    <x v="1"/>
    <x v="3"/>
    <x v="19"/>
    <n v="3"/>
    <n v="123.31"/>
    <n v="0"/>
    <n v="59.16"/>
    <n v="369.93"/>
    <n v="177.48"/>
    <n v="192.45000000000002"/>
    <n v="0.52023355770010549"/>
    <n v="2026"/>
    <s v="Q3"/>
    <n v="7"/>
    <x v="6"/>
  </r>
  <r>
    <s v="04931"/>
    <x v="209"/>
    <x v="0"/>
    <x v="15"/>
    <x v="0"/>
    <x v="1"/>
    <x v="4"/>
    <x v="10"/>
    <n v="1"/>
    <n v="40.36"/>
    <n v="0.1"/>
    <n v="14.82"/>
    <n v="36.323999999999998"/>
    <n v="14.82"/>
    <n v="21.503999999999998"/>
    <n v="0.59200528576148004"/>
    <n v="2026"/>
    <s v="Q3"/>
    <n v="7"/>
    <x v="6"/>
  </r>
  <r>
    <s v="04962"/>
    <x v="209"/>
    <x v="0"/>
    <x v="15"/>
    <x v="2"/>
    <x v="1"/>
    <x v="3"/>
    <x v="13"/>
    <n v="2"/>
    <n v="83.06"/>
    <n v="0"/>
    <n v="38.74"/>
    <n v="166.12"/>
    <n v="77.48"/>
    <n v="88.64"/>
    <n v="0.5335901757765471"/>
    <n v="2026"/>
    <s v="Q3"/>
    <n v="7"/>
    <x v="6"/>
  </r>
  <r>
    <s v="05006"/>
    <x v="209"/>
    <x v="2"/>
    <x v="3"/>
    <x v="0"/>
    <x v="0"/>
    <x v="1"/>
    <x v="11"/>
    <n v="2"/>
    <n v="151.72999999999999"/>
    <n v="0"/>
    <n v="81.209999999999994"/>
    <n v="303.45999999999998"/>
    <n v="162.41999999999999"/>
    <n v="141.04"/>
    <n v="0.46477295195412904"/>
    <n v="2026"/>
    <s v="Q3"/>
    <n v="7"/>
    <x v="6"/>
  </r>
  <r>
    <s v="05033"/>
    <x v="209"/>
    <x v="3"/>
    <x v="8"/>
    <x v="0"/>
    <x v="1"/>
    <x v="1"/>
    <x v="17"/>
    <n v="4"/>
    <n v="72.010000000000005"/>
    <n v="0.05"/>
    <n v="32.36"/>
    <n v="273.63800000000003"/>
    <n v="129.44"/>
    <n v="144.19800000000004"/>
    <n v="0.52696628392255473"/>
    <n v="2026"/>
    <s v="Q3"/>
    <n v="7"/>
    <x v="6"/>
  </r>
  <r>
    <s v="05117"/>
    <x v="209"/>
    <x v="1"/>
    <x v="11"/>
    <x v="0"/>
    <x v="2"/>
    <x v="1"/>
    <x v="11"/>
    <n v="1"/>
    <n v="154.87"/>
    <n v="0"/>
    <n v="80.459999999999994"/>
    <n v="154.87"/>
    <n v="80.459999999999994"/>
    <n v="74.410000000000011"/>
    <n v="0.48046748886162594"/>
    <n v="2026"/>
    <s v="Q3"/>
    <n v="7"/>
    <x v="6"/>
  </r>
  <r>
    <s v="00954"/>
    <x v="210"/>
    <x v="1"/>
    <x v="1"/>
    <x v="0"/>
    <x v="1"/>
    <x v="2"/>
    <x v="15"/>
    <n v="3"/>
    <n v="134.61000000000001"/>
    <n v="0.1"/>
    <n v="65.77"/>
    <n v="363.44700000000006"/>
    <n v="197.31"/>
    <n v="166.13700000000006"/>
    <n v="0.45711479252820914"/>
    <n v="2026"/>
    <s v="Q3"/>
    <n v="7"/>
    <x v="6"/>
  </r>
  <r>
    <s v="01644"/>
    <x v="210"/>
    <x v="3"/>
    <x v="13"/>
    <x v="0"/>
    <x v="0"/>
    <x v="0"/>
    <x v="0"/>
    <n v="3"/>
    <n v="81.5"/>
    <n v="0.05"/>
    <n v="43.85"/>
    <n v="232.27499999999998"/>
    <n v="131.55000000000001"/>
    <n v="100.72499999999997"/>
    <n v="0.43364546335163051"/>
    <n v="2026"/>
    <s v="Q3"/>
    <n v="7"/>
    <x v="6"/>
  </r>
  <r>
    <s v="02030"/>
    <x v="210"/>
    <x v="0"/>
    <x v="0"/>
    <x v="3"/>
    <x v="2"/>
    <x v="2"/>
    <x v="15"/>
    <n v="2"/>
    <n v="135.63"/>
    <n v="0"/>
    <n v="66.63"/>
    <n v="271.26"/>
    <n v="133.26"/>
    <n v="138"/>
    <n v="0.50873700508737008"/>
    <n v="2026"/>
    <s v="Q3"/>
    <n v="7"/>
    <x v="6"/>
  </r>
  <r>
    <s v="02595"/>
    <x v="210"/>
    <x v="0"/>
    <x v="9"/>
    <x v="1"/>
    <x v="2"/>
    <x v="2"/>
    <x v="15"/>
    <n v="15"/>
    <n v="133.44999999999999"/>
    <n v="0.2"/>
    <n v="65.819999999999993"/>
    <n v="1601.3999999999999"/>
    <n v="987.3"/>
    <n v="614.09999999999991"/>
    <n v="0.3834769576620457"/>
    <n v="2026"/>
    <s v="Q3"/>
    <n v="7"/>
    <x v="6"/>
  </r>
  <r>
    <s v="02763"/>
    <x v="210"/>
    <x v="0"/>
    <x v="15"/>
    <x v="0"/>
    <x v="2"/>
    <x v="3"/>
    <x v="19"/>
    <n v="1"/>
    <n v="120.94"/>
    <n v="0"/>
    <n v="62.24"/>
    <n v="120.94"/>
    <n v="62.24"/>
    <n v="58.699999999999996"/>
    <n v="0.48536464362493797"/>
    <n v="2026"/>
    <s v="Q3"/>
    <n v="7"/>
    <x v="6"/>
  </r>
  <r>
    <s v="03537"/>
    <x v="210"/>
    <x v="1"/>
    <x v="11"/>
    <x v="0"/>
    <x v="0"/>
    <x v="3"/>
    <x v="5"/>
    <n v="2"/>
    <n v="332.99"/>
    <n v="0.15"/>
    <n v="199.09"/>
    <n v="566.08299999999997"/>
    <n v="398.18"/>
    <n v="167.90299999999996"/>
    <n v="0.29660491482697759"/>
    <n v="2026"/>
    <s v="Q3"/>
    <n v="7"/>
    <x v="6"/>
  </r>
  <r>
    <s v="03550"/>
    <x v="210"/>
    <x v="0"/>
    <x v="15"/>
    <x v="0"/>
    <x v="0"/>
    <x v="3"/>
    <x v="19"/>
    <n v="3"/>
    <n v="120.88"/>
    <n v="0"/>
    <n v="60.97"/>
    <n v="362.64"/>
    <n v="182.91"/>
    <n v="179.73"/>
    <n v="0.49561548643282594"/>
    <n v="2026"/>
    <s v="Q3"/>
    <n v="7"/>
    <x v="6"/>
  </r>
  <r>
    <s v="03875"/>
    <x v="210"/>
    <x v="3"/>
    <x v="8"/>
    <x v="0"/>
    <x v="0"/>
    <x v="0"/>
    <x v="8"/>
    <n v="1"/>
    <n v="101.73"/>
    <n v="0.05"/>
    <n v="51.63"/>
    <n v="96.643500000000003"/>
    <n v="51.63"/>
    <n v="45.013500000000001"/>
    <n v="0.46576852038678235"/>
    <n v="2026"/>
    <s v="Q3"/>
    <n v="7"/>
    <x v="6"/>
  </r>
  <r>
    <s v="04467"/>
    <x v="210"/>
    <x v="3"/>
    <x v="7"/>
    <x v="0"/>
    <x v="0"/>
    <x v="2"/>
    <x v="2"/>
    <n v="2"/>
    <n v="36.21"/>
    <n v="0"/>
    <n v="13.5"/>
    <n v="72.42"/>
    <n v="27"/>
    <n v="45.42"/>
    <n v="0.62717481358740679"/>
    <n v="2026"/>
    <s v="Q3"/>
    <n v="7"/>
    <x v="6"/>
  </r>
  <r>
    <s v="00739"/>
    <x v="211"/>
    <x v="3"/>
    <x v="7"/>
    <x v="0"/>
    <x v="2"/>
    <x v="0"/>
    <x v="8"/>
    <n v="5"/>
    <n v="104.65"/>
    <n v="0"/>
    <n v="49.2"/>
    <n v="523.25"/>
    <n v="246"/>
    <n v="277.25"/>
    <n v="0.52986144290492121"/>
    <n v="2026"/>
    <s v="Q3"/>
    <n v="7"/>
    <x v="6"/>
  </r>
  <r>
    <s v="02376"/>
    <x v="211"/>
    <x v="2"/>
    <x v="5"/>
    <x v="1"/>
    <x v="0"/>
    <x v="3"/>
    <x v="7"/>
    <n v="5"/>
    <n v="198.35"/>
    <n v="0.05"/>
    <n v="104.96"/>
    <n v="942.16249999999991"/>
    <n v="524.79999999999995"/>
    <n v="417.36249999999995"/>
    <n v="0.44298356175288234"/>
    <n v="2026"/>
    <s v="Q3"/>
    <n v="7"/>
    <x v="6"/>
  </r>
  <r>
    <s v="03109"/>
    <x v="211"/>
    <x v="0"/>
    <x v="0"/>
    <x v="3"/>
    <x v="0"/>
    <x v="4"/>
    <x v="14"/>
    <n v="2"/>
    <n v="36.56"/>
    <n v="0.05"/>
    <n v="13.76"/>
    <n v="69.463999999999999"/>
    <n v="27.52"/>
    <n v="41.944000000000003"/>
    <n v="0.60382356328457909"/>
    <n v="2026"/>
    <s v="Q3"/>
    <n v="7"/>
    <x v="6"/>
  </r>
  <r>
    <s v="04362"/>
    <x v="211"/>
    <x v="1"/>
    <x v="14"/>
    <x v="0"/>
    <x v="0"/>
    <x v="1"/>
    <x v="1"/>
    <n v="5"/>
    <n v="92.41"/>
    <n v="0"/>
    <n v="44.29"/>
    <n v="462.04999999999995"/>
    <n v="221.45"/>
    <n v="240.59999999999997"/>
    <n v="0.52072286549074775"/>
    <n v="2026"/>
    <s v="Q3"/>
    <n v="7"/>
    <x v="6"/>
  </r>
  <r>
    <s v="00777"/>
    <x v="212"/>
    <x v="3"/>
    <x v="13"/>
    <x v="0"/>
    <x v="0"/>
    <x v="3"/>
    <x v="19"/>
    <n v="4"/>
    <n v="121.87"/>
    <n v="0"/>
    <n v="59.89"/>
    <n v="487.48"/>
    <n v="239.56"/>
    <n v="247.92000000000002"/>
    <n v="0.50857471075736438"/>
    <n v="2026"/>
    <s v="Q3"/>
    <n v="8"/>
    <x v="7"/>
  </r>
  <r>
    <s v="00831"/>
    <x v="212"/>
    <x v="3"/>
    <x v="8"/>
    <x v="0"/>
    <x v="0"/>
    <x v="2"/>
    <x v="15"/>
    <n v="2"/>
    <n v="130.9"/>
    <n v="0.05"/>
    <n v="67.959999999999994"/>
    <n v="248.71"/>
    <n v="135.91999999999999"/>
    <n v="112.79000000000002"/>
    <n v="0.45350006031120588"/>
    <n v="2026"/>
    <s v="Q3"/>
    <n v="8"/>
    <x v="7"/>
  </r>
  <r>
    <s v="02059"/>
    <x v="212"/>
    <x v="2"/>
    <x v="2"/>
    <x v="2"/>
    <x v="1"/>
    <x v="0"/>
    <x v="4"/>
    <n v="1"/>
    <n v="50.98"/>
    <n v="0"/>
    <n v="22.92"/>
    <n v="50.98"/>
    <n v="22.92"/>
    <n v="28.059999999999995"/>
    <n v="0.55041192624558644"/>
    <n v="2026"/>
    <s v="Q3"/>
    <n v="8"/>
    <x v="7"/>
  </r>
  <r>
    <s v="02519"/>
    <x v="212"/>
    <x v="2"/>
    <x v="2"/>
    <x v="0"/>
    <x v="0"/>
    <x v="1"/>
    <x v="1"/>
    <n v="2"/>
    <n v="91.11"/>
    <n v="0"/>
    <n v="44.19"/>
    <n v="182.22"/>
    <n v="88.38"/>
    <n v="93.84"/>
    <n v="0.51498189002304906"/>
    <n v="2026"/>
    <s v="Q3"/>
    <n v="8"/>
    <x v="7"/>
  </r>
  <r>
    <s v="02644"/>
    <x v="212"/>
    <x v="0"/>
    <x v="0"/>
    <x v="3"/>
    <x v="0"/>
    <x v="2"/>
    <x v="2"/>
    <n v="3"/>
    <n v="35.619999999999997"/>
    <n v="0.05"/>
    <n v="13.47"/>
    <n v="101.51699999999998"/>
    <n v="40.410000000000004"/>
    <n v="61.106999999999978"/>
    <n v="0.60193859156594454"/>
    <n v="2026"/>
    <s v="Q3"/>
    <n v="8"/>
    <x v="7"/>
  </r>
  <r>
    <s v="04141"/>
    <x v="212"/>
    <x v="3"/>
    <x v="13"/>
    <x v="0"/>
    <x v="1"/>
    <x v="1"/>
    <x v="1"/>
    <n v="1"/>
    <n v="91.95"/>
    <n v="0.05"/>
    <n v="46.47"/>
    <n v="87.352499999999992"/>
    <n v="46.47"/>
    <n v="40.882499999999993"/>
    <n v="0.46801751523997592"/>
    <n v="2026"/>
    <s v="Q3"/>
    <n v="8"/>
    <x v="7"/>
  </r>
  <r>
    <s v="04804"/>
    <x v="212"/>
    <x v="0"/>
    <x v="9"/>
    <x v="0"/>
    <x v="0"/>
    <x v="4"/>
    <x v="16"/>
    <n v="1"/>
    <n v="49.46"/>
    <n v="0"/>
    <n v="21.47"/>
    <n v="49.46"/>
    <n v="21.47"/>
    <n v="27.990000000000002"/>
    <n v="0.5659118479579458"/>
    <n v="2026"/>
    <s v="Q3"/>
    <n v="8"/>
    <x v="7"/>
  </r>
  <r>
    <s v="05161"/>
    <x v="212"/>
    <x v="0"/>
    <x v="15"/>
    <x v="0"/>
    <x v="1"/>
    <x v="0"/>
    <x v="6"/>
    <n v="1"/>
    <n v="41.25"/>
    <n v="0.05"/>
    <n v="16.98"/>
    <n v="39.1875"/>
    <n v="16.98"/>
    <n v="22.2075"/>
    <n v="0.56669856459330148"/>
    <n v="2026"/>
    <s v="Q3"/>
    <n v="8"/>
    <x v="7"/>
  </r>
  <r>
    <s v="00590"/>
    <x v="213"/>
    <x v="2"/>
    <x v="5"/>
    <x v="0"/>
    <x v="0"/>
    <x v="2"/>
    <x v="15"/>
    <n v="4"/>
    <n v="133.65"/>
    <n v="0"/>
    <n v="66"/>
    <n v="534.6"/>
    <n v="264"/>
    <n v="270.60000000000002"/>
    <n v="0.50617283950617287"/>
    <n v="2026"/>
    <s v="Q3"/>
    <n v="8"/>
    <x v="7"/>
  </r>
  <r>
    <s v="01599"/>
    <x v="213"/>
    <x v="3"/>
    <x v="4"/>
    <x v="0"/>
    <x v="0"/>
    <x v="3"/>
    <x v="7"/>
    <n v="2"/>
    <n v="200.45"/>
    <n v="0.05"/>
    <n v="105.42"/>
    <n v="380.85499999999996"/>
    <n v="210.84"/>
    <n v="170.01499999999996"/>
    <n v="0.44640348689133652"/>
    <n v="2026"/>
    <s v="Q3"/>
    <n v="8"/>
    <x v="7"/>
  </r>
  <r>
    <s v="01665"/>
    <x v="213"/>
    <x v="0"/>
    <x v="0"/>
    <x v="3"/>
    <x v="0"/>
    <x v="0"/>
    <x v="4"/>
    <n v="2"/>
    <n v="51.87"/>
    <n v="0.05"/>
    <n v="21.98"/>
    <n v="98.552999999999997"/>
    <n v="43.96"/>
    <n v="54.592999999999996"/>
    <n v="0.55394559272675614"/>
    <n v="2026"/>
    <s v="Q3"/>
    <n v="8"/>
    <x v="7"/>
  </r>
  <r>
    <s v="02409"/>
    <x v="213"/>
    <x v="3"/>
    <x v="13"/>
    <x v="0"/>
    <x v="0"/>
    <x v="3"/>
    <x v="13"/>
    <n v="1"/>
    <n v="83.6"/>
    <n v="0.05"/>
    <n v="38.51"/>
    <n v="79.419999999999987"/>
    <n v="38.51"/>
    <n v="40.909999999999989"/>
    <n v="0.51510954419541677"/>
    <n v="2026"/>
    <s v="Q3"/>
    <n v="8"/>
    <x v="7"/>
  </r>
  <r>
    <s v="02936"/>
    <x v="213"/>
    <x v="2"/>
    <x v="16"/>
    <x v="0"/>
    <x v="1"/>
    <x v="2"/>
    <x v="2"/>
    <n v="1"/>
    <n v="35.74"/>
    <n v="0"/>
    <n v="13.49"/>
    <n v="35.74"/>
    <n v="13.49"/>
    <n v="22.25"/>
    <n v="0.62255176273083379"/>
    <n v="2026"/>
    <s v="Q3"/>
    <n v="8"/>
    <x v="7"/>
  </r>
  <r>
    <s v="03397"/>
    <x v="213"/>
    <x v="3"/>
    <x v="4"/>
    <x v="0"/>
    <x v="0"/>
    <x v="0"/>
    <x v="0"/>
    <n v="1"/>
    <n v="79.849999999999994"/>
    <n v="0.1"/>
    <n v="43.11"/>
    <n v="71.864999999999995"/>
    <n v="43.11"/>
    <n v="28.754999999999995"/>
    <n v="0.40012523481527862"/>
    <n v="2026"/>
    <s v="Q3"/>
    <n v="8"/>
    <x v="7"/>
  </r>
  <r>
    <s v="04556"/>
    <x v="213"/>
    <x v="0"/>
    <x v="15"/>
    <x v="0"/>
    <x v="0"/>
    <x v="2"/>
    <x v="9"/>
    <n v="2"/>
    <n v="46.44"/>
    <n v="0"/>
    <n v="18.489999999999998"/>
    <n v="92.88"/>
    <n v="36.979999999999997"/>
    <n v="55.9"/>
    <n v="0.60185185185185186"/>
    <n v="2026"/>
    <s v="Q3"/>
    <n v="8"/>
    <x v="7"/>
  </r>
  <r>
    <s v="04614"/>
    <x v="213"/>
    <x v="3"/>
    <x v="8"/>
    <x v="2"/>
    <x v="0"/>
    <x v="0"/>
    <x v="4"/>
    <n v="2"/>
    <n v="50.44"/>
    <n v="0"/>
    <n v="22.99"/>
    <n v="100.88"/>
    <n v="45.98"/>
    <n v="54.9"/>
    <n v="0.54421094369547984"/>
    <n v="2026"/>
    <s v="Q3"/>
    <n v="8"/>
    <x v="7"/>
  </r>
  <r>
    <s v="04999"/>
    <x v="213"/>
    <x v="3"/>
    <x v="8"/>
    <x v="0"/>
    <x v="0"/>
    <x v="0"/>
    <x v="0"/>
    <n v="2"/>
    <n v="81.38"/>
    <n v="0"/>
    <n v="42.19"/>
    <n v="162.76"/>
    <n v="84.38"/>
    <n v="78.38"/>
    <n v="0.4815679528139592"/>
    <n v="2026"/>
    <s v="Q3"/>
    <n v="8"/>
    <x v="7"/>
  </r>
  <r>
    <s v="00207"/>
    <x v="214"/>
    <x v="2"/>
    <x v="16"/>
    <x v="0"/>
    <x v="0"/>
    <x v="4"/>
    <x v="10"/>
    <n v="1"/>
    <n v="41.3"/>
    <n v="0"/>
    <n v="14.52"/>
    <n v="41.3"/>
    <n v="14.52"/>
    <n v="26.779999999999998"/>
    <n v="0.64842615012106541"/>
    <n v="2026"/>
    <s v="Q3"/>
    <n v="8"/>
    <x v="7"/>
  </r>
  <r>
    <s v="00295"/>
    <x v="214"/>
    <x v="3"/>
    <x v="8"/>
    <x v="3"/>
    <x v="0"/>
    <x v="2"/>
    <x v="2"/>
    <n v="2"/>
    <n v="36.15"/>
    <n v="0.1"/>
    <n v="13.19"/>
    <n v="65.069999999999993"/>
    <n v="26.38"/>
    <n v="38.69"/>
    <n v="0.59459044106347014"/>
    <n v="2026"/>
    <s v="Q3"/>
    <n v="8"/>
    <x v="7"/>
  </r>
  <r>
    <s v="00657"/>
    <x v="214"/>
    <x v="1"/>
    <x v="12"/>
    <x v="0"/>
    <x v="0"/>
    <x v="2"/>
    <x v="15"/>
    <n v="3"/>
    <n v="132.59"/>
    <n v="0.1"/>
    <n v="66.040000000000006"/>
    <n v="357.99299999999999"/>
    <n v="198.12"/>
    <n v="159.87299999999999"/>
    <n v="0.44658135773604507"/>
    <n v="2026"/>
    <s v="Q3"/>
    <n v="8"/>
    <x v="7"/>
  </r>
  <r>
    <s v="00694"/>
    <x v="214"/>
    <x v="2"/>
    <x v="3"/>
    <x v="0"/>
    <x v="1"/>
    <x v="1"/>
    <x v="3"/>
    <n v="3"/>
    <n v="144"/>
    <n v="0"/>
    <n v="78.89"/>
    <n v="432"/>
    <n v="236.67000000000002"/>
    <n v="195.32999999999998"/>
    <n v="0.45215277777777774"/>
    <n v="2026"/>
    <s v="Q3"/>
    <n v="8"/>
    <x v="7"/>
  </r>
  <r>
    <s v="01187"/>
    <x v="214"/>
    <x v="0"/>
    <x v="0"/>
    <x v="0"/>
    <x v="0"/>
    <x v="2"/>
    <x v="9"/>
    <n v="2"/>
    <n v="45.45"/>
    <n v="0.05"/>
    <n v="18.829999999999998"/>
    <n v="86.355000000000004"/>
    <n v="37.659999999999997"/>
    <n v="48.695000000000007"/>
    <n v="0.56389323142840608"/>
    <n v="2026"/>
    <s v="Q3"/>
    <n v="8"/>
    <x v="7"/>
  </r>
  <r>
    <s v="01915"/>
    <x v="214"/>
    <x v="1"/>
    <x v="6"/>
    <x v="0"/>
    <x v="0"/>
    <x v="0"/>
    <x v="6"/>
    <n v="1"/>
    <n v="41.16"/>
    <n v="0.05"/>
    <n v="16.66"/>
    <n v="39.101999999999997"/>
    <n v="16.66"/>
    <n v="22.441999999999997"/>
    <n v="0.57393483709273174"/>
    <n v="2026"/>
    <s v="Q3"/>
    <n v="8"/>
    <x v="7"/>
  </r>
  <r>
    <s v="02156"/>
    <x v="214"/>
    <x v="0"/>
    <x v="0"/>
    <x v="2"/>
    <x v="0"/>
    <x v="2"/>
    <x v="18"/>
    <n v="1"/>
    <n v="162.78"/>
    <n v="0"/>
    <n v="85.08"/>
    <n v="162.78"/>
    <n v="85.08"/>
    <n v="77.7"/>
    <n v="0.47733136748986366"/>
    <n v="2026"/>
    <s v="Q3"/>
    <n v="8"/>
    <x v="7"/>
  </r>
  <r>
    <s v="02539"/>
    <x v="214"/>
    <x v="2"/>
    <x v="16"/>
    <x v="2"/>
    <x v="1"/>
    <x v="0"/>
    <x v="0"/>
    <n v="1"/>
    <n v="80.040000000000006"/>
    <n v="0.1"/>
    <n v="41.88"/>
    <n v="72.036000000000001"/>
    <n v="41.88"/>
    <n v="30.155999999999999"/>
    <n v="0.41862402132267196"/>
    <n v="2026"/>
    <s v="Q3"/>
    <n v="8"/>
    <x v="7"/>
  </r>
  <r>
    <s v="03803"/>
    <x v="214"/>
    <x v="2"/>
    <x v="5"/>
    <x v="0"/>
    <x v="1"/>
    <x v="1"/>
    <x v="1"/>
    <n v="1"/>
    <n v="90.21"/>
    <n v="0"/>
    <n v="46.31"/>
    <n v="90.21"/>
    <n v="46.31"/>
    <n v="43.899999999999991"/>
    <n v="0.48664227912648261"/>
    <n v="2026"/>
    <s v="Q3"/>
    <n v="8"/>
    <x v="7"/>
  </r>
  <r>
    <s v="00100"/>
    <x v="215"/>
    <x v="0"/>
    <x v="9"/>
    <x v="2"/>
    <x v="2"/>
    <x v="2"/>
    <x v="15"/>
    <n v="1"/>
    <n v="133.6"/>
    <n v="0.1"/>
    <n v="67.3"/>
    <n v="120.24"/>
    <n v="67.3"/>
    <n v="52.94"/>
    <n v="0.44028609447771122"/>
    <n v="2026"/>
    <s v="Q3"/>
    <n v="8"/>
    <x v="7"/>
  </r>
  <r>
    <s v="00118"/>
    <x v="215"/>
    <x v="3"/>
    <x v="4"/>
    <x v="0"/>
    <x v="0"/>
    <x v="2"/>
    <x v="9"/>
    <n v="1"/>
    <n v="47.53"/>
    <n v="0"/>
    <n v="18.04"/>
    <n v="47.53"/>
    <n v="18.04"/>
    <n v="29.490000000000002"/>
    <n v="0.62045024195245113"/>
    <n v="2026"/>
    <s v="Q3"/>
    <n v="8"/>
    <x v="7"/>
  </r>
  <r>
    <s v="00220"/>
    <x v="215"/>
    <x v="0"/>
    <x v="15"/>
    <x v="0"/>
    <x v="0"/>
    <x v="2"/>
    <x v="9"/>
    <n v="2"/>
    <n v="46.71"/>
    <n v="0"/>
    <n v="18.41"/>
    <n v="93.42"/>
    <n v="36.82"/>
    <n v="56.6"/>
    <n v="0.60586598158852489"/>
    <n v="2026"/>
    <s v="Q3"/>
    <n v="8"/>
    <x v="7"/>
  </r>
  <r>
    <s v="01145"/>
    <x v="215"/>
    <x v="2"/>
    <x v="16"/>
    <x v="3"/>
    <x v="1"/>
    <x v="3"/>
    <x v="7"/>
    <n v="1"/>
    <n v="197.26"/>
    <n v="0"/>
    <n v="104.09"/>
    <n v="197.26"/>
    <n v="104.09"/>
    <n v="93.169999999999987"/>
    <n v="0.47232079488999285"/>
    <n v="2026"/>
    <s v="Q3"/>
    <n v="8"/>
    <x v="7"/>
  </r>
  <r>
    <s v="01289"/>
    <x v="215"/>
    <x v="2"/>
    <x v="16"/>
    <x v="3"/>
    <x v="1"/>
    <x v="1"/>
    <x v="17"/>
    <n v="1"/>
    <n v="70.56"/>
    <n v="0"/>
    <n v="32.11"/>
    <n v="70.56"/>
    <n v="32.11"/>
    <n v="38.450000000000003"/>
    <n v="0.54492630385487528"/>
    <n v="2026"/>
    <s v="Q3"/>
    <n v="8"/>
    <x v="7"/>
  </r>
  <r>
    <s v="01411"/>
    <x v="215"/>
    <x v="1"/>
    <x v="12"/>
    <x v="0"/>
    <x v="2"/>
    <x v="4"/>
    <x v="14"/>
    <n v="1"/>
    <n v="36.58"/>
    <n v="0"/>
    <n v="13.98"/>
    <n v="36.58"/>
    <n v="13.98"/>
    <n v="22.599999999999998"/>
    <n v="0.61782394751230174"/>
    <n v="2026"/>
    <s v="Q3"/>
    <n v="8"/>
    <x v="7"/>
  </r>
  <r>
    <s v="01799"/>
    <x v="215"/>
    <x v="3"/>
    <x v="13"/>
    <x v="1"/>
    <x v="2"/>
    <x v="0"/>
    <x v="0"/>
    <n v="4"/>
    <n v="82.98"/>
    <n v="0.05"/>
    <n v="43.79"/>
    <n v="315.32400000000001"/>
    <n v="175.16"/>
    <n v="140.16400000000002"/>
    <n v="0.44450787126891711"/>
    <n v="2026"/>
    <s v="Q3"/>
    <n v="8"/>
    <x v="7"/>
  </r>
  <r>
    <s v="01871"/>
    <x v="215"/>
    <x v="0"/>
    <x v="0"/>
    <x v="0"/>
    <x v="1"/>
    <x v="0"/>
    <x v="6"/>
    <n v="1"/>
    <n v="41.25"/>
    <n v="0"/>
    <n v="17.02"/>
    <n v="41.25"/>
    <n v="17.02"/>
    <n v="24.23"/>
    <n v="0.58739393939393936"/>
    <n v="2026"/>
    <s v="Q3"/>
    <n v="8"/>
    <x v="7"/>
  </r>
  <r>
    <s v="04180"/>
    <x v="215"/>
    <x v="2"/>
    <x v="3"/>
    <x v="0"/>
    <x v="0"/>
    <x v="0"/>
    <x v="8"/>
    <n v="1"/>
    <n v="101.37"/>
    <n v="0"/>
    <n v="51.56"/>
    <n v="101.37"/>
    <n v="51.56"/>
    <n v="49.81"/>
    <n v="0.49136825490776365"/>
    <n v="2026"/>
    <s v="Q3"/>
    <n v="8"/>
    <x v="7"/>
  </r>
  <r>
    <s v="04338"/>
    <x v="215"/>
    <x v="2"/>
    <x v="16"/>
    <x v="0"/>
    <x v="0"/>
    <x v="3"/>
    <x v="5"/>
    <n v="1"/>
    <n v="340.66"/>
    <n v="0.05"/>
    <n v="194.13"/>
    <n v="323.62700000000001"/>
    <n v="194.13"/>
    <n v="129.49700000000001"/>
    <n v="0.40014275693931595"/>
    <n v="2026"/>
    <s v="Q3"/>
    <n v="8"/>
    <x v="7"/>
  </r>
  <r>
    <s v="04463"/>
    <x v="215"/>
    <x v="2"/>
    <x v="2"/>
    <x v="3"/>
    <x v="2"/>
    <x v="0"/>
    <x v="4"/>
    <n v="1"/>
    <n v="50.43"/>
    <n v="0.15"/>
    <n v="22.94"/>
    <n v="42.865499999999997"/>
    <n v="22.94"/>
    <n v="19.925499999999996"/>
    <n v="0.46483768998378644"/>
    <n v="2026"/>
    <s v="Q3"/>
    <n v="8"/>
    <x v="7"/>
  </r>
  <r>
    <s v="00382"/>
    <x v="216"/>
    <x v="3"/>
    <x v="8"/>
    <x v="0"/>
    <x v="1"/>
    <x v="4"/>
    <x v="10"/>
    <n v="1"/>
    <n v="40.42"/>
    <n v="0.05"/>
    <n v="14.33"/>
    <n v="38.399000000000001"/>
    <n v="14.33"/>
    <n v="24.069000000000003"/>
    <n v="0.62681319826037141"/>
    <n v="2026"/>
    <s v="Q3"/>
    <n v="8"/>
    <x v="7"/>
  </r>
  <r>
    <s v="01011"/>
    <x v="216"/>
    <x v="0"/>
    <x v="0"/>
    <x v="0"/>
    <x v="1"/>
    <x v="0"/>
    <x v="4"/>
    <n v="1"/>
    <n v="51.81"/>
    <n v="0.05"/>
    <n v="22.28"/>
    <n v="49.219499999999996"/>
    <n v="22.28"/>
    <n v="26.939499999999995"/>
    <n v="0.54733388189640275"/>
    <n v="2026"/>
    <s v="Q3"/>
    <n v="8"/>
    <x v="7"/>
  </r>
  <r>
    <s v="01148"/>
    <x v="216"/>
    <x v="2"/>
    <x v="2"/>
    <x v="2"/>
    <x v="1"/>
    <x v="4"/>
    <x v="14"/>
    <n v="3"/>
    <n v="35.9"/>
    <n v="0"/>
    <n v="14.11"/>
    <n v="107.69999999999999"/>
    <n v="42.33"/>
    <n v="65.36999999999999"/>
    <n v="0.60696378830083564"/>
    <n v="2026"/>
    <s v="Q3"/>
    <n v="8"/>
    <x v="7"/>
  </r>
  <r>
    <s v="01397"/>
    <x v="216"/>
    <x v="1"/>
    <x v="14"/>
    <x v="2"/>
    <x v="2"/>
    <x v="1"/>
    <x v="1"/>
    <n v="2"/>
    <n v="90.27"/>
    <n v="0.05"/>
    <n v="46.38"/>
    <n v="171.51299999999998"/>
    <n v="92.76"/>
    <n v="78.752999999999972"/>
    <n v="0.45916636056742044"/>
    <n v="2026"/>
    <s v="Q3"/>
    <n v="8"/>
    <x v="7"/>
  </r>
  <r>
    <s v="02252"/>
    <x v="216"/>
    <x v="1"/>
    <x v="11"/>
    <x v="0"/>
    <x v="1"/>
    <x v="0"/>
    <x v="4"/>
    <n v="1"/>
    <n v="49.68"/>
    <n v="0.05"/>
    <n v="22.02"/>
    <n v="47.195999999999998"/>
    <n v="22.02"/>
    <n v="25.175999999999998"/>
    <n v="0.53343503686753113"/>
    <n v="2026"/>
    <s v="Q3"/>
    <n v="8"/>
    <x v="7"/>
  </r>
  <r>
    <s v="02415"/>
    <x v="216"/>
    <x v="1"/>
    <x v="12"/>
    <x v="0"/>
    <x v="1"/>
    <x v="2"/>
    <x v="15"/>
    <n v="2"/>
    <n v="131.25"/>
    <n v="0.05"/>
    <n v="65.42"/>
    <n v="249.375"/>
    <n v="130.84"/>
    <n v="118.535"/>
    <n v="0.47532832080200499"/>
    <n v="2026"/>
    <s v="Q3"/>
    <n v="8"/>
    <x v="7"/>
  </r>
  <r>
    <s v="02525"/>
    <x v="216"/>
    <x v="3"/>
    <x v="4"/>
    <x v="2"/>
    <x v="1"/>
    <x v="4"/>
    <x v="14"/>
    <n v="2"/>
    <n v="36.78"/>
    <n v="0.05"/>
    <n v="13.85"/>
    <n v="69.882000000000005"/>
    <n v="27.7"/>
    <n v="42.182000000000002"/>
    <n v="0.60361752668784519"/>
    <n v="2026"/>
    <s v="Q3"/>
    <n v="8"/>
    <x v="7"/>
  </r>
  <r>
    <s v="02652"/>
    <x v="216"/>
    <x v="2"/>
    <x v="2"/>
    <x v="2"/>
    <x v="0"/>
    <x v="0"/>
    <x v="0"/>
    <n v="1"/>
    <n v="80.790000000000006"/>
    <n v="0.1"/>
    <n v="43.65"/>
    <n v="72.711000000000013"/>
    <n v="43.65"/>
    <n v="29.061000000000014"/>
    <n v="0.39967817799232591"/>
    <n v="2026"/>
    <s v="Q3"/>
    <n v="8"/>
    <x v="7"/>
  </r>
  <r>
    <s v="04035"/>
    <x v="216"/>
    <x v="0"/>
    <x v="9"/>
    <x v="0"/>
    <x v="0"/>
    <x v="0"/>
    <x v="6"/>
    <n v="2"/>
    <n v="40.53"/>
    <n v="0.05"/>
    <n v="17.100000000000001"/>
    <n v="77.007000000000005"/>
    <n v="34.200000000000003"/>
    <n v="42.807000000000002"/>
    <n v="0.55588452997779425"/>
    <n v="2026"/>
    <s v="Q3"/>
    <n v="8"/>
    <x v="7"/>
  </r>
  <r>
    <s v="04377"/>
    <x v="216"/>
    <x v="2"/>
    <x v="2"/>
    <x v="3"/>
    <x v="1"/>
    <x v="0"/>
    <x v="0"/>
    <n v="2"/>
    <n v="81.66"/>
    <n v="0"/>
    <n v="42.11"/>
    <n v="163.32"/>
    <n v="84.22"/>
    <n v="79.099999999999994"/>
    <n v="0.48432525104090129"/>
    <n v="2026"/>
    <s v="Q3"/>
    <n v="8"/>
    <x v="7"/>
  </r>
  <r>
    <s v="04734"/>
    <x v="216"/>
    <x v="1"/>
    <x v="12"/>
    <x v="3"/>
    <x v="0"/>
    <x v="1"/>
    <x v="3"/>
    <n v="1"/>
    <n v="146.55000000000001"/>
    <n v="0"/>
    <n v="78.8"/>
    <n v="146.55000000000001"/>
    <n v="78.8"/>
    <n v="67.750000000000014"/>
    <n v="0.46229955646537024"/>
    <n v="2026"/>
    <s v="Q3"/>
    <n v="8"/>
    <x v="7"/>
  </r>
  <r>
    <s v="04892"/>
    <x v="216"/>
    <x v="1"/>
    <x v="1"/>
    <x v="2"/>
    <x v="0"/>
    <x v="2"/>
    <x v="18"/>
    <n v="2"/>
    <n v="161.75"/>
    <n v="0.1"/>
    <n v="85.85"/>
    <n v="291.15000000000003"/>
    <n v="171.7"/>
    <n v="119.45000000000005"/>
    <n v="0.41026962047054794"/>
    <n v="2026"/>
    <s v="Q3"/>
    <n v="8"/>
    <x v="7"/>
  </r>
  <r>
    <s v="05059"/>
    <x v="216"/>
    <x v="1"/>
    <x v="1"/>
    <x v="3"/>
    <x v="0"/>
    <x v="3"/>
    <x v="19"/>
    <n v="2"/>
    <n v="122.47"/>
    <n v="0"/>
    <n v="59.73"/>
    <n v="244.94"/>
    <n v="119.46"/>
    <n v="125.48"/>
    <n v="0.5122887237690863"/>
    <n v="2026"/>
    <s v="Q3"/>
    <n v="8"/>
    <x v="7"/>
  </r>
  <r>
    <s v="00835"/>
    <x v="217"/>
    <x v="3"/>
    <x v="7"/>
    <x v="3"/>
    <x v="0"/>
    <x v="1"/>
    <x v="17"/>
    <n v="3"/>
    <n v="70.930000000000007"/>
    <n v="0"/>
    <n v="32.9"/>
    <n v="212.79000000000002"/>
    <n v="98.699999999999989"/>
    <n v="114.09000000000003"/>
    <n v="0.53616241364725792"/>
    <n v="2026"/>
    <s v="Q3"/>
    <n v="8"/>
    <x v="7"/>
  </r>
  <r>
    <s v="01104"/>
    <x v="217"/>
    <x v="0"/>
    <x v="15"/>
    <x v="0"/>
    <x v="0"/>
    <x v="3"/>
    <x v="7"/>
    <n v="1"/>
    <n v="191.44"/>
    <n v="0"/>
    <n v="102.13"/>
    <n v="191.44"/>
    <n v="102.13"/>
    <n v="89.31"/>
    <n v="0.46651692436272463"/>
    <n v="2026"/>
    <s v="Q3"/>
    <n v="8"/>
    <x v="7"/>
  </r>
  <r>
    <s v="01976"/>
    <x v="217"/>
    <x v="3"/>
    <x v="8"/>
    <x v="0"/>
    <x v="0"/>
    <x v="0"/>
    <x v="0"/>
    <n v="2"/>
    <n v="82.92"/>
    <n v="0"/>
    <n v="41.64"/>
    <n v="165.84"/>
    <n v="83.28"/>
    <n v="82.56"/>
    <n v="0.49782923299565845"/>
    <n v="2026"/>
    <s v="Q3"/>
    <n v="8"/>
    <x v="7"/>
  </r>
  <r>
    <s v="02596"/>
    <x v="217"/>
    <x v="2"/>
    <x v="3"/>
    <x v="2"/>
    <x v="0"/>
    <x v="3"/>
    <x v="13"/>
    <n v="1"/>
    <n v="82.82"/>
    <n v="0"/>
    <n v="38.83"/>
    <n v="82.82"/>
    <n v="38.83"/>
    <n v="43.989999999999995"/>
    <n v="0.53115189567737264"/>
    <n v="2026"/>
    <s v="Q3"/>
    <n v="8"/>
    <x v="7"/>
  </r>
  <r>
    <s v="02693"/>
    <x v="217"/>
    <x v="3"/>
    <x v="8"/>
    <x v="0"/>
    <x v="1"/>
    <x v="3"/>
    <x v="5"/>
    <n v="1"/>
    <n v="335.26"/>
    <n v="0.05"/>
    <n v="193.73"/>
    <n v="318.49699999999996"/>
    <n v="193.73"/>
    <n v="124.76699999999997"/>
    <n v="0.39173681384754011"/>
    <n v="2026"/>
    <s v="Q3"/>
    <n v="8"/>
    <x v="7"/>
  </r>
  <r>
    <s v="03045"/>
    <x v="217"/>
    <x v="2"/>
    <x v="16"/>
    <x v="3"/>
    <x v="2"/>
    <x v="2"/>
    <x v="9"/>
    <n v="1"/>
    <n v="47.19"/>
    <n v="0.05"/>
    <n v="18.11"/>
    <n v="44.830499999999994"/>
    <n v="18.11"/>
    <n v="26.720499999999994"/>
    <n v="0.59603395010093574"/>
    <n v="2026"/>
    <s v="Q3"/>
    <n v="8"/>
    <x v="7"/>
  </r>
  <r>
    <s v="03340"/>
    <x v="217"/>
    <x v="2"/>
    <x v="16"/>
    <x v="3"/>
    <x v="0"/>
    <x v="1"/>
    <x v="1"/>
    <n v="3"/>
    <n v="91.57"/>
    <n v="0"/>
    <n v="44.52"/>
    <n v="274.70999999999998"/>
    <n v="133.56"/>
    <n v="141.14999999999998"/>
    <n v="0.51381456808998571"/>
    <n v="2026"/>
    <s v="Q3"/>
    <n v="8"/>
    <x v="7"/>
  </r>
  <r>
    <s v="03553"/>
    <x v="217"/>
    <x v="3"/>
    <x v="13"/>
    <x v="0"/>
    <x v="1"/>
    <x v="1"/>
    <x v="11"/>
    <n v="4"/>
    <n v="154.41999999999999"/>
    <n v="0"/>
    <n v="77.86"/>
    <n v="617.67999999999995"/>
    <n v="311.44"/>
    <n v="306.23999999999995"/>
    <n v="0.49579070068643954"/>
    <n v="2026"/>
    <s v="Q3"/>
    <n v="8"/>
    <x v="7"/>
  </r>
  <r>
    <s v="03807"/>
    <x v="217"/>
    <x v="0"/>
    <x v="0"/>
    <x v="3"/>
    <x v="0"/>
    <x v="0"/>
    <x v="4"/>
    <n v="2"/>
    <n v="49.91"/>
    <n v="0.05"/>
    <n v="21.86"/>
    <n v="94.828999999999994"/>
    <n v="43.72"/>
    <n v="51.108999999999995"/>
    <n v="0.53895960096594919"/>
    <n v="2026"/>
    <s v="Q3"/>
    <n v="8"/>
    <x v="7"/>
  </r>
  <r>
    <s v="04061"/>
    <x v="217"/>
    <x v="3"/>
    <x v="8"/>
    <x v="3"/>
    <x v="0"/>
    <x v="1"/>
    <x v="1"/>
    <n v="1"/>
    <n v="91.58"/>
    <n v="0.1"/>
    <n v="44.87"/>
    <n v="82.421999999999997"/>
    <n v="44.87"/>
    <n v="37.552"/>
    <n v="0.45560651282424597"/>
    <n v="2026"/>
    <s v="Q3"/>
    <n v="8"/>
    <x v="7"/>
  </r>
  <r>
    <s v="04645"/>
    <x v="217"/>
    <x v="2"/>
    <x v="10"/>
    <x v="0"/>
    <x v="1"/>
    <x v="4"/>
    <x v="10"/>
    <n v="3"/>
    <n v="41.11"/>
    <n v="0"/>
    <n v="14.49"/>
    <n v="123.33"/>
    <n v="43.47"/>
    <n v="79.86"/>
    <n v="0.64753101435173921"/>
    <n v="2026"/>
    <s v="Q3"/>
    <n v="8"/>
    <x v="7"/>
  </r>
  <r>
    <s v="05104"/>
    <x v="217"/>
    <x v="1"/>
    <x v="12"/>
    <x v="0"/>
    <x v="0"/>
    <x v="2"/>
    <x v="2"/>
    <n v="4"/>
    <n v="35.9"/>
    <n v="0"/>
    <n v="13.49"/>
    <n v="143.6"/>
    <n v="53.96"/>
    <n v="89.639999999999986"/>
    <n v="0.62423398328690805"/>
    <n v="2026"/>
    <s v="Q3"/>
    <n v="8"/>
    <x v="7"/>
  </r>
  <r>
    <s v="00813"/>
    <x v="218"/>
    <x v="2"/>
    <x v="16"/>
    <x v="0"/>
    <x v="0"/>
    <x v="4"/>
    <x v="14"/>
    <n v="1"/>
    <n v="36.33"/>
    <n v="0.05"/>
    <n v="13.78"/>
    <n v="34.513499999999993"/>
    <n v="13.78"/>
    <n v="20.733499999999992"/>
    <n v="0.60073594390600771"/>
    <n v="2026"/>
    <s v="Q3"/>
    <n v="8"/>
    <x v="7"/>
  </r>
  <r>
    <s v="00836"/>
    <x v="218"/>
    <x v="1"/>
    <x v="14"/>
    <x v="3"/>
    <x v="1"/>
    <x v="2"/>
    <x v="9"/>
    <n v="5"/>
    <n v="45.94"/>
    <n v="0.05"/>
    <n v="18.059999999999999"/>
    <n v="218.21499999999997"/>
    <n v="90.3"/>
    <n v="127.91499999999998"/>
    <n v="0.5861879339183832"/>
    <n v="2026"/>
    <s v="Q3"/>
    <n v="8"/>
    <x v="7"/>
  </r>
  <r>
    <s v="01266"/>
    <x v="218"/>
    <x v="0"/>
    <x v="15"/>
    <x v="2"/>
    <x v="0"/>
    <x v="4"/>
    <x v="14"/>
    <n v="1"/>
    <n v="36.630000000000003"/>
    <n v="0"/>
    <n v="13.7"/>
    <n v="36.630000000000003"/>
    <n v="13.7"/>
    <n v="22.930000000000003"/>
    <n v="0.62598962598962604"/>
    <n v="2026"/>
    <s v="Q3"/>
    <n v="8"/>
    <x v="7"/>
  </r>
  <r>
    <s v="02201"/>
    <x v="218"/>
    <x v="1"/>
    <x v="1"/>
    <x v="0"/>
    <x v="0"/>
    <x v="1"/>
    <x v="3"/>
    <n v="1"/>
    <n v="141.38"/>
    <n v="0.05"/>
    <n v="77.14"/>
    <n v="134.31099999999998"/>
    <n v="77.14"/>
    <n v="57.170999999999978"/>
    <n v="0.42566133823737434"/>
    <n v="2026"/>
    <s v="Q3"/>
    <n v="8"/>
    <x v="7"/>
  </r>
  <r>
    <s v="02382"/>
    <x v="218"/>
    <x v="1"/>
    <x v="14"/>
    <x v="2"/>
    <x v="0"/>
    <x v="3"/>
    <x v="5"/>
    <n v="3"/>
    <n v="343.45"/>
    <n v="0.05"/>
    <n v="195.73"/>
    <n v="978.83249999999987"/>
    <n v="587.18999999999994"/>
    <n v="391.64249999999993"/>
    <n v="0.40011186796515236"/>
    <n v="2026"/>
    <s v="Q3"/>
    <n v="8"/>
    <x v="7"/>
  </r>
  <r>
    <s v="01227"/>
    <x v="219"/>
    <x v="3"/>
    <x v="8"/>
    <x v="0"/>
    <x v="0"/>
    <x v="0"/>
    <x v="8"/>
    <n v="1"/>
    <n v="104.69"/>
    <n v="0"/>
    <n v="49.06"/>
    <n v="104.69"/>
    <n v="49.06"/>
    <n v="55.629999999999995"/>
    <n v="0.53137835514375775"/>
    <n v="2026"/>
    <s v="Q3"/>
    <n v="8"/>
    <x v="7"/>
  </r>
  <r>
    <s v="01843"/>
    <x v="219"/>
    <x v="3"/>
    <x v="8"/>
    <x v="0"/>
    <x v="1"/>
    <x v="3"/>
    <x v="5"/>
    <n v="2"/>
    <n v="341.23"/>
    <n v="0.05"/>
    <n v="192.5"/>
    <n v="648.33699999999999"/>
    <n v="385"/>
    <n v="263.33699999999999"/>
    <n v="0.40617302421425894"/>
    <n v="2026"/>
    <s v="Q3"/>
    <n v="8"/>
    <x v="7"/>
  </r>
  <r>
    <s v="02369"/>
    <x v="219"/>
    <x v="3"/>
    <x v="8"/>
    <x v="2"/>
    <x v="1"/>
    <x v="3"/>
    <x v="19"/>
    <n v="1"/>
    <n v="125.95"/>
    <n v="0.05"/>
    <n v="61.9"/>
    <n v="119.6525"/>
    <n v="61.9"/>
    <n v="57.752500000000005"/>
    <n v="0.48266856104134892"/>
    <n v="2026"/>
    <s v="Q3"/>
    <n v="8"/>
    <x v="7"/>
  </r>
  <r>
    <s v="02386"/>
    <x v="219"/>
    <x v="1"/>
    <x v="1"/>
    <x v="0"/>
    <x v="0"/>
    <x v="1"/>
    <x v="1"/>
    <n v="6"/>
    <n v="91.9"/>
    <n v="0.05"/>
    <n v="44.69"/>
    <n v="523.83000000000004"/>
    <n v="268.14"/>
    <n v="255.69000000000005"/>
    <n v="0.48811637363266713"/>
    <n v="2026"/>
    <s v="Q3"/>
    <n v="8"/>
    <x v="7"/>
  </r>
  <r>
    <s v="02579"/>
    <x v="219"/>
    <x v="3"/>
    <x v="8"/>
    <x v="2"/>
    <x v="0"/>
    <x v="3"/>
    <x v="13"/>
    <n v="1"/>
    <n v="81.22"/>
    <n v="0"/>
    <n v="39.18"/>
    <n v="81.22"/>
    <n v="39.18"/>
    <n v="42.04"/>
    <n v="0.51760650086185667"/>
    <n v="2026"/>
    <s v="Q3"/>
    <n v="8"/>
    <x v="7"/>
  </r>
  <r>
    <s v="03075"/>
    <x v="219"/>
    <x v="0"/>
    <x v="0"/>
    <x v="0"/>
    <x v="2"/>
    <x v="1"/>
    <x v="17"/>
    <n v="2"/>
    <n v="72.31"/>
    <n v="0"/>
    <n v="31.75"/>
    <n v="144.62"/>
    <n v="63.5"/>
    <n v="81.12"/>
    <n v="0.56091826856589688"/>
    <n v="2026"/>
    <s v="Q3"/>
    <n v="8"/>
    <x v="7"/>
  </r>
  <r>
    <s v="03982"/>
    <x v="219"/>
    <x v="2"/>
    <x v="2"/>
    <x v="2"/>
    <x v="0"/>
    <x v="3"/>
    <x v="13"/>
    <n v="1"/>
    <n v="79.989999999999995"/>
    <n v="0.05"/>
    <n v="40.25"/>
    <n v="75.990499999999997"/>
    <n v="40.25"/>
    <n v="35.740499999999997"/>
    <n v="0.47032852790809376"/>
    <n v="2026"/>
    <s v="Q3"/>
    <n v="8"/>
    <x v="7"/>
  </r>
  <r>
    <s v="04530"/>
    <x v="219"/>
    <x v="3"/>
    <x v="13"/>
    <x v="0"/>
    <x v="1"/>
    <x v="1"/>
    <x v="11"/>
    <n v="1"/>
    <n v="151.87"/>
    <n v="0.1"/>
    <n v="76.97"/>
    <n v="136.68300000000002"/>
    <n v="76.97"/>
    <n v="59.713000000000022"/>
    <n v="0.4368721786908395"/>
    <n v="2026"/>
    <s v="Q3"/>
    <n v="8"/>
    <x v="7"/>
  </r>
  <r>
    <s v="04641"/>
    <x v="219"/>
    <x v="3"/>
    <x v="8"/>
    <x v="3"/>
    <x v="1"/>
    <x v="1"/>
    <x v="11"/>
    <n v="1"/>
    <n v="156.55000000000001"/>
    <n v="0"/>
    <n v="80.430000000000007"/>
    <n v="156.55000000000001"/>
    <n v="80.430000000000007"/>
    <n v="76.12"/>
    <n v="0.48623442989460236"/>
    <n v="2026"/>
    <s v="Q3"/>
    <n v="8"/>
    <x v="7"/>
  </r>
  <r>
    <s v="04778"/>
    <x v="219"/>
    <x v="1"/>
    <x v="12"/>
    <x v="2"/>
    <x v="1"/>
    <x v="1"/>
    <x v="11"/>
    <n v="1"/>
    <n v="152.72"/>
    <n v="0"/>
    <n v="77.73"/>
    <n v="152.72"/>
    <n v="77.73"/>
    <n v="74.989999999999995"/>
    <n v="0.4910293347302252"/>
    <n v="2026"/>
    <s v="Q3"/>
    <n v="8"/>
    <x v="7"/>
  </r>
  <r>
    <s v="05132"/>
    <x v="219"/>
    <x v="1"/>
    <x v="12"/>
    <x v="0"/>
    <x v="2"/>
    <x v="0"/>
    <x v="6"/>
    <n v="1"/>
    <n v="40.51"/>
    <n v="0.05"/>
    <n v="16.29"/>
    <n v="38.484499999999997"/>
    <n v="16.29"/>
    <n v="22.194499999999998"/>
    <n v="0.57671270251659756"/>
    <n v="2026"/>
    <s v="Q3"/>
    <n v="8"/>
    <x v="7"/>
  </r>
  <r>
    <s v="00227"/>
    <x v="220"/>
    <x v="3"/>
    <x v="7"/>
    <x v="3"/>
    <x v="0"/>
    <x v="4"/>
    <x v="10"/>
    <n v="3"/>
    <n v="40.61"/>
    <n v="0"/>
    <n v="14.72"/>
    <n v="121.83"/>
    <n v="44.160000000000004"/>
    <n v="77.669999999999987"/>
    <n v="0.63752770253632096"/>
    <n v="2026"/>
    <s v="Q3"/>
    <n v="8"/>
    <x v="7"/>
  </r>
  <r>
    <s v="00390"/>
    <x v="220"/>
    <x v="2"/>
    <x v="5"/>
    <x v="2"/>
    <x v="1"/>
    <x v="1"/>
    <x v="1"/>
    <n v="1"/>
    <n v="93.41"/>
    <n v="0.05"/>
    <n v="44.7"/>
    <n v="88.739499999999992"/>
    <n v="44.7"/>
    <n v="44.03949999999999"/>
    <n v="0.49627843294136198"/>
    <n v="2026"/>
    <s v="Q3"/>
    <n v="8"/>
    <x v="7"/>
  </r>
  <r>
    <s v="00859"/>
    <x v="220"/>
    <x v="0"/>
    <x v="0"/>
    <x v="2"/>
    <x v="1"/>
    <x v="1"/>
    <x v="1"/>
    <n v="2"/>
    <n v="90.23"/>
    <n v="0"/>
    <n v="44.22"/>
    <n v="180.46"/>
    <n v="88.44"/>
    <n v="92.02000000000001"/>
    <n v="0.50991909564446414"/>
    <n v="2026"/>
    <s v="Q3"/>
    <n v="8"/>
    <x v="7"/>
  </r>
  <r>
    <s v="01468"/>
    <x v="220"/>
    <x v="1"/>
    <x v="11"/>
    <x v="2"/>
    <x v="0"/>
    <x v="0"/>
    <x v="4"/>
    <n v="1"/>
    <n v="51.75"/>
    <n v="0"/>
    <n v="22.36"/>
    <n v="51.75"/>
    <n v="22.36"/>
    <n v="29.39"/>
    <n v="0.56792270531400968"/>
    <n v="2026"/>
    <s v="Q3"/>
    <n v="8"/>
    <x v="7"/>
  </r>
  <r>
    <s v="02356"/>
    <x v="220"/>
    <x v="3"/>
    <x v="13"/>
    <x v="2"/>
    <x v="1"/>
    <x v="0"/>
    <x v="8"/>
    <n v="3"/>
    <n v="102.91"/>
    <n v="0.1"/>
    <n v="50.23"/>
    <n v="277.85700000000003"/>
    <n v="150.69"/>
    <n v="127.16700000000003"/>
    <n v="0.45767067232425318"/>
    <n v="2026"/>
    <s v="Q3"/>
    <n v="8"/>
    <x v="7"/>
  </r>
  <r>
    <s v="03556"/>
    <x v="220"/>
    <x v="2"/>
    <x v="16"/>
    <x v="0"/>
    <x v="1"/>
    <x v="0"/>
    <x v="0"/>
    <n v="4"/>
    <n v="82.63"/>
    <n v="0.1"/>
    <n v="43.78"/>
    <n v="297.46800000000002"/>
    <n v="175.12"/>
    <n v="122.34800000000001"/>
    <n v="0.41129802197211129"/>
    <n v="2026"/>
    <s v="Q3"/>
    <n v="8"/>
    <x v="7"/>
  </r>
  <r>
    <s v="00925"/>
    <x v="221"/>
    <x v="0"/>
    <x v="0"/>
    <x v="2"/>
    <x v="0"/>
    <x v="3"/>
    <x v="7"/>
    <n v="1"/>
    <n v="196.39"/>
    <n v="0"/>
    <n v="102.92"/>
    <n v="196.39"/>
    <n v="102.92"/>
    <n v="93.469999999999985"/>
    <n v="0.47594073017974436"/>
    <n v="2026"/>
    <s v="Q3"/>
    <n v="8"/>
    <x v="7"/>
  </r>
  <r>
    <s v="01563"/>
    <x v="221"/>
    <x v="2"/>
    <x v="10"/>
    <x v="3"/>
    <x v="2"/>
    <x v="2"/>
    <x v="2"/>
    <n v="2"/>
    <n v="36.25"/>
    <n v="0"/>
    <n v="13.77"/>
    <n v="72.5"/>
    <n v="27.54"/>
    <n v="44.96"/>
    <n v="0.62013793103448278"/>
    <n v="2026"/>
    <s v="Q3"/>
    <n v="8"/>
    <x v="7"/>
  </r>
  <r>
    <s v="01634"/>
    <x v="221"/>
    <x v="1"/>
    <x v="1"/>
    <x v="2"/>
    <x v="0"/>
    <x v="3"/>
    <x v="7"/>
    <n v="2"/>
    <n v="199.85"/>
    <n v="0.05"/>
    <n v="104.34"/>
    <n v="379.71499999999997"/>
    <n v="208.68"/>
    <n v="171.03499999999997"/>
    <n v="0.45042992770893953"/>
    <n v="2026"/>
    <s v="Q3"/>
    <n v="8"/>
    <x v="7"/>
  </r>
  <r>
    <s v="02187"/>
    <x v="221"/>
    <x v="2"/>
    <x v="2"/>
    <x v="2"/>
    <x v="1"/>
    <x v="2"/>
    <x v="9"/>
    <n v="1"/>
    <n v="46.32"/>
    <n v="0.05"/>
    <n v="18.34"/>
    <n v="44.003999999999998"/>
    <n v="18.34"/>
    <n v="25.663999999999998"/>
    <n v="0.58321970729933637"/>
    <n v="2026"/>
    <s v="Q3"/>
    <n v="8"/>
    <x v="7"/>
  </r>
  <r>
    <s v="02773"/>
    <x v="221"/>
    <x v="1"/>
    <x v="14"/>
    <x v="0"/>
    <x v="1"/>
    <x v="1"/>
    <x v="11"/>
    <n v="4"/>
    <n v="151.06"/>
    <n v="0"/>
    <n v="77.67"/>
    <n v="604.24"/>
    <n v="310.68"/>
    <n v="293.56"/>
    <n v="0.48583344366476894"/>
    <n v="2026"/>
    <s v="Q3"/>
    <n v="8"/>
    <x v="7"/>
  </r>
  <r>
    <s v="05040"/>
    <x v="221"/>
    <x v="3"/>
    <x v="7"/>
    <x v="0"/>
    <x v="0"/>
    <x v="1"/>
    <x v="17"/>
    <n v="1"/>
    <n v="72.39"/>
    <n v="0.1"/>
    <n v="31.64"/>
    <n v="65.150999999999996"/>
    <n v="31.64"/>
    <n v="33.510999999999996"/>
    <n v="0.51435895074519189"/>
    <n v="2026"/>
    <s v="Q3"/>
    <n v="8"/>
    <x v="7"/>
  </r>
  <r>
    <s v="00415"/>
    <x v="222"/>
    <x v="0"/>
    <x v="9"/>
    <x v="2"/>
    <x v="0"/>
    <x v="1"/>
    <x v="17"/>
    <n v="1"/>
    <n v="72.650000000000006"/>
    <n v="0"/>
    <n v="31.72"/>
    <n v="72.650000000000006"/>
    <n v="31.72"/>
    <n v="40.930000000000007"/>
    <n v="0.56338609772883697"/>
    <n v="2026"/>
    <s v="Q3"/>
    <n v="8"/>
    <x v="7"/>
  </r>
  <r>
    <s v="01111"/>
    <x v="222"/>
    <x v="3"/>
    <x v="13"/>
    <x v="0"/>
    <x v="1"/>
    <x v="3"/>
    <x v="7"/>
    <n v="1"/>
    <n v="198.44"/>
    <n v="0"/>
    <n v="106.79"/>
    <n v="198.44"/>
    <n v="106.79"/>
    <n v="91.649999999999991"/>
    <n v="0.46185244910300338"/>
    <n v="2026"/>
    <s v="Q3"/>
    <n v="8"/>
    <x v="7"/>
  </r>
  <r>
    <s v="01243"/>
    <x v="222"/>
    <x v="2"/>
    <x v="16"/>
    <x v="0"/>
    <x v="0"/>
    <x v="3"/>
    <x v="7"/>
    <n v="1"/>
    <n v="193.67"/>
    <n v="0"/>
    <n v="103.79"/>
    <n v="193.67"/>
    <n v="103.79"/>
    <n v="89.879999999999981"/>
    <n v="0.46408839779005517"/>
    <n v="2026"/>
    <s v="Q3"/>
    <n v="8"/>
    <x v="7"/>
  </r>
  <r>
    <s v="01326"/>
    <x v="222"/>
    <x v="3"/>
    <x v="8"/>
    <x v="0"/>
    <x v="0"/>
    <x v="2"/>
    <x v="18"/>
    <n v="5"/>
    <n v="166.03"/>
    <n v="0"/>
    <n v="87.46"/>
    <n v="830.15"/>
    <n v="437.29999999999995"/>
    <n v="392.85"/>
    <n v="0.47322772992832624"/>
    <n v="2026"/>
    <s v="Q3"/>
    <n v="8"/>
    <x v="7"/>
  </r>
  <r>
    <s v="01682"/>
    <x v="222"/>
    <x v="0"/>
    <x v="0"/>
    <x v="0"/>
    <x v="2"/>
    <x v="3"/>
    <x v="13"/>
    <n v="2"/>
    <n v="81.569999999999993"/>
    <n v="0"/>
    <n v="40.36"/>
    <n v="163.13999999999999"/>
    <n v="80.72"/>
    <n v="82.419999999999987"/>
    <n v="0.50521024886600463"/>
    <n v="2026"/>
    <s v="Q3"/>
    <n v="8"/>
    <x v="7"/>
  </r>
  <r>
    <s v="02618"/>
    <x v="222"/>
    <x v="0"/>
    <x v="15"/>
    <x v="2"/>
    <x v="2"/>
    <x v="1"/>
    <x v="3"/>
    <n v="2"/>
    <n v="143.86000000000001"/>
    <n v="0"/>
    <n v="81.23"/>
    <n v="287.72000000000003"/>
    <n v="162.46"/>
    <n v="125.26000000000002"/>
    <n v="0.43535381621020441"/>
    <n v="2026"/>
    <s v="Q3"/>
    <n v="8"/>
    <x v="7"/>
  </r>
  <r>
    <s v="03319"/>
    <x v="222"/>
    <x v="1"/>
    <x v="14"/>
    <x v="0"/>
    <x v="0"/>
    <x v="1"/>
    <x v="1"/>
    <n v="3"/>
    <n v="93.53"/>
    <n v="0"/>
    <n v="46.19"/>
    <n v="280.59000000000003"/>
    <n v="138.57"/>
    <n v="142.02000000000004"/>
    <n v="0.5061477600769807"/>
    <n v="2026"/>
    <s v="Q3"/>
    <n v="8"/>
    <x v="7"/>
  </r>
  <r>
    <s v="04600"/>
    <x v="222"/>
    <x v="3"/>
    <x v="4"/>
    <x v="1"/>
    <x v="2"/>
    <x v="2"/>
    <x v="18"/>
    <n v="10"/>
    <n v="162.38"/>
    <n v="0.05"/>
    <n v="85.82"/>
    <n v="1542.61"/>
    <n v="858.19999999999993"/>
    <n v="684.41"/>
    <n v="0.44367014345816508"/>
    <n v="2026"/>
    <s v="Q3"/>
    <n v="8"/>
    <x v="7"/>
  </r>
  <r>
    <s v="05168"/>
    <x v="222"/>
    <x v="0"/>
    <x v="15"/>
    <x v="3"/>
    <x v="2"/>
    <x v="4"/>
    <x v="12"/>
    <n v="1"/>
    <n v="122.52"/>
    <n v="0.05"/>
    <n v="69.66"/>
    <n v="116.39399999999999"/>
    <n v="69.66"/>
    <n v="46.733999999999995"/>
    <n v="0.40151554203824935"/>
    <n v="2026"/>
    <s v="Q3"/>
    <n v="8"/>
    <x v="7"/>
  </r>
  <r>
    <s v="00245"/>
    <x v="223"/>
    <x v="3"/>
    <x v="13"/>
    <x v="3"/>
    <x v="0"/>
    <x v="1"/>
    <x v="3"/>
    <n v="1"/>
    <n v="142.84"/>
    <n v="0"/>
    <n v="77.7"/>
    <n v="142.84"/>
    <n v="77.7"/>
    <n v="65.14"/>
    <n v="0.4560347241669"/>
    <n v="2026"/>
    <s v="Q3"/>
    <n v="8"/>
    <x v="7"/>
  </r>
  <r>
    <s v="00322"/>
    <x v="223"/>
    <x v="1"/>
    <x v="14"/>
    <x v="2"/>
    <x v="0"/>
    <x v="1"/>
    <x v="17"/>
    <n v="3"/>
    <n v="72.349999999999994"/>
    <n v="0"/>
    <n v="32.119999999999997"/>
    <n v="217.04999999999998"/>
    <n v="96.359999999999985"/>
    <n v="120.69"/>
    <n v="0.55604699378023503"/>
    <n v="2026"/>
    <s v="Q3"/>
    <n v="8"/>
    <x v="7"/>
  </r>
  <r>
    <s v="01101"/>
    <x v="223"/>
    <x v="3"/>
    <x v="4"/>
    <x v="0"/>
    <x v="1"/>
    <x v="4"/>
    <x v="10"/>
    <n v="3"/>
    <n v="40.14"/>
    <n v="0.05"/>
    <n v="14.53"/>
    <n v="114.399"/>
    <n v="43.589999999999996"/>
    <n v="70.808999999999997"/>
    <n v="0.61896520074476169"/>
    <n v="2026"/>
    <s v="Q3"/>
    <n v="8"/>
    <x v="7"/>
  </r>
  <r>
    <s v="01564"/>
    <x v="223"/>
    <x v="3"/>
    <x v="13"/>
    <x v="0"/>
    <x v="1"/>
    <x v="4"/>
    <x v="16"/>
    <n v="2"/>
    <n v="51.84"/>
    <n v="0"/>
    <n v="21.62"/>
    <n v="103.68"/>
    <n v="43.24"/>
    <n v="60.440000000000005"/>
    <n v="0.58294753086419759"/>
    <n v="2026"/>
    <s v="Q3"/>
    <n v="8"/>
    <x v="7"/>
  </r>
  <r>
    <s v="03712"/>
    <x v="223"/>
    <x v="3"/>
    <x v="8"/>
    <x v="0"/>
    <x v="1"/>
    <x v="0"/>
    <x v="0"/>
    <n v="3"/>
    <n v="82.32"/>
    <n v="0.15"/>
    <n v="41.95"/>
    <n v="209.91599999999997"/>
    <n v="125.85000000000001"/>
    <n v="84.06599999999996"/>
    <n v="0.40047447550448739"/>
    <n v="2026"/>
    <s v="Q3"/>
    <n v="8"/>
    <x v="7"/>
  </r>
  <r>
    <s v="00771"/>
    <x v="224"/>
    <x v="2"/>
    <x v="5"/>
    <x v="0"/>
    <x v="0"/>
    <x v="1"/>
    <x v="1"/>
    <n v="1"/>
    <n v="91.78"/>
    <n v="0"/>
    <n v="46.15"/>
    <n v="91.78"/>
    <n v="46.15"/>
    <n v="45.63"/>
    <n v="0.49716713881019831"/>
    <n v="2026"/>
    <s v="Q3"/>
    <n v="8"/>
    <x v="7"/>
  </r>
  <r>
    <s v="02749"/>
    <x v="224"/>
    <x v="1"/>
    <x v="14"/>
    <x v="0"/>
    <x v="2"/>
    <x v="1"/>
    <x v="1"/>
    <n v="2"/>
    <n v="93.13"/>
    <n v="0"/>
    <n v="45.68"/>
    <n v="186.26"/>
    <n v="91.36"/>
    <n v="94.899999999999991"/>
    <n v="0.50950284548480618"/>
    <n v="2026"/>
    <s v="Q3"/>
    <n v="8"/>
    <x v="7"/>
  </r>
  <r>
    <s v="04252"/>
    <x v="224"/>
    <x v="1"/>
    <x v="12"/>
    <x v="0"/>
    <x v="0"/>
    <x v="2"/>
    <x v="2"/>
    <n v="1"/>
    <n v="36.67"/>
    <n v="0.1"/>
    <n v="13.18"/>
    <n v="33.003"/>
    <n v="13.18"/>
    <n v="19.823"/>
    <n v="0.60064236584552921"/>
    <n v="2026"/>
    <s v="Q3"/>
    <n v="8"/>
    <x v="7"/>
  </r>
  <r>
    <s v="04665"/>
    <x v="224"/>
    <x v="3"/>
    <x v="8"/>
    <x v="1"/>
    <x v="0"/>
    <x v="4"/>
    <x v="16"/>
    <n v="4"/>
    <n v="51.25"/>
    <n v="0.1"/>
    <n v="21.77"/>
    <n v="184.5"/>
    <n v="87.08"/>
    <n v="97.42"/>
    <n v="0.52802168021680218"/>
    <n v="2026"/>
    <s v="Q3"/>
    <n v="8"/>
    <x v="7"/>
  </r>
  <r>
    <s v="04767"/>
    <x v="224"/>
    <x v="3"/>
    <x v="8"/>
    <x v="3"/>
    <x v="2"/>
    <x v="4"/>
    <x v="10"/>
    <n v="1"/>
    <n v="39.61"/>
    <n v="0.1"/>
    <n v="14.85"/>
    <n v="35.649000000000001"/>
    <n v="14.85"/>
    <n v="20.798999999999999"/>
    <n v="0.58343852562484222"/>
    <n v="2026"/>
    <s v="Q3"/>
    <n v="8"/>
    <x v="7"/>
  </r>
  <r>
    <s v="04832"/>
    <x v="224"/>
    <x v="0"/>
    <x v="15"/>
    <x v="3"/>
    <x v="0"/>
    <x v="0"/>
    <x v="0"/>
    <n v="2"/>
    <n v="81.59"/>
    <n v="0.15"/>
    <n v="43.9"/>
    <n v="138.703"/>
    <n v="87.8"/>
    <n v="50.903000000000006"/>
    <n v="0.3669927831409559"/>
    <n v="2026"/>
    <s v="Q3"/>
    <n v="8"/>
    <x v="7"/>
  </r>
  <r>
    <s v="00747"/>
    <x v="225"/>
    <x v="1"/>
    <x v="1"/>
    <x v="2"/>
    <x v="1"/>
    <x v="4"/>
    <x v="12"/>
    <n v="3"/>
    <n v="122.96"/>
    <n v="0.1"/>
    <n v="67.62"/>
    <n v="331.99200000000002"/>
    <n v="202.86"/>
    <n v="129.13200000000001"/>
    <n v="0.38896117978746475"/>
    <n v="2026"/>
    <s v="Q3"/>
    <n v="8"/>
    <x v="7"/>
  </r>
  <r>
    <s v="02281"/>
    <x v="225"/>
    <x v="1"/>
    <x v="11"/>
    <x v="2"/>
    <x v="0"/>
    <x v="1"/>
    <x v="17"/>
    <n v="1"/>
    <n v="70.91"/>
    <n v="0"/>
    <n v="33.11"/>
    <n v="70.91"/>
    <n v="33.11"/>
    <n v="37.799999999999997"/>
    <n v="0.53307008884501483"/>
    <n v="2026"/>
    <s v="Q3"/>
    <n v="8"/>
    <x v="7"/>
  </r>
  <r>
    <s v="02414"/>
    <x v="225"/>
    <x v="1"/>
    <x v="6"/>
    <x v="1"/>
    <x v="2"/>
    <x v="0"/>
    <x v="4"/>
    <n v="6"/>
    <n v="50.94"/>
    <n v="0.1"/>
    <n v="22.76"/>
    <n v="275.07600000000002"/>
    <n v="136.56"/>
    <n v="138.51600000000002"/>
    <n v="0.50355538105832576"/>
    <n v="2026"/>
    <s v="Q3"/>
    <n v="8"/>
    <x v="7"/>
  </r>
  <r>
    <s v="03162"/>
    <x v="225"/>
    <x v="1"/>
    <x v="1"/>
    <x v="0"/>
    <x v="1"/>
    <x v="1"/>
    <x v="3"/>
    <n v="1"/>
    <n v="144.96"/>
    <n v="0.05"/>
    <n v="77.959999999999994"/>
    <n v="137.71199999999999"/>
    <n v="77.959999999999994"/>
    <n v="59.751999999999995"/>
    <n v="0.43389101893807364"/>
    <n v="2026"/>
    <s v="Q3"/>
    <n v="8"/>
    <x v="7"/>
  </r>
  <r>
    <s v="03200"/>
    <x v="225"/>
    <x v="3"/>
    <x v="8"/>
    <x v="2"/>
    <x v="1"/>
    <x v="1"/>
    <x v="11"/>
    <n v="1"/>
    <n v="152.97"/>
    <n v="0"/>
    <n v="79.66"/>
    <n v="152.97"/>
    <n v="79.66"/>
    <n v="73.31"/>
    <n v="0.47924429626724196"/>
    <n v="2026"/>
    <s v="Q3"/>
    <n v="8"/>
    <x v="7"/>
  </r>
  <r>
    <s v="03521"/>
    <x v="225"/>
    <x v="2"/>
    <x v="16"/>
    <x v="0"/>
    <x v="2"/>
    <x v="2"/>
    <x v="9"/>
    <n v="2"/>
    <n v="45.79"/>
    <n v="0"/>
    <n v="18.23"/>
    <n v="91.58"/>
    <n v="36.46"/>
    <n v="55.12"/>
    <n v="0.60187813933173184"/>
    <n v="2026"/>
    <s v="Q3"/>
    <n v="8"/>
    <x v="7"/>
  </r>
  <r>
    <s v="04447"/>
    <x v="225"/>
    <x v="1"/>
    <x v="6"/>
    <x v="0"/>
    <x v="1"/>
    <x v="2"/>
    <x v="18"/>
    <n v="1"/>
    <n v="161.31"/>
    <n v="0"/>
    <n v="87.81"/>
    <n v="161.31"/>
    <n v="87.81"/>
    <n v="73.5"/>
    <n v="0.45564441138181139"/>
    <n v="2026"/>
    <s v="Q3"/>
    <n v="8"/>
    <x v="7"/>
  </r>
  <r>
    <s v="00421"/>
    <x v="226"/>
    <x v="3"/>
    <x v="7"/>
    <x v="0"/>
    <x v="1"/>
    <x v="4"/>
    <x v="14"/>
    <n v="2"/>
    <n v="35.97"/>
    <n v="0.05"/>
    <n v="14.28"/>
    <n v="68.342999999999989"/>
    <n v="28.56"/>
    <n v="39.782999999999987"/>
    <n v="0.58210789693165343"/>
    <n v="2026"/>
    <s v="Q3"/>
    <n v="8"/>
    <x v="7"/>
  </r>
  <r>
    <s v="00962"/>
    <x v="226"/>
    <x v="0"/>
    <x v="0"/>
    <x v="2"/>
    <x v="1"/>
    <x v="4"/>
    <x v="10"/>
    <n v="2"/>
    <n v="39.729999999999997"/>
    <n v="0"/>
    <n v="14.95"/>
    <n v="79.459999999999994"/>
    <n v="29.9"/>
    <n v="49.559999999999995"/>
    <n v="0.62371004278882458"/>
    <n v="2026"/>
    <s v="Q3"/>
    <n v="8"/>
    <x v="7"/>
  </r>
  <r>
    <s v="01386"/>
    <x v="226"/>
    <x v="1"/>
    <x v="12"/>
    <x v="0"/>
    <x v="2"/>
    <x v="2"/>
    <x v="2"/>
    <n v="2"/>
    <n v="36.049999999999997"/>
    <n v="0"/>
    <n v="13.8"/>
    <n v="72.099999999999994"/>
    <n v="27.6"/>
    <n v="44.499999999999993"/>
    <n v="0.61719833564493753"/>
    <n v="2026"/>
    <s v="Q3"/>
    <n v="8"/>
    <x v="7"/>
  </r>
  <r>
    <s v="03083"/>
    <x v="226"/>
    <x v="3"/>
    <x v="7"/>
    <x v="0"/>
    <x v="1"/>
    <x v="3"/>
    <x v="7"/>
    <n v="1"/>
    <n v="194.36"/>
    <n v="0"/>
    <n v="106.01"/>
    <n v="194.36"/>
    <n v="106.01"/>
    <n v="88.350000000000009"/>
    <n v="0.45456884132537562"/>
    <n v="2026"/>
    <s v="Q3"/>
    <n v="8"/>
    <x v="7"/>
  </r>
  <r>
    <s v="03174"/>
    <x v="226"/>
    <x v="3"/>
    <x v="4"/>
    <x v="2"/>
    <x v="0"/>
    <x v="3"/>
    <x v="7"/>
    <n v="1"/>
    <n v="192.67"/>
    <n v="0.05"/>
    <n v="103.37"/>
    <n v="183.03649999999999"/>
    <n v="103.37"/>
    <n v="79.666499999999985"/>
    <n v="0.43524925356417976"/>
    <n v="2026"/>
    <s v="Q3"/>
    <n v="8"/>
    <x v="7"/>
  </r>
  <r>
    <s v="04045"/>
    <x v="226"/>
    <x v="2"/>
    <x v="16"/>
    <x v="0"/>
    <x v="1"/>
    <x v="1"/>
    <x v="1"/>
    <n v="3"/>
    <n v="92.12"/>
    <n v="0.1"/>
    <n v="44.1"/>
    <n v="248.72400000000002"/>
    <n v="132.30000000000001"/>
    <n v="116.42400000000001"/>
    <n v="0.46808510638297873"/>
    <n v="2026"/>
    <s v="Q3"/>
    <n v="8"/>
    <x v="7"/>
  </r>
  <r>
    <s v="04850"/>
    <x v="226"/>
    <x v="1"/>
    <x v="1"/>
    <x v="2"/>
    <x v="2"/>
    <x v="3"/>
    <x v="7"/>
    <n v="1"/>
    <n v="192.82"/>
    <n v="0"/>
    <n v="104.98"/>
    <n v="192.82"/>
    <n v="104.98"/>
    <n v="87.839999999999989"/>
    <n v="0.45555440307022088"/>
    <n v="2026"/>
    <s v="Q3"/>
    <n v="8"/>
    <x v="7"/>
  </r>
  <r>
    <s v="00071"/>
    <x v="227"/>
    <x v="2"/>
    <x v="16"/>
    <x v="0"/>
    <x v="1"/>
    <x v="0"/>
    <x v="0"/>
    <n v="3"/>
    <n v="80.099999999999994"/>
    <n v="0"/>
    <n v="42.41"/>
    <n v="240.29999999999998"/>
    <n v="127.22999999999999"/>
    <n v="113.07"/>
    <n v="0.47053682896379528"/>
    <n v="2026"/>
    <s v="Q3"/>
    <n v="8"/>
    <x v="7"/>
  </r>
  <r>
    <s v="00627"/>
    <x v="227"/>
    <x v="3"/>
    <x v="7"/>
    <x v="3"/>
    <x v="1"/>
    <x v="0"/>
    <x v="0"/>
    <n v="6"/>
    <n v="83.26"/>
    <n v="0"/>
    <n v="43.8"/>
    <n v="499.56000000000006"/>
    <n v="262.79999999999995"/>
    <n v="236.7600000000001"/>
    <n v="0.47393706461686297"/>
    <n v="2026"/>
    <s v="Q3"/>
    <n v="8"/>
    <x v="7"/>
  </r>
  <r>
    <s v="00959"/>
    <x v="227"/>
    <x v="1"/>
    <x v="1"/>
    <x v="2"/>
    <x v="0"/>
    <x v="4"/>
    <x v="10"/>
    <n v="4"/>
    <n v="40.46"/>
    <n v="0"/>
    <n v="15.12"/>
    <n v="161.84"/>
    <n v="60.48"/>
    <n v="101.36000000000001"/>
    <n v="0.62629757785467133"/>
    <n v="2026"/>
    <s v="Q3"/>
    <n v="8"/>
    <x v="7"/>
  </r>
  <r>
    <s v="00967"/>
    <x v="227"/>
    <x v="2"/>
    <x v="16"/>
    <x v="1"/>
    <x v="0"/>
    <x v="0"/>
    <x v="0"/>
    <n v="5"/>
    <n v="81.55"/>
    <n v="0.2"/>
    <n v="42.09"/>
    <n v="326.20000000000005"/>
    <n v="210.45000000000002"/>
    <n v="115.75000000000003"/>
    <n v="0.3548436541998774"/>
    <n v="2026"/>
    <s v="Q3"/>
    <n v="8"/>
    <x v="7"/>
  </r>
  <r>
    <s v="01267"/>
    <x v="227"/>
    <x v="1"/>
    <x v="12"/>
    <x v="2"/>
    <x v="1"/>
    <x v="3"/>
    <x v="13"/>
    <n v="2"/>
    <n v="83.56"/>
    <n v="0"/>
    <n v="39.119999999999997"/>
    <n v="167.12"/>
    <n v="78.239999999999995"/>
    <n v="88.88000000000001"/>
    <n v="0.53183341311632359"/>
    <n v="2026"/>
    <s v="Q3"/>
    <n v="8"/>
    <x v="7"/>
  </r>
  <r>
    <s v="01394"/>
    <x v="227"/>
    <x v="2"/>
    <x v="10"/>
    <x v="0"/>
    <x v="0"/>
    <x v="3"/>
    <x v="19"/>
    <n v="3"/>
    <n v="125.75"/>
    <n v="0"/>
    <n v="62.05"/>
    <n v="377.25"/>
    <n v="186.14999999999998"/>
    <n v="191.10000000000002"/>
    <n v="0.50656063618290259"/>
    <n v="2026"/>
    <s v="Q3"/>
    <n v="8"/>
    <x v="7"/>
  </r>
  <r>
    <s v="01652"/>
    <x v="227"/>
    <x v="0"/>
    <x v="0"/>
    <x v="0"/>
    <x v="0"/>
    <x v="2"/>
    <x v="2"/>
    <n v="1"/>
    <n v="35.619999999999997"/>
    <n v="0.1"/>
    <n v="13.55"/>
    <n v="32.058"/>
    <n v="13.55"/>
    <n v="18.507999999999999"/>
    <n v="0.57732859192713204"/>
    <n v="2026"/>
    <s v="Q3"/>
    <n v="8"/>
    <x v="7"/>
  </r>
  <r>
    <s v="02126"/>
    <x v="227"/>
    <x v="1"/>
    <x v="14"/>
    <x v="0"/>
    <x v="2"/>
    <x v="0"/>
    <x v="8"/>
    <n v="2"/>
    <n v="104.02"/>
    <n v="0"/>
    <n v="50.26"/>
    <n v="208.04"/>
    <n v="100.52"/>
    <n v="107.52"/>
    <n v="0.51682368775235532"/>
    <n v="2026"/>
    <s v="Q3"/>
    <n v="8"/>
    <x v="7"/>
  </r>
  <r>
    <s v="02282"/>
    <x v="227"/>
    <x v="1"/>
    <x v="6"/>
    <x v="1"/>
    <x v="2"/>
    <x v="1"/>
    <x v="1"/>
    <n v="8"/>
    <n v="92.71"/>
    <n v="0.1"/>
    <n v="44.83"/>
    <n v="667.51199999999994"/>
    <n v="358.64"/>
    <n v="308.87199999999996"/>
    <n v="0.46272126943036229"/>
    <n v="2026"/>
    <s v="Q3"/>
    <n v="8"/>
    <x v="7"/>
  </r>
  <r>
    <s v="02426"/>
    <x v="227"/>
    <x v="1"/>
    <x v="12"/>
    <x v="0"/>
    <x v="1"/>
    <x v="1"/>
    <x v="1"/>
    <n v="1"/>
    <n v="90.58"/>
    <n v="0"/>
    <n v="44.53"/>
    <n v="90.58"/>
    <n v="44.53"/>
    <n v="46.05"/>
    <n v="0.50839037315080593"/>
    <n v="2026"/>
    <s v="Q3"/>
    <n v="8"/>
    <x v="7"/>
  </r>
  <r>
    <s v="02534"/>
    <x v="227"/>
    <x v="1"/>
    <x v="14"/>
    <x v="0"/>
    <x v="1"/>
    <x v="3"/>
    <x v="19"/>
    <n v="1"/>
    <n v="120.22"/>
    <n v="0"/>
    <n v="62.31"/>
    <n v="120.22"/>
    <n v="62.31"/>
    <n v="57.91"/>
    <n v="0.48170021627017134"/>
    <n v="2026"/>
    <s v="Q3"/>
    <n v="8"/>
    <x v="7"/>
  </r>
  <r>
    <s v="02948"/>
    <x v="227"/>
    <x v="2"/>
    <x v="2"/>
    <x v="2"/>
    <x v="1"/>
    <x v="2"/>
    <x v="2"/>
    <n v="3"/>
    <n v="36.35"/>
    <n v="0"/>
    <n v="13.42"/>
    <n v="109.05000000000001"/>
    <n v="40.26"/>
    <n v="68.79000000000002"/>
    <n v="0.63081155433287495"/>
    <n v="2026"/>
    <s v="Q3"/>
    <n v="8"/>
    <x v="7"/>
  </r>
  <r>
    <s v="03141"/>
    <x v="227"/>
    <x v="1"/>
    <x v="12"/>
    <x v="3"/>
    <x v="0"/>
    <x v="3"/>
    <x v="7"/>
    <n v="2"/>
    <n v="195.28"/>
    <n v="0"/>
    <n v="102.24"/>
    <n v="390.56"/>
    <n v="204.48"/>
    <n v="186.08"/>
    <n v="0.4764440802949611"/>
    <n v="2026"/>
    <s v="Q3"/>
    <n v="8"/>
    <x v="7"/>
  </r>
  <r>
    <s v="03935"/>
    <x v="227"/>
    <x v="2"/>
    <x v="16"/>
    <x v="3"/>
    <x v="0"/>
    <x v="2"/>
    <x v="9"/>
    <n v="4"/>
    <n v="46.05"/>
    <n v="0"/>
    <n v="18.75"/>
    <n v="184.2"/>
    <n v="75"/>
    <n v="109.19999999999999"/>
    <n v="0.5928338762214983"/>
    <n v="2026"/>
    <s v="Q3"/>
    <n v="8"/>
    <x v="7"/>
  </r>
  <r>
    <s v="04636"/>
    <x v="227"/>
    <x v="0"/>
    <x v="0"/>
    <x v="2"/>
    <x v="0"/>
    <x v="3"/>
    <x v="13"/>
    <n v="1"/>
    <n v="81.040000000000006"/>
    <n v="0.1"/>
    <n v="39.29"/>
    <n v="72.936000000000007"/>
    <n v="39.29"/>
    <n v="33.646000000000008"/>
    <n v="0.46130854447735009"/>
    <n v="2026"/>
    <s v="Q3"/>
    <n v="8"/>
    <x v="7"/>
  </r>
  <r>
    <s v="04895"/>
    <x v="227"/>
    <x v="0"/>
    <x v="15"/>
    <x v="2"/>
    <x v="2"/>
    <x v="3"/>
    <x v="7"/>
    <n v="1"/>
    <n v="191.12"/>
    <n v="0.05"/>
    <n v="106.14"/>
    <n v="181.56399999999999"/>
    <n v="106.14"/>
    <n v="75.423999999999992"/>
    <n v="0.41541274702033443"/>
    <n v="2026"/>
    <s v="Q3"/>
    <n v="8"/>
    <x v="7"/>
  </r>
  <r>
    <s v="05029"/>
    <x v="227"/>
    <x v="0"/>
    <x v="15"/>
    <x v="0"/>
    <x v="1"/>
    <x v="1"/>
    <x v="11"/>
    <n v="1"/>
    <n v="156.19"/>
    <n v="0"/>
    <n v="79.239999999999995"/>
    <n v="156.19"/>
    <n v="79.239999999999995"/>
    <n v="76.95"/>
    <n v="0.49266918496702738"/>
    <n v="2026"/>
    <s v="Q3"/>
    <n v="8"/>
    <x v="7"/>
  </r>
  <r>
    <s v="01965"/>
    <x v="228"/>
    <x v="1"/>
    <x v="11"/>
    <x v="0"/>
    <x v="0"/>
    <x v="2"/>
    <x v="2"/>
    <n v="4"/>
    <n v="36.93"/>
    <n v="0"/>
    <n v="13.36"/>
    <n v="147.72"/>
    <n v="53.44"/>
    <n v="94.28"/>
    <n v="0.63823449769834828"/>
    <n v="2026"/>
    <s v="Q3"/>
    <n v="8"/>
    <x v="7"/>
  </r>
  <r>
    <s v="03647"/>
    <x v="228"/>
    <x v="1"/>
    <x v="12"/>
    <x v="2"/>
    <x v="0"/>
    <x v="0"/>
    <x v="8"/>
    <n v="3"/>
    <n v="104.96"/>
    <n v="0.05"/>
    <n v="51.66"/>
    <n v="299.13599999999997"/>
    <n v="154.97999999999999"/>
    <n v="144.15599999999998"/>
    <n v="0.48190789473684209"/>
    <n v="2026"/>
    <s v="Q3"/>
    <n v="8"/>
    <x v="7"/>
  </r>
  <r>
    <s v="03918"/>
    <x v="228"/>
    <x v="1"/>
    <x v="1"/>
    <x v="3"/>
    <x v="1"/>
    <x v="2"/>
    <x v="18"/>
    <n v="3"/>
    <n v="168.51"/>
    <n v="0"/>
    <n v="85.34"/>
    <n v="505.53"/>
    <n v="256.02"/>
    <n v="249.51"/>
    <n v="0.49356121298439265"/>
    <n v="2026"/>
    <s v="Q3"/>
    <n v="8"/>
    <x v="7"/>
  </r>
  <r>
    <s v="04256"/>
    <x v="228"/>
    <x v="1"/>
    <x v="12"/>
    <x v="2"/>
    <x v="1"/>
    <x v="2"/>
    <x v="9"/>
    <n v="1"/>
    <n v="46.44"/>
    <n v="0.05"/>
    <n v="18.59"/>
    <n v="44.117999999999995"/>
    <n v="18.59"/>
    <n v="25.527999999999995"/>
    <n v="0.57863003762636556"/>
    <n v="2026"/>
    <s v="Q3"/>
    <n v="8"/>
    <x v="7"/>
  </r>
  <r>
    <s v="05087"/>
    <x v="228"/>
    <x v="0"/>
    <x v="0"/>
    <x v="0"/>
    <x v="1"/>
    <x v="1"/>
    <x v="17"/>
    <n v="1"/>
    <n v="69.900000000000006"/>
    <n v="0.1"/>
    <n v="31.43"/>
    <n v="62.910000000000004"/>
    <n v="31.43"/>
    <n v="31.480000000000004"/>
    <n v="0.50039739310125575"/>
    <n v="2026"/>
    <s v="Q3"/>
    <n v="8"/>
    <x v="7"/>
  </r>
  <r>
    <s v="01921"/>
    <x v="229"/>
    <x v="3"/>
    <x v="13"/>
    <x v="0"/>
    <x v="1"/>
    <x v="0"/>
    <x v="6"/>
    <n v="2"/>
    <n v="39.83"/>
    <n v="0"/>
    <n v="17.18"/>
    <n v="79.66"/>
    <n v="34.36"/>
    <n v="45.3"/>
    <n v="0.56866683404468987"/>
    <n v="2026"/>
    <s v="Q3"/>
    <n v="8"/>
    <x v="7"/>
  </r>
  <r>
    <s v="01966"/>
    <x v="229"/>
    <x v="0"/>
    <x v="9"/>
    <x v="0"/>
    <x v="1"/>
    <x v="2"/>
    <x v="2"/>
    <n v="2"/>
    <n v="36.020000000000003"/>
    <n v="0"/>
    <n v="13.87"/>
    <n v="72.040000000000006"/>
    <n v="27.74"/>
    <n v="44.300000000000011"/>
    <n v="0.61493614658523055"/>
    <n v="2026"/>
    <s v="Q3"/>
    <n v="8"/>
    <x v="7"/>
  </r>
  <r>
    <s v="02431"/>
    <x v="229"/>
    <x v="0"/>
    <x v="15"/>
    <x v="3"/>
    <x v="2"/>
    <x v="4"/>
    <x v="12"/>
    <n v="3"/>
    <n v="125.31"/>
    <n v="0"/>
    <n v="67.64"/>
    <n v="375.93"/>
    <n v="202.92000000000002"/>
    <n v="173.01"/>
    <n v="0.46021865772883247"/>
    <n v="2026"/>
    <s v="Q3"/>
    <n v="8"/>
    <x v="7"/>
  </r>
  <r>
    <s v="03676"/>
    <x v="229"/>
    <x v="1"/>
    <x v="12"/>
    <x v="0"/>
    <x v="0"/>
    <x v="1"/>
    <x v="1"/>
    <n v="3"/>
    <n v="92.5"/>
    <n v="0.1"/>
    <n v="46.38"/>
    <n v="249.75"/>
    <n v="139.14000000000001"/>
    <n v="110.60999999999999"/>
    <n v="0.4428828828828828"/>
    <n v="2026"/>
    <s v="Q3"/>
    <n v="8"/>
    <x v="7"/>
  </r>
  <r>
    <s v="03972"/>
    <x v="229"/>
    <x v="1"/>
    <x v="1"/>
    <x v="1"/>
    <x v="2"/>
    <x v="0"/>
    <x v="8"/>
    <n v="5"/>
    <n v="100.48"/>
    <n v="0.1"/>
    <n v="49.67"/>
    <n v="452.16"/>
    <n v="248.35000000000002"/>
    <n v="203.81"/>
    <n v="0.45074752300070769"/>
    <n v="2026"/>
    <s v="Q3"/>
    <n v="8"/>
    <x v="7"/>
  </r>
  <r>
    <s v="04056"/>
    <x v="229"/>
    <x v="0"/>
    <x v="15"/>
    <x v="3"/>
    <x v="1"/>
    <x v="3"/>
    <x v="13"/>
    <n v="2"/>
    <n v="79.78"/>
    <n v="0"/>
    <n v="38.770000000000003"/>
    <n v="159.56"/>
    <n v="77.540000000000006"/>
    <n v="82.02"/>
    <n v="0.51403860616695907"/>
    <n v="2026"/>
    <s v="Q3"/>
    <n v="8"/>
    <x v="7"/>
  </r>
  <r>
    <s v="04471"/>
    <x v="229"/>
    <x v="2"/>
    <x v="10"/>
    <x v="1"/>
    <x v="2"/>
    <x v="1"/>
    <x v="3"/>
    <n v="4"/>
    <n v="144.44"/>
    <n v="0.1"/>
    <n v="77.66"/>
    <n v="519.98400000000004"/>
    <n v="310.64"/>
    <n v="209.34400000000005"/>
    <n v="0.4025970029847073"/>
    <n v="2026"/>
    <s v="Q3"/>
    <n v="8"/>
    <x v="7"/>
  </r>
  <r>
    <s v="01054"/>
    <x v="230"/>
    <x v="1"/>
    <x v="1"/>
    <x v="0"/>
    <x v="0"/>
    <x v="1"/>
    <x v="11"/>
    <n v="3"/>
    <n v="157.41999999999999"/>
    <n v="0"/>
    <n v="77.989999999999995"/>
    <n v="472.26"/>
    <n v="233.96999999999997"/>
    <n v="238.29000000000002"/>
    <n v="0.5045737517469191"/>
    <n v="2026"/>
    <s v="Q3"/>
    <n v="8"/>
    <x v="7"/>
  </r>
  <r>
    <s v="01854"/>
    <x v="230"/>
    <x v="1"/>
    <x v="14"/>
    <x v="3"/>
    <x v="2"/>
    <x v="1"/>
    <x v="1"/>
    <n v="1"/>
    <n v="90.37"/>
    <n v="0.05"/>
    <n v="45.89"/>
    <n v="85.851500000000001"/>
    <n v="45.89"/>
    <n v="39.961500000000001"/>
    <n v="0.46547235633623174"/>
    <n v="2026"/>
    <s v="Q3"/>
    <n v="8"/>
    <x v="7"/>
  </r>
  <r>
    <s v="02140"/>
    <x v="230"/>
    <x v="1"/>
    <x v="6"/>
    <x v="1"/>
    <x v="2"/>
    <x v="0"/>
    <x v="8"/>
    <n v="15"/>
    <n v="104.79"/>
    <n v="0.15"/>
    <n v="49.67"/>
    <n v="1336.0725"/>
    <n v="745.05000000000007"/>
    <n v="591.02249999999992"/>
    <n v="0.44235810556687599"/>
    <n v="2026"/>
    <s v="Q3"/>
    <n v="8"/>
    <x v="7"/>
  </r>
  <r>
    <s v="02328"/>
    <x v="230"/>
    <x v="2"/>
    <x v="2"/>
    <x v="0"/>
    <x v="0"/>
    <x v="2"/>
    <x v="15"/>
    <n v="1"/>
    <n v="130.94"/>
    <n v="0"/>
    <n v="66.06"/>
    <n v="130.94"/>
    <n v="66.06"/>
    <n v="64.88"/>
    <n v="0.49549411944402011"/>
    <n v="2026"/>
    <s v="Q3"/>
    <n v="8"/>
    <x v="7"/>
  </r>
  <r>
    <s v="04215"/>
    <x v="230"/>
    <x v="1"/>
    <x v="6"/>
    <x v="0"/>
    <x v="0"/>
    <x v="0"/>
    <x v="6"/>
    <n v="1"/>
    <n v="40.42"/>
    <n v="0.05"/>
    <n v="16.62"/>
    <n v="38.399000000000001"/>
    <n v="16.62"/>
    <n v="21.779"/>
    <n v="0.5671762285476184"/>
    <n v="2026"/>
    <s v="Q3"/>
    <n v="8"/>
    <x v="7"/>
  </r>
  <r>
    <s v="04563"/>
    <x v="230"/>
    <x v="1"/>
    <x v="11"/>
    <x v="3"/>
    <x v="0"/>
    <x v="3"/>
    <x v="5"/>
    <n v="1"/>
    <n v="338.45"/>
    <n v="0.15"/>
    <n v="197.2"/>
    <n v="287.6825"/>
    <n v="197.2"/>
    <n v="90.482500000000016"/>
    <n v="0.31452208598020392"/>
    <n v="2026"/>
    <s v="Q3"/>
    <n v="8"/>
    <x v="7"/>
  </r>
  <r>
    <s v="04775"/>
    <x v="230"/>
    <x v="2"/>
    <x v="10"/>
    <x v="3"/>
    <x v="0"/>
    <x v="0"/>
    <x v="8"/>
    <n v="1"/>
    <n v="103.92"/>
    <n v="0.05"/>
    <n v="50.71"/>
    <n v="98.724000000000004"/>
    <n v="50.71"/>
    <n v="48.014000000000003"/>
    <n v="0.48634577205137558"/>
    <n v="2026"/>
    <s v="Q3"/>
    <n v="8"/>
    <x v="7"/>
  </r>
  <r>
    <s v="00247"/>
    <x v="231"/>
    <x v="0"/>
    <x v="9"/>
    <x v="0"/>
    <x v="1"/>
    <x v="0"/>
    <x v="4"/>
    <n v="6"/>
    <n v="51.67"/>
    <n v="0.1"/>
    <n v="23.1"/>
    <n v="279.01799999999997"/>
    <n v="138.60000000000002"/>
    <n v="140.41799999999995"/>
    <n v="0.50325785433197845"/>
    <n v="2026"/>
    <s v="Q3"/>
    <n v="8"/>
    <x v="7"/>
  </r>
  <r>
    <s v="00827"/>
    <x v="231"/>
    <x v="1"/>
    <x v="12"/>
    <x v="1"/>
    <x v="0"/>
    <x v="2"/>
    <x v="18"/>
    <n v="4"/>
    <n v="166.02"/>
    <n v="0.1"/>
    <n v="87.99"/>
    <n v="597.67200000000003"/>
    <n v="351.96"/>
    <n v="245.71200000000005"/>
    <n v="0.4111151266915633"/>
    <n v="2026"/>
    <s v="Q3"/>
    <n v="8"/>
    <x v="7"/>
  </r>
  <r>
    <s v="01156"/>
    <x v="231"/>
    <x v="2"/>
    <x v="5"/>
    <x v="2"/>
    <x v="1"/>
    <x v="0"/>
    <x v="4"/>
    <n v="2"/>
    <n v="50.59"/>
    <n v="0.1"/>
    <n v="22.68"/>
    <n v="91.062000000000012"/>
    <n v="45.36"/>
    <n v="45.702000000000012"/>
    <n v="0.5018778414706464"/>
    <n v="2026"/>
    <s v="Q3"/>
    <n v="8"/>
    <x v="7"/>
  </r>
  <r>
    <s v="01543"/>
    <x v="231"/>
    <x v="3"/>
    <x v="7"/>
    <x v="2"/>
    <x v="0"/>
    <x v="1"/>
    <x v="11"/>
    <n v="1"/>
    <n v="155.83000000000001"/>
    <n v="0"/>
    <n v="77.260000000000005"/>
    <n v="155.83000000000001"/>
    <n v="77.260000000000005"/>
    <n v="78.570000000000007"/>
    <n v="0.50420329846627732"/>
    <n v="2026"/>
    <s v="Q3"/>
    <n v="8"/>
    <x v="7"/>
  </r>
  <r>
    <s v="02613"/>
    <x v="231"/>
    <x v="3"/>
    <x v="4"/>
    <x v="0"/>
    <x v="1"/>
    <x v="4"/>
    <x v="14"/>
    <n v="1"/>
    <n v="36.380000000000003"/>
    <n v="0.05"/>
    <n v="14.2"/>
    <n v="34.561"/>
    <n v="14.2"/>
    <n v="20.361000000000001"/>
    <n v="0.58913225890454557"/>
    <n v="2026"/>
    <s v="Q3"/>
    <n v="8"/>
    <x v="7"/>
  </r>
  <r>
    <s v="03002"/>
    <x v="231"/>
    <x v="1"/>
    <x v="12"/>
    <x v="2"/>
    <x v="1"/>
    <x v="3"/>
    <x v="19"/>
    <n v="2"/>
    <n v="124.09"/>
    <n v="0"/>
    <n v="60.39"/>
    <n v="248.18"/>
    <n v="120.78"/>
    <n v="127.4"/>
    <n v="0.513337094044645"/>
    <n v="2026"/>
    <s v="Q3"/>
    <n v="8"/>
    <x v="7"/>
  </r>
  <r>
    <s v="03103"/>
    <x v="231"/>
    <x v="3"/>
    <x v="8"/>
    <x v="0"/>
    <x v="1"/>
    <x v="1"/>
    <x v="3"/>
    <n v="1"/>
    <n v="141.97999999999999"/>
    <n v="0.05"/>
    <n v="79.510000000000005"/>
    <n v="134.88099999999997"/>
    <n v="79.510000000000005"/>
    <n v="55.370999999999967"/>
    <n v="0.41051741905828082"/>
    <n v="2026"/>
    <s v="Q3"/>
    <n v="8"/>
    <x v="7"/>
  </r>
  <r>
    <s v="03234"/>
    <x v="231"/>
    <x v="3"/>
    <x v="13"/>
    <x v="2"/>
    <x v="1"/>
    <x v="3"/>
    <x v="19"/>
    <n v="5"/>
    <n v="121.93"/>
    <n v="0.15"/>
    <n v="62.28"/>
    <n v="518.2025000000001"/>
    <n v="311.39999999999998"/>
    <n v="206.80250000000012"/>
    <n v="0.39907661580173792"/>
    <n v="2026"/>
    <s v="Q3"/>
    <n v="8"/>
    <x v="7"/>
  </r>
  <r>
    <s v="03281"/>
    <x v="231"/>
    <x v="3"/>
    <x v="4"/>
    <x v="0"/>
    <x v="1"/>
    <x v="2"/>
    <x v="2"/>
    <n v="1"/>
    <n v="35.58"/>
    <n v="0.15"/>
    <n v="13.94"/>
    <n v="30.242999999999999"/>
    <n v="13.94"/>
    <n v="16.302999999999997"/>
    <n v="0.53906689151208542"/>
    <n v="2026"/>
    <s v="Q3"/>
    <n v="8"/>
    <x v="7"/>
  </r>
  <r>
    <s v="03870"/>
    <x v="231"/>
    <x v="2"/>
    <x v="5"/>
    <x v="3"/>
    <x v="0"/>
    <x v="1"/>
    <x v="11"/>
    <n v="1"/>
    <n v="157.84"/>
    <n v="0"/>
    <n v="77.87"/>
    <n v="157.84"/>
    <n v="77.87"/>
    <n v="79.97"/>
    <n v="0.50665230613279266"/>
    <n v="2026"/>
    <s v="Q3"/>
    <n v="8"/>
    <x v="7"/>
  </r>
  <r>
    <s v="03938"/>
    <x v="231"/>
    <x v="1"/>
    <x v="12"/>
    <x v="0"/>
    <x v="1"/>
    <x v="3"/>
    <x v="5"/>
    <n v="1"/>
    <n v="336.35"/>
    <n v="0"/>
    <n v="195.07"/>
    <n v="336.35"/>
    <n v="195.07"/>
    <n v="141.28000000000003"/>
    <n v="0.42003865021554931"/>
    <n v="2026"/>
    <s v="Q3"/>
    <n v="8"/>
    <x v="7"/>
  </r>
  <r>
    <s v="04237"/>
    <x v="231"/>
    <x v="3"/>
    <x v="13"/>
    <x v="1"/>
    <x v="0"/>
    <x v="1"/>
    <x v="11"/>
    <n v="3"/>
    <n v="153.03"/>
    <n v="0.15"/>
    <n v="78.239999999999995"/>
    <n v="390.22650000000004"/>
    <n v="234.71999999999997"/>
    <n v="155.50650000000007"/>
    <n v="0.39850317700104954"/>
    <n v="2026"/>
    <s v="Q3"/>
    <n v="8"/>
    <x v="7"/>
  </r>
  <r>
    <s v="04970"/>
    <x v="231"/>
    <x v="1"/>
    <x v="14"/>
    <x v="0"/>
    <x v="0"/>
    <x v="0"/>
    <x v="8"/>
    <n v="2"/>
    <n v="105.01"/>
    <n v="0.15"/>
    <n v="50.56"/>
    <n v="178.517"/>
    <n v="101.12"/>
    <n v="77.396999999999991"/>
    <n v="0.43355534766996978"/>
    <n v="2026"/>
    <s v="Q3"/>
    <n v="8"/>
    <x v="7"/>
  </r>
  <r>
    <s v="00515"/>
    <x v="232"/>
    <x v="0"/>
    <x v="0"/>
    <x v="2"/>
    <x v="0"/>
    <x v="2"/>
    <x v="9"/>
    <n v="2"/>
    <n v="45.47"/>
    <n v="0"/>
    <n v="18.27"/>
    <n v="90.94"/>
    <n v="36.54"/>
    <n v="54.4"/>
    <n v="0.5981966131515285"/>
    <n v="2026"/>
    <s v="Q3"/>
    <n v="8"/>
    <x v="7"/>
  </r>
  <r>
    <s v="00661"/>
    <x v="232"/>
    <x v="0"/>
    <x v="15"/>
    <x v="2"/>
    <x v="1"/>
    <x v="2"/>
    <x v="9"/>
    <n v="2"/>
    <n v="47.58"/>
    <n v="0.1"/>
    <n v="18.47"/>
    <n v="85.644000000000005"/>
    <n v="36.94"/>
    <n v="48.704000000000008"/>
    <n v="0.56867965064686377"/>
    <n v="2026"/>
    <s v="Q3"/>
    <n v="8"/>
    <x v="7"/>
  </r>
  <r>
    <s v="01443"/>
    <x v="232"/>
    <x v="3"/>
    <x v="4"/>
    <x v="0"/>
    <x v="1"/>
    <x v="1"/>
    <x v="11"/>
    <n v="5"/>
    <n v="155.65"/>
    <n v="0"/>
    <n v="79.13"/>
    <n v="778.25"/>
    <n v="395.65"/>
    <n v="382.6"/>
    <n v="0.49161580469000965"/>
    <n v="2026"/>
    <s v="Q3"/>
    <n v="8"/>
    <x v="7"/>
  </r>
  <r>
    <s v="01446"/>
    <x v="232"/>
    <x v="3"/>
    <x v="13"/>
    <x v="2"/>
    <x v="0"/>
    <x v="3"/>
    <x v="7"/>
    <n v="1"/>
    <n v="195.15"/>
    <n v="0"/>
    <n v="101.99"/>
    <n v="195.15"/>
    <n v="101.99"/>
    <n v="93.160000000000011"/>
    <n v="0.47737637714578535"/>
    <n v="2026"/>
    <s v="Q3"/>
    <n v="8"/>
    <x v="7"/>
  </r>
  <r>
    <s v="01524"/>
    <x v="232"/>
    <x v="1"/>
    <x v="6"/>
    <x v="3"/>
    <x v="1"/>
    <x v="0"/>
    <x v="0"/>
    <n v="1"/>
    <n v="81.569999999999993"/>
    <n v="0"/>
    <n v="43.79"/>
    <n v="81.569999999999993"/>
    <n v="43.79"/>
    <n v="37.779999999999994"/>
    <n v="0.4631604756650729"/>
    <n v="2026"/>
    <s v="Q3"/>
    <n v="8"/>
    <x v="7"/>
  </r>
  <r>
    <s v="01946"/>
    <x v="232"/>
    <x v="0"/>
    <x v="15"/>
    <x v="2"/>
    <x v="1"/>
    <x v="3"/>
    <x v="19"/>
    <n v="5"/>
    <n v="125.44"/>
    <n v="0"/>
    <n v="59.58"/>
    <n v="627.20000000000005"/>
    <n v="297.89999999999998"/>
    <n v="329.30000000000007"/>
    <n v="0.52503188775510212"/>
    <n v="2026"/>
    <s v="Q3"/>
    <n v="8"/>
    <x v="7"/>
  </r>
  <r>
    <s v="02285"/>
    <x v="232"/>
    <x v="1"/>
    <x v="11"/>
    <x v="0"/>
    <x v="2"/>
    <x v="1"/>
    <x v="11"/>
    <n v="2"/>
    <n v="155.11000000000001"/>
    <n v="0.05"/>
    <n v="80.13"/>
    <n v="294.709"/>
    <n v="160.26"/>
    <n v="134.44900000000001"/>
    <n v="0.45620934548995795"/>
    <n v="2026"/>
    <s v="Q3"/>
    <n v="8"/>
    <x v="7"/>
  </r>
  <r>
    <s v="02978"/>
    <x v="232"/>
    <x v="2"/>
    <x v="10"/>
    <x v="2"/>
    <x v="1"/>
    <x v="0"/>
    <x v="0"/>
    <n v="1"/>
    <n v="80.7"/>
    <n v="0"/>
    <n v="41.98"/>
    <n v="80.7"/>
    <n v="41.98"/>
    <n v="38.720000000000006"/>
    <n v="0.47980173482032223"/>
    <n v="2026"/>
    <s v="Q3"/>
    <n v="8"/>
    <x v="7"/>
  </r>
  <r>
    <s v="03842"/>
    <x v="232"/>
    <x v="3"/>
    <x v="8"/>
    <x v="1"/>
    <x v="0"/>
    <x v="1"/>
    <x v="11"/>
    <n v="10"/>
    <n v="156.72"/>
    <n v="0.15"/>
    <n v="78.12"/>
    <n v="1332.12"/>
    <n v="781.2"/>
    <n v="550.91999999999985"/>
    <n v="0.41356634537429054"/>
    <n v="2026"/>
    <s v="Q3"/>
    <n v="8"/>
    <x v="7"/>
  </r>
  <r>
    <s v="04220"/>
    <x v="232"/>
    <x v="1"/>
    <x v="14"/>
    <x v="1"/>
    <x v="2"/>
    <x v="2"/>
    <x v="18"/>
    <n v="5"/>
    <n v="162.76"/>
    <n v="0.15"/>
    <n v="85.32"/>
    <n v="691.7299999999999"/>
    <n v="426.59999999999997"/>
    <n v="265.12999999999994"/>
    <n v="0.38328538591647027"/>
    <n v="2026"/>
    <s v="Q3"/>
    <n v="8"/>
    <x v="7"/>
  </r>
  <r>
    <s v="00478"/>
    <x v="233"/>
    <x v="3"/>
    <x v="8"/>
    <x v="2"/>
    <x v="2"/>
    <x v="4"/>
    <x v="10"/>
    <n v="2"/>
    <n v="40.22"/>
    <n v="0"/>
    <n v="14.45"/>
    <n v="80.44"/>
    <n v="28.9"/>
    <n v="51.54"/>
    <n v="0.64072600696171056"/>
    <n v="2026"/>
    <s v="Q3"/>
    <n v="8"/>
    <x v="7"/>
  </r>
  <r>
    <s v="00491"/>
    <x v="233"/>
    <x v="0"/>
    <x v="9"/>
    <x v="3"/>
    <x v="1"/>
    <x v="2"/>
    <x v="9"/>
    <n v="1"/>
    <n v="45.42"/>
    <n v="0.15"/>
    <n v="18.079999999999998"/>
    <n v="38.606999999999999"/>
    <n v="18.079999999999998"/>
    <n v="20.527000000000001"/>
    <n v="0.53169114409304019"/>
    <n v="2026"/>
    <s v="Q3"/>
    <n v="8"/>
    <x v="7"/>
  </r>
  <r>
    <s v="00862"/>
    <x v="233"/>
    <x v="0"/>
    <x v="9"/>
    <x v="0"/>
    <x v="0"/>
    <x v="1"/>
    <x v="1"/>
    <n v="1"/>
    <n v="93.55"/>
    <n v="0"/>
    <n v="44.89"/>
    <n v="93.55"/>
    <n v="44.89"/>
    <n v="48.66"/>
    <n v="0.5201496525921967"/>
    <n v="2026"/>
    <s v="Q3"/>
    <n v="8"/>
    <x v="7"/>
  </r>
  <r>
    <s v="00957"/>
    <x v="233"/>
    <x v="2"/>
    <x v="2"/>
    <x v="0"/>
    <x v="0"/>
    <x v="1"/>
    <x v="3"/>
    <n v="2"/>
    <n v="146.85"/>
    <n v="0"/>
    <n v="81.010000000000005"/>
    <n v="293.7"/>
    <n v="162.02000000000001"/>
    <n v="131.67999999999998"/>
    <n v="0.44834865509022809"/>
    <n v="2026"/>
    <s v="Q3"/>
    <n v="8"/>
    <x v="7"/>
  </r>
  <r>
    <s v="01728"/>
    <x v="233"/>
    <x v="0"/>
    <x v="9"/>
    <x v="1"/>
    <x v="2"/>
    <x v="0"/>
    <x v="8"/>
    <n v="6"/>
    <n v="101.54"/>
    <n v="0.1"/>
    <n v="50"/>
    <n v="548.31600000000003"/>
    <n v="300"/>
    <n v="248.31600000000003"/>
    <n v="0.45287024270676035"/>
    <n v="2026"/>
    <s v="Q3"/>
    <n v="8"/>
    <x v="7"/>
  </r>
  <r>
    <s v="02743"/>
    <x v="233"/>
    <x v="3"/>
    <x v="7"/>
    <x v="0"/>
    <x v="2"/>
    <x v="4"/>
    <x v="12"/>
    <n v="1"/>
    <n v="125.14"/>
    <n v="0"/>
    <n v="69.44"/>
    <n v="125.14"/>
    <n v="69.44"/>
    <n v="55.7"/>
    <n v="0.4451014863353045"/>
    <n v="2026"/>
    <s v="Q3"/>
    <n v="8"/>
    <x v="7"/>
  </r>
  <r>
    <s v="03098"/>
    <x v="233"/>
    <x v="1"/>
    <x v="6"/>
    <x v="0"/>
    <x v="1"/>
    <x v="0"/>
    <x v="0"/>
    <n v="2"/>
    <n v="80.239999999999995"/>
    <n v="0.1"/>
    <n v="42.09"/>
    <n v="144.43199999999999"/>
    <n v="84.18"/>
    <n v="60.251999999999981"/>
    <n v="0.41716517115320695"/>
    <n v="2026"/>
    <s v="Q3"/>
    <n v="8"/>
    <x v="7"/>
  </r>
  <r>
    <s v="03606"/>
    <x v="233"/>
    <x v="3"/>
    <x v="4"/>
    <x v="0"/>
    <x v="2"/>
    <x v="1"/>
    <x v="3"/>
    <n v="1"/>
    <n v="147.24"/>
    <n v="0"/>
    <n v="79.11"/>
    <n v="147.24"/>
    <n v="79.11"/>
    <n v="68.13000000000001"/>
    <n v="0.46271393643031788"/>
    <n v="2026"/>
    <s v="Q3"/>
    <n v="8"/>
    <x v="7"/>
  </r>
  <r>
    <s v="03815"/>
    <x v="233"/>
    <x v="2"/>
    <x v="2"/>
    <x v="0"/>
    <x v="0"/>
    <x v="3"/>
    <x v="7"/>
    <n v="2"/>
    <n v="199.53"/>
    <n v="0.05"/>
    <n v="105.87"/>
    <n v="379.10699999999997"/>
    <n v="211.74"/>
    <n v="167.36699999999996"/>
    <n v="0.44147694450379438"/>
    <n v="2026"/>
    <s v="Q3"/>
    <n v="8"/>
    <x v="7"/>
  </r>
  <r>
    <s v="03979"/>
    <x v="233"/>
    <x v="2"/>
    <x v="5"/>
    <x v="0"/>
    <x v="2"/>
    <x v="4"/>
    <x v="10"/>
    <n v="1"/>
    <n v="40.19"/>
    <n v="0.05"/>
    <n v="14.73"/>
    <n v="38.180499999999995"/>
    <n v="14.73"/>
    <n v="23.450499999999995"/>
    <n v="0.61420096646193734"/>
    <n v="2026"/>
    <s v="Q3"/>
    <n v="8"/>
    <x v="7"/>
  </r>
  <r>
    <s v="04160"/>
    <x v="233"/>
    <x v="3"/>
    <x v="7"/>
    <x v="3"/>
    <x v="2"/>
    <x v="4"/>
    <x v="12"/>
    <n v="4"/>
    <n v="123.31"/>
    <n v="0"/>
    <n v="69.02"/>
    <n v="493.24"/>
    <n v="276.08"/>
    <n v="217.16000000000003"/>
    <n v="0.44027248398345636"/>
    <n v="2026"/>
    <s v="Q3"/>
    <n v="8"/>
    <x v="7"/>
  </r>
  <r>
    <s v="04172"/>
    <x v="233"/>
    <x v="3"/>
    <x v="8"/>
    <x v="3"/>
    <x v="1"/>
    <x v="0"/>
    <x v="6"/>
    <n v="1"/>
    <n v="40.19"/>
    <n v="0.05"/>
    <n v="16.78"/>
    <n v="38.180499999999995"/>
    <n v="16.78"/>
    <n v="21.400499999999994"/>
    <n v="0.56050863660769235"/>
    <n v="2026"/>
    <s v="Q3"/>
    <n v="8"/>
    <x v="7"/>
  </r>
  <r>
    <s v="04265"/>
    <x v="233"/>
    <x v="2"/>
    <x v="16"/>
    <x v="0"/>
    <x v="0"/>
    <x v="0"/>
    <x v="6"/>
    <n v="1"/>
    <n v="40.98"/>
    <n v="0.05"/>
    <n v="16.600000000000001"/>
    <n v="38.930999999999997"/>
    <n v="16.600000000000001"/>
    <n v="22.330999999999996"/>
    <n v="0.57360458246641488"/>
    <n v="2026"/>
    <s v="Q3"/>
    <n v="8"/>
    <x v="7"/>
  </r>
  <r>
    <s v="04321"/>
    <x v="233"/>
    <x v="3"/>
    <x v="13"/>
    <x v="0"/>
    <x v="1"/>
    <x v="2"/>
    <x v="2"/>
    <n v="3"/>
    <n v="35.380000000000003"/>
    <n v="0"/>
    <n v="13.91"/>
    <n v="106.14000000000001"/>
    <n v="41.730000000000004"/>
    <n v="64.410000000000011"/>
    <n v="0.60684002261164505"/>
    <n v="2026"/>
    <s v="Q3"/>
    <n v="8"/>
    <x v="7"/>
  </r>
  <r>
    <s v="04975"/>
    <x v="233"/>
    <x v="2"/>
    <x v="10"/>
    <x v="2"/>
    <x v="1"/>
    <x v="2"/>
    <x v="15"/>
    <n v="4"/>
    <n v="134.49"/>
    <n v="0"/>
    <n v="68.17"/>
    <n v="537.96"/>
    <n v="272.68"/>
    <n v="265.28000000000003"/>
    <n v="0.49312216521674473"/>
    <n v="2026"/>
    <s v="Q3"/>
    <n v="8"/>
    <x v="7"/>
  </r>
  <r>
    <s v="00991"/>
    <x v="234"/>
    <x v="2"/>
    <x v="3"/>
    <x v="1"/>
    <x v="2"/>
    <x v="1"/>
    <x v="3"/>
    <n v="4"/>
    <n v="145.30000000000001"/>
    <n v="0.15"/>
    <n v="77.040000000000006"/>
    <n v="494.02000000000004"/>
    <n v="308.16000000000003"/>
    <n v="185.86"/>
    <n v="0.37621958625156876"/>
    <n v="2026"/>
    <s v="Q3"/>
    <n v="8"/>
    <x v="7"/>
  </r>
  <r>
    <s v="01008"/>
    <x v="234"/>
    <x v="3"/>
    <x v="4"/>
    <x v="1"/>
    <x v="2"/>
    <x v="2"/>
    <x v="18"/>
    <n v="10"/>
    <n v="164.55"/>
    <n v="0.1"/>
    <n v="88.23"/>
    <n v="1480.95"/>
    <n v="882.30000000000007"/>
    <n v="598.65"/>
    <n v="0.40423376886458012"/>
    <n v="2026"/>
    <s v="Q3"/>
    <n v="8"/>
    <x v="7"/>
  </r>
  <r>
    <s v="01083"/>
    <x v="234"/>
    <x v="0"/>
    <x v="15"/>
    <x v="2"/>
    <x v="1"/>
    <x v="0"/>
    <x v="6"/>
    <n v="1"/>
    <n v="39.590000000000003"/>
    <n v="0"/>
    <n v="16.899999999999999"/>
    <n v="39.590000000000003"/>
    <n v="16.899999999999999"/>
    <n v="22.690000000000005"/>
    <n v="0.57312452639555456"/>
    <n v="2026"/>
    <s v="Q3"/>
    <n v="8"/>
    <x v="7"/>
  </r>
  <r>
    <s v="01553"/>
    <x v="234"/>
    <x v="2"/>
    <x v="2"/>
    <x v="1"/>
    <x v="2"/>
    <x v="4"/>
    <x v="16"/>
    <n v="5"/>
    <n v="51.62"/>
    <n v="0.15"/>
    <n v="22.6"/>
    <n v="219.38499999999996"/>
    <n v="113"/>
    <n v="106.38499999999996"/>
    <n v="0.48492376415889865"/>
    <n v="2026"/>
    <s v="Q3"/>
    <n v="8"/>
    <x v="7"/>
  </r>
  <r>
    <s v="01579"/>
    <x v="234"/>
    <x v="3"/>
    <x v="7"/>
    <x v="2"/>
    <x v="0"/>
    <x v="1"/>
    <x v="1"/>
    <n v="3"/>
    <n v="90.71"/>
    <n v="0"/>
    <n v="45.57"/>
    <n v="272.13"/>
    <n v="136.71"/>
    <n v="135.41999999999999"/>
    <n v="0.49762980928232825"/>
    <n v="2026"/>
    <s v="Q3"/>
    <n v="8"/>
    <x v="7"/>
  </r>
  <r>
    <s v="01732"/>
    <x v="234"/>
    <x v="1"/>
    <x v="1"/>
    <x v="2"/>
    <x v="1"/>
    <x v="0"/>
    <x v="6"/>
    <n v="4"/>
    <n v="41.09"/>
    <n v="0"/>
    <n v="17"/>
    <n v="164.36"/>
    <n v="68"/>
    <n v="96.360000000000014"/>
    <n v="0.58627403261134103"/>
    <n v="2026"/>
    <s v="Q3"/>
    <n v="8"/>
    <x v="7"/>
  </r>
  <r>
    <s v="02083"/>
    <x v="234"/>
    <x v="1"/>
    <x v="14"/>
    <x v="0"/>
    <x v="1"/>
    <x v="1"/>
    <x v="1"/>
    <n v="1"/>
    <n v="91.37"/>
    <n v="0"/>
    <n v="46.73"/>
    <n v="91.37"/>
    <n v="46.73"/>
    <n v="44.640000000000008"/>
    <n v="0.48856298566269024"/>
    <n v="2026"/>
    <s v="Q3"/>
    <n v="8"/>
    <x v="7"/>
  </r>
  <r>
    <s v="02176"/>
    <x v="234"/>
    <x v="1"/>
    <x v="11"/>
    <x v="0"/>
    <x v="1"/>
    <x v="2"/>
    <x v="9"/>
    <n v="1"/>
    <n v="46.92"/>
    <n v="0"/>
    <n v="18.3"/>
    <n v="46.92"/>
    <n v="18.3"/>
    <n v="28.62"/>
    <n v="0.60997442455242967"/>
    <n v="2026"/>
    <s v="Q3"/>
    <n v="8"/>
    <x v="7"/>
  </r>
  <r>
    <s v="02723"/>
    <x v="234"/>
    <x v="0"/>
    <x v="0"/>
    <x v="0"/>
    <x v="1"/>
    <x v="0"/>
    <x v="8"/>
    <n v="1"/>
    <n v="100.29"/>
    <n v="0.05"/>
    <n v="49.82"/>
    <n v="95.275500000000008"/>
    <n v="49.82"/>
    <n v="45.455500000000008"/>
    <n v="0.47709537079312103"/>
    <n v="2026"/>
    <s v="Q3"/>
    <n v="8"/>
    <x v="7"/>
  </r>
  <r>
    <s v="03299"/>
    <x v="234"/>
    <x v="0"/>
    <x v="9"/>
    <x v="0"/>
    <x v="1"/>
    <x v="1"/>
    <x v="3"/>
    <n v="1"/>
    <n v="147.11000000000001"/>
    <n v="0.15"/>
    <n v="79.599999999999994"/>
    <n v="125.04350000000001"/>
    <n v="79.599999999999994"/>
    <n v="45.443500000000014"/>
    <n v="0.36342152930780097"/>
    <n v="2026"/>
    <s v="Q3"/>
    <n v="8"/>
    <x v="7"/>
  </r>
  <r>
    <s v="03398"/>
    <x v="234"/>
    <x v="1"/>
    <x v="12"/>
    <x v="0"/>
    <x v="1"/>
    <x v="1"/>
    <x v="11"/>
    <n v="2"/>
    <n v="156.44999999999999"/>
    <n v="0"/>
    <n v="80.13"/>
    <n v="312.89999999999998"/>
    <n v="160.26"/>
    <n v="152.63999999999999"/>
    <n v="0.487823585810163"/>
    <n v="2026"/>
    <s v="Q3"/>
    <n v="8"/>
    <x v="7"/>
  </r>
  <r>
    <s v="04012"/>
    <x v="234"/>
    <x v="1"/>
    <x v="14"/>
    <x v="0"/>
    <x v="1"/>
    <x v="1"/>
    <x v="17"/>
    <n v="2"/>
    <n v="72.97"/>
    <n v="0"/>
    <n v="33.25"/>
    <n v="145.94"/>
    <n v="66.5"/>
    <n v="79.44"/>
    <n v="0.54433328765245992"/>
    <n v="2026"/>
    <s v="Q3"/>
    <n v="8"/>
    <x v="7"/>
  </r>
  <r>
    <s v="04064"/>
    <x v="234"/>
    <x v="3"/>
    <x v="7"/>
    <x v="3"/>
    <x v="0"/>
    <x v="4"/>
    <x v="16"/>
    <n v="2"/>
    <n v="51.63"/>
    <n v="0"/>
    <n v="21.39"/>
    <n v="103.26"/>
    <n v="42.78"/>
    <n v="60.480000000000004"/>
    <n v="0.58570598489250436"/>
    <n v="2026"/>
    <s v="Q3"/>
    <n v="8"/>
    <x v="7"/>
  </r>
  <r>
    <s v="04671"/>
    <x v="234"/>
    <x v="1"/>
    <x v="12"/>
    <x v="1"/>
    <x v="0"/>
    <x v="0"/>
    <x v="8"/>
    <n v="8"/>
    <n v="100.06"/>
    <n v="0.05"/>
    <n v="49.39"/>
    <n v="760.45600000000002"/>
    <n v="395.12"/>
    <n v="365.33600000000001"/>
    <n v="0.48041701295012468"/>
    <n v="2026"/>
    <s v="Q3"/>
    <n v="8"/>
    <x v="7"/>
  </r>
  <r>
    <s v="01914"/>
    <x v="235"/>
    <x v="3"/>
    <x v="8"/>
    <x v="2"/>
    <x v="0"/>
    <x v="3"/>
    <x v="13"/>
    <n v="4"/>
    <n v="83.2"/>
    <n v="0"/>
    <n v="39.99"/>
    <n v="332.8"/>
    <n v="159.96"/>
    <n v="172.84"/>
    <n v="0.5193509615384615"/>
    <n v="2026"/>
    <s v="Q3"/>
    <n v="8"/>
    <x v="7"/>
  </r>
  <r>
    <s v="01973"/>
    <x v="235"/>
    <x v="0"/>
    <x v="0"/>
    <x v="0"/>
    <x v="1"/>
    <x v="4"/>
    <x v="16"/>
    <n v="3"/>
    <n v="51.29"/>
    <n v="0"/>
    <n v="22.08"/>
    <n v="153.87"/>
    <n v="66.239999999999995"/>
    <n v="87.63000000000001"/>
    <n v="0.56950672645739919"/>
    <n v="2026"/>
    <s v="Q3"/>
    <n v="8"/>
    <x v="7"/>
  </r>
  <r>
    <s v="02564"/>
    <x v="235"/>
    <x v="2"/>
    <x v="3"/>
    <x v="0"/>
    <x v="0"/>
    <x v="3"/>
    <x v="7"/>
    <n v="1"/>
    <n v="200.2"/>
    <n v="0"/>
    <n v="103.38"/>
    <n v="200.2"/>
    <n v="103.38"/>
    <n v="96.82"/>
    <n v="0.48361638361638359"/>
    <n v="2026"/>
    <s v="Q3"/>
    <n v="8"/>
    <x v="7"/>
  </r>
  <r>
    <s v="02791"/>
    <x v="235"/>
    <x v="0"/>
    <x v="15"/>
    <x v="2"/>
    <x v="2"/>
    <x v="4"/>
    <x v="14"/>
    <n v="2"/>
    <n v="36.869999999999997"/>
    <n v="0"/>
    <n v="13.71"/>
    <n v="73.739999999999995"/>
    <n v="27.42"/>
    <n v="46.319999999999993"/>
    <n v="0.62815296989422287"/>
    <n v="2026"/>
    <s v="Q3"/>
    <n v="8"/>
    <x v="7"/>
  </r>
  <r>
    <s v="03559"/>
    <x v="235"/>
    <x v="3"/>
    <x v="8"/>
    <x v="0"/>
    <x v="0"/>
    <x v="4"/>
    <x v="14"/>
    <n v="1"/>
    <n v="36.28"/>
    <n v="0.1"/>
    <n v="14.16"/>
    <n v="32.652000000000001"/>
    <n v="14.16"/>
    <n v="18.492000000000001"/>
    <n v="0.56633590591694227"/>
    <n v="2026"/>
    <s v="Q3"/>
    <n v="8"/>
    <x v="7"/>
  </r>
  <r>
    <s v="03839"/>
    <x v="235"/>
    <x v="0"/>
    <x v="15"/>
    <x v="3"/>
    <x v="0"/>
    <x v="1"/>
    <x v="1"/>
    <n v="2"/>
    <n v="93.88"/>
    <n v="0.05"/>
    <n v="46.57"/>
    <n v="178.37199999999999"/>
    <n v="93.14"/>
    <n v="85.231999999999985"/>
    <n v="0.47783284371986628"/>
    <n v="2026"/>
    <s v="Q3"/>
    <n v="8"/>
    <x v="7"/>
  </r>
  <r>
    <s v="04133"/>
    <x v="235"/>
    <x v="3"/>
    <x v="4"/>
    <x v="0"/>
    <x v="1"/>
    <x v="3"/>
    <x v="7"/>
    <n v="1"/>
    <n v="192.67"/>
    <n v="0.05"/>
    <n v="101.04"/>
    <n v="183.03649999999999"/>
    <n v="101.04"/>
    <n v="81.996499999999983"/>
    <n v="0.44797895501716867"/>
    <n v="2026"/>
    <s v="Q3"/>
    <n v="8"/>
    <x v="7"/>
  </r>
  <r>
    <s v="04765"/>
    <x v="235"/>
    <x v="0"/>
    <x v="15"/>
    <x v="0"/>
    <x v="1"/>
    <x v="0"/>
    <x v="0"/>
    <n v="1"/>
    <n v="80.099999999999994"/>
    <n v="0.05"/>
    <n v="43.49"/>
    <n v="76.094999999999985"/>
    <n v="43.49"/>
    <n v="32.604999999999983"/>
    <n v="0.42847756094355727"/>
    <n v="2026"/>
    <s v="Q3"/>
    <n v="8"/>
    <x v="7"/>
  </r>
  <r>
    <s v="01868"/>
    <x v="236"/>
    <x v="3"/>
    <x v="8"/>
    <x v="3"/>
    <x v="0"/>
    <x v="1"/>
    <x v="3"/>
    <n v="1"/>
    <n v="145.02000000000001"/>
    <n v="0"/>
    <n v="78.959999999999994"/>
    <n v="145.02000000000001"/>
    <n v="78.959999999999994"/>
    <n v="66.060000000000016"/>
    <n v="0.4555233760860572"/>
    <n v="2026"/>
    <s v="Q3"/>
    <n v="8"/>
    <x v="7"/>
  </r>
  <r>
    <s v="00987"/>
    <x v="237"/>
    <x v="1"/>
    <x v="11"/>
    <x v="3"/>
    <x v="0"/>
    <x v="2"/>
    <x v="2"/>
    <n v="1"/>
    <n v="37"/>
    <n v="0.15"/>
    <n v="13.68"/>
    <n v="31.45"/>
    <n v="13.68"/>
    <n v="17.77"/>
    <n v="0.56502384737678857"/>
    <n v="2026"/>
    <s v="Q3"/>
    <n v="8"/>
    <x v="7"/>
  </r>
  <r>
    <s v="02503"/>
    <x v="237"/>
    <x v="1"/>
    <x v="6"/>
    <x v="0"/>
    <x v="0"/>
    <x v="0"/>
    <x v="4"/>
    <n v="2"/>
    <n v="50.02"/>
    <n v="0"/>
    <n v="21.99"/>
    <n v="100.04"/>
    <n v="43.98"/>
    <n v="56.060000000000009"/>
    <n v="0.56037584966013598"/>
    <n v="2026"/>
    <s v="Q3"/>
    <n v="8"/>
    <x v="7"/>
  </r>
  <r>
    <s v="04928"/>
    <x v="237"/>
    <x v="1"/>
    <x v="11"/>
    <x v="2"/>
    <x v="0"/>
    <x v="4"/>
    <x v="14"/>
    <n v="2"/>
    <n v="35.950000000000003"/>
    <n v="0.05"/>
    <n v="13.93"/>
    <n v="68.305000000000007"/>
    <n v="27.86"/>
    <n v="40.445000000000007"/>
    <n v="0.59212356342873884"/>
    <n v="2026"/>
    <s v="Q3"/>
    <n v="8"/>
    <x v="7"/>
  </r>
  <r>
    <s v="00852"/>
    <x v="238"/>
    <x v="0"/>
    <x v="9"/>
    <x v="0"/>
    <x v="1"/>
    <x v="2"/>
    <x v="9"/>
    <n v="3"/>
    <n v="45.84"/>
    <n v="0.15"/>
    <n v="17.899999999999999"/>
    <n v="116.89200000000001"/>
    <n v="53.699999999999996"/>
    <n v="63.192000000000014"/>
    <n v="0.54060158094651478"/>
    <n v="2026"/>
    <s v="Q3"/>
    <n v="8"/>
    <x v="7"/>
  </r>
  <r>
    <s v="02188"/>
    <x v="238"/>
    <x v="1"/>
    <x v="6"/>
    <x v="0"/>
    <x v="1"/>
    <x v="3"/>
    <x v="13"/>
    <n v="1"/>
    <n v="83.23"/>
    <n v="0.1"/>
    <n v="40.229999999999997"/>
    <n v="74.907000000000011"/>
    <n v="40.229999999999997"/>
    <n v="34.677000000000014"/>
    <n v="0.46293403820737727"/>
    <n v="2026"/>
    <s v="Q3"/>
    <n v="8"/>
    <x v="7"/>
  </r>
  <r>
    <s v="02574"/>
    <x v="238"/>
    <x v="0"/>
    <x v="9"/>
    <x v="2"/>
    <x v="1"/>
    <x v="0"/>
    <x v="8"/>
    <n v="1"/>
    <n v="104.33"/>
    <n v="0.1"/>
    <n v="49.86"/>
    <n v="93.897000000000006"/>
    <n v="49.86"/>
    <n v="44.037000000000006"/>
    <n v="0.46899261957251032"/>
    <n v="2026"/>
    <s v="Q3"/>
    <n v="8"/>
    <x v="7"/>
  </r>
  <r>
    <s v="02942"/>
    <x v="238"/>
    <x v="1"/>
    <x v="6"/>
    <x v="0"/>
    <x v="1"/>
    <x v="1"/>
    <x v="11"/>
    <n v="1"/>
    <n v="156.94999999999999"/>
    <n v="0"/>
    <n v="80.41"/>
    <n v="156.94999999999999"/>
    <n v="80.41"/>
    <n v="76.539999999999992"/>
    <n v="0.48767123287671232"/>
    <n v="2026"/>
    <s v="Q3"/>
    <n v="8"/>
    <x v="7"/>
  </r>
  <r>
    <s v="03211"/>
    <x v="238"/>
    <x v="1"/>
    <x v="14"/>
    <x v="2"/>
    <x v="2"/>
    <x v="0"/>
    <x v="6"/>
    <n v="3"/>
    <n v="41.33"/>
    <n v="0.05"/>
    <n v="17"/>
    <n v="117.79049999999999"/>
    <n v="51"/>
    <n v="66.790499999999994"/>
    <n v="0.56702790123142355"/>
    <n v="2026"/>
    <s v="Q3"/>
    <n v="8"/>
    <x v="7"/>
  </r>
  <r>
    <s v="03306"/>
    <x v="238"/>
    <x v="0"/>
    <x v="15"/>
    <x v="0"/>
    <x v="2"/>
    <x v="2"/>
    <x v="2"/>
    <n v="1"/>
    <n v="35.590000000000003"/>
    <n v="0"/>
    <n v="13.66"/>
    <n v="35.590000000000003"/>
    <n v="13.66"/>
    <n v="21.930000000000003"/>
    <n v="0.61618432143860635"/>
    <n v="2026"/>
    <s v="Q3"/>
    <n v="8"/>
    <x v="7"/>
  </r>
  <r>
    <s v="03837"/>
    <x v="238"/>
    <x v="3"/>
    <x v="8"/>
    <x v="0"/>
    <x v="0"/>
    <x v="3"/>
    <x v="5"/>
    <n v="2"/>
    <n v="335.87"/>
    <n v="0.1"/>
    <n v="196.54"/>
    <n v="604.56600000000003"/>
    <n v="393.08"/>
    <n v="211.48600000000005"/>
    <n v="0.34981457773014035"/>
    <n v="2026"/>
    <s v="Q3"/>
    <n v="8"/>
    <x v="7"/>
  </r>
  <r>
    <s v="04169"/>
    <x v="238"/>
    <x v="3"/>
    <x v="13"/>
    <x v="0"/>
    <x v="1"/>
    <x v="4"/>
    <x v="16"/>
    <n v="1"/>
    <n v="50.7"/>
    <n v="0.05"/>
    <n v="21.65"/>
    <n v="48.164999999999999"/>
    <n v="21.65"/>
    <n v="26.515000000000001"/>
    <n v="0.55050347762898377"/>
    <n v="2026"/>
    <s v="Q3"/>
    <n v="8"/>
    <x v="7"/>
  </r>
  <r>
    <s v="04452"/>
    <x v="238"/>
    <x v="2"/>
    <x v="2"/>
    <x v="3"/>
    <x v="1"/>
    <x v="1"/>
    <x v="11"/>
    <n v="3"/>
    <n v="152.76"/>
    <n v="0.1"/>
    <n v="77.36"/>
    <n v="412.452"/>
    <n v="232.07999999999998"/>
    <n v="180.37200000000001"/>
    <n v="0.43731634226528182"/>
    <n v="2026"/>
    <s v="Q3"/>
    <n v="8"/>
    <x v="7"/>
  </r>
  <r>
    <s v="04740"/>
    <x v="238"/>
    <x v="0"/>
    <x v="15"/>
    <x v="1"/>
    <x v="0"/>
    <x v="1"/>
    <x v="17"/>
    <n v="5"/>
    <n v="72.78"/>
    <n v="0.1"/>
    <n v="33.25"/>
    <n v="327.51"/>
    <n v="166.25"/>
    <n v="161.26"/>
    <n v="0.49238191200268694"/>
    <n v="2026"/>
    <s v="Q3"/>
    <n v="8"/>
    <x v="7"/>
  </r>
  <r>
    <s v="05000"/>
    <x v="238"/>
    <x v="1"/>
    <x v="12"/>
    <x v="3"/>
    <x v="1"/>
    <x v="2"/>
    <x v="2"/>
    <n v="2"/>
    <n v="37"/>
    <n v="0"/>
    <n v="13.83"/>
    <n v="74"/>
    <n v="27.66"/>
    <n v="46.34"/>
    <n v="0.62621621621621626"/>
    <n v="2026"/>
    <s v="Q3"/>
    <n v="8"/>
    <x v="7"/>
  </r>
  <r>
    <s v="05058"/>
    <x v="238"/>
    <x v="1"/>
    <x v="11"/>
    <x v="1"/>
    <x v="2"/>
    <x v="0"/>
    <x v="6"/>
    <n v="6"/>
    <n v="41.33"/>
    <n v="0.2"/>
    <n v="17.02"/>
    <n v="198.38400000000001"/>
    <n v="102.12"/>
    <n v="96.26400000000001"/>
    <n v="0.48524074522138883"/>
    <n v="2026"/>
    <s v="Q3"/>
    <n v="8"/>
    <x v="7"/>
  </r>
  <r>
    <s v="00496"/>
    <x v="239"/>
    <x v="0"/>
    <x v="15"/>
    <x v="2"/>
    <x v="0"/>
    <x v="4"/>
    <x v="14"/>
    <n v="1"/>
    <n v="37.020000000000003"/>
    <n v="0"/>
    <n v="13.64"/>
    <n v="37.020000000000003"/>
    <n v="13.64"/>
    <n v="23.380000000000003"/>
    <n v="0.63155051323608857"/>
    <n v="2026"/>
    <s v="Q3"/>
    <n v="8"/>
    <x v="7"/>
  </r>
  <r>
    <s v="01343"/>
    <x v="239"/>
    <x v="3"/>
    <x v="8"/>
    <x v="0"/>
    <x v="1"/>
    <x v="3"/>
    <x v="13"/>
    <n v="1"/>
    <n v="81.06"/>
    <n v="0"/>
    <n v="38.43"/>
    <n v="81.06"/>
    <n v="38.43"/>
    <n v="42.63"/>
    <n v="0.52590673575129532"/>
    <n v="2026"/>
    <s v="Q3"/>
    <n v="8"/>
    <x v="7"/>
  </r>
  <r>
    <s v="01455"/>
    <x v="239"/>
    <x v="2"/>
    <x v="2"/>
    <x v="0"/>
    <x v="1"/>
    <x v="0"/>
    <x v="4"/>
    <n v="2"/>
    <n v="51.91"/>
    <n v="0"/>
    <n v="21.94"/>
    <n v="103.82"/>
    <n v="43.88"/>
    <n v="59.939999999999991"/>
    <n v="0.57734540550953573"/>
    <n v="2026"/>
    <s v="Q3"/>
    <n v="8"/>
    <x v="7"/>
  </r>
  <r>
    <s v="01632"/>
    <x v="239"/>
    <x v="3"/>
    <x v="7"/>
    <x v="3"/>
    <x v="1"/>
    <x v="2"/>
    <x v="2"/>
    <n v="1"/>
    <n v="35.700000000000003"/>
    <n v="0.05"/>
    <n v="13.45"/>
    <n v="33.914999999999999"/>
    <n v="13.45"/>
    <n v="20.465"/>
    <n v="0.60342031549461894"/>
    <n v="2026"/>
    <s v="Q3"/>
    <n v="8"/>
    <x v="7"/>
  </r>
  <r>
    <s v="01817"/>
    <x v="239"/>
    <x v="0"/>
    <x v="9"/>
    <x v="2"/>
    <x v="1"/>
    <x v="4"/>
    <x v="14"/>
    <n v="1"/>
    <n v="36.590000000000003"/>
    <n v="0.05"/>
    <n v="14.15"/>
    <n v="34.7605"/>
    <n v="14.15"/>
    <n v="20.610500000000002"/>
    <n v="0.59292875534011313"/>
    <n v="2026"/>
    <s v="Q3"/>
    <n v="8"/>
    <x v="7"/>
  </r>
  <r>
    <s v="02993"/>
    <x v="239"/>
    <x v="1"/>
    <x v="12"/>
    <x v="1"/>
    <x v="2"/>
    <x v="2"/>
    <x v="2"/>
    <n v="3"/>
    <n v="35.520000000000003"/>
    <n v="0.1"/>
    <n v="13.78"/>
    <n v="95.904000000000011"/>
    <n v="41.339999999999996"/>
    <n v="54.564000000000014"/>
    <n v="0.56894394394394399"/>
    <n v="2026"/>
    <s v="Q3"/>
    <n v="8"/>
    <x v="7"/>
  </r>
  <r>
    <s v="04676"/>
    <x v="239"/>
    <x v="3"/>
    <x v="13"/>
    <x v="2"/>
    <x v="1"/>
    <x v="0"/>
    <x v="0"/>
    <n v="2"/>
    <n v="81.88"/>
    <n v="0.1"/>
    <n v="42.87"/>
    <n v="147.38399999999999"/>
    <n v="85.74"/>
    <n v="61.643999999999991"/>
    <n v="0.41825435596808336"/>
    <n v="2026"/>
    <s v="Q3"/>
    <n v="8"/>
    <x v="7"/>
  </r>
  <r>
    <s v="05105"/>
    <x v="239"/>
    <x v="3"/>
    <x v="7"/>
    <x v="0"/>
    <x v="2"/>
    <x v="2"/>
    <x v="9"/>
    <n v="4"/>
    <n v="46.54"/>
    <n v="0"/>
    <n v="18.86"/>
    <n v="186.16"/>
    <n v="75.44"/>
    <n v="110.72"/>
    <n v="0.5947571981091534"/>
    <n v="2026"/>
    <s v="Q3"/>
    <n v="8"/>
    <x v="7"/>
  </r>
  <r>
    <s v="00223"/>
    <x v="240"/>
    <x v="2"/>
    <x v="2"/>
    <x v="2"/>
    <x v="0"/>
    <x v="4"/>
    <x v="16"/>
    <n v="1"/>
    <n v="49.79"/>
    <n v="0"/>
    <n v="21.43"/>
    <n v="49.79"/>
    <n v="21.43"/>
    <n v="28.36"/>
    <n v="0.56959228760795344"/>
    <n v="2026"/>
    <s v="Q3"/>
    <n v="8"/>
    <x v="7"/>
  </r>
  <r>
    <s v="01023"/>
    <x v="240"/>
    <x v="2"/>
    <x v="3"/>
    <x v="0"/>
    <x v="1"/>
    <x v="1"/>
    <x v="1"/>
    <n v="6"/>
    <n v="90.19"/>
    <n v="0"/>
    <n v="45.61"/>
    <n v="541.14"/>
    <n v="273.65999999999997"/>
    <n v="267.48"/>
    <n v="0.4942898325756736"/>
    <n v="2026"/>
    <s v="Q3"/>
    <n v="8"/>
    <x v="7"/>
  </r>
  <r>
    <s v="01694"/>
    <x v="240"/>
    <x v="1"/>
    <x v="12"/>
    <x v="0"/>
    <x v="1"/>
    <x v="1"/>
    <x v="17"/>
    <n v="1"/>
    <n v="70.38"/>
    <n v="0.15"/>
    <n v="32.64"/>
    <n v="59.822999999999993"/>
    <n v="32.64"/>
    <n v="27.182999999999993"/>
    <n v="0.45439045183290699"/>
    <n v="2026"/>
    <s v="Q3"/>
    <n v="8"/>
    <x v="7"/>
  </r>
  <r>
    <s v="02006"/>
    <x v="240"/>
    <x v="3"/>
    <x v="13"/>
    <x v="0"/>
    <x v="1"/>
    <x v="2"/>
    <x v="9"/>
    <n v="1"/>
    <n v="46.43"/>
    <n v="0"/>
    <n v="18.2"/>
    <n v="46.43"/>
    <n v="18.2"/>
    <n v="28.23"/>
    <n v="0.60801206116734874"/>
    <n v="2026"/>
    <s v="Q3"/>
    <n v="8"/>
    <x v="7"/>
  </r>
  <r>
    <s v="03026"/>
    <x v="240"/>
    <x v="0"/>
    <x v="0"/>
    <x v="0"/>
    <x v="1"/>
    <x v="3"/>
    <x v="7"/>
    <n v="1"/>
    <n v="194.75"/>
    <n v="0.05"/>
    <n v="105.94"/>
    <n v="185.01249999999999"/>
    <n v="105.94"/>
    <n v="79.072499999999991"/>
    <n v="0.42739004121343149"/>
    <n v="2026"/>
    <s v="Q3"/>
    <n v="8"/>
    <x v="7"/>
  </r>
  <r>
    <s v="03057"/>
    <x v="240"/>
    <x v="1"/>
    <x v="14"/>
    <x v="2"/>
    <x v="0"/>
    <x v="1"/>
    <x v="3"/>
    <n v="2"/>
    <n v="142.16"/>
    <n v="0"/>
    <n v="79.36"/>
    <n v="284.32"/>
    <n v="158.72"/>
    <n v="125.6"/>
    <n v="0.44175576814856499"/>
    <n v="2026"/>
    <s v="Q3"/>
    <n v="8"/>
    <x v="7"/>
  </r>
  <r>
    <s v="03112"/>
    <x v="240"/>
    <x v="3"/>
    <x v="8"/>
    <x v="0"/>
    <x v="2"/>
    <x v="2"/>
    <x v="9"/>
    <n v="2"/>
    <n v="47.69"/>
    <n v="0.05"/>
    <n v="18.8"/>
    <n v="90.61099999999999"/>
    <n v="37.6"/>
    <n v="53.010999999999989"/>
    <n v="0.58503934400900548"/>
    <n v="2026"/>
    <s v="Q3"/>
    <n v="8"/>
    <x v="7"/>
  </r>
  <r>
    <s v="03137"/>
    <x v="240"/>
    <x v="2"/>
    <x v="5"/>
    <x v="2"/>
    <x v="1"/>
    <x v="2"/>
    <x v="18"/>
    <n v="3"/>
    <n v="164.51"/>
    <n v="0"/>
    <n v="86.76"/>
    <n v="493.53"/>
    <n v="260.28000000000003"/>
    <n v="233.24999999999994"/>
    <n v="0.47261564646526039"/>
    <n v="2026"/>
    <s v="Q3"/>
    <n v="8"/>
    <x v="7"/>
  </r>
  <r>
    <s v="03983"/>
    <x v="240"/>
    <x v="2"/>
    <x v="2"/>
    <x v="3"/>
    <x v="2"/>
    <x v="3"/>
    <x v="7"/>
    <n v="2"/>
    <n v="194.71"/>
    <n v="0.1"/>
    <n v="105.57"/>
    <n v="350.47800000000001"/>
    <n v="211.14"/>
    <n v="139.33800000000002"/>
    <n v="0.39756561039494637"/>
    <n v="2026"/>
    <s v="Q3"/>
    <n v="8"/>
    <x v="7"/>
  </r>
  <r>
    <s v="04016"/>
    <x v="240"/>
    <x v="3"/>
    <x v="13"/>
    <x v="1"/>
    <x v="2"/>
    <x v="1"/>
    <x v="3"/>
    <n v="5"/>
    <n v="145.24"/>
    <n v="0.15"/>
    <n v="77.69"/>
    <n v="617.27"/>
    <n v="388.45"/>
    <n v="228.82"/>
    <n v="0.37069677774717708"/>
    <n v="2026"/>
    <s v="Q3"/>
    <n v="8"/>
    <x v="7"/>
  </r>
  <r>
    <s v="04340"/>
    <x v="240"/>
    <x v="3"/>
    <x v="8"/>
    <x v="0"/>
    <x v="1"/>
    <x v="2"/>
    <x v="2"/>
    <n v="2"/>
    <n v="35.6"/>
    <n v="0.15"/>
    <n v="13.67"/>
    <n v="60.52"/>
    <n v="27.34"/>
    <n v="33.180000000000007"/>
    <n v="0.54824851288830145"/>
    <n v="2026"/>
    <s v="Q3"/>
    <n v="8"/>
    <x v="7"/>
  </r>
  <r>
    <s v="04640"/>
    <x v="240"/>
    <x v="0"/>
    <x v="15"/>
    <x v="0"/>
    <x v="1"/>
    <x v="4"/>
    <x v="10"/>
    <n v="2"/>
    <n v="41.05"/>
    <n v="0.05"/>
    <n v="14.47"/>
    <n v="77.99499999999999"/>
    <n v="28.94"/>
    <n v="49.054999999999993"/>
    <n v="0.62895057375472785"/>
    <n v="2026"/>
    <s v="Q3"/>
    <n v="8"/>
    <x v="7"/>
  </r>
  <r>
    <s v="04733"/>
    <x v="240"/>
    <x v="2"/>
    <x v="2"/>
    <x v="0"/>
    <x v="1"/>
    <x v="1"/>
    <x v="11"/>
    <n v="2"/>
    <n v="153.63999999999999"/>
    <n v="0.05"/>
    <n v="77.709999999999994"/>
    <n v="291.91599999999994"/>
    <n v="155.41999999999999"/>
    <n v="136.49599999999995"/>
    <n v="0.46758656599843784"/>
    <n v="2026"/>
    <s v="Q3"/>
    <n v="8"/>
    <x v="7"/>
  </r>
  <r>
    <s v="04827"/>
    <x v="240"/>
    <x v="2"/>
    <x v="2"/>
    <x v="0"/>
    <x v="0"/>
    <x v="2"/>
    <x v="2"/>
    <n v="5"/>
    <n v="36.700000000000003"/>
    <n v="0"/>
    <n v="13.45"/>
    <n v="183.5"/>
    <n v="67.25"/>
    <n v="116.25"/>
    <n v="0.63351498637602177"/>
    <n v="2026"/>
    <s v="Q3"/>
    <n v="8"/>
    <x v="7"/>
  </r>
  <r>
    <s v="05180"/>
    <x v="240"/>
    <x v="0"/>
    <x v="15"/>
    <x v="1"/>
    <x v="2"/>
    <x v="3"/>
    <x v="19"/>
    <n v="8"/>
    <n v="124"/>
    <n v="0.1"/>
    <n v="61.85"/>
    <n v="892.80000000000007"/>
    <n v="494.8"/>
    <n v="398.00000000000006"/>
    <n v="0.44578853046594985"/>
    <n v="2026"/>
    <s v="Q3"/>
    <n v="8"/>
    <x v="7"/>
  </r>
  <r>
    <s v="00121"/>
    <x v="241"/>
    <x v="1"/>
    <x v="1"/>
    <x v="3"/>
    <x v="1"/>
    <x v="0"/>
    <x v="0"/>
    <n v="1"/>
    <n v="81.23"/>
    <n v="0.1"/>
    <n v="42.65"/>
    <n v="73.106999999999999"/>
    <n v="42.65"/>
    <n v="30.457000000000001"/>
    <n v="0.41660853269864723"/>
    <n v="2026"/>
    <s v="Q3"/>
    <n v="8"/>
    <x v="7"/>
  </r>
  <r>
    <s v="00618"/>
    <x v="241"/>
    <x v="1"/>
    <x v="12"/>
    <x v="0"/>
    <x v="2"/>
    <x v="0"/>
    <x v="6"/>
    <n v="2"/>
    <n v="41.06"/>
    <n v="0.05"/>
    <n v="16.559999999999999"/>
    <n v="78.013999999999996"/>
    <n v="33.119999999999997"/>
    <n v="44.893999999999998"/>
    <n v="0.5754608147255621"/>
    <n v="2026"/>
    <s v="Q3"/>
    <n v="8"/>
    <x v="7"/>
  </r>
  <r>
    <s v="02860"/>
    <x v="241"/>
    <x v="3"/>
    <x v="7"/>
    <x v="3"/>
    <x v="0"/>
    <x v="1"/>
    <x v="3"/>
    <n v="1"/>
    <n v="143.49"/>
    <n v="0.1"/>
    <n v="80.72"/>
    <n v="129.14100000000002"/>
    <n v="80.72"/>
    <n v="48.421000000000021"/>
    <n v="0.3749467636149636"/>
    <n v="2026"/>
    <s v="Q3"/>
    <n v="8"/>
    <x v="7"/>
  </r>
  <r>
    <s v="03768"/>
    <x v="241"/>
    <x v="2"/>
    <x v="3"/>
    <x v="2"/>
    <x v="1"/>
    <x v="1"/>
    <x v="3"/>
    <n v="1"/>
    <n v="143.38"/>
    <n v="0"/>
    <n v="78.37"/>
    <n v="143.38"/>
    <n v="78.37"/>
    <n v="65.009999999999991"/>
    <n v="0.45341051750592826"/>
    <n v="2026"/>
    <s v="Q3"/>
    <n v="8"/>
    <x v="7"/>
  </r>
  <r>
    <s v="03987"/>
    <x v="241"/>
    <x v="1"/>
    <x v="12"/>
    <x v="3"/>
    <x v="2"/>
    <x v="1"/>
    <x v="3"/>
    <n v="1"/>
    <n v="144.54"/>
    <n v="0"/>
    <n v="78.77"/>
    <n v="144.54"/>
    <n v="78.77"/>
    <n v="65.77"/>
    <n v="0.45502974955029751"/>
    <n v="2026"/>
    <s v="Q3"/>
    <n v="8"/>
    <x v="7"/>
  </r>
  <r>
    <s v="04990"/>
    <x v="241"/>
    <x v="3"/>
    <x v="8"/>
    <x v="3"/>
    <x v="0"/>
    <x v="4"/>
    <x v="10"/>
    <n v="1"/>
    <n v="40.92"/>
    <n v="0.1"/>
    <n v="14.94"/>
    <n v="36.828000000000003"/>
    <n v="14.94"/>
    <n v="21.888000000000005"/>
    <n v="0.59433040078201382"/>
    <n v="2026"/>
    <s v="Q3"/>
    <n v="8"/>
    <x v="7"/>
  </r>
  <r>
    <s v="00348"/>
    <x v="242"/>
    <x v="1"/>
    <x v="12"/>
    <x v="1"/>
    <x v="2"/>
    <x v="1"/>
    <x v="11"/>
    <n v="5"/>
    <n v="151.21"/>
    <n v="0.15"/>
    <n v="77.12"/>
    <n v="642.64250000000004"/>
    <n v="385.6"/>
    <n v="257.04250000000002"/>
    <n v="0.39997743691087967"/>
    <n v="2026"/>
    <s v="Q3"/>
    <n v="8"/>
    <x v="7"/>
  </r>
  <r>
    <s v="01642"/>
    <x v="242"/>
    <x v="3"/>
    <x v="8"/>
    <x v="3"/>
    <x v="1"/>
    <x v="4"/>
    <x v="10"/>
    <n v="1"/>
    <n v="40.770000000000003"/>
    <n v="0"/>
    <n v="15.13"/>
    <n v="40.770000000000003"/>
    <n v="15.13"/>
    <n v="25.64"/>
    <n v="0.62889379445670834"/>
    <n v="2026"/>
    <s v="Q3"/>
    <n v="8"/>
    <x v="7"/>
  </r>
  <r>
    <s v="02146"/>
    <x v="242"/>
    <x v="0"/>
    <x v="0"/>
    <x v="3"/>
    <x v="1"/>
    <x v="4"/>
    <x v="14"/>
    <n v="1"/>
    <n v="35.47"/>
    <n v="0.05"/>
    <n v="14.1"/>
    <n v="33.6965"/>
    <n v="14.1"/>
    <n v="19.596499999999999"/>
    <n v="0.58155891561438122"/>
    <n v="2026"/>
    <s v="Q3"/>
    <n v="8"/>
    <x v="7"/>
  </r>
  <r>
    <s v="02629"/>
    <x v="242"/>
    <x v="3"/>
    <x v="8"/>
    <x v="0"/>
    <x v="0"/>
    <x v="0"/>
    <x v="0"/>
    <n v="1"/>
    <n v="81.72"/>
    <n v="0"/>
    <n v="42.38"/>
    <n v="81.72"/>
    <n v="42.38"/>
    <n v="39.339999999999996"/>
    <n v="0.48139990210474787"/>
    <n v="2026"/>
    <s v="Q3"/>
    <n v="8"/>
    <x v="7"/>
  </r>
  <r>
    <s v="02870"/>
    <x v="242"/>
    <x v="3"/>
    <x v="7"/>
    <x v="0"/>
    <x v="1"/>
    <x v="2"/>
    <x v="9"/>
    <n v="1"/>
    <n v="45.84"/>
    <n v="0"/>
    <n v="17.84"/>
    <n v="45.84"/>
    <n v="17.84"/>
    <n v="28.000000000000004"/>
    <n v="0.61082024432809778"/>
    <n v="2026"/>
    <s v="Q3"/>
    <n v="8"/>
    <x v="7"/>
  </r>
  <r>
    <s v="02975"/>
    <x v="242"/>
    <x v="1"/>
    <x v="12"/>
    <x v="0"/>
    <x v="1"/>
    <x v="2"/>
    <x v="9"/>
    <n v="1"/>
    <n v="46.59"/>
    <n v="0"/>
    <n v="18.47"/>
    <n v="46.59"/>
    <n v="18.47"/>
    <n v="28.120000000000005"/>
    <n v="0.60356299635114841"/>
    <n v="2026"/>
    <s v="Q3"/>
    <n v="8"/>
    <x v="7"/>
  </r>
  <r>
    <s v="03163"/>
    <x v="242"/>
    <x v="0"/>
    <x v="15"/>
    <x v="2"/>
    <x v="2"/>
    <x v="1"/>
    <x v="17"/>
    <n v="1"/>
    <n v="69.959999999999994"/>
    <n v="0"/>
    <n v="32.340000000000003"/>
    <n v="69.959999999999994"/>
    <n v="32.340000000000003"/>
    <n v="37.61999999999999"/>
    <n v="0.53773584905660365"/>
    <n v="2026"/>
    <s v="Q3"/>
    <n v="8"/>
    <x v="7"/>
  </r>
  <r>
    <s v="00094"/>
    <x v="243"/>
    <x v="1"/>
    <x v="6"/>
    <x v="2"/>
    <x v="0"/>
    <x v="0"/>
    <x v="4"/>
    <n v="5"/>
    <n v="50.76"/>
    <n v="0"/>
    <n v="22.89"/>
    <n v="253.79999999999998"/>
    <n v="114.45"/>
    <n v="139.34999999999997"/>
    <n v="0.54905437352245856"/>
    <n v="2026"/>
    <s v="Q3"/>
    <n v="9"/>
    <x v="8"/>
  </r>
  <r>
    <s v="00271"/>
    <x v="243"/>
    <x v="1"/>
    <x v="12"/>
    <x v="3"/>
    <x v="0"/>
    <x v="1"/>
    <x v="1"/>
    <n v="1"/>
    <n v="94.29"/>
    <n v="0.1"/>
    <n v="45.12"/>
    <n v="84.861000000000004"/>
    <n v="45.12"/>
    <n v="39.741000000000007"/>
    <n v="0.46830699614663984"/>
    <n v="2026"/>
    <s v="Q3"/>
    <n v="9"/>
    <x v="8"/>
  </r>
  <r>
    <s v="01481"/>
    <x v="243"/>
    <x v="1"/>
    <x v="12"/>
    <x v="1"/>
    <x v="2"/>
    <x v="0"/>
    <x v="0"/>
    <n v="6"/>
    <n v="81.430000000000007"/>
    <n v="0.05"/>
    <n v="42.24"/>
    <n v="464.15100000000001"/>
    <n v="253.44"/>
    <n v="210.71100000000001"/>
    <n v="0.45397079829624415"/>
    <n v="2026"/>
    <s v="Q3"/>
    <n v="9"/>
    <x v="8"/>
  </r>
  <r>
    <s v="01663"/>
    <x v="243"/>
    <x v="2"/>
    <x v="5"/>
    <x v="0"/>
    <x v="0"/>
    <x v="2"/>
    <x v="9"/>
    <n v="1"/>
    <n v="45.54"/>
    <n v="0.1"/>
    <n v="18.440000000000001"/>
    <n v="40.985999999999997"/>
    <n v="18.440000000000001"/>
    <n v="22.545999999999996"/>
    <n v="0.5500902747279558"/>
    <n v="2026"/>
    <s v="Q3"/>
    <n v="9"/>
    <x v="8"/>
  </r>
  <r>
    <s v="02866"/>
    <x v="243"/>
    <x v="0"/>
    <x v="15"/>
    <x v="3"/>
    <x v="0"/>
    <x v="1"/>
    <x v="11"/>
    <n v="2"/>
    <n v="156.63999999999999"/>
    <n v="0.1"/>
    <n v="80.09"/>
    <n v="281.952"/>
    <n v="160.18"/>
    <n v="121.77199999999999"/>
    <n v="0.43188911587787987"/>
    <n v="2026"/>
    <s v="Q3"/>
    <n v="9"/>
    <x v="8"/>
  </r>
  <r>
    <s v="03288"/>
    <x v="243"/>
    <x v="3"/>
    <x v="7"/>
    <x v="3"/>
    <x v="2"/>
    <x v="1"/>
    <x v="17"/>
    <n v="1"/>
    <n v="72.81"/>
    <n v="0"/>
    <n v="32.299999999999997"/>
    <n v="72.81"/>
    <n v="32.299999999999997"/>
    <n v="40.510000000000005"/>
    <n v="0.55637961818431536"/>
    <n v="2026"/>
    <s v="Q3"/>
    <n v="9"/>
    <x v="8"/>
  </r>
  <r>
    <s v="03426"/>
    <x v="243"/>
    <x v="1"/>
    <x v="11"/>
    <x v="2"/>
    <x v="1"/>
    <x v="3"/>
    <x v="13"/>
    <n v="6"/>
    <n v="80.319999999999993"/>
    <n v="0"/>
    <n v="38.42"/>
    <n v="481.91999999999996"/>
    <n v="230.52"/>
    <n v="251.39999999999995"/>
    <n v="0.52166334661354574"/>
    <n v="2026"/>
    <s v="Q3"/>
    <n v="9"/>
    <x v="8"/>
  </r>
  <r>
    <s v="04826"/>
    <x v="243"/>
    <x v="3"/>
    <x v="13"/>
    <x v="2"/>
    <x v="0"/>
    <x v="2"/>
    <x v="18"/>
    <n v="5"/>
    <n v="166.81"/>
    <n v="0.05"/>
    <n v="89.24"/>
    <n v="792.34749999999997"/>
    <n v="446.2"/>
    <n v="346.14749999999998"/>
    <n v="0.43686324497774021"/>
    <n v="2026"/>
    <s v="Q3"/>
    <n v="9"/>
    <x v="8"/>
  </r>
  <r>
    <s v="00662"/>
    <x v="244"/>
    <x v="3"/>
    <x v="13"/>
    <x v="0"/>
    <x v="1"/>
    <x v="4"/>
    <x v="10"/>
    <n v="1"/>
    <n v="40.56"/>
    <n v="0.15"/>
    <n v="14.28"/>
    <n v="34.475999999999999"/>
    <n v="14.28"/>
    <n v="20.195999999999998"/>
    <n v="0.58579881656804733"/>
    <n v="2026"/>
    <s v="Q3"/>
    <n v="9"/>
    <x v="8"/>
  </r>
  <r>
    <s v="01393"/>
    <x v="244"/>
    <x v="2"/>
    <x v="16"/>
    <x v="0"/>
    <x v="0"/>
    <x v="2"/>
    <x v="18"/>
    <n v="2"/>
    <n v="162.4"/>
    <n v="0.1"/>
    <n v="88.04"/>
    <n v="292.32"/>
    <n v="176.08"/>
    <n v="116.23999999999998"/>
    <n v="0.39764641488779412"/>
    <n v="2026"/>
    <s v="Q3"/>
    <n v="9"/>
    <x v="8"/>
  </r>
  <r>
    <s v="01568"/>
    <x v="244"/>
    <x v="0"/>
    <x v="15"/>
    <x v="2"/>
    <x v="0"/>
    <x v="4"/>
    <x v="12"/>
    <n v="5"/>
    <n v="123.09"/>
    <n v="0"/>
    <n v="70.3"/>
    <n v="615.45000000000005"/>
    <n v="351.5"/>
    <n v="263.95000000000005"/>
    <n v="0.42887318222438869"/>
    <n v="2026"/>
    <s v="Q3"/>
    <n v="9"/>
    <x v="8"/>
  </r>
  <r>
    <s v="02428"/>
    <x v="244"/>
    <x v="1"/>
    <x v="6"/>
    <x v="3"/>
    <x v="1"/>
    <x v="2"/>
    <x v="2"/>
    <n v="1"/>
    <n v="36.69"/>
    <n v="0"/>
    <n v="13.92"/>
    <n v="36.69"/>
    <n v="13.92"/>
    <n v="22.769999999999996"/>
    <n v="0.6206050695012264"/>
    <n v="2026"/>
    <s v="Q3"/>
    <n v="9"/>
    <x v="8"/>
  </r>
  <r>
    <s v="02890"/>
    <x v="244"/>
    <x v="2"/>
    <x v="3"/>
    <x v="0"/>
    <x v="2"/>
    <x v="2"/>
    <x v="15"/>
    <n v="4"/>
    <n v="130.43"/>
    <n v="0"/>
    <n v="66.849999999999994"/>
    <n v="521.72"/>
    <n v="267.39999999999998"/>
    <n v="254.32000000000005"/>
    <n v="0.48746454036648018"/>
    <n v="2026"/>
    <s v="Q3"/>
    <n v="9"/>
    <x v="8"/>
  </r>
  <r>
    <s v="02108"/>
    <x v="245"/>
    <x v="1"/>
    <x v="11"/>
    <x v="0"/>
    <x v="0"/>
    <x v="1"/>
    <x v="3"/>
    <n v="1"/>
    <n v="146.13999999999999"/>
    <n v="0"/>
    <n v="81.040000000000006"/>
    <n v="146.13999999999999"/>
    <n v="81.040000000000006"/>
    <n v="65.09999999999998"/>
    <n v="0.44546325441357593"/>
    <n v="2026"/>
    <s v="Q3"/>
    <n v="9"/>
    <x v="8"/>
  </r>
  <r>
    <s v="02340"/>
    <x v="245"/>
    <x v="1"/>
    <x v="14"/>
    <x v="2"/>
    <x v="1"/>
    <x v="3"/>
    <x v="5"/>
    <n v="4"/>
    <n v="332.93"/>
    <n v="0"/>
    <n v="193.56"/>
    <n v="1331.72"/>
    <n v="774.24"/>
    <n v="557.48"/>
    <n v="0.41861652599645571"/>
    <n v="2026"/>
    <s v="Q3"/>
    <n v="9"/>
    <x v="8"/>
  </r>
  <r>
    <s v="03078"/>
    <x v="245"/>
    <x v="1"/>
    <x v="14"/>
    <x v="2"/>
    <x v="2"/>
    <x v="3"/>
    <x v="19"/>
    <n v="4"/>
    <n v="122.43"/>
    <n v="0"/>
    <n v="61.5"/>
    <n v="489.72"/>
    <n v="246"/>
    <n v="243.72000000000003"/>
    <n v="0.49767213918157316"/>
    <n v="2026"/>
    <s v="Q3"/>
    <n v="9"/>
    <x v="8"/>
  </r>
  <r>
    <s v="03575"/>
    <x v="245"/>
    <x v="2"/>
    <x v="2"/>
    <x v="3"/>
    <x v="0"/>
    <x v="0"/>
    <x v="0"/>
    <n v="3"/>
    <n v="81.12"/>
    <n v="0.1"/>
    <n v="41.78"/>
    <n v="219.02400000000003"/>
    <n v="125.34"/>
    <n v="93.684000000000026"/>
    <n v="0.42773394696471628"/>
    <n v="2026"/>
    <s v="Q3"/>
    <n v="9"/>
    <x v="8"/>
  </r>
  <r>
    <s v="03700"/>
    <x v="245"/>
    <x v="1"/>
    <x v="14"/>
    <x v="0"/>
    <x v="0"/>
    <x v="2"/>
    <x v="18"/>
    <n v="1"/>
    <n v="168.54"/>
    <n v="0.05"/>
    <n v="87.82"/>
    <n v="160.11299999999997"/>
    <n v="87.82"/>
    <n v="72.292999999999978"/>
    <n v="0.45151236938911887"/>
    <n v="2026"/>
    <s v="Q3"/>
    <n v="9"/>
    <x v="8"/>
  </r>
  <r>
    <s v="03762"/>
    <x v="245"/>
    <x v="0"/>
    <x v="0"/>
    <x v="2"/>
    <x v="1"/>
    <x v="0"/>
    <x v="6"/>
    <n v="4"/>
    <n v="39.61"/>
    <n v="0.1"/>
    <n v="16.829999999999998"/>
    <n v="142.596"/>
    <n v="67.319999999999993"/>
    <n v="75.27600000000001"/>
    <n v="0.52789699570815452"/>
    <n v="2026"/>
    <s v="Q3"/>
    <n v="9"/>
    <x v="8"/>
  </r>
  <r>
    <s v="02790"/>
    <x v="246"/>
    <x v="3"/>
    <x v="8"/>
    <x v="0"/>
    <x v="0"/>
    <x v="4"/>
    <x v="10"/>
    <n v="1"/>
    <n v="39.85"/>
    <n v="0.1"/>
    <n v="14.96"/>
    <n v="35.865000000000002"/>
    <n v="14.96"/>
    <n v="20.905000000000001"/>
    <n v="0.58288024536456151"/>
    <n v="2026"/>
    <s v="Q3"/>
    <n v="9"/>
    <x v="8"/>
  </r>
  <r>
    <s v="04149"/>
    <x v="246"/>
    <x v="3"/>
    <x v="8"/>
    <x v="0"/>
    <x v="1"/>
    <x v="4"/>
    <x v="10"/>
    <n v="1"/>
    <n v="40.51"/>
    <n v="0.05"/>
    <n v="14.7"/>
    <n v="38.484499999999997"/>
    <n v="14.7"/>
    <n v="23.784499999999998"/>
    <n v="0.6180280372617547"/>
    <n v="2026"/>
    <s v="Q3"/>
    <n v="9"/>
    <x v="8"/>
  </r>
  <r>
    <s v="01955"/>
    <x v="247"/>
    <x v="1"/>
    <x v="12"/>
    <x v="0"/>
    <x v="0"/>
    <x v="3"/>
    <x v="19"/>
    <n v="1"/>
    <n v="121.59"/>
    <n v="0"/>
    <n v="62.44"/>
    <n v="121.59"/>
    <n v="62.44"/>
    <n v="59.150000000000006"/>
    <n v="0.4864709268854347"/>
    <n v="2026"/>
    <s v="Q3"/>
    <n v="9"/>
    <x v="8"/>
  </r>
  <r>
    <s v="02077"/>
    <x v="247"/>
    <x v="3"/>
    <x v="8"/>
    <x v="1"/>
    <x v="2"/>
    <x v="1"/>
    <x v="11"/>
    <n v="4"/>
    <n v="152.99"/>
    <n v="0.15"/>
    <n v="77.12"/>
    <n v="520.16600000000005"/>
    <n v="308.48"/>
    <n v="211.68600000000004"/>
    <n v="0.40695854784818697"/>
    <n v="2026"/>
    <s v="Q3"/>
    <n v="9"/>
    <x v="8"/>
  </r>
  <r>
    <s v="02879"/>
    <x v="247"/>
    <x v="2"/>
    <x v="10"/>
    <x v="0"/>
    <x v="2"/>
    <x v="2"/>
    <x v="2"/>
    <n v="3"/>
    <n v="36.19"/>
    <n v="0.1"/>
    <n v="13.97"/>
    <n v="97.712999999999994"/>
    <n v="41.910000000000004"/>
    <n v="55.80299999999999"/>
    <n v="0.57109084768659235"/>
    <n v="2026"/>
    <s v="Q3"/>
    <n v="9"/>
    <x v="8"/>
  </r>
  <r>
    <s v="03353"/>
    <x v="247"/>
    <x v="2"/>
    <x v="16"/>
    <x v="2"/>
    <x v="1"/>
    <x v="1"/>
    <x v="3"/>
    <n v="2"/>
    <n v="142.44"/>
    <n v="0"/>
    <n v="77.33"/>
    <n v="284.88"/>
    <n v="154.66"/>
    <n v="130.22"/>
    <n v="0.45710474585790506"/>
    <n v="2026"/>
    <s v="Q3"/>
    <n v="9"/>
    <x v="8"/>
  </r>
  <r>
    <s v="03514"/>
    <x v="247"/>
    <x v="1"/>
    <x v="6"/>
    <x v="0"/>
    <x v="1"/>
    <x v="2"/>
    <x v="15"/>
    <n v="2"/>
    <n v="133.81"/>
    <n v="0"/>
    <n v="66.78"/>
    <n v="267.62"/>
    <n v="133.56"/>
    <n v="134.06"/>
    <n v="0.5009341603766535"/>
    <n v="2026"/>
    <s v="Q3"/>
    <n v="9"/>
    <x v="8"/>
  </r>
  <r>
    <s v="03964"/>
    <x v="247"/>
    <x v="1"/>
    <x v="12"/>
    <x v="2"/>
    <x v="1"/>
    <x v="4"/>
    <x v="10"/>
    <n v="2"/>
    <n v="40.49"/>
    <n v="0.15"/>
    <n v="14.32"/>
    <n v="68.832999999999998"/>
    <n v="28.64"/>
    <n v="40.192999999999998"/>
    <n v="0.58392050324698908"/>
    <n v="2026"/>
    <s v="Q3"/>
    <n v="9"/>
    <x v="8"/>
  </r>
  <r>
    <s v="04599"/>
    <x v="247"/>
    <x v="2"/>
    <x v="2"/>
    <x v="0"/>
    <x v="2"/>
    <x v="3"/>
    <x v="7"/>
    <n v="4"/>
    <n v="198.1"/>
    <n v="0"/>
    <n v="101.61"/>
    <n v="792.4"/>
    <n v="406.44"/>
    <n v="385.96"/>
    <n v="0.48707723372034323"/>
    <n v="2026"/>
    <s v="Q3"/>
    <n v="9"/>
    <x v="8"/>
  </r>
  <r>
    <s v="05030"/>
    <x v="247"/>
    <x v="1"/>
    <x v="12"/>
    <x v="2"/>
    <x v="1"/>
    <x v="0"/>
    <x v="0"/>
    <n v="1"/>
    <n v="83.73"/>
    <n v="0.15"/>
    <n v="43.34"/>
    <n v="71.170500000000004"/>
    <n v="43.34"/>
    <n v="27.830500000000001"/>
    <n v="0.39103982689457006"/>
    <n v="2026"/>
    <s v="Q3"/>
    <n v="9"/>
    <x v="8"/>
  </r>
  <r>
    <s v="01593"/>
    <x v="248"/>
    <x v="1"/>
    <x v="14"/>
    <x v="2"/>
    <x v="1"/>
    <x v="3"/>
    <x v="7"/>
    <n v="2"/>
    <n v="194.92"/>
    <n v="0"/>
    <n v="102.66"/>
    <n v="389.84"/>
    <n v="205.32"/>
    <n v="184.51999999999998"/>
    <n v="0.47332238867227577"/>
    <n v="2026"/>
    <s v="Q3"/>
    <n v="9"/>
    <x v="8"/>
  </r>
  <r>
    <s v="01818"/>
    <x v="248"/>
    <x v="1"/>
    <x v="12"/>
    <x v="2"/>
    <x v="1"/>
    <x v="2"/>
    <x v="18"/>
    <n v="1"/>
    <n v="161.03"/>
    <n v="0"/>
    <n v="89.86"/>
    <n v="161.03"/>
    <n v="89.86"/>
    <n v="71.17"/>
    <n v="0.44196733527914056"/>
    <n v="2026"/>
    <s v="Q3"/>
    <n v="9"/>
    <x v="8"/>
  </r>
  <r>
    <s v="02370"/>
    <x v="248"/>
    <x v="3"/>
    <x v="4"/>
    <x v="3"/>
    <x v="1"/>
    <x v="4"/>
    <x v="14"/>
    <n v="1"/>
    <n v="35.68"/>
    <n v="0.05"/>
    <n v="13.76"/>
    <n v="33.896000000000001"/>
    <n v="13.76"/>
    <n v="20.136000000000003"/>
    <n v="0.59405239556289835"/>
    <n v="2026"/>
    <s v="Q3"/>
    <n v="9"/>
    <x v="8"/>
  </r>
  <r>
    <s v="02726"/>
    <x v="248"/>
    <x v="1"/>
    <x v="6"/>
    <x v="0"/>
    <x v="1"/>
    <x v="0"/>
    <x v="6"/>
    <n v="1"/>
    <n v="39.68"/>
    <n v="0.05"/>
    <n v="16.63"/>
    <n v="37.695999999999998"/>
    <n v="16.63"/>
    <n v="21.065999999999999"/>
    <n v="0.55883913412563668"/>
    <n v="2026"/>
    <s v="Q3"/>
    <n v="9"/>
    <x v="8"/>
  </r>
  <r>
    <s v="02755"/>
    <x v="248"/>
    <x v="2"/>
    <x v="10"/>
    <x v="0"/>
    <x v="1"/>
    <x v="1"/>
    <x v="3"/>
    <n v="3"/>
    <n v="146.22"/>
    <n v="0"/>
    <n v="80.13"/>
    <n v="438.65999999999997"/>
    <n v="240.39"/>
    <n v="198.26999999999998"/>
    <n v="0.4519901518260156"/>
    <n v="2026"/>
    <s v="Q3"/>
    <n v="9"/>
    <x v="8"/>
  </r>
  <r>
    <s v="03187"/>
    <x v="248"/>
    <x v="3"/>
    <x v="7"/>
    <x v="2"/>
    <x v="0"/>
    <x v="1"/>
    <x v="17"/>
    <n v="1"/>
    <n v="71.680000000000007"/>
    <n v="0"/>
    <n v="31.87"/>
    <n v="71.680000000000007"/>
    <n v="31.87"/>
    <n v="39.81"/>
    <n v="0.5553850446428571"/>
    <n v="2026"/>
    <s v="Q3"/>
    <n v="9"/>
    <x v="8"/>
  </r>
  <r>
    <s v="03471"/>
    <x v="248"/>
    <x v="2"/>
    <x v="10"/>
    <x v="3"/>
    <x v="1"/>
    <x v="4"/>
    <x v="16"/>
    <n v="2"/>
    <n v="51.77"/>
    <n v="0"/>
    <n v="21.46"/>
    <n v="103.54"/>
    <n v="42.92"/>
    <n v="60.620000000000005"/>
    <n v="0.58547421286459345"/>
    <n v="2026"/>
    <s v="Q3"/>
    <n v="9"/>
    <x v="8"/>
  </r>
  <r>
    <s v="03529"/>
    <x v="248"/>
    <x v="2"/>
    <x v="5"/>
    <x v="1"/>
    <x v="0"/>
    <x v="4"/>
    <x v="10"/>
    <n v="4"/>
    <n v="39.4"/>
    <n v="0.15"/>
    <n v="14.95"/>
    <n v="133.95999999999998"/>
    <n v="59.8"/>
    <n v="74.159999999999982"/>
    <n v="0.55359808898178553"/>
    <n v="2026"/>
    <s v="Q3"/>
    <n v="9"/>
    <x v="8"/>
  </r>
  <r>
    <s v="03549"/>
    <x v="248"/>
    <x v="3"/>
    <x v="8"/>
    <x v="0"/>
    <x v="1"/>
    <x v="2"/>
    <x v="9"/>
    <n v="1"/>
    <n v="47.17"/>
    <n v="0"/>
    <n v="18.64"/>
    <n v="47.17"/>
    <n v="18.64"/>
    <n v="28.53"/>
    <n v="0.60483358066567738"/>
    <n v="2026"/>
    <s v="Q3"/>
    <n v="9"/>
    <x v="8"/>
  </r>
  <r>
    <s v="04003"/>
    <x v="248"/>
    <x v="3"/>
    <x v="4"/>
    <x v="3"/>
    <x v="0"/>
    <x v="4"/>
    <x v="16"/>
    <n v="2"/>
    <n v="50.41"/>
    <n v="0.1"/>
    <n v="22.05"/>
    <n v="90.738"/>
    <n v="44.1"/>
    <n v="46.637999999999998"/>
    <n v="0.51398532037294187"/>
    <n v="2026"/>
    <s v="Q3"/>
    <n v="9"/>
    <x v="8"/>
  </r>
  <r>
    <s v="04613"/>
    <x v="248"/>
    <x v="3"/>
    <x v="13"/>
    <x v="0"/>
    <x v="2"/>
    <x v="0"/>
    <x v="0"/>
    <n v="4"/>
    <n v="80.38"/>
    <n v="0.1"/>
    <n v="42.55"/>
    <n v="289.36799999999999"/>
    <n v="170.2"/>
    <n v="119.16800000000001"/>
    <n v="0.41182162505874875"/>
    <n v="2026"/>
    <s v="Q3"/>
    <n v="9"/>
    <x v="8"/>
  </r>
  <r>
    <s v="00075"/>
    <x v="249"/>
    <x v="0"/>
    <x v="0"/>
    <x v="0"/>
    <x v="2"/>
    <x v="4"/>
    <x v="10"/>
    <n v="2"/>
    <n v="40.78"/>
    <n v="0"/>
    <n v="15.04"/>
    <n v="81.56"/>
    <n v="30.08"/>
    <n v="51.480000000000004"/>
    <n v="0.63119176066699367"/>
    <n v="2026"/>
    <s v="Q3"/>
    <n v="9"/>
    <x v="8"/>
  </r>
  <r>
    <s v="00601"/>
    <x v="249"/>
    <x v="1"/>
    <x v="12"/>
    <x v="0"/>
    <x v="0"/>
    <x v="1"/>
    <x v="3"/>
    <n v="1"/>
    <n v="141.69"/>
    <n v="0"/>
    <n v="80.34"/>
    <n v="141.69"/>
    <n v="80.34"/>
    <n v="61.349999999999994"/>
    <n v="0.43298750793986868"/>
    <n v="2026"/>
    <s v="Q3"/>
    <n v="9"/>
    <x v="8"/>
  </r>
  <r>
    <s v="01617"/>
    <x v="249"/>
    <x v="3"/>
    <x v="8"/>
    <x v="0"/>
    <x v="1"/>
    <x v="3"/>
    <x v="13"/>
    <n v="1"/>
    <n v="83.28"/>
    <n v="0.1"/>
    <n v="39.75"/>
    <n v="74.951999999999998"/>
    <n v="39.75"/>
    <n v="35.201999999999998"/>
    <n v="0.46966058277297468"/>
    <n v="2026"/>
    <s v="Q3"/>
    <n v="9"/>
    <x v="8"/>
  </r>
  <r>
    <s v="02305"/>
    <x v="249"/>
    <x v="3"/>
    <x v="7"/>
    <x v="3"/>
    <x v="0"/>
    <x v="3"/>
    <x v="13"/>
    <n v="2"/>
    <n v="82.43"/>
    <n v="0"/>
    <n v="40.51"/>
    <n v="164.86"/>
    <n v="81.02"/>
    <n v="83.840000000000018"/>
    <n v="0.50855271139148372"/>
    <n v="2026"/>
    <s v="Q3"/>
    <n v="9"/>
    <x v="8"/>
  </r>
  <r>
    <s v="02344"/>
    <x v="249"/>
    <x v="0"/>
    <x v="15"/>
    <x v="3"/>
    <x v="1"/>
    <x v="4"/>
    <x v="14"/>
    <n v="4"/>
    <n v="36.380000000000003"/>
    <n v="0"/>
    <n v="14.16"/>
    <n v="145.52000000000001"/>
    <n v="56.64"/>
    <n v="88.88000000000001"/>
    <n v="0.61077515118196812"/>
    <n v="2026"/>
    <s v="Q3"/>
    <n v="9"/>
    <x v="8"/>
  </r>
  <r>
    <s v="02601"/>
    <x v="249"/>
    <x v="1"/>
    <x v="11"/>
    <x v="0"/>
    <x v="1"/>
    <x v="0"/>
    <x v="0"/>
    <n v="1"/>
    <n v="82.86"/>
    <n v="0"/>
    <n v="43.33"/>
    <n v="82.86"/>
    <n v="43.33"/>
    <n v="39.53"/>
    <n v="0.47706975621530295"/>
    <n v="2026"/>
    <s v="Q3"/>
    <n v="9"/>
    <x v="8"/>
  </r>
  <r>
    <s v="02831"/>
    <x v="249"/>
    <x v="0"/>
    <x v="9"/>
    <x v="0"/>
    <x v="1"/>
    <x v="2"/>
    <x v="9"/>
    <n v="1"/>
    <n v="46.44"/>
    <n v="0.05"/>
    <n v="17.88"/>
    <n v="44.117999999999995"/>
    <n v="17.88"/>
    <n v="26.237999999999996"/>
    <n v="0.59472324221406225"/>
    <n v="2026"/>
    <s v="Q3"/>
    <n v="9"/>
    <x v="8"/>
  </r>
  <r>
    <s v="02845"/>
    <x v="249"/>
    <x v="0"/>
    <x v="0"/>
    <x v="1"/>
    <x v="2"/>
    <x v="2"/>
    <x v="15"/>
    <n v="4"/>
    <n v="133.26"/>
    <n v="0.1"/>
    <n v="68.77"/>
    <n v="479.73599999999999"/>
    <n v="275.08"/>
    <n v="204.65600000000001"/>
    <n v="0.42660129738022579"/>
    <n v="2026"/>
    <s v="Q3"/>
    <n v="9"/>
    <x v="8"/>
  </r>
  <r>
    <s v="03679"/>
    <x v="249"/>
    <x v="1"/>
    <x v="12"/>
    <x v="3"/>
    <x v="1"/>
    <x v="1"/>
    <x v="3"/>
    <n v="1"/>
    <n v="147.36000000000001"/>
    <n v="0"/>
    <n v="81.599999999999994"/>
    <n v="147.36000000000001"/>
    <n v="81.599999999999994"/>
    <n v="65.760000000000019"/>
    <n v="0.44625407166123787"/>
    <n v="2026"/>
    <s v="Q3"/>
    <n v="9"/>
    <x v="8"/>
  </r>
  <r>
    <s v="03828"/>
    <x v="249"/>
    <x v="0"/>
    <x v="0"/>
    <x v="0"/>
    <x v="1"/>
    <x v="2"/>
    <x v="18"/>
    <n v="2"/>
    <n v="166.13"/>
    <n v="0.15"/>
    <n v="86.71"/>
    <n v="282.42099999999999"/>
    <n v="173.42"/>
    <n v="109.001"/>
    <n v="0.38595217777714835"/>
    <n v="2026"/>
    <s v="Q3"/>
    <n v="9"/>
    <x v="8"/>
  </r>
  <r>
    <s v="04226"/>
    <x v="249"/>
    <x v="2"/>
    <x v="3"/>
    <x v="0"/>
    <x v="1"/>
    <x v="4"/>
    <x v="16"/>
    <n v="1"/>
    <n v="51.74"/>
    <n v="0"/>
    <n v="22.45"/>
    <n v="51.74"/>
    <n v="22.45"/>
    <n v="29.290000000000003"/>
    <n v="0.56609972941631237"/>
    <n v="2026"/>
    <s v="Q3"/>
    <n v="9"/>
    <x v="8"/>
  </r>
  <r>
    <s v="00058"/>
    <x v="250"/>
    <x v="0"/>
    <x v="0"/>
    <x v="2"/>
    <x v="0"/>
    <x v="1"/>
    <x v="17"/>
    <n v="1"/>
    <n v="71.7"/>
    <n v="0"/>
    <n v="32"/>
    <n v="71.7"/>
    <n v="32"/>
    <n v="39.700000000000003"/>
    <n v="0.55369595536959559"/>
    <n v="2026"/>
    <s v="Q3"/>
    <n v="9"/>
    <x v="8"/>
  </r>
  <r>
    <s v="01224"/>
    <x v="250"/>
    <x v="2"/>
    <x v="2"/>
    <x v="0"/>
    <x v="0"/>
    <x v="0"/>
    <x v="6"/>
    <n v="2"/>
    <n v="39.409999999999997"/>
    <n v="0.05"/>
    <n v="17.12"/>
    <n v="74.878999999999991"/>
    <n v="34.24"/>
    <n v="40.638999999999989"/>
    <n v="0.54272893601677363"/>
    <n v="2026"/>
    <s v="Q3"/>
    <n v="9"/>
    <x v="8"/>
  </r>
  <r>
    <s v="04345"/>
    <x v="250"/>
    <x v="0"/>
    <x v="9"/>
    <x v="0"/>
    <x v="1"/>
    <x v="3"/>
    <x v="5"/>
    <n v="2"/>
    <n v="345.33"/>
    <n v="0"/>
    <n v="198.22"/>
    <n v="690.66"/>
    <n v="396.44"/>
    <n v="294.21999999999997"/>
    <n v="0.42599832044710856"/>
    <n v="2026"/>
    <s v="Q3"/>
    <n v="9"/>
    <x v="8"/>
  </r>
  <r>
    <s v="01069"/>
    <x v="251"/>
    <x v="3"/>
    <x v="13"/>
    <x v="0"/>
    <x v="0"/>
    <x v="1"/>
    <x v="3"/>
    <n v="1"/>
    <n v="145.33000000000001"/>
    <n v="0.1"/>
    <n v="80.97"/>
    <n v="130.79700000000003"/>
    <n v="80.97"/>
    <n v="49.827000000000027"/>
    <n v="0.3809491043372556"/>
    <n v="2026"/>
    <s v="Q3"/>
    <n v="9"/>
    <x v="8"/>
  </r>
  <r>
    <s v="01489"/>
    <x v="251"/>
    <x v="0"/>
    <x v="0"/>
    <x v="0"/>
    <x v="0"/>
    <x v="0"/>
    <x v="4"/>
    <n v="3"/>
    <n v="50.03"/>
    <n v="0.1"/>
    <n v="22.89"/>
    <n v="135.08100000000002"/>
    <n v="68.67"/>
    <n v="66.411000000000016"/>
    <n v="0.49163835032313952"/>
    <n v="2026"/>
    <s v="Q3"/>
    <n v="9"/>
    <x v="8"/>
  </r>
  <r>
    <s v="02045"/>
    <x v="251"/>
    <x v="1"/>
    <x v="1"/>
    <x v="3"/>
    <x v="0"/>
    <x v="2"/>
    <x v="2"/>
    <n v="1"/>
    <n v="35.68"/>
    <n v="0.05"/>
    <n v="13.37"/>
    <n v="33.896000000000001"/>
    <n v="13.37"/>
    <n v="20.526000000000003"/>
    <n v="0.60555817795610112"/>
    <n v="2026"/>
    <s v="Q3"/>
    <n v="9"/>
    <x v="8"/>
  </r>
  <r>
    <s v="02610"/>
    <x v="251"/>
    <x v="3"/>
    <x v="8"/>
    <x v="0"/>
    <x v="0"/>
    <x v="3"/>
    <x v="5"/>
    <n v="1"/>
    <n v="341.87"/>
    <n v="0.1"/>
    <n v="190.66"/>
    <n v="307.68299999999999"/>
    <n v="190.66"/>
    <n v="117.023"/>
    <n v="0.38033625517171893"/>
    <n v="2026"/>
    <s v="Q3"/>
    <n v="9"/>
    <x v="8"/>
  </r>
  <r>
    <s v="04210"/>
    <x v="251"/>
    <x v="1"/>
    <x v="6"/>
    <x v="0"/>
    <x v="0"/>
    <x v="2"/>
    <x v="18"/>
    <n v="1"/>
    <n v="164.6"/>
    <n v="0"/>
    <n v="87.21"/>
    <n v="164.6"/>
    <n v="87.21"/>
    <n v="77.39"/>
    <n v="0.47017010935601461"/>
    <n v="2026"/>
    <s v="Q3"/>
    <n v="9"/>
    <x v="8"/>
  </r>
  <r>
    <s v="04584"/>
    <x v="251"/>
    <x v="3"/>
    <x v="8"/>
    <x v="0"/>
    <x v="0"/>
    <x v="4"/>
    <x v="10"/>
    <n v="2"/>
    <n v="41.24"/>
    <n v="0"/>
    <n v="14.46"/>
    <n v="82.48"/>
    <n v="28.92"/>
    <n v="53.56"/>
    <n v="0.64936954413191073"/>
    <n v="2026"/>
    <s v="Q3"/>
    <n v="9"/>
    <x v="8"/>
  </r>
  <r>
    <s v="00044"/>
    <x v="252"/>
    <x v="2"/>
    <x v="10"/>
    <x v="2"/>
    <x v="1"/>
    <x v="0"/>
    <x v="6"/>
    <n v="1"/>
    <n v="40.1"/>
    <n v="0"/>
    <n v="16.920000000000002"/>
    <n v="40.1"/>
    <n v="16.920000000000002"/>
    <n v="23.18"/>
    <n v="0.57805486284289276"/>
    <n v="2026"/>
    <s v="Q3"/>
    <n v="9"/>
    <x v="8"/>
  </r>
  <r>
    <s v="00097"/>
    <x v="252"/>
    <x v="1"/>
    <x v="6"/>
    <x v="0"/>
    <x v="1"/>
    <x v="3"/>
    <x v="13"/>
    <n v="2"/>
    <n v="80.239999999999995"/>
    <n v="0"/>
    <n v="40.5"/>
    <n v="160.47999999999999"/>
    <n v="81"/>
    <n v="79.47999999999999"/>
    <n v="0.49526420737786636"/>
    <n v="2026"/>
    <s v="Q3"/>
    <n v="9"/>
    <x v="8"/>
  </r>
  <r>
    <s v="01015"/>
    <x v="252"/>
    <x v="2"/>
    <x v="3"/>
    <x v="0"/>
    <x v="1"/>
    <x v="1"/>
    <x v="11"/>
    <n v="4"/>
    <n v="151.01"/>
    <n v="0"/>
    <n v="80.569999999999993"/>
    <n v="604.04"/>
    <n v="322.27999999999997"/>
    <n v="281.76"/>
    <n v="0.46645917488908023"/>
    <n v="2026"/>
    <s v="Q3"/>
    <n v="9"/>
    <x v="8"/>
  </r>
  <r>
    <s v="01128"/>
    <x v="252"/>
    <x v="0"/>
    <x v="15"/>
    <x v="3"/>
    <x v="0"/>
    <x v="0"/>
    <x v="4"/>
    <n v="1"/>
    <n v="51.32"/>
    <n v="0.1"/>
    <n v="22.67"/>
    <n v="46.188000000000002"/>
    <n v="22.67"/>
    <n v="23.518000000000001"/>
    <n v="0.50917987356023209"/>
    <n v="2026"/>
    <s v="Q3"/>
    <n v="9"/>
    <x v="8"/>
  </r>
  <r>
    <s v="03548"/>
    <x v="252"/>
    <x v="3"/>
    <x v="7"/>
    <x v="2"/>
    <x v="0"/>
    <x v="1"/>
    <x v="17"/>
    <n v="2"/>
    <n v="72.61"/>
    <n v="0"/>
    <n v="32.68"/>
    <n v="145.22"/>
    <n v="65.36"/>
    <n v="79.86"/>
    <n v="0.54992425285773305"/>
    <n v="2026"/>
    <s v="Q3"/>
    <n v="9"/>
    <x v="8"/>
  </r>
  <r>
    <s v="00242"/>
    <x v="253"/>
    <x v="3"/>
    <x v="13"/>
    <x v="3"/>
    <x v="2"/>
    <x v="4"/>
    <x v="10"/>
    <n v="5"/>
    <n v="40.94"/>
    <n v="0"/>
    <n v="14.78"/>
    <n v="204.7"/>
    <n v="73.899999999999991"/>
    <n v="130.80000000000001"/>
    <n v="0.6389838788470934"/>
    <n v="2026"/>
    <s v="Q3"/>
    <n v="9"/>
    <x v="8"/>
  </r>
  <r>
    <s v="00784"/>
    <x v="253"/>
    <x v="2"/>
    <x v="16"/>
    <x v="3"/>
    <x v="1"/>
    <x v="0"/>
    <x v="0"/>
    <n v="4"/>
    <n v="81.69"/>
    <n v="0"/>
    <n v="42.23"/>
    <n v="326.76"/>
    <n v="168.92"/>
    <n v="157.84"/>
    <n v="0.48304566042355246"/>
    <n v="2026"/>
    <s v="Q3"/>
    <n v="9"/>
    <x v="8"/>
  </r>
  <r>
    <s v="01535"/>
    <x v="253"/>
    <x v="0"/>
    <x v="15"/>
    <x v="2"/>
    <x v="1"/>
    <x v="0"/>
    <x v="4"/>
    <n v="1"/>
    <n v="51.25"/>
    <n v="0.05"/>
    <n v="21.99"/>
    <n v="48.6875"/>
    <n v="21.99"/>
    <n v="26.697500000000002"/>
    <n v="0.54834403080872918"/>
    <n v="2026"/>
    <s v="Q3"/>
    <n v="9"/>
    <x v="8"/>
  </r>
  <r>
    <s v="01687"/>
    <x v="253"/>
    <x v="2"/>
    <x v="16"/>
    <x v="0"/>
    <x v="0"/>
    <x v="4"/>
    <x v="16"/>
    <n v="1"/>
    <n v="50.78"/>
    <n v="0.05"/>
    <n v="22.52"/>
    <n v="48.241"/>
    <n v="22.52"/>
    <n v="25.721"/>
    <n v="0.5331771729441761"/>
    <n v="2026"/>
    <s v="Q3"/>
    <n v="9"/>
    <x v="8"/>
  </r>
  <r>
    <s v="02162"/>
    <x v="253"/>
    <x v="1"/>
    <x v="1"/>
    <x v="0"/>
    <x v="1"/>
    <x v="2"/>
    <x v="15"/>
    <n v="1"/>
    <n v="133.31"/>
    <n v="0.05"/>
    <n v="67.790000000000006"/>
    <n v="126.64449999999999"/>
    <n v="67.790000000000006"/>
    <n v="58.854499999999987"/>
    <n v="0.46472211584395684"/>
    <n v="2026"/>
    <s v="Q3"/>
    <n v="9"/>
    <x v="8"/>
  </r>
  <r>
    <s v="02307"/>
    <x v="253"/>
    <x v="2"/>
    <x v="2"/>
    <x v="0"/>
    <x v="0"/>
    <x v="2"/>
    <x v="18"/>
    <n v="1"/>
    <n v="162.06"/>
    <n v="0"/>
    <n v="86.95"/>
    <n v="162.06"/>
    <n v="86.95"/>
    <n v="75.11"/>
    <n v="0.4634703196347032"/>
    <n v="2026"/>
    <s v="Q3"/>
    <n v="9"/>
    <x v="8"/>
  </r>
  <r>
    <s v="03976"/>
    <x v="253"/>
    <x v="2"/>
    <x v="5"/>
    <x v="2"/>
    <x v="0"/>
    <x v="2"/>
    <x v="2"/>
    <n v="2"/>
    <n v="37.03"/>
    <n v="0.1"/>
    <n v="13.46"/>
    <n v="66.654000000000011"/>
    <n v="26.92"/>
    <n v="39.734000000000009"/>
    <n v="0.59612326342004984"/>
    <n v="2026"/>
    <s v="Q3"/>
    <n v="9"/>
    <x v="8"/>
  </r>
  <r>
    <s v="05066"/>
    <x v="253"/>
    <x v="1"/>
    <x v="11"/>
    <x v="0"/>
    <x v="1"/>
    <x v="3"/>
    <x v="5"/>
    <n v="1"/>
    <n v="338.01"/>
    <n v="0"/>
    <n v="190.89"/>
    <n v="338.01"/>
    <n v="190.89"/>
    <n v="147.12"/>
    <n v="0.43525339486997427"/>
    <n v="2026"/>
    <s v="Q3"/>
    <n v="9"/>
    <x v="8"/>
  </r>
  <r>
    <s v="00078"/>
    <x v="254"/>
    <x v="3"/>
    <x v="13"/>
    <x v="0"/>
    <x v="1"/>
    <x v="4"/>
    <x v="10"/>
    <n v="5"/>
    <n v="40.78"/>
    <n v="0.05"/>
    <n v="14.94"/>
    <n v="193.70499999999998"/>
    <n v="74.7"/>
    <n v="119.00499999999998"/>
    <n v="0.61436204537828132"/>
    <n v="2026"/>
    <s v="Q3"/>
    <n v="9"/>
    <x v="8"/>
  </r>
  <r>
    <s v="00354"/>
    <x v="254"/>
    <x v="2"/>
    <x v="16"/>
    <x v="0"/>
    <x v="0"/>
    <x v="0"/>
    <x v="4"/>
    <n v="4"/>
    <n v="51.47"/>
    <n v="0"/>
    <n v="21.9"/>
    <n v="205.88"/>
    <n v="87.6"/>
    <n v="118.28"/>
    <n v="0.57450942296483387"/>
    <n v="2026"/>
    <s v="Q3"/>
    <n v="9"/>
    <x v="8"/>
  </r>
  <r>
    <s v="01738"/>
    <x v="254"/>
    <x v="0"/>
    <x v="15"/>
    <x v="1"/>
    <x v="2"/>
    <x v="1"/>
    <x v="3"/>
    <n v="10"/>
    <n v="144.4"/>
    <n v="0.1"/>
    <n v="81.069999999999993"/>
    <n v="1299.6000000000001"/>
    <n v="810.69999999999993"/>
    <n v="488.9000000000002"/>
    <n v="0.37619267466912909"/>
    <n v="2026"/>
    <s v="Q3"/>
    <n v="9"/>
    <x v="8"/>
  </r>
  <r>
    <s v="01900"/>
    <x v="254"/>
    <x v="1"/>
    <x v="6"/>
    <x v="2"/>
    <x v="1"/>
    <x v="4"/>
    <x v="16"/>
    <n v="1"/>
    <n v="51.34"/>
    <n v="0.1"/>
    <n v="22.63"/>
    <n v="46.206000000000003"/>
    <n v="22.63"/>
    <n v="23.576000000000004"/>
    <n v="0.51023676578799293"/>
    <n v="2026"/>
    <s v="Q3"/>
    <n v="9"/>
    <x v="8"/>
  </r>
  <r>
    <s v="03375"/>
    <x v="254"/>
    <x v="1"/>
    <x v="1"/>
    <x v="1"/>
    <x v="0"/>
    <x v="2"/>
    <x v="9"/>
    <n v="6"/>
    <n v="47.72"/>
    <n v="0.1"/>
    <n v="18.41"/>
    <n v="257.68799999999999"/>
    <n v="110.46000000000001"/>
    <n v="147.22799999999998"/>
    <n v="0.57134208810654741"/>
    <n v="2026"/>
    <s v="Q3"/>
    <n v="9"/>
    <x v="8"/>
  </r>
  <r>
    <s v="03567"/>
    <x v="254"/>
    <x v="1"/>
    <x v="11"/>
    <x v="0"/>
    <x v="2"/>
    <x v="3"/>
    <x v="13"/>
    <n v="1"/>
    <n v="81.489999999999995"/>
    <n v="0.1"/>
    <n v="38.83"/>
    <n v="73.340999999999994"/>
    <n v="38.83"/>
    <n v="34.510999999999996"/>
    <n v="0.47055535103148305"/>
    <n v="2026"/>
    <s v="Q3"/>
    <n v="9"/>
    <x v="8"/>
  </r>
  <r>
    <s v="04106"/>
    <x v="254"/>
    <x v="1"/>
    <x v="6"/>
    <x v="2"/>
    <x v="0"/>
    <x v="0"/>
    <x v="6"/>
    <n v="2"/>
    <n v="39.700000000000003"/>
    <n v="0"/>
    <n v="16.32"/>
    <n v="79.400000000000006"/>
    <n v="32.64"/>
    <n v="46.760000000000005"/>
    <n v="0.58891687657430736"/>
    <n v="2026"/>
    <s v="Q3"/>
    <n v="9"/>
    <x v="8"/>
  </r>
  <r>
    <s v="04293"/>
    <x v="254"/>
    <x v="1"/>
    <x v="12"/>
    <x v="1"/>
    <x v="1"/>
    <x v="3"/>
    <x v="5"/>
    <n v="4"/>
    <n v="344.67"/>
    <n v="0.1"/>
    <n v="195.35"/>
    <n v="1240.8120000000001"/>
    <n v="781.4"/>
    <n v="459.41200000000015"/>
    <n v="0.37025109363868186"/>
    <n v="2026"/>
    <s v="Q3"/>
    <n v="9"/>
    <x v="8"/>
  </r>
  <r>
    <s v="04859"/>
    <x v="254"/>
    <x v="0"/>
    <x v="0"/>
    <x v="0"/>
    <x v="0"/>
    <x v="0"/>
    <x v="0"/>
    <n v="1"/>
    <n v="80.39"/>
    <n v="0"/>
    <n v="42.85"/>
    <n v="80.39"/>
    <n v="42.85"/>
    <n v="37.54"/>
    <n v="0.46697350416718497"/>
    <n v="2026"/>
    <s v="Q3"/>
    <n v="9"/>
    <x v="8"/>
  </r>
  <r>
    <s v="00770"/>
    <x v="255"/>
    <x v="2"/>
    <x v="3"/>
    <x v="2"/>
    <x v="0"/>
    <x v="1"/>
    <x v="3"/>
    <n v="1"/>
    <n v="143.66999999999999"/>
    <n v="0.1"/>
    <n v="79.89"/>
    <n v="129.303"/>
    <n v="79.89"/>
    <n v="49.412999999999997"/>
    <n v="0.38214890605786406"/>
    <n v="2026"/>
    <s v="Q3"/>
    <n v="9"/>
    <x v="8"/>
  </r>
  <r>
    <s v="01375"/>
    <x v="255"/>
    <x v="1"/>
    <x v="12"/>
    <x v="2"/>
    <x v="0"/>
    <x v="2"/>
    <x v="2"/>
    <n v="1"/>
    <n v="35.86"/>
    <n v="0"/>
    <n v="13.33"/>
    <n v="35.86"/>
    <n v="13.33"/>
    <n v="22.53"/>
    <n v="0.62827663134411604"/>
    <n v="2026"/>
    <s v="Q3"/>
    <n v="9"/>
    <x v="8"/>
  </r>
  <r>
    <s v="02063"/>
    <x v="255"/>
    <x v="1"/>
    <x v="14"/>
    <x v="2"/>
    <x v="0"/>
    <x v="2"/>
    <x v="15"/>
    <n v="3"/>
    <n v="130.28"/>
    <n v="0.1"/>
    <n v="65.33"/>
    <n v="351.75600000000003"/>
    <n v="195.99"/>
    <n v="155.76600000000002"/>
    <n v="0.44282400300208102"/>
    <n v="2026"/>
    <s v="Q3"/>
    <n v="9"/>
    <x v="8"/>
  </r>
  <r>
    <s v="02563"/>
    <x v="255"/>
    <x v="1"/>
    <x v="6"/>
    <x v="3"/>
    <x v="0"/>
    <x v="1"/>
    <x v="11"/>
    <n v="1"/>
    <n v="157.88999999999999"/>
    <n v="0.1"/>
    <n v="78.209999999999994"/>
    <n v="142.101"/>
    <n v="78.209999999999994"/>
    <n v="63.891000000000005"/>
    <n v="0.44961682183798851"/>
    <n v="2026"/>
    <s v="Q3"/>
    <n v="9"/>
    <x v="8"/>
  </r>
  <r>
    <s v="02786"/>
    <x v="255"/>
    <x v="3"/>
    <x v="8"/>
    <x v="0"/>
    <x v="1"/>
    <x v="4"/>
    <x v="10"/>
    <n v="2"/>
    <n v="40.83"/>
    <n v="0"/>
    <n v="14.56"/>
    <n v="81.66"/>
    <n v="29.12"/>
    <n v="52.539999999999992"/>
    <n v="0.64339946118050451"/>
    <n v="2026"/>
    <s v="Q3"/>
    <n v="9"/>
    <x v="8"/>
  </r>
  <r>
    <s v="03269"/>
    <x v="255"/>
    <x v="2"/>
    <x v="16"/>
    <x v="2"/>
    <x v="1"/>
    <x v="4"/>
    <x v="14"/>
    <n v="2"/>
    <n v="37.119999999999997"/>
    <n v="0"/>
    <n v="14.26"/>
    <n v="74.239999999999995"/>
    <n v="28.52"/>
    <n v="45.72"/>
    <n v="0.61584051724137934"/>
    <n v="2026"/>
    <s v="Q3"/>
    <n v="9"/>
    <x v="8"/>
  </r>
  <r>
    <s v="03346"/>
    <x v="255"/>
    <x v="3"/>
    <x v="8"/>
    <x v="0"/>
    <x v="0"/>
    <x v="3"/>
    <x v="19"/>
    <n v="2"/>
    <n v="124.04"/>
    <n v="0.05"/>
    <n v="59.29"/>
    <n v="235.67599999999999"/>
    <n v="118.58"/>
    <n v="117.09599999999999"/>
    <n v="0.49685160983723414"/>
    <n v="2026"/>
    <s v="Q3"/>
    <n v="9"/>
    <x v="8"/>
  </r>
  <r>
    <s v="04097"/>
    <x v="255"/>
    <x v="1"/>
    <x v="12"/>
    <x v="0"/>
    <x v="0"/>
    <x v="1"/>
    <x v="3"/>
    <n v="1"/>
    <n v="142.36000000000001"/>
    <n v="0"/>
    <n v="78.3"/>
    <n v="142.36000000000001"/>
    <n v="78.3"/>
    <n v="64.060000000000016"/>
    <n v="0.44998595110986239"/>
    <n v="2026"/>
    <s v="Q3"/>
    <n v="9"/>
    <x v="8"/>
  </r>
  <r>
    <s v="04208"/>
    <x v="255"/>
    <x v="1"/>
    <x v="12"/>
    <x v="1"/>
    <x v="2"/>
    <x v="0"/>
    <x v="8"/>
    <n v="6"/>
    <n v="104.11"/>
    <n v="0.1"/>
    <n v="49"/>
    <n v="562.19399999999996"/>
    <n v="294"/>
    <n v="268.19399999999996"/>
    <n v="0.47704884790659446"/>
    <n v="2026"/>
    <s v="Q3"/>
    <n v="9"/>
    <x v="8"/>
  </r>
  <r>
    <s v="04606"/>
    <x v="255"/>
    <x v="3"/>
    <x v="8"/>
    <x v="0"/>
    <x v="2"/>
    <x v="3"/>
    <x v="5"/>
    <n v="1"/>
    <n v="335.02"/>
    <n v="0.05"/>
    <n v="198.44"/>
    <n v="318.26899999999995"/>
    <n v="198.44"/>
    <n v="119.82899999999995"/>
    <n v="0.3765022669502841"/>
    <n v="2026"/>
    <s v="Q3"/>
    <n v="9"/>
    <x v="8"/>
  </r>
  <r>
    <s v="00222"/>
    <x v="256"/>
    <x v="1"/>
    <x v="12"/>
    <x v="0"/>
    <x v="0"/>
    <x v="0"/>
    <x v="4"/>
    <n v="2"/>
    <n v="49.69"/>
    <n v="0.05"/>
    <n v="22.55"/>
    <n v="94.410999999999987"/>
    <n v="45.1"/>
    <n v="49.310999999999986"/>
    <n v="0.52230142674052804"/>
    <n v="2026"/>
    <s v="Q3"/>
    <n v="9"/>
    <x v="8"/>
  </r>
  <r>
    <s v="00241"/>
    <x v="256"/>
    <x v="2"/>
    <x v="5"/>
    <x v="0"/>
    <x v="0"/>
    <x v="0"/>
    <x v="4"/>
    <n v="4"/>
    <n v="50.5"/>
    <n v="0"/>
    <n v="23.02"/>
    <n v="202"/>
    <n v="92.08"/>
    <n v="109.92"/>
    <n v="0.5441584158415842"/>
    <n v="2026"/>
    <s v="Q3"/>
    <n v="9"/>
    <x v="8"/>
  </r>
  <r>
    <s v="00753"/>
    <x v="256"/>
    <x v="3"/>
    <x v="4"/>
    <x v="2"/>
    <x v="0"/>
    <x v="2"/>
    <x v="9"/>
    <n v="1"/>
    <n v="47.55"/>
    <n v="0.05"/>
    <n v="18.350000000000001"/>
    <n v="45.172499999999992"/>
    <n v="18.350000000000001"/>
    <n v="26.822499999999991"/>
    <n v="0.5937794011843488"/>
    <n v="2026"/>
    <s v="Q3"/>
    <n v="9"/>
    <x v="8"/>
  </r>
  <r>
    <s v="02530"/>
    <x v="256"/>
    <x v="3"/>
    <x v="7"/>
    <x v="0"/>
    <x v="1"/>
    <x v="2"/>
    <x v="9"/>
    <n v="6"/>
    <n v="46.16"/>
    <n v="0.1"/>
    <n v="18.39"/>
    <n v="249.26399999999998"/>
    <n v="110.34"/>
    <n v="138.92399999999998"/>
    <n v="0.55733679953783932"/>
    <n v="2026"/>
    <s v="Q3"/>
    <n v="9"/>
    <x v="8"/>
  </r>
  <r>
    <s v="00572"/>
    <x v="257"/>
    <x v="0"/>
    <x v="15"/>
    <x v="2"/>
    <x v="0"/>
    <x v="2"/>
    <x v="15"/>
    <n v="2"/>
    <n v="135.79"/>
    <n v="0.05"/>
    <n v="66.53"/>
    <n v="258.00099999999998"/>
    <n v="133.06"/>
    <n v="124.94099999999997"/>
    <n v="0.48426556486215167"/>
    <n v="2026"/>
    <s v="Q3"/>
    <n v="9"/>
    <x v="8"/>
  </r>
  <r>
    <s v="00874"/>
    <x v="257"/>
    <x v="0"/>
    <x v="15"/>
    <x v="0"/>
    <x v="0"/>
    <x v="1"/>
    <x v="3"/>
    <n v="2"/>
    <n v="141.91999999999999"/>
    <n v="0"/>
    <n v="79.900000000000006"/>
    <n v="283.83999999999997"/>
    <n v="159.80000000000001"/>
    <n v="124.03999999999996"/>
    <n v="0.43700676437429531"/>
    <n v="2026"/>
    <s v="Q3"/>
    <n v="9"/>
    <x v="8"/>
  </r>
  <r>
    <s v="00937"/>
    <x v="257"/>
    <x v="3"/>
    <x v="4"/>
    <x v="3"/>
    <x v="2"/>
    <x v="1"/>
    <x v="3"/>
    <n v="1"/>
    <n v="146.41"/>
    <n v="0.15"/>
    <n v="80.87"/>
    <n v="124.4485"/>
    <n v="80.87"/>
    <n v="43.578499999999991"/>
    <n v="0.35017296311325563"/>
    <n v="2026"/>
    <s v="Q3"/>
    <n v="9"/>
    <x v="8"/>
  </r>
  <r>
    <s v="01229"/>
    <x v="257"/>
    <x v="1"/>
    <x v="1"/>
    <x v="3"/>
    <x v="1"/>
    <x v="0"/>
    <x v="6"/>
    <n v="5"/>
    <n v="40.17"/>
    <n v="0"/>
    <n v="16.27"/>
    <n v="200.85000000000002"/>
    <n v="81.349999999999994"/>
    <n v="119.50000000000003"/>
    <n v="0.59497137167040082"/>
    <n v="2026"/>
    <s v="Q3"/>
    <n v="9"/>
    <x v="8"/>
  </r>
  <r>
    <s v="02186"/>
    <x v="257"/>
    <x v="2"/>
    <x v="2"/>
    <x v="0"/>
    <x v="0"/>
    <x v="1"/>
    <x v="1"/>
    <n v="2"/>
    <n v="91.6"/>
    <n v="0"/>
    <n v="46.54"/>
    <n v="183.2"/>
    <n v="93.08"/>
    <n v="90.11999999999999"/>
    <n v="0.49192139737991264"/>
    <n v="2026"/>
    <s v="Q3"/>
    <n v="9"/>
    <x v="8"/>
  </r>
  <r>
    <s v="02922"/>
    <x v="257"/>
    <x v="2"/>
    <x v="2"/>
    <x v="0"/>
    <x v="1"/>
    <x v="4"/>
    <x v="12"/>
    <n v="4"/>
    <n v="121.47"/>
    <n v="0.05"/>
    <n v="67.650000000000006"/>
    <n v="461.58599999999996"/>
    <n v="270.60000000000002"/>
    <n v="190.98599999999993"/>
    <n v="0.41376038268058379"/>
    <n v="2026"/>
    <s v="Q3"/>
    <n v="9"/>
    <x v="8"/>
  </r>
  <r>
    <s v="03140"/>
    <x v="257"/>
    <x v="1"/>
    <x v="12"/>
    <x v="3"/>
    <x v="1"/>
    <x v="3"/>
    <x v="19"/>
    <n v="2"/>
    <n v="122.69"/>
    <n v="0"/>
    <n v="61.4"/>
    <n v="245.38"/>
    <n v="122.8"/>
    <n v="122.58"/>
    <n v="0.49955171570625151"/>
    <n v="2026"/>
    <s v="Q3"/>
    <n v="9"/>
    <x v="8"/>
  </r>
  <r>
    <s v="03369"/>
    <x v="257"/>
    <x v="1"/>
    <x v="12"/>
    <x v="3"/>
    <x v="1"/>
    <x v="2"/>
    <x v="9"/>
    <n v="1"/>
    <n v="45.59"/>
    <n v="0"/>
    <n v="18.28"/>
    <n v="45.59"/>
    <n v="18.28"/>
    <n v="27.310000000000002"/>
    <n v="0.59903487606931349"/>
    <n v="2026"/>
    <s v="Q3"/>
    <n v="9"/>
    <x v="8"/>
  </r>
  <r>
    <s v="04865"/>
    <x v="257"/>
    <x v="3"/>
    <x v="4"/>
    <x v="0"/>
    <x v="0"/>
    <x v="0"/>
    <x v="0"/>
    <n v="1"/>
    <n v="83.8"/>
    <n v="0"/>
    <n v="42.23"/>
    <n v="83.8"/>
    <n v="42.23"/>
    <n v="41.57"/>
    <n v="0.49606205250596663"/>
    <n v="2026"/>
    <s v="Q3"/>
    <n v="9"/>
    <x v="8"/>
  </r>
  <r>
    <s v="00103"/>
    <x v="258"/>
    <x v="2"/>
    <x v="3"/>
    <x v="0"/>
    <x v="1"/>
    <x v="2"/>
    <x v="15"/>
    <n v="1"/>
    <n v="132.58000000000001"/>
    <n v="0.15"/>
    <n v="67.62"/>
    <n v="112.69300000000001"/>
    <n v="67.62"/>
    <n v="45.073000000000008"/>
    <n v="0.39996273060438536"/>
    <n v="2026"/>
    <s v="Q3"/>
    <n v="9"/>
    <x v="8"/>
  </r>
  <r>
    <s v="04500"/>
    <x v="258"/>
    <x v="3"/>
    <x v="8"/>
    <x v="0"/>
    <x v="1"/>
    <x v="3"/>
    <x v="19"/>
    <n v="2"/>
    <n v="122.12"/>
    <n v="0.05"/>
    <n v="61.76"/>
    <n v="232.02799999999999"/>
    <n v="123.52"/>
    <n v="108.508"/>
    <n v="0.46765045597945076"/>
    <n v="2026"/>
    <s v="Q3"/>
    <n v="9"/>
    <x v="8"/>
  </r>
  <r>
    <s v="05093"/>
    <x v="258"/>
    <x v="0"/>
    <x v="0"/>
    <x v="1"/>
    <x v="2"/>
    <x v="1"/>
    <x v="3"/>
    <n v="3"/>
    <n v="140.47"/>
    <n v="0.15"/>
    <n v="81.739999999999995"/>
    <n v="358.19849999999997"/>
    <n v="245.21999999999997"/>
    <n v="112.9785"/>
    <n v="0.31540751845694498"/>
    <n v="2026"/>
    <s v="Q3"/>
    <n v="9"/>
    <x v="8"/>
  </r>
  <r>
    <s v="05147"/>
    <x v="258"/>
    <x v="3"/>
    <x v="13"/>
    <x v="0"/>
    <x v="1"/>
    <x v="1"/>
    <x v="3"/>
    <n v="2"/>
    <n v="145.35"/>
    <n v="0.05"/>
    <n v="78.39"/>
    <n v="276.16499999999996"/>
    <n v="156.78"/>
    <n v="119.38499999999996"/>
    <n v="0.4322959100537721"/>
    <n v="2026"/>
    <s v="Q3"/>
    <n v="9"/>
    <x v="8"/>
  </r>
  <r>
    <s v="00365"/>
    <x v="259"/>
    <x v="3"/>
    <x v="8"/>
    <x v="3"/>
    <x v="0"/>
    <x v="3"/>
    <x v="19"/>
    <n v="2"/>
    <n v="121.25"/>
    <n v="0"/>
    <n v="61.5"/>
    <n v="242.5"/>
    <n v="123"/>
    <n v="119.5"/>
    <n v="0.4927835051546392"/>
    <n v="2026"/>
    <s v="Q3"/>
    <n v="9"/>
    <x v="8"/>
  </r>
  <r>
    <s v="00494"/>
    <x v="259"/>
    <x v="3"/>
    <x v="4"/>
    <x v="0"/>
    <x v="1"/>
    <x v="2"/>
    <x v="2"/>
    <n v="1"/>
    <n v="35.94"/>
    <n v="0.1"/>
    <n v="13.19"/>
    <n v="32.345999999999997"/>
    <n v="13.19"/>
    <n v="19.155999999999999"/>
    <n v="0.59222160390774747"/>
    <n v="2026"/>
    <s v="Q3"/>
    <n v="9"/>
    <x v="8"/>
  </r>
  <r>
    <s v="00665"/>
    <x v="259"/>
    <x v="1"/>
    <x v="14"/>
    <x v="0"/>
    <x v="1"/>
    <x v="0"/>
    <x v="8"/>
    <n v="1"/>
    <n v="101.18"/>
    <n v="0.1"/>
    <n v="49.38"/>
    <n v="91.062000000000012"/>
    <n v="49.38"/>
    <n v="41.682000000000009"/>
    <n v="0.45773209461685449"/>
    <n v="2026"/>
    <s v="Q3"/>
    <n v="9"/>
    <x v="8"/>
  </r>
  <r>
    <s v="02067"/>
    <x v="259"/>
    <x v="3"/>
    <x v="7"/>
    <x v="2"/>
    <x v="1"/>
    <x v="0"/>
    <x v="0"/>
    <n v="2"/>
    <n v="82.47"/>
    <n v="0"/>
    <n v="42.49"/>
    <n v="164.94"/>
    <n v="84.98"/>
    <n v="79.959999999999994"/>
    <n v="0.48478234509518608"/>
    <n v="2026"/>
    <s v="Q3"/>
    <n v="9"/>
    <x v="8"/>
  </r>
  <r>
    <s v="02648"/>
    <x v="259"/>
    <x v="2"/>
    <x v="16"/>
    <x v="3"/>
    <x v="1"/>
    <x v="4"/>
    <x v="16"/>
    <n v="1"/>
    <n v="50.47"/>
    <n v="0.05"/>
    <n v="22.27"/>
    <n v="47.946499999999993"/>
    <n v="22.27"/>
    <n v="25.676499999999994"/>
    <n v="0.53552396942425406"/>
    <n v="2026"/>
    <s v="Q3"/>
    <n v="9"/>
    <x v="8"/>
  </r>
  <r>
    <s v="03074"/>
    <x v="259"/>
    <x v="3"/>
    <x v="8"/>
    <x v="1"/>
    <x v="2"/>
    <x v="3"/>
    <x v="13"/>
    <n v="5"/>
    <n v="82.63"/>
    <n v="0.15"/>
    <n v="38.630000000000003"/>
    <n v="351.17749999999995"/>
    <n v="193.15"/>
    <n v="158.02749999999995"/>
    <n v="0.44999323703824978"/>
    <n v="2026"/>
    <s v="Q3"/>
    <n v="9"/>
    <x v="8"/>
  </r>
  <r>
    <s v="00259"/>
    <x v="260"/>
    <x v="3"/>
    <x v="8"/>
    <x v="2"/>
    <x v="2"/>
    <x v="2"/>
    <x v="18"/>
    <n v="4"/>
    <n v="168.48"/>
    <n v="0.1"/>
    <n v="89.85"/>
    <n v="606.52800000000002"/>
    <n v="359.4"/>
    <n v="247.12800000000004"/>
    <n v="0.4074469768914214"/>
    <n v="2026"/>
    <s v="Q3"/>
    <n v="9"/>
    <x v="8"/>
  </r>
  <r>
    <s v="00997"/>
    <x v="260"/>
    <x v="1"/>
    <x v="11"/>
    <x v="3"/>
    <x v="0"/>
    <x v="3"/>
    <x v="19"/>
    <n v="2"/>
    <n v="121.82"/>
    <n v="0"/>
    <n v="61.92"/>
    <n v="243.64"/>
    <n v="123.84"/>
    <n v="119.79999999999998"/>
    <n v="0.49170907896897059"/>
    <n v="2026"/>
    <s v="Q3"/>
    <n v="9"/>
    <x v="8"/>
  </r>
  <r>
    <s v="02102"/>
    <x v="260"/>
    <x v="0"/>
    <x v="15"/>
    <x v="2"/>
    <x v="0"/>
    <x v="0"/>
    <x v="4"/>
    <n v="1"/>
    <n v="50.02"/>
    <n v="0.1"/>
    <n v="22.47"/>
    <n v="45.018000000000001"/>
    <n v="22.47"/>
    <n v="22.548000000000002"/>
    <n v="0.50086632013861121"/>
    <n v="2026"/>
    <s v="Q3"/>
    <n v="9"/>
    <x v="8"/>
  </r>
  <r>
    <s v="02452"/>
    <x v="260"/>
    <x v="2"/>
    <x v="5"/>
    <x v="0"/>
    <x v="1"/>
    <x v="4"/>
    <x v="16"/>
    <n v="1"/>
    <n v="50.17"/>
    <n v="0.1"/>
    <n v="21.99"/>
    <n v="45.153000000000006"/>
    <n v="21.99"/>
    <n v="23.163000000000007"/>
    <n v="0.51298917015480705"/>
    <n v="2026"/>
    <s v="Q3"/>
    <n v="9"/>
    <x v="8"/>
  </r>
  <r>
    <s v="02761"/>
    <x v="260"/>
    <x v="0"/>
    <x v="15"/>
    <x v="1"/>
    <x v="2"/>
    <x v="3"/>
    <x v="19"/>
    <n v="5"/>
    <n v="124.51"/>
    <n v="0.1"/>
    <n v="60.29"/>
    <n v="560.29500000000007"/>
    <n v="301.45"/>
    <n v="258.84500000000008"/>
    <n v="0.46197984990049895"/>
    <n v="2026"/>
    <s v="Q3"/>
    <n v="9"/>
    <x v="8"/>
  </r>
  <r>
    <s v="03993"/>
    <x v="260"/>
    <x v="1"/>
    <x v="12"/>
    <x v="3"/>
    <x v="0"/>
    <x v="1"/>
    <x v="11"/>
    <n v="1"/>
    <n v="153.68"/>
    <n v="0.05"/>
    <n v="77.42"/>
    <n v="145.99600000000001"/>
    <n v="77.42"/>
    <n v="68.576000000000008"/>
    <n v="0.46971149894517661"/>
    <n v="2026"/>
    <s v="Q3"/>
    <n v="9"/>
    <x v="8"/>
  </r>
  <r>
    <s v="04343"/>
    <x v="260"/>
    <x v="1"/>
    <x v="12"/>
    <x v="3"/>
    <x v="1"/>
    <x v="3"/>
    <x v="19"/>
    <n v="2"/>
    <n v="121.37"/>
    <n v="0.05"/>
    <n v="60.13"/>
    <n v="230.60300000000001"/>
    <n v="120.26"/>
    <n v="110.343"/>
    <n v="0.47849767782726155"/>
    <n v="2026"/>
    <s v="Q3"/>
    <n v="9"/>
    <x v="8"/>
  </r>
  <r>
    <s v="04429"/>
    <x v="260"/>
    <x v="0"/>
    <x v="15"/>
    <x v="0"/>
    <x v="2"/>
    <x v="1"/>
    <x v="3"/>
    <n v="2"/>
    <n v="145.1"/>
    <n v="0.1"/>
    <n v="77.62"/>
    <n v="261.18"/>
    <n v="155.24"/>
    <n v="105.94"/>
    <n v="0.40562064476606169"/>
    <n v="2026"/>
    <s v="Q3"/>
    <n v="9"/>
    <x v="8"/>
  </r>
  <r>
    <s v="04824"/>
    <x v="260"/>
    <x v="3"/>
    <x v="8"/>
    <x v="0"/>
    <x v="0"/>
    <x v="4"/>
    <x v="14"/>
    <n v="1"/>
    <n v="36.729999999999997"/>
    <n v="0.05"/>
    <n v="14.11"/>
    <n v="34.893499999999996"/>
    <n v="14.11"/>
    <n v="20.783499999999997"/>
    <n v="0.59562669265049362"/>
    <n v="2026"/>
    <s v="Q3"/>
    <n v="9"/>
    <x v="8"/>
  </r>
  <r>
    <s v="04881"/>
    <x v="260"/>
    <x v="2"/>
    <x v="2"/>
    <x v="0"/>
    <x v="2"/>
    <x v="2"/>
    <x v="15"/>
    <n v="4"/>
    <n v="134.15"/>
    <n v="0.05"/>
    <n v="65.58"/>
    <n v="509.77"/>
    <n v="262.32"/>
    <n v="247.45"/>
    <n v="0.48541499107440611"/>
    <n v="2026"/>
    <s v="Q3"/>
    <n v="9"/>
    <x v="8"/>
  </r>
  <r>
    <s v="05138"/>
    <x v="260"/>
    <x v="0"/>
    <x v="0"/>
    <x v="1"/>
    <x v="2"/>
    <x v="1"/>
    <x v="1"/>
    <n v="8"/>
    <n v="94.21"/>
    <n v="0.1"/>
    <n v="45.05"/>
    <n v="678.31200000000001"/>
    <n v="360.4"/>
    <n v="317.91200000000003"/>
    <n v="0.46868107891353833"/>
    <n v="2026"/>
    <s v="Q3"/>
    <n v="9"/>
    <x v="8"/>
  </r>
  <r>
    <s v="01214"/>
    <x v="261"/>
    <x v="0"/>
    <x v="15"/>
    <x v="2"/>
    <x v="0"/>
    <x v="3"/>
    <x v="7"/>
    <n v="1"/>
    <n v="198.29"/>
    <n v="0.05"/>
    <n v="106.24"/>
    <n v="188.37549999999999"/>
    <n v="106.24"/>
    <n v="82.135499999999993"/>
    <n v="0.436020076920831"/>
    <n v="2026"/>
    <s v="Q3"/>
    <n v="9"/>
    <x v="8"/>
  </r>
  <r>
    <s v="01346"/>
    <x v="261"/>
    <x v="1"/>
    <x v="14"/>
    <x v="3"/>
    <x v="0"/>
    <x v="2"/>
    <x v="18"/>
    <n v="3"/>
    <n v="166.21"/>
    <n v="0.05"/>
    <n v="85.03"/>
    <n v="473.69849999999997"/>
    <n v="255.09"/>
    <n v="218.60849999999996"/>
    <n v="0.4614929116304991"/>
    <n v="2026"/>
    <s v="Q3"/>
    <n v="9"/>
    <x v="8"/>
  </r>
  <r>
    <s v="01361"/>
    <x v="261"/>
    <x v="1"/>
    <x v="6"/>
    <x v="3"/>
    <x v="1"/>
    <x v="0"/>
    <x v="6"/>
    <n v="1"/>
    <n v="40.700000000000003"/>
    <n v="0.05"/>
    <n v="16.43"/>
    <n v="38.664999999999999"/>
    <n v="16.43"/>
    <n v="22.234999999999999"/>
    <n v="0.57506789085736454"/>
    <n v="2026"/>
    <s v="Q3"/>
    <n v="9"/>
    <x v="8"/>
  </r>
  <r>
    <s v="02728"/>
    <x v="261"/>
    <x v="0"/>
    <x v="15"/>
    <x v="0"/>
    <x v="1"/>
    <x v="1"/>
    <x v="11"/>
    <n v="3"/>
    <n v="153.5"/>
    <n v="0"/>
    <n v="80.819999999999993"/>
    <n v="460.5"/>
    <n v="242.45999999999998"/>
    <n v="218.04000000000002"/>
    <n v="0.47348534201954401"/>
    <n v="2026"/>
    <s v="Q3"/>
    <n v="9"/>
    <x v="8"/>
  </r>
  <r>
    <s v="02788"/>
    <x v="261"/>
    <x v="1"/>
    <x v="12"/>
    <x v="3"/>
    <x v="1"/>
    <x v="1"/>
    <x v="17"/>
    <n v="1"/>
    <n v="70.430000000000007"/>
    <n v="0"/>
    <n v="31.51"/>
    <n v="70.430000000000007"/>
    <n v="31.51"/>
    <n v="38.92"/>
    <n v="0.55260542382507449"/>
    <n v="2026"/>
    <s v="Q3"/>
    <n v="9"/>
    <x v="8"/>
  </r>
  <r>
    <s v="02932"/>
    <x v="261"/>
    <x v="0"/>
    <x v="15"/>
    <x v="2"/>
    <x v="2"/>
    <x v="0"/>
    <x v="4"/>
    <n v="4"/>
    <n v="49.93"/>
    <n v="0"/>
    <n v="22.99"/>
    <n v="199.72"/>
    <n v="91.96"/>
    <n v="107.76"/>
    <n v="0.53955537752853999"/>
    <n v="2026"/>
    <s v="Q3"/>
    <n v="9"/>
    <x v="8"/>
  </r>
  <r>
    <s v="03399"/>
    <x v="261"/>
    <x v="1"/>
    <x v="12"/>
    <x v="2"/>
    <x v="0"/>
    <x v="0"/>
    <x v="4"/>
    <n v="1"/>
    <n v="50.18"/>
    <n v="0"/>
    <n v="22.92"/>
    <n v="50.18"/>
    <n v="22.92"/>
    <n v="27.259999999999998"/>
    <n v="0.54324432044639293"/>
    <n v="2026"/>
    <s v="Q3"/>
    <n v="9"/>
    <x v="8"/>
  </r>
  <r>
    <s v="03588"/>
    <x v="261"/>
    <x v="3"/>
    <x v="13"/>
    <x v="2"/>
    <x v="1"/>
    <x v="2"/>
    <x v="18"/>
    <n v="2"/>
    <n v="164.01"/>
    <n v="0.15"/>
    <n v="87.14"/>
    <n v="278.81699999999995"/>
    <n v="174.28"/>
    <n v="104.53699999999995"/>
    <n v="0.37493050997607741"/>
    <n v="2026"/>
    <s v="Q3"/>
    <n v="9"/>
    <x v="8"/>
  </r>
  <r>
    <s v="03603"/>
    <x v="261"/>
    <x v="1"/>
    <x v="14"/>
    <x v="3"/>
    <x v="0"/>
    <x v="0"/>
    <x v="0"/>
    <n v="2"/>
    <n v="83.77"/>
    <n v="0"/>
    <n v="43.32"/>
    <n v="167.54"/>
    <n v="86.64"/>
    <n v="80.899999999999991"/>
    <n v="0.4828697624447893"/>
    <n v="2026"/>
    <s v="Q3"/>
    <n v="9"/>
    <x v="8"/>
  </r>
  <r>
    <s v="03845"/>
    <x v="261"/>
    <x v="3"/>
    <x v="8"/>
    <x v="0"/>
    <x v="1"/>
    <x v="3"/>
    <x v="13"/>
    <n v="1"/>
    <n v="81.84"/>
    <n v="0"/>
    <n v="38.5"/>
    <n v="81.84"/>
    <n v="38.5"/>
    <n v="43.34"/>
    <n v="0.52956989247311825"/>
    <n v="2026"/>
    <s v="Q3"/>
    <n v="9"/>
    <x v="8"/>
  </r>
  <r>
    <s v="04191"/>
    <x v="261"/>
    <x v="2"/>
    <x v="5"/>
    <x v="3"/>
    <x v="0"/>
    <x v="4"/>
    <x v="10"/>
    <n v="1"/>
    <n v="40.32"/>
    <n v="0.15"/>
    <n v="14.39"/>
    <n v="34.271999999999998"/>
    <n v="14.39"/>
    <n v="19.881999999999998"/>
    <n v="0.58012371615312786"/>
    <n v="2026"/>
    <s v="Q3"/>
    <n v="9"/>
    <x v="8"/>
  </r>
  <r>
    <s v="04269"/>
    <x v="261"/>
    <x v="2"/>
    <x v="16"/>
    <x v="1"/>
    <x v="2"/>
    <x v="1"/>
    <x v="11"/>
    <n v="4"/>
    <n v="155.84"/>
    <n v="0.05"/>
    <n v="80.790000000000006"/>
    <n v="592.19200000000001"/>
    <n v="323.16000000000003"/>
    <n v="269.03199999999998"/>
    <n v="0.45429860585755966"/>
    <n v="2026"/>
    <s v="Q3"/>
    <n v="9"/>
    <x v="8"/>
  </r>
  <r>
    <s v="00005"/>
    <x v="262"/>
    <x v="1"/>
    <x v="6"/>
    <x v="0"/>
    <x v="2"/>
    <x v="4"/>
    <x v="16"/>
    <n v="1"/>
    <n v="51.83"/>
    <n v="0"/>
    <n v="21.9"/>
    <n v="51.83"/>
    <n v="21.9"/>
    <n v="29.93"/>
    <n v="0.57746478873239437"/>
    <n v="2026"/>
    <s v="Q3"/>
    <n v="9"/>
    <x v="8"/>
  </r>
  <r>
    <s v="00210"/>
    <x v="262"/>
    <x v="2"/>
    <x v="3"/>
    <x v="2"/>
    <x v="0"/>
    <x v="3"/>
    <x v="7"/>
    <n v="1"/>
    <n v="190.77"/>
    <n v="0.05"/>
    <n v="104.69"/>
    <n v="181.23150000000001"/>
    <n v="104.69"/>
    <n v="76.541500000000013"/>
    <n v="0.42234103894742364"/>
    <n v="2026"/>
    <s v="Q3"/>
    <n v="9"/>
    <x v="8"/>
  </r>
  <r>
    <s v="00462"/>
    <x v="262"/>
    <x v="1"/>
    <x v="12"/>
    <x v="2"/>
    <x v="1"/>
    <x v="0"/>
    <x v="6"/>
    <n v="2"/>
    <n v="40.049999999999997"/>
    <n v="0.05"/>
    <n v="16.97"/>
    <n v="76.094999999999985"/>
    <n v="33.94"/>
    <n v="42.154999999999987"/>
    <n v="0.55397857940731976"/>
    <n v="2026"/>
    <s v="Q3"/>
    <n v="9"/>
    <x v="8"/>
  </r>
  <r>
    <s v="00725"/>
    <x v="262"/>
    <x v="1"/>
    <x v="12"/>
    <x v="0"/>
    <x v="1"/>
    <x v="0"/>
    <x v="0"/>
    <n v="1"/>
    <n v="82.08"/>
    <n v="0.05"/>
    <n v="43.18"/>
    <n v="77.975999999999999"/>
    <n v="43.18"/>
    <n v="34.795999999999999"/>
    <n v="0.44623986867754178"/>
    <n v="2026"/>
    <s v="Q3"/>
    <n v="9"/>
    <x v="8"/>
  </r>
  <r>
    <s v="00918"/>
    <x v="262"/>
    <x v="0"/>
    <x v="15"/>
    <x v="0"/>
    <x v="0"/>
    <x v="0"/>
    <x v="4"/>
    <n v="1"/>
    <n v="50.3"/>
    <n v="0.05"/>
    <n v="22.14"/>
    <n v="47.784999999999997"/>
    <n v="22.14"/>
    <n v="25.644999999999996"/>
    <n v="0.53667468870984614"/>
    <n v="2026"/>
    <s v="Q3"/>
    <n v="9"/>
    <x v="8"/>
  </r>
  <r>
    <s v="01442"/>
    <x v="262"/>
    <x v="2"/>
    <x v="16"/>
    <x v="0"/>
    <x v="1"/>
    <x v="2"/>
    <x v="9"/>
    <n v="1"/>
    <n v="47.68"/>
    <n v="0.1"/>
    <n v="18.03"/>
    <n v="42.911999999999999"/>
    <n v="18.03"/>
    <n v="24.881999999999998"/>
    <n v="0.57983780760626391"/>
    <n v="2026"/>
    <s v="Q3"/>
    <n v="9"/>
    <x v="8"/>
  </r>
  <r>
    <s v="04290"/>
    <x v="262"/>
    <x v="2"/>
    <x v="2"/>
    <x v="2"/>
    <x v="0"/>
    <x v="0"/>
    <x v="4"/>
    <n v="2"/>
    <n v="51.48"/>
    <n v="0.05"/>
    <n v="22.38"/>
    <n v="97.811999999999983"/>
    <n v="44.76"/>
    <n v="53.051999999999985"/>
    <n v="0.54238743712427917"/>
    <n v="2026"/>
    <s v="Q3"/>
    <n v="9"/>
    <x v="8"/>
  </r>
  <r>
    <s v="04666"/>
    <x v="262"/>
    <x v="2"/>
    <x v="3"/>
    <x v="0"/>
    <x v="2"/>
    <x v="4"/>
    <x v="12"/>
    <n v="2"/>
    <n v="123.73"/>
    <n v="0"/>
    <n v="68.459999999999994"/>
    <n v="247.46"/>
    <n v="136.91999999999999"/>
    <n v="110.54000000000002"/>
    <n v="0.44669845631617239"/>
    <n v="2026"/>
    <s v="Q3"/>
    <n v="9"/>
    <x v="8"/>
  </r>
  <r>
    <s v="00234"/>
    <x v="263"/>
    <x v="2"/>
    <x v="5"/>
    <x v="0"/>
    <x v="2"/>
    <x v="1"/>
    <x v="3"/>
    <n v="2"/>
    <n v="146.81"/>
    <n v="0"/>
    <n v="79.72"/>
    <n v="293.62"/>
    <n v="159.44"/>
    <n v="134.18"/>
    <n v="0.45698521899053202"/>
    <n v="2026"/>
    <s v="Q3"/>
    <n v="9"/>
    <x v="8"/>
  </r>
  <r>
    <s v="00802"/>
    <x v="263"/>
    <x v="1"/>
    <x v="12"/>
    <x v="2"/>
    <x v="0"/>
    <x v="2"/>
    <x v="18"/>
    <n v="2"/>
    <n v="167.16"/>
    <n v="0"/>
    <n v="88.51"/>
    <n v="334.32"/>
    <n v="177.02"/>
    <n v="157.29999999999998"/>
    <n v="0.4705072983967456"/>
    <n v="2026"/>
    <s v="Q3"/>
    <n v="9"/>
    <x v="8"/>
  </r>
  <r>
    <s v="01942"/>
    <x v="263"/>
    <x v="2"/>
    <x v="2"/>
    <x v="0"/>
    <x v="1"/>
    <x v="0"/>
    <x v="0"/>
    <n v="1"/>
    <n v="83.69"/>
    <n v="0"/>
    <n v="42.76"/>
    <n v="83.69"/>
    <n v="42.76"/>
    <n v="40.93"/>
    <n v="0.48906679412116144"/>
    <n v="2026"/>
    <s v="Q3"/>
    <n v="9"/>
    <x v="8"/>
  </r>
  <r>
    <s v="02200"/>
    <x v="263"/>
    <x v="0"/>
    <x v="0"/>
    <x v="0"/>
    <x v="1"/>
    <x v="0"/>
    <x v="6"/>
    <n v="1"/>
    <n v="40.4"/>
    <n v="0.15"/>
    <n v="16.47"/>
    <n v="34.339999999999996"/>
    <n v="16.47"/>
    <n v="17.869999999999997"/>
    <n v="0.52038439138031445"/>
    <n v="2026"/>
    <s v="Q3"/>
    <n v="9"/>
    <x v="8"/>
  </r>
  <r>
    <s v="02236"/>
    <x v="263"/>
    <x v="1"/>
    <x v="11"/>
    <x v="0"/>
    <x v="0"/>
    <x v="1"/>
    <x v="3"/>
    <n v="3"/>
    <n v="143.31"/>
    <n v="0"/>
    <n v="81.36"/>
    <n v="429.93"/>
    <n v="244.07999999999998"/>
    <n v="185.85000000000002"/>
    <n v="0.43227967343521045"/>
    <n v="2026"/>
    <s v="Q3"/>
    <n v="9"/>
    <x v="8"/>
  </r>
  <r>
    <s v="04041"/>
    <x v="263"/>
    <x v="1"/>
    <x v="11"/>
    <x v="1"/>
    <x v="0"/>
    <x v="4"/>
    <x v="16"/>
    <n v="15"/>
    <n v="51.1"/>
    <n v="0.1"/>
    <n v="21.9"/>
    <n v="689.85"/>
    <n v="328.5"/>
    <n v="361.35"/>
    <n v="0.52380952380952384"/>
    <n v="2026"/>
    <s v="Q3"/>
    <n v="9"/>
    <x v="8"/>
  </r>
  <r>
    <s v="04435"/>
    <x v="263"/>
    <x v="3"/>
    <x v="13"/>
    <x v="3"/>
    <x v="1"/>
    <x v="1"/>
    <x v="3"/>
    <n v="1"/>
    <n v="146.33000000000001"/>
    <n v="0"/>
    <n v="80.05"/>
    <n v="146.33000000000001"/>
    <n v="80.05"/>
    <n v="66.280000000000015"/>
    <n v="0.45294881432378875"/>
    <n v="2026"/>
    <s v="Q3"/>
    <n v="9"/>
    <x v="8"/>
  </r>
  <r>
    <s v="00305"/>
    <x v="264"/>
    <x v="3"/>
    <x v="8"/>
    <x v="0"/>
    <x v="0"/>
    <x v="2"/>
    <x v="15"/>
    <n v="1"/>
    <n v="130.69999999999999"/>
    <n v="0.05"/>
    <n v="68.23"/>
    <n v="124.16499999999998"/>
    <n v="68.23"/>
    <n v="55.934999999999974"/>
    <n v="0.45048926831232622"/>
    <n v="2026"/>
    <s v="Q3"/>
    <n v="9"/>
    <x v="8"/>
  </r>
  <r>
    <s v="00808"/>
    <x v="264"/>
    <x v="1"/>
    <x v="12"/>
    <x v="1"/>
    <x v="2"/>
    <x v="4"/>
    <x v="10"/>
    <n v="8"/>
    <n v="39.630000000000003"/>
    <n v="0.15"/>
    <n v="14.61"/>
    <n v="269.48400000000004"/>
    <n v="116.88"/>
    <n v="152.60400000000004"/>
    <n v="0.56628222825844954"/>
    <n v="2026"/>
    <s v="Q3"/>
    <n v="9"/>
    <x v="8"/>
  </r>
  <r>
    <s v="01029"/>
    <x v="264"/>
    <x v="1"/>
    <x v="6"/>
    <x v="0"/>
    <x v="0"/>
    <x v="2"/>
    <x v="15"/>
    <n v="1"/>
    <n v="132.36000000000001"/>
    <n v="0.05"/>
    <n v="66.63"/>
    <n v="125.742"/>
    <n v="66.63"/>
    <n v="59.112000000000009"/>
    <n v="0.47010545402490822"/>
    <n v="2026"/>
    <s v="Q3"/>
    <n v="9"/>
    <x v="8"/>
  </r>
  <r>
    <s v="01721"/>
    <x v="264"/>
    <x v="3"/>
    <x v="7"/>
    <x v="0"/>
    <x v="2"/>
    <x v="1"/>
    <x v="11"/>
    <n v="1"/>
    <n v="156.81"/>
    <n v="0"/>
    <n v="78.2"/>
    <n v="156.81"/>
    <n v="78.2"/>
    <n v="78.61"/>
    <n v="0.50130731458452904"/>
    <n v="2026"/>
    <s v="Q3"/>
    <n v="9"/>
    <x v="8"/>
  </r>
  <r>
    <s v="02425"/>
    <x v="264"/>
    <x v="3"/>
    <x v="8"/>
    <x v="3"/>
    <x v="1"/>
    <x v="2"/>
    <x v="15"/>
    <n v="3"/>
    <n v="134.52000000000001"/>
    <n v="0.05"/>
    <n v="65.19"/>
    <n v="383.38200000000006"/>
    <n v="195.57"/>
    <n v="187.81200000000007"/>
    <n v="0.48988215409174152"/>
    <n v="2026"/>
    <s v="Q3"/>
    <n v="9"/>
    <x v="8"/>
  </r>
  <r>
    <s v="03322"/>
    <x v="264"/>
    <x v="3"/>
    <x v="8"/>
    <x v="0"/>
    <x v="0"/>
    <x v="3"/>
    <x v="19"/>
    <n v="1"/>
    <n v="124.51"/>
    <n v="0"/>
    <n v="59.97"/>
    <n v="124.51"/>
    <n v="59.97"/>
    <n v="64.540000000000006"/>
    <n v="0.51835193960324477"/>
    <n v="2026"/>
    <s v="Q3"/>
    <n v="9"/>
    <x v="8"/>
  </r>
  <r>
    <s v="03821"/>
    <x v="264"/>
    <x v="2"/>
    <x v="3"/>
    <x v="0"/>
    <x v="0"/>
    <x v="1"/>
    <x v="3"/>
    <n v="1"/>
    <n v="141"/>
    <n v="0"/>
    <n v="79.010000000000005"/>
    <n v="141"/>
    <n v="79.010000000000005"/>
    <n v="61.989999999999995"/>
    <n v="0.43964539007092196"/>
    <n v="2026"/>
    <s v="Q3"/>
    <n v="9"/>
    <x v="8"/>
  </r>
  <r>
    <s v="03899"/>
    <x v="264"/>
    <x v="3"/>
    <x v="4"/>
    <x v="1"/>
    <x v="0"/>
    <x v="3"/>
    <x v="19"/>
    <n v="6"/>
    <n v="121.7"/>
    <n v="0.15"/>
    <n v="61.26"/>
    <n v="620.67000000000007"/>
    <n v="367.56"/>
    <n v="253.11000000000007"/>
    <n v="0.40780124703948967"/>
    <n v="2026"/>
    <s v="Q3"/>
    <n v="9"/>
    <x v="8"/>
  </r>
  <r>
    <s v="04807"/>
    <x v="264"/>
    <x v="3"/>
    <x v="7"/>
    <x v="1"/>
    <x v="2"/>
    <x v="0"/>
    <x v="8"/>
    <n v="4"/>
    <n v="103.86"/>
    <n v="0.1"/>
    <n v="50.12"/>
    <n v="373.89600000000002"/>
    <n v="200.48"/>
    <n v="173.41600000000003"/>
    <n v="0.46380811776536796"/>
    <n v="2026"/>
    <s v="Q3"/>
    <n v="9"/>
    <x v="8"/>
  </r>
  <r>
    <s v="00030"/>
    <x v="265"/>
    <x v="2"/>
    <x v="5"/>
    <x v="3"/>
    <x v="0"/>
    <x v="1"/>
    <x v="1"/>
    <n v="2"/>
    <n v="93.82"/>
    <n v="0.05"/>
    <n v="45.57"/>
    <n v="178.25799999999998"/>
    <n v="91.14"/>
    <n v="87.117999999999981"/>
    <n v="0.48871859888476249"/>
    <n v="2026"/>
    <s v="Q3"/>
    <n v="9"/>
    <x v="8"/>
  </r>
  <r>
    <s v="03027"/>
    <x v="265"/>
    <x v="3"/>
    <x v="8"/>
    <x v="1"/>
    <x v="2"/>
    <x v="1"/>
    <x v="11"/>
    <n v="8"/>
    <n v="155.13999999999999"/>
    <n v="0.1"/>
    <n v="76.87"/>
    <n v="1117.008"/>
    <n v="614.96"/>
    <n v="502.048"/>
    <n v="0.44945783736553363"/>
    <n v="2026"/>
    <s v="Q3"/>
    <n v="9"/>
    <x v="8"/>
  </r>
  <r>
    <s v="03690"/>
    <x v="265"/>
    <x v="3"/>
    <x v="8"/>
    <x v="0"/>
    <x v="0"/>
    <x v="1"/>
    <x v="1"/>
    <n v="3"/>
    <n v="92.14"/>
    <n v="0.05"/>
    <n v="45.25"/>
    <n v="262.59899999999999"/>
    <n v="135.75"/>
    <n v="126.84899999999999"/>
    <n v="0.48305210606285626"/>
    <n v="2026"/>
    <s v="Q3"/>
    <n v="9"/>
    <x v="8"/>
  </r>
  <r>
    <s v="00600"/>
    <x v="266"/>
    <x v="1"/>
    <x v="12"/>
    <x v="2"/>
    <x v="0"/>
    <x v="0"/>
    <x v="6"/>
    <n v="6"/>
    <n v="39.880000000000003"/>
    <n v="0.05"/>
    <n v="16.79"/>
    <n v="227.31600000000003"/>
    <n v="100.74"/>
    <n v="126.57600000000004"/>
    <n v="0.5568283798764716"/>
    <n v="2026"/>
    <s v="Q3"/>
    <n v="9"/>
    <x v="8"/>
  </r>
  <r>
    <s v="01931"/>
    <x v="266"/>
    <x v="2"/>
    <x v="16"/>
    <x v="0"/>
    <x v="0"/>
    <x v="2"/>
    <x v="2"/>
    <n v="4"/>
    <n v="35.700000000000003"/>
    <n v="0"/>
    <n v="13.91"/>
    <n v="142.80000000000001"/>
    <n v="55.64"/>
    <n v="87.160000000000011"/>
    <n v="0.61036414565826336"/>
    <n v="2026"/>
    <s v="Q3"/>
    <n v="9"/>
    <x v="8"/>
  </r>
  <r>
    <s v="02124"/>
    <x v="266"/>
    <x v="3"/>
    <x v="8"/>
    <x v="2"/>
    <x v="1"/>
    <x v="0"/>
    <x v="8"/>
    <n v="6"/>
    <n v="104.16"/>
    <n v="0"/>
    <n v="51.76"/>
    <n v="624.96"/>
    <n v="310.56"/>
    <n v="314.40000000000003"/>
    <n v="0.50307219662058378"/>
    <n v="2026"/>
    <s v="Q3"/>
    <n v="9"/>
    <x v="8"/>
  </r>
  <r>
    <s v="02789"/>
    <x v="266"/>
    <x v="2"/>
    <x v="16"/>
    <x v="0"/>
    <x v="1"/>
    <x v="1"/>
    <x v="3"/>
    <n v="5"/>
    <n v="147.21"/>
    <n v="0.05"/>
    <n v="79.14"/>
    <n v="699.24750000000006"/>
    <n v="395.7"/>
    <n v="303.54750000000007"/>
    <n v="0.43410594961011667"/>
    <n v="2026"/>
    <s v="Q3"/>
    <n v="9"/>
    <x v="8"/>
  </r>
  <r>
    <s v="02921"/>
    <x v="266"/>
    <x v="0"/>
    <x v="0"/>
    <x v="0"/>
    <x v="1"/>
    <x v="3"/>
    <x v="7"/>
    <n v="3"/>
    <n v="195.68"/>
    <n v="0.05"/>
    <n v="102.16"/>
    <n v="557.68799999999999"/>
    <n v="306.48"/>
    <n v="251.20799999999997"/>
    <n v="0.45044541033696256"/>
    <n v="2026"/>
    <s v="Q3"/>
    <n v="9"/>
    <x v="8"/>
  </r>
  <r>
    <s v="03108"/>
    <x v="266"/>
    <x v="1"/>
    <x v="11"/>
    <x v="1"/>
    <x v="2"/>
    <x v="1"/>
    <x v="1"/>
    <n v="5"/>
    <n v="90.05"/>
    <n v="0.15"/>
    <n v="44.12"/>
    <n v="382.71249999999998"/>
    <n v="220.6"/>
    <n v="162.11249999999998"/>
    <n v="0.42358820263252439"/>
    <n v="2026"/>
    <s v="Q3"/>
    <n v="9"/>
    <x v="8"/>
  </r>
  <r>
    <s v="03226"/>
    <x v="266"/>
    <x v="3"/>
    <x v="13"/>
    <x v="3"/>
    <x v="0"/>
    <x v="3"/>
    <x v="5"/>
    <n v="1"/>
    <n v="345.48"/>
    <n v="0"/>
    <n v="196.31"/>
    <n v="345.48"/>
    <n v="196.31"/>
    <n v="149.17000000000002"/>
    <n v="0.43177607965728843"/>
    <n v="2026"/>
    <s v="Q3"/>
    <n v="9"/>
    <x v="8"/>
  </r>
  <r>
    <s v="03286"/>
    <x v="266"/>
    <x v="3"/>
    <x v="4"/>
    <x v="0"/>
    <x v="1"/>
    <x v="2"/>
    <x v="9"/>
    <n v="1"/>
    <n v="46.23"/>
    <n v="0.1"/>
    <n v="18.34"/>
    <n v="41.606999999999999"/>
    <n v="18.34"/>
    <n v="23.266999999999999"/>
    <n v="0.55920878698295962"/>
    <n v="2026"/>
    <s v="Q3"/>
    <n v="9"/>
    <x v="8"/>
  </r>
  <r>
    <s v="04510"/>
    <x v="266"/>
    <x v="0"/>
    <x v="0"/>
    <x v="3"/>
    <x v="0"/>
    <x v="3"/>
    <x v="13"/>
    <n v="3"/>
    <n v="82.38"/>
    <n v="0.15"/>
    <n v="39.020000000000003"/>
    <n v="210.06899999999999"/>
    <n v="117.06"/>
    <n v="93.008999999999986"/>
    <n v="0.44275452351370259"/>
    <n v="2026"/>
    <s v="Q3"/>
    <n v="9"/>
    <x v="8"/>
  </r>
  <r>
    <s v="02069"/>
    <x v="267"/>
    <x v="3"/>
    <x v="7"/>
    <x v="0"/>
    <x v="1"/>
    <x v="3"/>
    <x v="5"/>
    <n v="1"/>
    <n v="344.79"/>
    <n v="0"/>
    <n v="189.63"/>
    <n v="344.79"/>
    <n v="189.63"/>
    <n v="155.16000000000003"/>
    <n v="0.45001305142260511"/>
    <n v="2026"/>
    <s v="Q3"/>
    <n v="9"/>
    <x v="8"/>
  </r>
  <r>
    <s v="00095"/>
    <x v="268"/>
    <x v="0"/>
    <x v="0"/>
    <x v="3"/>
    <x v="0"/>
    <x v="1"/>
    <x v="17"/>
    <n v="1"/>
    <n v="73.06"/>
    <n v="0.05"/>
    <n v="31.42"/>
    <n v="69.406999999999996"/>
    <n v="31.42"/>
    <n v="37.986999999999995"/>
    <n v="0.54730790842422228"/>
    <n v="2026"/>
    <s v="Q3"/>
    <n v="9"/>
    <x v="8"/>
  </r>
  <r>
    <s v="00160"/>
    <x v="268"/>
    <x v="3"/>
    <x v="8"/>
    <x v="0"/>
    <x v="0"/>
    <x v="3"/>
    <x v="13"/>
    <n v="1"/>
    <n v="81.58"/>
    <n v="0.1"/>
    <n v="38.89"/>
    <n v="73.421999999999997"/>
    <n v="38.89"/>
    <n v="34.531999999999996"/>
    <n v="0.47032224673803491"/>
    <n v="2026"/>
    <s v="Q3"/>
    <n v="9"/>
    <x v="8"/>
  </r>
  <r>
    <s v="00407"/>
    <x v="268"/>
    <x v="1"/>
    <x v="12"/>
    <x v="1"/>
    <x v="0"/>
    <x v="4"/>
    <x v="16"/>
    <n v="6"/>
    <n v="49.87"/>
    <n v="0.1"/>
    <n v="21.75"/>
    <n v="269.298"/>
    <n v="130.5"/>
    <n v="138.798"/>
    <n v="0.51540672414945521"/>
    <n v="2026"/>
    <s v="Q3"/>
    <n v="9"/>
    <x v="8"/>
  </r>
  <r>
    <s v="01395"/>
    <x v="268"/>
    <x v="2"/>
    <x v="3"/>
    <x v="0"/>
    <x v="1"/>
    <x v="0"/>
    <x v="6"/>
    <n v="2"/>
    <n v="39.81"/>
    <n v="0.05"/>
    <n v="16.87"/>
    <n v="75.638999999999996"/>
    <n v="33.74"/>
    <n v="41.898999999999994"/>
    <n v="0.55393381721069812"/>
    <n v="2026"/>
    <s v="Q3"/>
    <n v="9"/>
    <x v="8"/>
  </r>
  <r>
    <s v="02085"/>
    <x v="268"/>
    <x v="2"/>
    <x v="2"/>
    <x v="0"/>
    <x v="0"/>
    <x v="3"/>
    <x v="7"/>
    <n v="3"/>
    <n v="191.46"/>
    <n v="0"/>
    <n v="104.06"/>
    <n v="574.38"/>
    <n v="312.18"/>
    <n v="262.2"/>
    <n v="0.45649221769560222"/>
    <n v="2026"/>
    <s v="Q3"/>
    <n v="9"/>
    <x v="8"/>
  </r>
  <r>
    <s v="03124"/>
    <x v="268"/>
    <x v="2"/>
    <x v="5"/>
    <x v="0"/>
    <x v="0"/>
    <x v="2"/>
    <x v="9"/>
    <n v="3"/>
    <n v="46.48"/>
    <n v="0.05"/>
    <n v="18.82"/>
    <n v="132.46799999999999"/>
    <n v="56.46"/>
    <n v="76.007999999999981"/>
    <n v="0.57378385723344494"/>
    <n v="2026"/>
    <s v="Q3"/>
    <n v="9"/>
    <x v="8"/>
  </r>
  <r>
    <s v="03216"/>
    <x v="268"/>
    <x v="1"/>
    <x v="12"/>
    <x v="2"/>
    <x v="0"/>
    <x v="2"/>
    <x v="2"/>
    <n v="2"/>
    <n v="35.44"/>
    <n v="0.1"/>
    <n v="13.2"/>
    <n v="63.791999999999994"/>
    <n v="26.4"/>
    <n v="37.391999999999996"/>
    <n v="0.58615500376222718"/>
    <n v="2026"/>
    <s v="Q3"/>
    <n v="9"/>
    <x v="8"/>
  </r>
  <r>
    <s v="03743"/>
    <x v="268"/>
    <x v="2"/>
    <x v="2"/>
    <x v="0"/>
    <x v="1"/>
    <x v="4"/>
    <x v="14"/>
    <n v="4"/>
    <n v="36.159999999999997"/>
    <n v="0.05"/>
    <n v="13.68"/>
    <n v="137.40799999999999"/>
    <n v="54.72"/>
    <n v="82.687999999999988"/>
    <n v="0.60176991150442471"/>
    <n v="2026"/>
    <s v="Q3"/>
    <n v="9"/>
    <x v="8"/>
  </r>
  <r>
    <s v="03788"/>
    <x v="268"/>
    <x v="3"/>
    <x v="8"/>
    <x v="0"/>
    <x v="0"/>
    <x v="4"/>
    <x v="14"/>
    <n v="2"/>
    <n v="35.93"/>
    <n v="0"/>
    <n v="13.91"/>
    <n v="71.86"/>
    <n v="27.82"/>
    <n v="44.04"/>
    <n v="0.6128583356526579"/>
    <n v="2026"/>
    <s v="Q3"/>
    <n v="9"/>
    <x v="8"/>
  </r>
  <r>
    <s v="04883"/>
    <x v="268"/>
    <x v="3"/>
    <x v="8"/>
    <x v="0"/>
    <x v="2"/>
    <x v="3"/>
    <x v="7"/>
    <n v="1"/>
    <n v="199.7"/>
    <n v="0"/>
    <n v="103.77"/>
    <n v="199.7"/>
    <n v="103.77"/>
    <n v="95.929999999999993"/>
    <n v="0.4803705558337506"/>
    <n v="2026"/>
    <s v="Q3"/>
    <n v="9"/>
    <x v="8"/>
  </r>
  <r>
    <s v="01577"/>
    <x v="269"/>
    <x v="3"/>
    <x v="4"/>
    <x v="0"/>
    <x v="1"/>
    <x v="1"/>
    <x v="11"/>
    <n v="4"/>
    <n v="154.28"/>
    <n v="0.05"/>
    <n v="78.180000000000007"/>
    <n v="586.26400000000001"/>
    <n v="312.72000000000003"/>
    <n v="273.54399999999998"/>
    <n v="0.46658843115047144"/>
    <n v="2026"/>
    <s v="Q3"/>
    <n v="9"/>
    <x v="8"/>
  </r>
  <r>
    <s v="02310"/>
    <x v="269"/>
    <x v="0"/>
    <x v="15"/>
    <x v="0"/>
    <x v="0"/>
    <x v="2"/>
    <x v="18"/>
    <n v="1"/>
    <n v="165.44"/>
    <n v="0"/>
    <n v="88.25"/>
    <n v="165.44"/>
    <n v="88.25"/>
    <n v="77.19"/>
    <n v="0.46657398452611215"/>
    <n v="2026"/>
    <s v="Q3"/>
    <n v="9"/>
    <x v="8"/>
  </r>
  <r>
    <s v="02383"/>
    <x v="269"/>
    <x v="3"/>
    <x v="7"/>
    <x v="0"/>
    <x v="0"/>
    <x v="2"/>
    <x v="15"/>
    <n v="2"/>
    <n v="130.29"/>
    <n v="0.1"/>
    <n v="67.97"/>
    <n v="234.52199999999999"/>
    <n v="135.94"/>
    <n v="98.581999999999994"/>
    <n v="0.42035288800197845"/>
    <n v="2026"/>
    <s v="Q3"/>
    <n v="9"/>
    <x v="8"/>
  </r>
  <r>
    <s v="02803"/>
    <x v="269"/>
    <x v="1"/>
    <x v="12"/>
    <x v="0"/>
    <x v="0"/>
    <x v="4"/>
    <x v="14"/>
    <n v="3"/>
    <n v="36.909999999999997"/>
    <n v="0.05"/>
    <n v="13.7"/>
    <n v="105.19349999999999"/>
    <n v="41.099999999999994"/>
    <n v="64.093499999999992"/>
    <n v="0.60929144861612172"/>
    <n v="2026"/>
    <s v="Q3"/>
    <n v="9"/>
    <x v="8"/>
  </r>
  <r>
    <s v="04199"/>
    <x v="269"/>
    <x v="2"/>
    <x v="5"/>
    <x v="3"/>
    <x v="2"/>
    <x v="0"/>
    <x v="4"/>
    <n v="1"/>
    <n v="50.02"/>
    <n v="0"/>
    <n v="22.65"/>
    <n v="50.02"/>
    <n v="22.65"/>
    <n v="27.370000000000005"/>
    <n v="0.54718112754898052"/>
    <n v="2026"/>
    <s v="Q3"/>
    <n v="9"/>
    <x v="8"/>
  </r>
  <r>
    <s v="04517"/>
    <x v="269"/>
    <x v="1"/>
    <x v="12"/>
    <x v="0"/>
    <x v="0"/>
    <x v="3"/>
    <x v="13"/>
    <n v="1"/>
    <n v="83.32"/>
    <n v="0.05"/>
    <n v="38.93"/>
    <n v="79.153999999999996"/>
    <n v="38.93"/>
    <n v="40.223999999999997"/>
    <n v="0.50817393940925282"/>
    <n v="2026"/>
    <s v="Q3"/>
    <n v="9"/>
    <x v="8"/>
  </r>
  <r>
    <s v="00080"/>
    <x v="270"/>
    <x v="0"/>
    <x v="15"/>
    <x v="1"/>
    <x v="2"/>
    <x v="1"/>
    <x v="17"/>
    <n v="10"/>
    <n v="71.040000000000006"/>
    <n v="0.2"/>
    <n v="31.7"/>
    <n v="568.32000000000005"/>
    <n v="317"/>
    <n v="251.32000000000005"/>
    <n v="0.4422156531531532"/>
    <n v="2026"/>
    <s v="Q3"/>
    <n v="9"/>
    <x v="8"/>
  </r>
  <r>
    <s v="00370"/>
    <x v="270"/>
    <x v="3"/>
    <x v="7"/>
    <x v="2"/>
    <x v="0"/>
    <x v="0"/>
    <x v="6"/>
    <n v="2"/>
    <n v="40.83"/>
    <n v="0"/>
    <n v="16.850000000000001"/>
    <n v="81.66"/>
    <n v="33.700000000000003"/>
    <n v="47.959999999999994"/>
    <n v="0.58731325006122947"/>
    <n v="2026"/>
    <s v="Q3"/>
    <n v="9"/>
    <x v="8"/>
  </r>
  <r>
    <s v="00417"/>
    <x v="270"/>
    <x v="1"/>
    <x v="14"/>
    <x v="3"/>
    <x v="0"/>
    <x v="3"/>
    <x v="19"/>
    <n v="1"/>
    <n v="121.64"/>
    <n v="0.15"/>
    <n v="61.56"/>
    <n v="103.39399999999999"/>
    <n v="61.56"/>
    <n v="41.833999999999989"/>
    <n v="0.40460761746329565"/>
    <n v="2026"/>
    <s v="Q3"/>
    <n v="9"/>
    <x v="8"/>
  </r>
  <r>
    <s v="00437"/>
    <x v="270"/>
    <x v="1"/>
    <x v="1"/>
    <x v="2"/>
    <x v="1"/>
    <x v="2"/>
    <x v="18"/>
    <n v="1"/>
    <n v="164.7"/>
    <n v="0"/>
    <n v="86.02"/>
    <n v="164.7"/>
    <n v="86.02"/>
    <n v="78.679999999999993"/>
    <n v="0.47771706132361869"/>
    <n v="2026"/>
    <s v="Q3"/>
    <n v="9"/>
    <x v="8"/>
  </r>
  <r>
    <s v="00790"/>
    <x v="270"/>
    <x v="3"/>
    <x v="7"/>
    <x v="3"/>
    <x v="1"/>
    <x v="3"/>
    <x v="7"/>
    <n v="1"/>
    <n v="199.09"/>
    <n v="0.05"/>
    <n v="106.57"/>
    <n v="189.13550000000001"/>
    <n v="106.57"/>
    <n v="82.565500000000014"/>
    <n v="0.43654152710622812"/>
    <n v="2026"/>
    <s v="Q3"/>
    <n v="9"/>
    <x v="8"/>
  </r>
  <r>
    <s v="01151"/>
    <x v="270"/>
    <x v="0"/>
    <x v="0"/>
    <x v="3"/>
    <x v="0"/>
    <x v="0"/>
    <x v="0"/>
    <n v="1"/>
    <n v="81.48"/>
    <n v="0"/>
    <n v="41.47"/>
    <n v="81.48"/>
    <n v="41.47"/>
    <n v="40.010000000000005"/>
    <n v="0.4910407461953854"/>
    <n v="2026"/>
    <s v="Q3"/>
    <n v="9"/>
    <x v="8"/>
  </r>
  <r>
    <s v="01331"/>
    <x v="270"/>
    <x v="0"/>
    <x v="0"/>
    <x v="0"/>
    <x v="1"/>
    <x v="4"/>
    <x v="10"/>
    <n v="3"/>
    <n v="39.450000000000003"/>
    <n v="0.05"/>
    <n v="15.1"/>
    <n v="112.4325"/>
    <n v="45.3"/>
    <n v="67.132500000000007"/>
    <n v="0.59709158828630515"/>
    <n v="2026"/>
    <s v="Q3"/>
    <n v="9"/>
    <x v="8"/>
  </r>
  <r>
    <s v="02388"/>
    <x v="270"/>
    <x v="3"/>
    <x v="8"/>
    <x v="0"/>
    <x v="0"/>
    <x v="1"/>
    <x v="1"/>
    <n v="3"/>
    <n v="93.22"/>
    <n v="0"/>
    <n v="46.75"/>
    <n v="279.65999999999997"/>
    <n v="140.25"/>
    <n v="139.40999999999997"/>
    <n v="0.49849817635700489"/>
    <n v="2026"/>
    <s v="Q3"/>
    <n v="9"/>
    <x v="8"/>
  </r>
  <r>
    <s v="02795"/>
    <x v="270"/>
    <x v="1"/>
    <x v="12"/>
    <x v="0"/>
    <x v="1"/>
    <x v="1"/>
    <x v="3"/>
    <n v="3"/>
    <n v="142.19"/>
    <n v="0.05"/>
    <n v="78.37"/>
    <n v="405.24149999999997"/>
    <n v="235.11"/>
    <n v="170.13149999999996"/>
    <n v="0.41982743623246871"/>
    <n v="2026"/>
    <s v="Q3"/>
    <n v="9"/>
    <x v="8"/>
  </r>
  <r>
    <s v="02840"/>
    <x v="270"/>
    <x v="0"/>
    <x v="0"/>
    <x v="0"/>
    <x v="0"/>
    <x v="1"/>
    <x v="11"/>
    <n v="2"/>
    <n v="151.69999999999999"/>
    <n v="0"/>
    <n v="77.19"/>
    <n v="303.39999999999998"/>
    <n v="154.38"/>
    <n v="149.01999999999998"/>
    <n v="0.49116677653263019"/>
    <n v="2026"/>
    <s v="Q3"/>
    <n v="9"/>
    <x v="8"/>
  </r>
  <r>
    <s v="02863"/>
    <x v="270"/>
    <x v="2"/>
    <x v="2"/>
    <x v="2"/>
    <x v="1"/>
    <x v="2"/>
    <x v="15"/>
    <n v="1"/>
    <n v="133.85"/>
    <n v="0.05"/>
    <n v="66.41"/>
    <n v="127.15749999999998"/>
    <n v="66.41"/>
    <n v="60.747499999999988"/>
    <n v="0.47773430588050247"/>
    <n v="2026"/>
    <s v="Q3"/>
    <n v="9"/>
    <x v="8"/>
  </r>
  <r>
    <s v="04522"/>
    <x v="270"/>
    <x v="3"/>
    <x v="13"/>
    <x v="3"/>
    <x v="2"/>
    <x v="3"/>
    <x v="19"/>
    <n v="6"/>
    <n v="125.62"/>
    <n v="0"/>
    <n v="61.34"/>
    <n v="753.72"/>
    <n v="368.04"/>
    <n v="385.68"/>
    <n v="0.51170195828689702"/>
    <n v="2026"/>
    <s v="Q3"/>
    <n v="9"/>
    <x v="8"/>
  </r>
  <r>
    <s v="05200"/>
    <x v="270"/>
    <x v="1"/>
    <x v="12"/>
    <x v="0"/>
    <x v="1"/>
    <x v="3"/>
    <x v="7"/>
    <n v="3"/>
    <n v="196.87"/>
    <n v="0.1"/>
    <n v="105.93"/>
    <n v="531.54899999999998"/>
    <n v="317.79000000000002"/>
    <n v="213.75899999999996"/>
    <n v="0.40214354650276823"/>
    <n v="2026"/>
    <s v="Q3"/>
    <n v="9"/>
    <x v="8"/>
  </r>
  <r>
    <s v="00452"/>
    <x v="271"/>
    <x v="1"/>
    <x v="1"/>
    <x v="0"/>
    <x v="0"/>
    <x v="2"/>
    <x v="2"/>
    <n v="4"/>
    <n v="36.869999999999997"/>
    <n v="0"/>
    <n v="13.43"/>
    <n v="147.47999999999999"/>
    <n v="53.72"/>
    <n v="93.759999999999991"/>
    <n v="0.63574721996202876"/>
    <n v="2026"/>
    <s v="Q3"/>
    <n v="9"/>
    <x v="8"/>
  </r>
  <r>
    <s v="00871"/>
    <x v="271"/>
    <x v="1"/>
    <x v="12"/>
    <x v="0"/>
    <x v="1"/>
    <x v="2"/>
    <x v="9"/>
    <n v="1"/>
    <n v="47.37"/>
    <n v="0"/>
    <n v="18.2"/>
    <n v="47.37"/>
    <n v="18.2"/>
    <n v="29.169999999999998"/>
    <n v="0.61579058475828585"/>
    <n v="2026"/>
    <s v="Q3"/>
    <n v="9"/>
    <x v="8"/>
  </r>
  <r>
    <s v="00922"/>
    <x v="271"/>
    <x v="3"/>
    <x v="8"/>
    <x v="3"/>
    <x v="2"/>
    <x v="1"/>
    <x v="3"/>
    <n v="1"/>
    <n v="145.62"/>
    <n v="0.05"/>
    <n v="80.25"/>
    <n v="138.339"/>
    <n v="80.25"/>
    <n v="58.088999999999999"/>
    <n v="0.41990328107041397"/>
    <n v="2026"/>
    <s v="Q3"/>
    <n v="9"/>
    <x v="8"/>
  </r>
  <r>
    <s v="01491"/>
    <x v="271"/>
    <x v="3"/>
    <x v="8"/>
    <x v="2"/>
    <x v="1"/>
    <x v="4"/>
    <x v="14"/>
    <n v="2"/>
    <n v="36.1"/>
    <n v="0.05"/>
    <n v="13.71"/>
    <n v="68.59"/>
    <n v="27.42"/>
    <n v="41.17"/>
    <n v="0.60023327015599937"/>
    <n v="2026"/>
    <s v="Q3"/>
    <n v="9"/>
    <x v="8"/>
  </r>
  <r>
    <s v="01548"/>
    <x v="271"/>
    <x v="0"/>
    <x v="9"/>
    <x v="2"/>
    <x v="0"/>
    <x v="1"/>
    <x v="17"/>
    <n v="2"/>
    <n v="73"/>
    <n v="0.05"/>
    <n v="31.41"/>
    <n v="138.69999999999999"/>
    <n v="62.82"/>
    <n v="75.88"/>
    <n v="0.54708002883922136"/>
    <n v="2026"/>
    <s v="Q3"/>
    <n v="9"/>
    <x v="8"/>
  </r>
  <r>
    <s v="02299"/>
    <x v="271"/>
    <x v="1"/>
    <x v="11"/>
    <x v="0"/>
    <x v="1"/>
    <x v="2"/>
    <x v="2"/>
    <n v="2"/>
    <n v="36.93"/>
    <n v="0.1"/>
    <n v="13.4"/>
    <n v="66.474000000000004"/>
    <n v="26.8"/>
    <n v="39.674000000000007"/>
    <n v="0.59683485272437353"/>
    <n v="2026"/>
    <s v="Q3"/>
    <n v="9"/>
    <x v="8"/>
  </r>
  <r>
    <s v="03051"/>
    <x v="271"/>
    <x v="1"/>
    <x v="14"/>
    <x v="0"/>
    <x v="1"/>
    <x v="4"/>
    <x v="16"/>
    <n v="2"/>
    <n v="51.52"/>
    <n v="0"/>
    <n v="21.47"/>
    <n v="103.04"/>
    <n v="42.94"/>
    <n v="60.100000000000009"/>
    <n v="0.58326863354037273"/>
    <n v="2026"/>
    <s v="Q3"/>
    <n v="9"/>
    <x v="8"/>
  </r>
  <r>
    <s v="04018"/>
    <x v="271"/>
    <x v="1"/>
    <x v="6"/>
    <x v="0"/>
    <x v="1"/>
    <x v="4"/>
    <x v="16"/>
    <n v="1"/>
    <n v="50.42"/>
    <n v="0"/>
    <n v="21.68"/>
    <n v="50.42"/>
    <n v="21.68"/>
    <n v="28.740000000000002"/>
    <n v="0.57001190003966684"/>
    <n v="2026"/>
    <s v="Q3"/>
    <n v="9"/>
    <x v="8"/>
  </r>
  <r>
    <s v="04118"/>
    <x v="271"/>
    <x v="1"/>
    <x v="14"/>
    <x v="1"/>
    <x v="0"/>
    <x v="1"/>
    <x v="11"/>
    <n v="10"/>
    <n v="157.79"/>
    <n v="0.1"/>
    <n v="77.900000000000006"/>
    <n v="1420.11"/>
    <n v="779"/>
    <n v="641.1099999999999"/>
    <n v="0.4514509439409623"/>
    <n v="2026"/>
    <s v="Q3"/>
    <n v="9"/>
    <x v="8"/>
  </r>
  <r>
    <s v="04251"/>
    <x v="271"/>
    <x v="1"/>
    <x v="11"/>
    <x v="0"/>
    <x v="0"/>
    <x v="0"/>
    <x v="6"/>
    <n v="1"/>
    <n v="40.409999999999997"/>
    <n v="0.15"/>
    <n v="16.3"/>
    <n v="34.348499999999994"/>
    <n v="16.3"/>
    <n v="18.048499999999994"/>
    <n v="0.52545234871974023"/>
    <n v="2026"/>
    <s v="Q3"/>
    <n v="9"/>
    <x v="8"/>
  </r>
  <r>
    <s v="04557"/>
    <x v="271"/>
    <x v="3"/>
    <x v="8"/>
    <x v="0"/>
    <x v="1"/>
    <x v="0"/>
    <x v="4"/>
    <n v="2"/>
    <n v="50.17"/>
    <n v="0.05"/>
    <n v="22.83"/>
    <n v="95.322999999999993"/>
    <n v="45.66"/>
    <n v="49.662999999999997"/>
    <n v="0.52099703114673268"/>
    <n v="2026"/>
    <s v="Q3"/>
    <n v="9"/>
    <x v="8"/>
  </r>
  <r>
    <s v="04811"/>
    <x v="271"/>
    <x v="1"/>
    <x v="14"/>
    <x v="0"/>
    <x v="1"/>
    <x v="1"/>
    <x v="11"/>
    <n v="1"/>
    <n v="155.55000000000001"/>
    <n v="0.1"/>
    <n v="79.2"/>
    <n v="139.995"/>
    <n v="79.2"/>
    <n v="60.795000000000002"/>
    <n v="0.43426550948248149"/>
    <n v="2026"/>
    <s v="Q3"/>
    <n v="9"/>
    <x v="8"/>
  </r>
  <r>
    <s v="00306"/>
    <x v="272"/>
    <x v="2"/>
    <x v="10"/>
    <x v="2"/>
    <x v="2"/>
    <x v="0"/>
    <x v="4"/>
    <n v="1"/>
    <n v="51.81"/>
    <n v="0.1"/>
    <n v="22.65"/>
    <n v="46.629000000000005"/>
    <n v="22.65"/>
    <n v="23.979000000000006"/>
    <n v="0.51425078813613856"/>
    <n v="2026"/>
    <s v="Q3"/>
    <n v="9"/>
    <x v="8"/>
  </r>
  <r>
    <s v="01158"/>
    <x v="272"/>
    <x v="0"/>
    <x v="9"/>
    <x v="2"/>
    <x v="0"/>
    <x v="4"/>
    <x v="10"/>
    <n v="1"/>
    <n v="40.61"/>
    <n v="0.1"/>
    <n v="14.28"/>
    <n v="36.548999999999999"/>
    <n v="14.28"/>
    <n v="22.268999999999998"/>
    <n v="0.60929163588607071"/>
    <n v="2026"/>
    <s v="Q3"/>
    <n v="9"/>
    <x v="8"/>
  </r>
  <r>
    <s v="01639"/>
    <x v="272"/>
    <x v="2"/>
    <x v="2"/>
    <x v="2"/>
    <x v="2"/>
    <x v="1"/>
    <x v="3"/>
    <n v="1"/>
    <n v="140.78"/>
    <n v="0.05"/>
    <n v="80.8"/>
    <n v="133.74099999999999"/>
    <n v="80.8"/>
    <n v="52.940999999999988"/>
    <n v="0.39584719719457756"/>
    <n v="2026"/>
    <s v="Q3"/>
    <n v="9"/>
    <x v="8"/>
  </r>
  <r>
    <s v="02247"/>
    <x v="272"/>
    <x v="1"/>
    <x v="6"/>
    <x v="2"/>
    <x v="2"/>
    <x v="2"/>
    <x v="18"/>
    <n v="1"/>
    <n v="163.13999999999999"/>
    <n v="0"/>
    <n v="87.53"/>
    <n v="163.13999999999999"/>
    <n v="87.53"/>
    <n v="75.609999999999985"/>
    <n v="0.4634669608924849"/>
    <n v="2026"/>
    <s v="Q3"/>
    <n v="9"/>
    <x v="8"/>
  </r>
  <r>
    <s v="03119"/>
    <x v="272"/>
    <x v="3"/>
    <x v="4"/>
    <x v="2"/>
    <x v="0"/>
    <x v="1"/>
    <x v="17"/>
    <n v="1"/>
    <n v="70.91"/>
    <n v="0"/>
    <n v="31.73"/>
    <n v="70.91"/>
    <n v="31.73"/>
    <n v="39.179999999999993"/>
    <n v="0.55253137780284856"/>
    <n v="2026"/>
    <s v="Q3"/>
    <n v="9"/>
    <x v="8"/>
  </r>
  <r>
    <s v="03267"/>
    <x v="272"/>
    <x v="3"/>
    <x v="13"/>
    <x v="3"/>
    <x v="0"/>
    <x v="0"/>
    <x v="0"/>
    <n v="2"/>
    <n v="81.99"/>
    <n v="0"/>
    <n v="43.95"/>
    <n v="163.98"/>
    <n v="87.9"/>
    <n v="76.079999999999984"/>
    <n v="0.46395901939260881"/>
    <n v="2026"/>
    <s v="Q3"/>
    <n v="9"/>
    <x v="8"/>
  </r>
  <r>
    <s v="03382"/>
    <x v="272"/>
    <x v="3"/>
    <x v="4"/>
    <x v="3"/>
    <x v="1"/>
    <x v="0"/>
    <x v="0"/>
    <n v="2"/>
    <n v="81.13"/>
    <n v="0"/>
    <n v="43.7"/>
    <n v="162.26"/>
    <n v="87.4"/>
    <n v="74.859999999999985"/>
    <n v="0.46135831381733017"/>
    <n v="2026"/>
    <s v="Q3"/>
    <n v="9"/>
    <x v="8"/>
  </r>
  <r>
    <s v="03814"/>
    <x v="272"/>
    <x v="1"/>
    <x v="12"/>
    <x v="1"/>
    <x v="0"/>
    <x v="1"/>
    <x v="3"/>
    <n v="5"/>
    <n v="141.08000000000001"/>
    <n v="0.05"/>
    <n v="78.23"/>
    <n v="670.13000000000011"/>
    <n v="391.15000000000003"/>
    <n v="278.98000000000008"/>
    <n v="0.4163072836613792"/>
    <n v="2026"/>
    <s v="Q3"/>
    <n v="9"/>
    <x v="8"/>
  </r>
  <r>
    <s v="03818"/>
    <x v="272"/>
    <x v="0"/>
    <x v="15"/>
    <x v="0"/>
    <x v="0"/>
    <x v="2"/>
    <x v="2"/>
    <n v="5"/>
    <n v="36.18"/>
    <n v="0"/>
    <n v="13.66"/>
    <n v="180.9"/>
    <n v="68.3"/>
    <n v="112.60000000000001"/>
    <n v="0.62244333886124936"/>
    <n v="2026"/>
    <s v="Q3"/>
    <n v="9"/>
    <x v="8"/>
  </r>
  <r>
    <s v="04347"/>
    <x v="272"/>
    <x v="3"/>
    <x v="13"/>
    <x v="3"/>
    <x v="1"/>
    <x v="0"/>
    <x v="0"/>
    <n v="1"/>
    <n v="81.06"/>
    <n v="0.05"/>
    <n v="43.54"/>
    <n v="77.007000000000005"/>
    <n v="43.54"/>
    <n v="33.467000000000006"/>
    <n v="0.434596854831379"/>
    <n v="2026"/>
    <s v="Q3"/>
    <n v="9"/>
    <x v="8"/>
  </r>
  <r>
    <s v="04646"/>
    <x v="272"/>
    <x v="2"/>
    <x v="3"/>
    <x v="0"/>
    <x v="2"/>
    <x v="4"/>
    <x v="16"/>
    <n v="1"/>
    <n v="49.51"/>
    <n v="0.15"/>
    <n v="21.4"/>
    <n v="42.083499999999994"/>
    <n v="21.4"/>
    <n v="20.683499999999995"/>
    <n v="0.49148716242707946"/>
    <n v="2026"/>
    <s v="Q3"/>
    <n v="9"/>
    <x v="8"/>
  </r>
  <r>
    <s v="05102"/>
    <x v="272"/>
    <x v="1"/>
    <x v="14"/>
    <x v="0"/>
    <x v="1"/>
    <x v="3"/>
    <x v="7"/>
    <n v="1"/>
    <n v="196.74"/>
    <n v="0.15"/>
    <n v="102.01"/>
    <n v="167.22900000000001"/>
    <n v="102.01"/>
    <n v="65.219000000000008"/>
    <n v="0.38999814625453721"/>
    <n v="2026"/>
    <s v="Q3"/>
    <n v="9"/>
    <x v="8"/>
  </r>
  <r>
    <s v="05152"/>
    <x v="272"/>
    <x v="3"/>
    <x v="13"/>
    <x v="0"/>
    <x v="1"/>
    <x v="1"/>
    <x v="1"/>
    <n v="2"/>
    <n v="91.78"/>
    <n v="0.1"/>
    <n v="45.51"/>
    <n v="165.20400000000001"/>
    <n v="91.02"/>
    <n v="74.184000000000012"/>
    <n v="0.44904481731677204"/>
    <n v="2026"/>
    <s v="Q3"/>
    <n v="9"/>
    <x v="8"/>
  </r>
  <r>
    <s v="00151"/>
    <x v="273"/>
    <x v="2"/>
    <x v="10"/>
    <x v="0"/>
    <x v="1"/>
    <x v="1"/>
    <x v="3"/>
    <n v="5"/>
    <n v="146.69"/>
    <n v="0"/>
    <n v="79"/>
    <n v="733.45"/>
    <n v="395"/>
    <n v="338.45000000000005"/>
    <n v="0.46144931488172342"/>
    <n v="2026"/>
    <s v="Q4"/>
    <n v="10"/>
    <x v="9"/>
  </r>
  <r>
    <s v="01292"/>
    <x v="273"/>
    <x v="0"/>
    <x v="9"/>
    <x v="2"/>
    <x v="1"/>
    <x v="3"/>
    <x v="13"/>
    <n v="1"/>
    <n v="79.81"/>
    <n v="0"/>
    <n v="39.08"/>
    <n v="79.81"/>
    <n v="39.08"/>
    <n v="40.730000000000004"/>
    <n v="0.5103370504949255"/>
    <n v="2026"/>
    <s v="Q4"/>
    <n v="10"/>
    <x v="9"/>
  </r>
  <r>
    <s v="01862"/>
    <x v="273"/>
    <x v="3"/>
    <x v="8"/>
    <x v="0"/>
    <x v="1"/>
    <x v="3"/>
    <x v="19"/>
    <n v="5"/>
    <n v="121.63"/>
    <n v="0.05"/>
    <n v="61.7"/>
    <n v="577.74249999999995"/>
    <n v="308.5"/>
    <n v="269.24249999999995"/>
    <n v="0.46602508903187834"/>
    <n v="2026"/>
    <s v="Q4"/>
    <n v="10"/>
    <x v="9"/>
  </r>
  <r>
    <s v="02569"/>
    <x v="273"/>
    <x v="3"/>
    <x v="13"/>
    <x v="1"/>
    <x v="2"/>
    <x v="0"/>
    <x v="4"/>
    <n v="10"/>
    <n v="50.42"/>
    <n v="0.05"/>
    <n v="22.5"/>
    <n v="478.99"/>
    <n v="225"/>
    <n v="253.99"/>
    <n v="0.53026159210004387"/>
    <n v="2026"/>
    <s v="Q4"/>
    <n v="10"/>
    <x v="9"/>
  </r>
  <r>
    <s v="03333"/>
    <x v="273"/>
    <x v="2"/>
    <x v="5"/>
    <x v="0"/>
    <x v="1"/>
    <x v="3"/>
    <x v="13"/>
    <n v="3"/>
    <n v="80.67"/>
    <n v="0"/>
    <n v="39.94"/>
    <n v="242.01"/>
    <n v="119.82"/>
    <n v="122.19"/>
    <n v="0.50489649188050079"/>
    <n v="2026"/>
    <s v="Q4"/>
    <n v="10"/>
    <x v="9"/>
  </r>
  <r>
    <s v="03830"/>
    <x v="273"/>
    <x v="3"/>
    <x v="13"/>
    <x v="0"/>
    <x v="2"/>
    <x v="1"/>
    <x v="11"/>
    <n v="2"/>
    <n v="152.12"/>
    <n v="0"/>
    <n v="79.53"/>
    <n v="304.24"/>
    <n v="159.06"/>
    <n v="145.18"/>
    <n v="0.47718906126742044"/>
    <n v="2026"/>
    <s v="Q4"/>
    <n v="10"/>
    <x v="9"/>
  </r>
  <r>
    <s v="04868"/>
    <x v="273"/>
    <x v="2"/>
    <x v="5"/>
    <x v="1"/>
    <x v="1"/>
    <x v="3"/>
    <x v="13"/>
    <n v="4"/>
    <n v="82.54"/>
    <n v="0.15"/>
    <n v="39.74"/>
    <n v="280.63600000000002"/>
    <n v="158.96"/>
    <n v="121.67600000000002"/>
    <n v="0.43357231431462823"/>
    <n v="2026"/>
    <s v="Q4"/>
    <n v="10"/>
    <x v="9"/>
  </r>
  <r>
    <s v="02250"/>
    <x v="274"/>
    <x v="3"/>
    <x v="13"/>
    <x v="2"/>
    <x v="0"/>
    <x v="0"/>
    <x v="4"/>
    <n v="2"/>
    <n v="50.43"/>
    <n v="0"/>
    <n v="23.04"/>
    <n v="100.86"/>
    <n v="46.08"/>
    <n v="54.78"/>
    <n v="0.54312908982748365"/>
    <n v="2026"/>
    <s v="Q4"/>
    <n v="10"/>
    <x v="9"/>
  </r>
  <r>
    <s v="02516"/>
    <x v="274"/>
    <x v="2"/>
    <x v="10"/>
    <x v="0"/>
    <x v="1"/>
    <x v="3"/>
    <x v="7"/>
    <n v="2"/>
    <n v="198.57"/>
    <n v="0.15"/>
    <n v="101.08"/>
    <n v="337.56899999999996"/>
    <n v="202.16"/>
    <n v="135.40899999999996"/>
    <n v="0.4011298430839324"/>
    <n v="2026"/>
    <s v="Q4"/>
    <n v="10"/>
    <x v="9"/>
  </r>
  <r>
    <s v="00809"/>
    <x v="275"/>
    <x v="3"/>
    <x v="8"/>
    <x v="0"/>
    <x v="1"/>
    <x v="4"/>
    <x v="10"/>
    <n v="2"/>
    <n v="41.06"/>
    <n v="0.05"/>
    <n v="14.54"/>
    <n v="78.013999999999996"/>
    <n v="29.08"/>
    <n v="48.933999999999997"/>
    <n v="0.62724639167328944"/>
    <n v="2026"/>
    <s v="Q4"/>
    <n v="10"/>
    <x v="9"/>
  </r>
  <r>
    <s v="01852"/>
    <x v="275"/>
    <x v="1"/>
    <x v="12"/>
    <x v="1"/>
    <x v="2"/>
    <x v="2"/>
    <x v="18"/>
    <n v="4"/>
    <n v="162.19"/>
    <n v="0.15"/>
    <n v="89.81"/>
    <n v="551.44600000000003"/>
    <n v="359.24"/>
    <n v="192.20600000000002"/>
    <n v="0.34854908730863948"/>
    <n v="2026"/>
    <s v="Q4"/>
    <n v="10"/>
    <x v="9"/>
  </r>
  <r>
    <s v="03627"/>
    <x v="275"/>
    <x v="3"/>
    <x v="4"/>
    <x v="2"/>
    <x v="1"/>
    <x v="3"/>
    <x v="7"/>
    <n v="2"/>
    <n v="192.99"/>
    <n v="0"/>
    <n v="101.73"/>
    <n v="385.98"/>
    <n v="203.46"/>
    <n v="182.52"/>
    <n v="0.47287424218871443"/>
    <n v="2026"/>
    <s v="Q4"/>
    <n v="10"/>
    <x v="9"/>
  </r>
  <r>
    <s v="04135"/>
    <x v="275"/>
    <x v="0"/>
    <x v="15"/>
    <x v="0"/>
    <x v="1"/>
    <x v="1"/>
    <x v="3"/>
    <n v="3"/>
    <n v="142.33000000000001"/>
    <n v="0.1"/>
    <n v="79.19"/>
    <n v="384.291"/>
    <n v="237.57"/>
    <n v="146.721"/>
    <n v="0.3817966072585619"/>
    <n v="2026"/>
    <s v="Q4"/>
    <n v="10"/>
    <x v="9"/>
  </r>
  <r>
    <s v="04138"/>
    <x v="275"/>
    <x v="1"/>
    <x v="11"/>
    <x v="2"/>
    <x v="2"/>
    <x v="1"/>
    <x v="3"/>
    <n v="4"/>
    <n v="143.63"/>
    <n v="0"/>
    <n v="80.510000000000005"/>
    <n v="574.52"/>
    <n v="322.04000000000002"/>
    <n v="252.47999999999996"/>
    <n v="0.43946250783262542"/>
    <n v="2026"/>
    <s v="Q4"/>
    <n v="10"/>
    <x v="9"/>
  </r>
  <r>
    <s v="04286"/>
    <x v="275"/>
    <x v="1"/>
    <x v="6"/>
    <x v="2"/>
    <x v="0"/>
    <x v="3"/>
    <x v="5"/>
    <n v="4"/>
    <n v="341.95"/>
    <n v="0.05"/>
    <n v="199.9"/>
    <n v="1299.4099999999999"/>
    <n v="799.6"/>
    <n v="499.80999999999983"/>
    <n v="0.38464379987840625"/>
    <n v="2026"/>
    <s v="Q4"/>
    <n v="10"/>
    <x v="9"/>
  </r>
  <r>
    <s v="04371"/>
    <x v="275"/>
    <x v="1"/>
    <x v="6"/>
    <x v="0"/>
    <x v="0"/>
    <x v="4"/>
    <x v="12"/>
    <n v="1"/>
    <n v="123.81"/>
    <n v="0"/>
    <n v="68.72"/>
    <n v="123.81"/>
    <n v="68.72"/>
    <n v="55.09"/>
    <n v="0.44495598093853489"/>
    <n v="2026"/>
    <s v="Q4"/>
    <n v="10"/>
    <x v="9"/>
  </r>
  <r>
    <s v="00905"/>
    <x v="276"/>
    <x v="2"/>
    <x v="3"/>
    <x v="0"/>
    <x v="1"/>
    <x v="1"/>
    <x v="3"/>
    <n v="1"/>
    <n v="146.1"/>
    <n v="0"/>
    <n v="79.739999999999995"/>
    <n v="146.1"/>
    <n v="79.739999999999995"/>
    <n v="66.36"/>
    <n v="0.45420944558521564"/>
    <n v="2026"/>
    <s v="Q4"/>
    <n v="10"/>
    <x v="9"/>
  </r>
  <r>
    <s v="01415"/>
    <x v="276"/>
    <x v="1"/>
    <x v="11"/>
    <x v="3"/>
    <x v="0"/>
    <x v="2"/>
    <x v="18"/>
    <n v="1"/>
    <n v="161.07"/>
    <n v="0.05"/>
    <n v="89.81"/>
    <n v="153.01649999999998"/>
    <n v="89.81"/>
    <n v="63.206499999999977"/>
    <n v="0.41306983233834249"/>
    <n v="2026"/>
    <s v="Q4"/>
    <n v="10"/>
    <x v="9"/>
  </r>
  <r>
    <s v="02205"/>
    <x v="276"/>
    <x v="3"/>
    <x v="13"/>
    <x v="0"/>
    <x v="1"/>
    <x v="1"/>
    <x v="1"/>
    <n v="5"/>
    <n v="90.12"/>
    <n v="0"/>
    <n v="46.67"/>
    <n v="450.6"/>
    <n v="233.35000000000002"/>
    <n v="217.25"/>
    <n v="0.48213493120284062"/>
    <n v="2026"/>
    <s v="Q4"/>
    <n v="10"/>
    <x v="9"/>
  </r>
  <r>
    <s v="02374"/>
    <x v="276"/>
    <x v="3"/>
    <x v="13"/>
    <x v="3"/>
    <x v="0"/>
    <x v="1"/>
    <x v="17"/>
    <n v="1"/>
    <n v="70.400000000000006"/>
    <n v="0"/>
    <n v="32.43"/>
    <n v="70.400000000000006"/>
    <n v="32.43"/>
    <n v="37.970000000000006"/>
    <n v="0.53934659090909098"/>
    <n v="2026"/>
    <s v="Q4"/>
    <n v="10"/>
    <x v="9"/>
  </r>
  <r>
    <s v="04840"/>
    <x v="276"/>
    <x v="1"/>
    <x v="12"/>
    <x v="1"/>
    <x v="2"/>
    <x v="3"/>
    <x v="7"/>
    <n v="6"/>
    <n v="191.08"/>
    <n v="0.1"/>
    <n v="102.93"/>
    <n v="1031.8320000000001"/>
    <n v="617.58000000000004"/>
    <n v="414.25200000000007"/>
    <n v="0.40147233270532412"/>
    <n v="2026"/>
    <s v="Q4"/>
    <n v="10"/>
    <x v="9"/>
  </r>
  <r>
    <s v="04984"/>
    <x v="276"/>
    <x v="2"/>
    <x v="16"/>
    <x v="0"/>
    <x v="0"/>
    <x v="4"/>
    <x v="14"/>
    <n v="1"/>
    <n v="36.590000000000003"/>
    <n v="0"/>
    <n v="13.62"/>
    <n v="36.590000000000003"/>
    <n v="13.62"/>
    <n v="22.970000000000006"/>
    <n v="0.62776714949439749"/>
    <n v="2026"/>
    <s v="Q4"/>
    <n v="10"/>
    <x v="9"/>
  </r>
  <r>
    <s v="00641"/>
    <x v="277"/>
    <x v="1"/>
    <x v="11"/>
    <x v="2"/>
    <x v="0"/>
    <x v="3"/>
    <x v="19"/>
    <n v="2"/>
    <n v="125.38"/>
    <n v="0.05"/>
    <n v="59.12"/>
    <n v="238.22199999999998"/>
    <n v="118.24"/>
    <n v="119.98199999999999"/>
    <n v="0.5036562534106841"/>
    <n v="2026"/>
    <s v="Q4"/>
    <n v="10"/>
    <x v="9"/>
  </r>
  <r>
    <s v="01358"/>
    <x v="277"/>
    <x v="0"/>
    <x v="0"/>
    <x v="0"/>
    <x v="1"/>
    <x v="2"/>
    <x v="2"/>
    <n v="1"/>
    <n v="35.71"/>
    <n v="0"/>
    <n v="13.3"/>
    <n v="35.71"/>
    <n v="13.3"/>
    <n v="22.41"/>
    <n v="0.62755530663679637"/>
    <n v="2026"/>
    <s v="Q4"/>
    <n v="10"/>
    <x v="9"/>
  </r>
  <r>
    <s v="03904"/>
    <x v="277"/>
    <x v="1"/>
    <x v="6"/>
    <x v="0"/>
    <x v="0"/>
    <x v="2"/>
    <x v="9"/>
    <n v="2"/>
    <n v="46.72"/>
    <n v="0"/>
    <n v="18.39"/>
    <n v="93.44"/>
    <n v="36.78"/>
    <n v="56.66"/>
    <n v="0.60637842465753422"/>
    <n v="2026"/>
    <s v="Q4"/>
    <n v="10"/>
    <x v="9"/>
  </r>
  <r>
    <s v="04336"/>
    <x v="277"/>
    <x v="0"/>
    <x v="15"/>
    <x v="3"/>
    <x v="0"/>
    <x v="1"/>
    <x v="3"/>
    <n v="1"/>
    <n v="143.16999999999999"/>
    <n v="0.05"/>
    <n v="81.290000000000006"/>
    <n v="136.01149999999998"/>
    <n v="81.290000000000006"/>
    <n v="54.721499999999978"/>
    <n v="0.40232995004098904"/>
    <n v="2026"/>
    <s v="Q4"/>
    <n v="10"/>
    <x v="9"/>
  </r>
  <r>
    <s v="04705"/>
    <x v="277"/>
    <x v="0"/>
    <x v="0"/>
    <x v="2"/>
    <x v="0"/>
    <x v="3"/>
    <x v="19"/>
    <n v="1"/>
    <n v="125.88"/>
    <n v="0"/>
    <n v="62.46"/>
    <n v="125.88"/>
    <n v="62.46"/>
    <n v="63.419999999999995"/>
    <n v="0.50381315538608196"/>
    <n v="2026"/>
    <s v="Q4"/>
    <n v="10"/>
    <x v="9"/>
  </r>
  <r>
    <s v="01094"/>
    <x v="278"/>
    <x v="3"/>
    <x v="4"/>
    <x v="0"/>
    <x v="1"/>
    <x v="4"/>
    <x v="12"/>
    <n v="2"/>
    <n v="121.81"/>
    <n v="0.05"/>
    <n v="67.72"/>
    <n v="231.43899999999999"/>
    <n v="135.44"/>
    <n v="95.998999999999995"/>
    <n v="0.41479180259161158"/>
    <n v="2026"/>
    <s v="Q4"/>
    <n v="10"/>
    <x v="9"/>
  </r>
  <r>
    <s v="03926"/>
    <x v="278"/>
    <x v="2"/>
    <x v="5"/>
    <x v="0"/>
    <x v="2"/>
    <x v="1"/>
    <x v="11"/>
    <n v="6"/>
    <n v="154.93"/>
    <n v="0.05"/>
    <n v="79.430000000000007"/>
    <n v="883.101"/>
    <n v="476.58000000000004"/>
    <n v="406.52099999999996"/>
    <n v="0.46033352923391546"/>
    <n v="2026"/>
    <s v="Q4"/>
    <n v="10"/>
    <x v="9"/>
  </r>
  <r>
    <s v="00524"/>
    <x v="279"/>
    <x v="3"/>
    <x v="8"/>
    <x v="2"/>
    <x v="1"/>
    <x v="0"/>
    <x v="8"/>
    <n v="2"/>
    <n v="101.1"/>
    <n v="0.15"/>
    <n v="51.61"/>
    <n v="171.86999999999998"/>
    <n v="103.22"/>
    <n v="68.649999999999977"/>
    <n v="0.39942980159422814"/>
    <n v="2026"/>
    <s v="Q4"/>
    <n v="10"/>
    <x v="9"/>
  </r>
  <r>
    <s v="02277"/>
    <x v="279"/>
    <x v="0"/>
    <x v="0"/>
    <x v="0"/>
    <x v="1"/>
    <x v="0"/>
    <x v="8"/>
    <n v="2"/>
    <n v="105"/>
    <n v="0"/>
    <n v="50.3"/>
    <n v="210"/>
    <n v="100.6"/>
    <n v="109.4"/>
    <n v="0.52095238095238094"/>
    <n v="2026"/>
    <s v="Q4"/>
    <n v="10"/>
    <x v="9"/>
  </r>
  <r>
    <s v="02442"/>
    <x v="279"/>
    <x v="2"/>
    <x v="2"/>
    <x v="1"/>
    <x v="2"/>
    <x v="1"/>
    <x v="11"/>
    <n v="4"/>
    <n v="157.12"/>
    <n v="0.15"/>
    <n v="77.98"/>
    <n v="534.20799999999997"/>
    <n v="311.92"/>
    <n v="222.28799999999995"/>
    <n v="0.41610758356295668"/>
    <n v="2026"/>
    <s v="Q4"/>
    <n v="10"/>
    <x v="9"/>
  </r>
  <r>
    <s v="02809"/>
    <x v="279"/>
    <x v="3"/>
    <x v="8"/>
    <x v="0"/>
    <x v="0"/>
    <x v="1"/>
    <x v="17"/>
    <n v="3"/>
    <n v="70.239999999999995"/>
    <n v="0.05"/>
    <n v="31.96"/>
    <n v="200.18399999999997"/>
    <n v="95.88"/>
    <n v="104.30399999999997"/>
    <n v="0.5210406426087999"/>
    <n v="2026"/>
    <s v="Q4"/>
    <n v="10"/>
    <x v="9"/>
  </r>
  <r>
    <s v="02946"/>
    <x v="279"/>
    <x v="2"/>
    <x v="16"/>
    <x v="0"/>
    <x v="0"/>
    <x v="0"/>
    <x v="8"/>
    <n v="1"/>
    <n v="103.48"/>
    <n v="0.1"/>
    <n v="51.33"/>
    <n v="93.132000000000005"/>
    <n v="51.33"/>
    <n v="41.802000000000007"/>
    <n v="0.4488467980930293"/>
    <n v="2026"/>
    <s v="Q4"/>
    <n v="10"/>
    <x v="9"/>
  </r>
  <r>
    <s v="04147"/>
    <x v="279"/>
    <x v="1"/>
    <x v="12"/>
    <x v="2"/>
    <x v="0"/>
    <x v="0"/>
    <x v="6"/>
    <n v="3"/>
    <n v="40.770000000000003"/>
    <n v="0.05"/>
    <n v="16.68"/>
    <n v="116.19449999999999"/>
    <n v="50.04"/>
    <n v="66.154499999999985"/>
    <n v="0.56934278300608021"/>
    <n v="2026"/>
    <s v="Q4"/>
    <n v="10"/>
    <x v="9"/>
  </r>
  <r>
    <s v="04164"/>
    <x v="279"/>
    <x v="0"/>
    <x v="9"/>
    <x v="2"/>
    <x v="1"/>
    <x v="1"/>
    <x v="3"/>
    <n v="2"/>
    <n v="143.41999999999999"/>
    <n v="0"/>
    <n v="81.44"/>
    <n v="286.83999999999997"/>
    <n v="162.88"/>
    <n v="123.95999999999998"/>
    <n v="0.43215730023706594"/>
    <n v="2026"/>
    <s v="Q4"/>
    <n v="10"/>
    <x v="9"/>
  </r>
  <r>
    <s v="04275"/>
    <x v="279"/>
    <x v="3"/>
    <x v="7"/>
    <x v="3"/>
    <x v="0"/>
    <x v="0"/>
    <x v="4"/>
    <n v="1"/>
    <n v="49.56"/>
    <n v="0.05"/>
    <n v="22.88"/>
    <n v="47.082000000000001"/>
    <n v="22.88"/>
    <n v="24.202000000000002"/>
    <n v="0.51403933562720361"/>
    <n v="2026"/>
    <s v="Q4"/>
    <n v="10"/>
    <x v="9"/>
  </r>
  <r>
    <s v="05062"/>
    <x v="279"/>
    <x v="1"/>
    <x v="12"/>
    <x v="0"/>
    <x v="0"/>
    <x v="2"/>
    <x v="15"/>
    <n v="4"/>
    <n v="131.05000000000001"/>
    <n v="0"/>
    <n v="67.37"/>
    <n v="524.20000000000005"/>
    <n v="269.48"/>
    <n v="254.72000000000003"/>
    <n v="0.48592140404425793"/>
    <n v="2026"/>
    <s v="Q4"/>
    <n v="10"/>
    <x v="9"/>
  </r>
  <r>
    <s v="01126"/>
    <x v="280"/>
    <x v="0"/>
    <x v="9"/>
    <x v="0"/>
    <x v="2"/>
    <x v="0"/>
    <x v="4"/>
    <n v="1"/>
    <n v="51.35"/>
    <n v="0"/>
    <n v="22.98"/>
    <n v="51.35"/>
    <n v="22.98"/>
    <n v="28.37"/>
    <n v="0.55248296007789677"/>
    <n v="2026"/>
    <s v="Q4"/>
    <n v="10"/>
    <x v="9"/>
  </r>
  <r>
    <s v="01865"/>
    <x v="280"/>
    <x v="3"/>
    <x v="8"/>
    <x v="0"/>
    <x v="0"/>
    <x v="4"/>
    <x v="10"/>
    <n v="1"/>
    <n v="39.659999999999997"/>
    <n v="0"/>
    <n v="14.39"/>
    <n v="39.659999999999997"/>
    <n v="14.39"/>
    <n v="25.269999999999996"/>
    <n v="0.63716591023701463"/>
    <n v="2026"/>
    <s v="Q4"/>
    <n v="10"/>
    <x v="9"/>
  </r>
  <r>
    <s v="02471"/>
    <x v="280"/>
    <x v="3"/>
    <x v="13"/>
    <x v="2"/>
    <x v="1"/>
    <x v="4"/>
    <x v="10"/>
    <n v="1"/>
    <n v="39.79"/>
    <n v="0"/>
    <n v="14.76"/>
    <n v="39.79"/>
    <n v="14.76"/>
    <n v="25.03"/>
    <n v="0.62905252576024129"/>
    <n v="2026"/>
    <s v="Q4"/>
    <n v="10"/>
    <x v="9"/>
  </r>
  <r>
    <s v="03208"/>
    <x v="280"/>
    <x v="2"/>
    <x v="10"/>
    <x v="1"/>
    <x v="1"/>
    <x v="0"/>
    <x v="6"/>
    <n v="6"/>
    <n v="41.27"/>
    <n v="0.1"/>
    <n v="16.61"/>
    <n v="222.858"/>
    <n v="99.66"/>
    <n v="123.19800000000001"/>
    <n v="0.55280941227149127"/>
    <n v="2026"/>
    <s v="Q4"/>
    <n v="10"/>
    <x v="9"/>
  </r>
  <r>
    <s v="04285"/>
    <x v="280"/>
    <x v="3"/>
    <x v="4"/>
    <x v="0"/>
    <x v="0"/>
    <x v="1"/>
    <x v="1"/>
    <n v="1"/>
    <n v="93.39"/>
    <n v="0"/>
    <n v="45.98"/>
    <n v="93.39"/>
    <n v="45.98"/>
    <n v="47.410000000000004"/>
    <n v="0.50765606595995294"/>
    <n v="2026"/>
    <s v="Q4"/>
    <n v="10"/>
    <x v="9"/>
  </r>
  <r>
    <s v="00261"/>
    <x v="281"/>
    <x v="2"/>
    <x v="3"/>
    <x v="0"/>
    <x v="2"/>
    <x v="3"/>
    <x v="5"/>
    <n v="1"/>
    <n v="336.56"/>
    <n v="0"/>
    <n v="189.74"/>
    <n v="336.56"/>
    <n v="189.74"/>
    <n v="146.82"/>
    <n v="0.43623722367482765"/>
    <n v="2026"/>
    <s v="Q4"/>
    <n v="10"/>
    <x v="9"/>
  </r>
  <r>
    <s v="00291"/>
    <x v="281"/>
    <x v="2"/>
    <x v="2"/>
    <x v="0"/>
    <x v="1"/>
    <x v="2"/>
    <x v="15"/>
    <n v="2"/>
    <n v="132.47999999999999"/>
    <n v="0.1"/>
    <n v="67.48"/>
    <n v="238.464"/>
    <n v="134.96"/>
    <n v="103.50399999999999"/>
    <n v="0.43404455179817497"/>
    <n v="2026"/>
    <s v="Q4"/>
    <n v="10"/>
    <x v="9"/>
  </r>
  <r>
    <s v="00670"/>
    <x v="281"/>
    <x v="1"/>
    <x v="14"/>
    <x v="2"/>
    <x v="0"/>
    <x v="1"/>
    <x v="1"/>
    <n v="1"/>
    <n v="92.59"/>
    <n v="0"/>
    <n v="44.46"/>
    <n v="92.59"/>
    <n v="44.46"/>
    <n v="48.13"/>
    <n v="0.51981855491953777"/>
    <n v="2026"/>
    <s v="Q4"/>
    <n v="10"/>
    <x v="9"/>
  </r>
  <r>
    <s v="01306"/>
    <x v="281"/>
    <x v="3"/>
    <x v="8"/>
    <x v="2"/>
    <x v="2"/>
    <x v="4"/>
    <x v="14"/>
    <n v="1"/>
    <n v="35.450000000000003"/>
    <n v="0.05"/>
    <n v="14.23"/>
    <n v="33.677500000000002"/>
    <n v="14.23"/>
    <n v="19.447500000000002"/>
    <n v="0.57746269764679681"/>
    <n v="2026"/>
    <s v="Q4"/>
    <n v="10"/>
    <x v="9"/>
  </r>
  <r>
    <s v="02400"/>
    <x v="281"/>
    <x v="2"/>
    <x v="2"/>
    <x v="0"/>
    <x v="1"/>
    <x v="1"/>
    <x v="1"/>
    <n v="2"/>
    <n v="93.83"/>
    <n v="0.1"/>
    <n v="44.27"/>
    <n v="168.89400000000001"/>
    <n v="88.54"/>
    <n v="80.353999999999999"/>
    <n v="0.47576586498040191"/>
    <n v="2026"/>
    <s v="Q4"/>
    <n v="10"/>
    <x v="9"/>
  </r>
  <r>
    <s v="03816"/>
    <x v="281"/>
    <x v="1"/>
    <x v="12"/>
    <x v="0"/>
    <x v="1"/>
    <x v="4"/>
    <x v="14"/>
    <n v="1"/>
    <n v="36.32"/>
    <n v="0"/>
    <n v="13.6"/>
    <n v="36.32"/>
    <n v="13.6"/>
    <n v="22.72"/>
    <n v="0.62555066079295152"/>
    <n v="2026"/>
    <s v="Q4"/>
    <n v="10"/>
    <x v="9"/>
  </r>
  <r>
    <s v="04038"/>
    <x v="281"/>
    <x v="0"/>
    <x v="15"/>
    <x v="0"/>
    <x v="0"/>
    <x v="4"/>
    <x v="12"/>
    <n v="2"/>
    <n v="125.56"/>
    <n v="0.1"/>
    <n v="67.260000000000005"/>
    <n v="226.00800000000001"/>
    <n v="134.52000000000001"/>
    <n v="91.488"/>
    <n v="0.40479983009450993"/>
    <n v="2026"/>
    <s v="Q4"/>
    <n v="10"/>
    <x v="9"/>
  </r>
  <r>
    <s v="04686"/>
    <x v="281"/>
    <x v="0"/>
    <x v="15"/>
    <x v="3"/>
    <x v="1"/>
    <x v="3"/>
    <x v="19"/>
    <n v="2"/>
    <n v="124.91"/>
    <n v="0"/>
    <n v="60.33"/>
    <n v="249.82"/>
    <n v="120.66"/>
    <n v="129.16"/>
    <n v="0.51701224881914976"/>
    <n v="2026"/>
    <s v="Q4"/>
    <n v="10"/>
    <x v="9"/>
  </r>
  <r>
    <s v="05076"/>
    <x v="281"/>
    <x v="1"/>
    <x v="12"/>
    <x v="0"/>
    <x v="1"/>
    <x v="3"/>
    <x v="7"/>
    <n v="1"/>
    <n v="199.32"/>
    <n v="0"/>
    <n v="103.83"/>
    <n v="199.32"/>
    <n v="103.83"/>
    <n v="95.49"/>
    <n v="0.4790788681517158"/>
    <n v="2026"/>
    <s v="Q4"/>
    <n v="10"/>
    <x v="9"/>
  </r>
  <r>
    <s v="01339"/>
    <x v="282"/>
    <x v="1"/>
    <x v="11"/>
    <x v="0"/>
    <x v="0"/>
    <x v="3"/>
    <x v="5"/>
    <n v="4"/>
    <n v="337.38"/>
    <n v="0.05"/>
    <n v="194.94"/>
    <n v="1282.0439999999999"/>
    <n v="779.76"/>
    <n v="502.28399999999988"/>
    <n v="0.39178374533167343"/>
    <n v="2026"/>
    <s v="Q4"/>
    <n v="10"/>
    <x v="9"/>
  </r>
  <r>
    <s v="01884"/>
    <x v="282"/>
    <x v="2"/>
    <x v="2"/>
    <x v="0"/>
    <x v="2"/>
    <x v="3"/>
    <x v="13"/>
    <n v="3"/>
    <n v="82.18"/>
    <n v="0.1"/>
    <n v="39.82"/>
    <n v="221.88600000000002"/>
    <n v="119.46000000000001"/>
    <n v="102.42600000000002"/>
    <n v="0.46161542413671885"/>
    <n v="2026"/>
    <s v="Q4"/>
    <n v="10"/>
    <x v="9"/>
  </r>
  <r>
    <s v="03568"/>
    <x v="282"/>
    <x v="0"/>
    <x v="15"/>
    <x v="1"/>
    <x v="1"/>
    <x v="1"/>
    <x v="17"/>
    <n v="15"/>
    <n v="70.25"/>
    <n v="0.1"/>
    <n v="32.19"/>
    <n v="948.375"/>
    <n v="482.84999999999997"/>
    <n v="465.52500000000003"/>
    <n v="0.49086595492289448"/>
    <n v="2026"/>
    <s v="Q4"/>
    <n v="10"/>
    <x v="9"/>
  </r>
  <r>
    <s v="04171"/>
    <x v="282"/>
    <x v="3"/>
    <x v="7"/>
    <x v="2"/>
    <x v="1"/>
    <x v="2"/>
    <x v="2"/>
    <n v="2"/>
    <n v="35.36"/>
    <n v="0"/>
    <n v="13.49"/>
    <n v="70.72"/>
    <n v="26.98"/>
    <n v="43.739999999999995"/>
    <n v="0.61849547511312208"/>
    <n v="2026"/>
    <s v="Q4"/>
    <n v="10"/>
    <x v="9"/>
  </r>
  <r>
    <s v="04477"/>
    <x v="282"/>
    <x v="2"/>
    <x v="5"/>
    <x v="2"/>
    <x v="1"/>
    <x v="2"/>
    <x v="9"/>
    <n v="1"/>
    <n v="46.01"/>
    <n v="0"/>
    <n v="18.239999999999998"/>
    <n v="46.01"/>
    <n v="18.239999999999998"/>
    <n v="27.77"/>
    <n v="0.6035644425124973"/>
    <n v="2026"/>
    <s v="Q4"/>
    <n v="10"/>
    <x v="9"/>
  </r>
  <r>
    <s v="03368"/>
    <x v="283"/>
    <x v="0"/>
    <x v="9"/>
    <x v="0"/>
    <x v="0"/>
    <x v="1"/>
    <x v="1"/>
    <n v="1"/>
    <n v="89.88"/>
    <n v="0"/>
    <n v="46.15"/>
    <n v="89.88"/>
    <n v="46.15"/>
    <n v="43.73"/>
    <n v="0.48653760569648419"/>
    <n v="2026"/>
    <s v="Q4"/>
    <n v="10"/>
    <x v="9"/>
  </r>
  <r>
    <s v="03566"/>
    <x v="283"/>
    <x v="1"/>
    <x v="12"/>
    <x v="0"/>
    <x v="1"/>
    <x v="4"/>
    <x v="10"/>
    <n v="1"/>
    <n v="41.33"/>
    <n v="0"/>
    <n v="14.47"/>
    <n v="41.33"/>
    <n v="14.47"/>
    <n v="26.86"/>
    <n v="0.6498911202516332"/>
    <n v="2026"/>
    <s v="Q4"/>
    <n v="10"/>
    <x v="9"/>
  </r>
  <r>
    <s v="04420"/>
    <x v="283"/>
    <x v="2"/>
    <x v="5"/>
    <x v="1"/>
    <x v="2"/>
    <x v="0"/>
    <x v="6"/>
    <n v="15"/>
    <n v="40.78"/>
    <n v="0.15"/>
    <n v="17.07"/>
    <n v="519.94500000000005"/>
    <n v="256.05"/>
    <n v="263.89500000000004"/>
    <n v="0.5075440671609498"/>
    <n v="2026"/>
    <s v="Q4"/>
    <n v="10"/>
    <x v="9"/>
  </r>
  <r>
    <s v="00513"/>
    <x v="284"/>
    <x v="3"/>
    <x v="7"/>
    <x v="0"/>
    <x v="2"/>
    <x v="2"/>
    <x v="18"/>
    <n v="1"/>
    <n v="163.87"/>
    <n v="0"/>
    <n v="85.76"/>
    <n v="163.87"/>
    <n v="85.76"/>
    <n v="78.11"/>
    <n v="0.47665832672240188"/>
    <n v="2026"/>
    <s v="Q4"/>
    <n v="10"/>
    <x v="9"/>
  </r>
  <r>
    <s v="00786"/>
    <x v="284"/>
    <x v="2"/>
    <x v="3"/>
    <x v="0"/>
    <x v="1"/>
    <x v="4"/>
    <x v="14"/>
    <n v="1"/>
    <n v="35.39"/>
    <n v="0.05"/>
    <n v="13.68"/>
    <n v="33.6205"/>
    <n v="13.68"/>
    <n v="19.9405"/>
    <n v="0.59310539700480358"/>
    <n v="2026"/>
    <s v="Q4"/>
    <n v="10"/>
    <x v="9"/>
  </r>
  <r>
    <s v="03771"/>
    <x v="284"/>
    <x v="2"/>
    <x v="3"/>
    <x v="0"/>
    <x v="2"/>
    <x v="3"/>
    <x v="13"/>
    <n v="2"/>
    <n v="80.2"/>
    <n v="0"/>
    <n v="39.590000000000003"/>
    <n v="160.4"/>
    <n v="79.180000000000007"/>
    <n v="81.22"/>
    <n v="0.50635910224438896"/>
    <n v="2026"/>
    <s v="Q4"/>
    <n v="10"/>
    <x v="9"/>
  </r>
  <r>
    <s v="03910"/>
    <x v="284"/>
    <x v="2"/>
    <x v="2"/>
    <x v="0"/>
    <x v="2"/>
    <x v="0"/>
    <x v="6"/>
    <n v="3"/>
    <n v="41.09"/>
    <n v="0"/>
    <n v="17.18"/>
    <n v="123.27000000000001"/>
    <n v="51.54"/>
    <n v="71.730000000000018"/>
    <n v="0.58189340472134354"/>
    <n v="2026"/>
    <s v="Q4"/>
    <n v="10"/>
    <x v="9"/>
  </r>
  <r>
    <s v="00330"/>
    <x v="285"/>
    <x v="1"/>
    <x v="12"/>
    <x v="1"/>
    <x v="2"/>
    <x v="2"/>
    <x v="2"/>
    <n v="5"/>
    <n v="36.97"/>
    <n v="0.15"/>
    <n v="13.93"/>
    <n v="157.1225"/>
    <n v="69.650000000000006"/>
    <n v="87.472499999999997"/>
    <n v="0.55671530175500006"/>
    <n v="2026"/>
    <s v="Q4"/>
    <n v="10"/>
    <x v="9"/>
  </r>
  <r>
    <s v="00707"/>
    <x v="285"/>
    <x v="2"/>
    <x v="5"/>
    <x v="2"/>
    <x v="1"/>
    <x v="2"/>
    <x v="2"/>
    <n v="4"/>
    <n v="35.880000000000003"/>
    <n v="0.05"/>
    <n v="13.45"/>
    <n v="136.34399999999999"/>
    <n v="53.8"/>
    <n v="82.543999999999997"/>
    <n v="0.60540984568444522"/>
    <n v="2026"/>
    <s v="Q4"/>
    <n v="10"/>
    <x v="9"/>
  </r>
  <r>
    <s v="00989"/>
    <x v="285"/>
    <x v="1"/>
    <x v="11"/>
    <x v="0"/>
    <x v="0"/>
    <x v="0"/>
    <x v="6"/>
    <n v="3"/>
    <n v="40.42"/>
    <n v="0"/>
    <n v="16.79"/>
    <n v="121.26"/>
    <n v="50.37"/>
    <n v="70.890000000000015"/>
    <n v="0.58461157842652167"/>
    <n v="2026"/>
    <s v="Q4"/>
    <n v="10"/>
    <x v="9"/>
  </r>
  <r>
    <s v="01904"/>
    <x v="285"/>
    <x v="3"/>
    <x v="8"/>
    <x v="2"/>
    <x v="0"/>
    <x v="0"/>
    <x v="4"/>
    <n v="1"/>
    <n v="50.34"/>
    <n v="0.15"/>
    <n v="22.56"/>
    <n v="42.789000000000001"/>
    <n v="22.56"/>
    <n v="20.229000000000003"/>
    <n v="0.47276169108883132"/>
    <n v="2026"/>
    <s v="Q4"/>
    <n v="10"/>
    <x v="9"/>
  </r>
  <r>
    <s v="02854"/>
    <x v="285"/>
    <x v="0"/>
    <x v="15"/>
    <x v="2"/>
    <x v="1"/>
    <x v="2"/>
    <x v="2"/>
    <n v="3"/>
    <n v="36.049999999999997"/>
    <n v="0.1"/>
    <n v="13.87"/>
    <n v="97.334999999999994"/>
    <n v="41.61"/>
    <n v="55.724999999999994"/>
    <n v="0.57250732008013561"/>
    <n v="2026"/>
    <s v="Q4"/>
    <n v="10"/>
    <x v="9"/>
  </r>
  <r>
    <s v="03212"/>
    <x v="285"/>
    <x v="2"/>
    <x v="2"/>
    <x v="1"/>
    <x v="0"/>
    <x v="0"/>
    <x v="6"/>
    <n v="15"/>
    <n v="40"/>
    <n v="0.1"/>
    <n v="16.420000000000002"/>
    <n v="540"/>
    <n v="246.3"/>
    <n v="293.7"/>
    <n v="0.54388888888888887"/>
    <n v="2026"/>
    <s v="Q4"/>
    <n v="10"/>
    <x v="9"/>
  </r>
  <r>
    <s v="04479"/>
    <x v="285"/>
    <x v="3"/>
    <x v="7"/>
    <x v="2"/>
    <x v="0"/>
    <x v="1"/>
    <x v="11"/>
    <n v="1"/>
    <n v="151.68"/>
    <n v="0.05"/>
    <n v="78.98"/>
    <n v="144.096"/>
    <n v="78.98"/>
    <n v="65.116"/>
    <n v="0.45189318232289583"/>
    <n v="2026"/>
    <s v="Q4"/>
    <n v="10"/>
    <x v="9"/>
  </r>
  <r>
    <s v="04574"/>
    <x v="285"/>
    <x v="1"/>
    <x v="14"/>
    <x v="0"/>
    <x v="2"/>
    <x v="4"/>
    <x v="14"/>
    <n v="1"/>
    <n v="36.53"/>
    <n v="0"/>
    <n v="14.01"/>
    <n v="36.53"/>
    <n v="14.01"/>
    <n v="22.520000000000003"/>
    <n v="0.61647960580344929"/>
    <n v="2026"/>
    <s v="Q4"/>
    <n v="10"/>
    <x v="9"/>
  </r>
  <r>
    <s v="04815"/>
    <x v="285"/>
    <x v="0"/>
    <x v="0"/>
    <x v="2"/>
    <x v="2"/>
    <x v="0"/>
    <x v="6"/>
    <n v="1"/>
    <n v="39.89"/>
    <n v="0.05"/>
    <n v="16.91"/>
    <n v="37.895499999999998"/>
    <n v="16.91"/>
    <n v="20.985499999999998"/>
    <n v="0.55377287540737019"/>
    <n v="2026"/>
    <s v="Q4"/>
    <n v="10"/>
    <x v="9"/>
  </r>
  <r>
    <s v="05027"/>
    <x v="285"/>
    <x v="2"/>
    <x v="10"/>
    <x v="0"/>
    <x v="1"/>
    <x v="1"/>
    <x v="11"/>
    <n v="1"/>
    <n v="154.53"/>
    <n v="0"/>
    <n v="77.930000000000007"/>
    <n v="154.53"/>
    <n v="77.930000000000007"/>
    <n v="76.599999999999994"/>
    <n v="0.49569662848637802"/>
    <n v="2026"/>
    <s v="Q4"/>
    <n v="10"/>
    <x v="9"/>
  </r>
  <r>
    <s v="01794"/>
    <x v="286"/>
    <x v="3"/>
    <x v="8"/>
    <x v="3"/>
    <x v="2"/>
    <x v="0"/>
    <x v="4"/>
    <n v="2"/>
    <n v="50.64"/>
    <n v="0.05"/>
    <n v="22.28"/>
    <n v="96.215999999999994"/>
    <n v="44.56"/>
    <n v="51.655999999999992"/>
    <n v="0.53687536376486233"/>
    <n v="2026"/>
    <s v="Q4"/>
    <n v="10"/>
    <x v="9"/>
  </r>
  <r>
    <s v="01867"/>
    <x v="286"/>
    <x v="0"/>
    <x v="0"/>
    <x v="0"/>
    <x v="1"/>
    <x v="4"/>
    <x v="10"/>
    <n v="3"/>
    <n v="40.880000000000003"/>
    <n v="0.05"/>
    <n v="14.59"/>
    <n v="116.50800000000001"/>
    <n v="43.769999999999996"/>
    <n v="72.738000000000014"/>
    <n v="0.62431764342362761"/>
    <n v="2026"/>
    <s v="Q4"/>
    <n v="10"/>
    <x v="9"/>
  </r>
  <r>
    <s v="02088"/>
    <x v="286"/>
    <x v="3"/>
    <x v="4"/>
    <x v="2"/>
    <x v="0"/>
    <x v="1"/>
    <x v="3"/>
    <n v="1"/>
    <n v="141.77000000000001"/>
    <n v="0"/>
    <n v="78.48"/>
    <n v="141.77000000000001"/>
    <n v="78.48"/>
    <n v="63.290000000000006"/>
    <n v="0.44642731184312623"/>
    <n v="2026"/>
    <s v="Q4"/>
    <n v="10"/>
    <x v="9"/>
  </r>
  <r>
    <s v="02270"/>
    <x v="286"/>
    <x v="3"/>
    <x v="7"/>
    <x v="0"/>
    <x v="1"/>
    <x v="3"/>
    <x v="7"/>
    <n v="3"/>
    <n v="199.99"/>
    <n v="0.15"/>
    <n v="101.86"/>
    <n v="509.97450000000003"/>
    <n v="305.58"/>
    <n v="204.39450000000005"/>
    <n v="0.40079356909021929"/>
    <n v="2026"/>
    <s v="Q4"/>
    <n v="10"/>
    <x v="9"/>
  </r>
  <r>
    <s v="03789"/>
    <x v="286"/>
    <x v="3"/>
    <x v="4"/>
    <x v="3"/>
    <x v="1"/>
    <x v="0"/>
    <x v="4"/>
    <n v="2"/>
    <n v="50.56"/>
    <n v="0"/>
    <n v="23.04"/>
    <n v="101.12"/>
    <n v="46.08"/>
    <n v="55.040000000000006"/>
    <n v="0.54430379746835444"/>
    <n v="2026"/>
    <s v="Q4"/>
    <n v="10"/>
    <x v="9"/>
  </r>
  <r>
    <s v="04323"/>
    <x v="286"/>
    <x v="3"/>
    <x v="7"/>
    <x v="0"/>
    <x v="1"/>
    <x v="2"/>
    <x v="9"/>
    <n v="1"/>
    <n v="47.38"/>
    <n v="0"/>
    <n v="17.86"/>
    <n v="47.38"/>
    <n v="17.86"/>
    <n v="29.520000000000003"/>
    <n v="0.62304769945124527"/>
    <n v="2026"/>
    <s v="Q4"/>
    <n v="10"/>
    <x v="9"/>
  </r>
  <r>
    <s v="00276"/>
    <x v="287"/>
    <x v="2"/>
    <x v="2"/>
    <x v="0"/>
    <x v="2"/>
    <x v="1"/>
    <x v="1"/>
    <n v="1"/>
    <n v="92.74"/>
    <n v="0.15"/>
    <n v="44.52"/>
    <n v="78.828999999999994"/>
    <n v="44.52"/>
    <n v="34.30899999999999"/>
    <n v="0.43523322635070844"/>
    <n v="2026"/>
    <s v="Q4"/>
    <n v="10"/>
    <x v="9"/>
  </r>
  <r>
    <s v="00791"/>
    <x v="287"/>
    <x v="3"/>
    <x v="13"/>
    <x v="2"/>
    <x v="0"/>
    <x v="0"/>
    <x v="4"/>
    <n v="3"/>
    <n v="51.57"/>
    <n v="0.1"/>
    <n v="21.82"/>
    <n v="139.239"/>
    <n v="65.460000000000008"/>
    <n v="73.778999999999996"/>
    <n v="0.52987309589985565"/>
    <n v="2026"/>
    <s v="Q4"/>
    <n v="10"/>
    <x v="9"/>
  </r>
  <r>
    <s v="01033"/>
    <x v="287"/>
    <x v="1"/>
    <x v="12"/>
    <x v="0"/>
    <x v="1"/>
    <x v="1"/>
    <x v="17"/>
    <n v="1"/>
    <n v="70.47"/>
    <n v="0.1"/>
    <n v="31.52"/>
    <n v="63.423000000000002"/>
    <n v="31.52"/>
    <n v="31.903000000000002"/>
    <n v="0.50301940936253409"/>
    <n v="2026"/>
    <s v="Q4"/>
    <n v="10"/>
    <x v="9"/>
  </r>
  <r>
    <s v="01247"/>
    <x v="287"/>
    <x v="0"/>
    <x v="0"/>
    <x v="0"/>
    <x v="1"/>
    <x v="1"/>
    <x v="17"/>
    <n v="1"/>
    <n v="71.05"/>
    <n v="0"/>
    <n v="33.32"/>
    <n v="71.05"/>
    <n v="33.32"/>
    <n v="37.729999999999997"/>
    <n v="0.53103448275862064"/>
    <n v="2026"/>
    <s v="Q4"/>
    <n v="10"/>
    <x v="9"/>
  </r>
  <r>
    <s v="01321"/>
    <x v="287"/>
    <x v="3"/>
    <x v="13"/>
    <x v="2"/>
    <x v="0"/>
    <x v="0"/>
    <x v="6"/>
    <n v="3"/>
    <n v="39.83"/>
    <n v="0.1"/>
    <n v="16.93"/>
    <n v="107.541"/>
    <n v="50.79"/>
    <n v="56.750999999999998"/>
    <n v="0.52771501101905316"/>
    <n v="2026"/>
    <s v="Q4"/>
    <n v="10"/>
    <x v="9"/>
  </r>
  <r>
    <s v="02048"/>
    <x v="287"/>
    <x v="3"/>
    <x v="7"/>
    <x v="0"/>
    <x v="1"/>
    <x v="4"/>
    <x v="16"/>
    <n v="3"/>
    <n v="49.5"/>
    <n v="0.05"/>
    <n v="22"/>
    <n v="141.07499999999999"/>
    <n v="66"/>
    <n v="75.074999999999989"/>
    <n v="0.53216374269005839"/>
    <n v="2026"/>
    <s v="Q4"/>
    <n v="10"/>
    <x v="9"/>
  </r>
  <r>
    <s v="02082"/>
    <x v="287"/>
    <x v="1"/>
    <x v="6"/>
    <x v="3"/>
    <x v="1"/>
    <x v="1"/>
    <x v="1"/>
    <n v="1"/>
    <n v="91.99"/>
    <n v="0"/>
    <n v="44.86"/>
    <n v="91.99"/>
    <n v="44.86"/>
    <n v="47.129999999999995"/>
    <n v="0.51233829764104788"/>
    <n v="2026"/>
    <s v="Q4"/>
    <n v="10"/>
    <x v="9"/>
  </r>
  <r>
    <s v="02177"/>
    <x v="287"/>
    <x v="0"/>
    <x v="15"/>
    <x v="3"/>
    <x v="0"/>
    <x v="0"/>
    <x v="0"/>
    <n v="1"/>
    <n v="79.78"/>
    <n v="0.05"/>
    <n v="41.59"/>
    <n v="75.790999999999997"/>
    <n v="41.59"/>
    <n v="34.200999999999993"/>
    <n v="0.45125410668812915"/>
    <n v="2026"/>
    <s v="Q4"/>
    <n v="10"/>
    <x v="9"/>
  </r>
  <r>
    <s v="03776"/>
    <x v="287"/>
    <x v="3"/>
    <x v="8"/>
    <x v="0"/>
    <x v="0"/>
    <x v="0"/>
    <x v="0"/>
    <n v="1"/>
    <n v="82.97"/>
    <n v="0"/>
    <n v="43.09"/>
    <n v="82.97"/>
    <n v="43.09"/>
    <n v="39.879999999999995"/>
    <n v="0.48065565867180904"/>
    <n v="2026"/>
    <s v="Q4"/>
    <n v="10"/>
    <x v="9"/>
  </r>
  <r>
    <s v="04542"/>
    <x v="287"/>
    <x v="0"/>
    <x v="9"/>
    <x v="0"/>
    <x v="2"/>
    <x v="0"/>
    <x v="8"/>
    <n v="1"/>
    <n v="103.33"/>
    <n v="0"/>
    <n v="50.85"/>
    <n v="103.33"/>
    <n v="50.85"/>
    <n v="52.48"/>
    <n v="0.5078873512048776"/>
    <n v="2026"/>
    <s v="Q4"/>
    <n v="10"/>
    <x v="9"/>
  </r>
  <r>
    <s v="00036"/>
    <x v="288"/>
    <x v="0"/>
    <x v="9"/>
    <x v="0"/>
    <x v="1"/>
    <x v="1"/>
    <x v="3"/>
    <n v="3"/>
    <n v="142.54"/>
    <n v="0.05"/>
    <n v="81.599999999999994"/>
    <n v="406.23899999999998"/>
    <n v="244.79999999999998"/>
    <n v="161.43899999999999"/>
    <n v="0.39739906803630376"/>
    <n v="2026"/>
    <s v="Q4"/>
    <n v="10"/>
    <x v="9"/>
  </r>
  <r>
    <s v="00064"/>
    <x v="288"/>
    <x v="2"/>
    <x v="16"/>
    <x v="0"/>
    <x v="1"/>
    <x v="1"/>
    <x v="1"/>
    <n v="3"/>
    <n v="92.14"/>
    <n v="0.1"/>
    <n v="46.43"/>
    <n v="248.77800000000002"/>
    <n v="139.29"/>
    <n v="109.48800000000003"/>
    <n v="0.44010322456165746"/>
    <n v="2026"/>
    <s v="Q4"/>
    <n v="10"/>
    <x v="9"/>
  </r>
  <r>
    <s v="00529"/>
    <x v="288"/>
    <x v="3"/>
    <x v="7"/>
    <x v="2"/>
    <x v="2"/>
    <x v="2"/>
    <x v="18"/>
    <n v="2"/>
    <n v="165.23"/>
    <n v="0"/>
    <n v="88.87"/>
    <n v="330.46"/>
    <n v="177.74"/>
    <n v="152.71999999999997"/>
    <n v="0.46214367850874533"/>
    <n v="2026"/>
    <s v="Q4"/>
    <n v="10"/>
    <x v="9"/>
  </r>
  <r>
    <s v="01815"/>
    <x v="288"/>
    <x v="3"/>
    <x v="4"/>
    <x v="0"/>
    <x v="2"/>
    <x v="4"/>
    <x v="12"/>
    <n v="1"/>
    <n v="121.92"/>
    <n v="0"/>
    <n v="71.02"/>
    <n v="121.92"/>
    <n v="71.02"/>
    <n v="50.900000000000006"/>
    <n v="0.41748687664042"/>
    <n v="2026"/>
    <s v="Q4"/>
    <n v="10"/>
    <x v="9"/>
  </r>
  <r>
    <s v="01820"/>
    <x v="288"/>
    <x v="1"/>
    <x v="1"/>
    <x v="0"/>
    <x v="0"/>
    <x v="2"/>
    <x v="2"/>
    <n v="3"/>
    <n v="36.46"/>
    <n v="0.05"/>
    <n v="13.9"/>
    <n v="103.91099999999999"/>
    <n v="41.7"/>
    <n v="62.210999999999984"/>
    <n v="0.5986950370990558"/>
    <n v="2026"/>
    <s v="Q4"/>
    <n v="10"/>
    <x v="9"/>
  </r>
  <r>
    <s v="02028"/>
    <x v="288"/>
    <x v="3"/>
    <x v="4"/>
    <x v="2"/>
    <x v="2"/>
    <x v="4"/>
    <x v="16"/>
    <n v="3"/>
    <n v="51.89"/>
    <n v="0.1"/>
    <n v="21.56"/>
    <n v="140.10300000000001"/>
    <n v="64.679999999999993"/>
    <n v="75.423000000000016"/>
    <n v="0.53833965011455864"/>
    <n v="2026"/>
    <s v="Q4"/>
    <n v="10"/>
    <x v="9"/>
  </r>
  <r>
    <s v="02741"/>
    <x v="288"/>
    <x v="3"/>
    <x v="4"/>
    <x v="0"/>
    <x v="0"/>
    <x v="4"/>
    <x v="10"/>
    <n v="1"/>
    <n v="40.75"/>
    <n v="0"/>
    <n v="14.7"/>
    <n v="40.75"/>
    <n v="14.7"/>
    <n v="26.05"/>
    <n v="0.63926380368098157"/>
    <n v="2026"/>
    <s v="Q4"/>
    <n v="10"/>
    <x v="9"/>
  </r>
  <r>
    <s v="03602"/>
    <x v="288"/>
    <x v="2"/>
    <x v="5"/>
    <x v="1"/>
    <x v="2"/>
    <x v="3"/>
    <x v="5"/>
    <n v="4"/>
    <n v="345.13"/>
    <n v="0.05"/>
    <n v="200.02"/>
    <n v="1311.4939999999999"/>
    <n v="800.08"/>
    <n v="511.41399999999987"/>
    <n v="0.38994764749209671"/>
    <n v="2026"/>
    <s v="Q4"/>
    <n v="10"/>
    <x v="9"/>
  </r>
  <r>
    <s v="04116"/>
    <x v="288"/>
    <x v="1"/>
    <x v="6"/>
    <x v="2"/>
    <x v="1"/>
    <x v="2"/>
    <x v="2"/>
    <n v="2"/>
    <n v="37.1"/>
    <n v="0"/>
    <n v="13.31"/>
    <n v="74.2"/>
    <n v="26.62"/>
    <n v="47.58"/>
    <n v="0.64123989218328836"/>
    <n v="2026"/>
    <s v="Q4"/>
    <n v="10"/>
    <x v="9"/>
  </r>
  <r>
    <s v="04197"/>
    <x v="288"/>
    <x v="3"/>
    <x v="7"/>
    <x v="3"/>
    <x v="1"/>
    <x v="1"/>
    <x v="1"/>
    <n v="3"/>
    <n v="94.19"/>
    <n v="0"/>
    <n v="44.89"/>
    <n v="282.57"/>
    <n v="134.67000000000002"/>
    <n v="147.89999999999998"/>
    <n v="0.52341012846374346"/>
    <n v="2026"/>
    <s v="Q4"/>
    <n v="10"/>
    <x v="9"/>
  </r>
  <r>
    <s v="00360"/>
    <x v="289"/>
    <x v="3"/>
    <x v="8"/>
    <x v="0"/>
    <x v="0"/>
    <x v="3"/>
    <x v="13"/>
    <n v="2"/>
    <n v="82.52"/>
    <n v="0.05"/>
    <n v="38.61"/>
    <n v="156.78799999999998"/>
    <n v="77.22"/>
    <n v="79.567999999999984"/>
    <n v="0.50748781794525089"/>
    <n v="2026"/>
    <s v="Q4"/>
    <n v="10"/>
    <x v="9"/>
  </r>
  <r>
    <s v="00427"/>
    <x v="289"/>
    <x v="3"/>
    <x v="13"/>
    <x v="0"/>
    <x v="2"/>
    <x v="1"/>
    <x v="11"/>
    <n v="1"/>
    <n v="155.16"/>
    <n v="0"/>
    <n v="78.84"/>
    <n v="155.16"/>
    <n v="78.84"/>
    <n v="76.319999999999993"/>
    <n v="0.49187935034802782"/>
    <n v="2026"/>
    <s v="Q4"/>
    <n v="10"/>
    <x v="9"/>
  </r>
  <r>
    <s v="01018"/>
    <x v="289"/>
    <x v="3"/>
    <x v="13"/>
    <x v="3"/>
    <x v="0"/>
    <x v="2"/>
    <x v="9"/>
    <n v="1"/>
    <n v="46.36"/>
    <n v="0.05"/>
    <n v="18.399999999999999"/>
    <n v="44.041999999999994"/>
    <n v="18.399999999999999"/>
    <n v="25.641999999999996"/>
    <n v="0.58221697470596245"/>
    <n v="2026"/>
    <s v="Q4"/>
    <n v="10"/>
    <x v="9"/>
  </r>
  <r>
    <s v="01179"/>
    <x v="289"/>
    <x v="2"/>
    <x v="16"/>
    <x v="0"/>
    <x v="2"/>
    <x v="0"/>
    <x v="0"/>
    <n v="1"/>
    <n v="81.47"/>
    <n v="0"/>
    <n v="43.67"/>
    <n v="81.47"/>
    <n v="43.67"/>
    <n v="37.799999999999997"/>
    <n v="0.463974469129741"/>
    <n v="2026"/>
    <s v="Q4"/>
    <n v="10"/>
    <x v="9"/>
  </r>
  <r>
    <s v="02267"/>
    <x v="289"/>
    <x v="0"/>
    <x v="15"/>
    <x v="0"/>
    <x v="0"/>
    <x v="2"/>
    <x v="15"/>
    <n v="1"/>
    <n v="134.31"/>
    <n v="0.05"/>
    <n v="67.239999999999995"/>
    <n v="127.5945"/>
    <n v="67.239999999999995"/>
    <n v="60.354500000000002"/>
    <n v="0.47301803761133909"/>
    <n v="2026"/>
    <s v="Q4"/>
    <n v="10"/>
    <x v="9"/>
  </r>
  <r>
    <s v="02656"/>
    <x v="289"/>
    <x v="2"/>
    <x v="16"/>
    <x v="0"/>
    <x v="1"/>
    <x v="3"/>
    <x v="19"/>
    <n v="1"/>
    <n v="123.11"/>
    <n v="0"/>
    <n v="58.99"/>
    <n v="123.11"/>
    <n v="58.99"/>
    <n v="64.12"/>
    <n v="0.52083502558687356"/>
    <n v="2026"/>
    <s v="Q4"/>
    <n v="10"/>
    <x v="9"/>
  </r>
  <r>
    <s v="02867"/>
    <x v="289"/>
    <x v="1"/>
    <x v="6"/>
    <x v="0"/>
    <x v="1"/>
    <x v="3"/>
    <x v="13"/>
    <n v="1"/>
    <n v="81.239999999999995"/>
    <n v="0"/>
    <n v="38.65"/>
    <n v="81.239999999999995"/>
    <n v="38.65"/>
    <n v="42.589999999999996"/>
    <n v="0.52424913835548992"/>
    <n v="2026"/>
    <s v="Q4"/>
    <n v="10"/>
    <x v="9"/>
  </r>
  <r>
    <s v="03335"/>
    <x v="289"/>
    <x v="0"/>
    <x v="9"/>
    <x v="3"/>
    <x v="0"/>
    <x v="1"/>
    <x v="17"/>
    <n v="1"/>
    <n v="70.81"/>
    <n v="0.15"/>
    <n v="32.93"/>
    <n v="60.188499999999998"/>
    <n v="32.93"/>
    <n v="27.258499999999998"/>
    <n v="0.45288551799762411"/>
    <n v="2026"/>
    <s v="Q4"/>
    <n v="10"/>
    <x v="9"/>
  </r>
  <r>
    <s v="03770"/>
    <x v="289"/>
    <x v="3"/>
    <x v="13"/>
    <x v="0"/>
    <x v="2"/>
    <x v="3"/>
    <x v="7"/>
    <n v="6"/>
    <n v="200.26"/>
    <n v="0"/>
    <n v="106.71"/>
    <n v="1201.56"/>
    <n v="640.26"/>
    <n v="561.29999999999995"/>
    <n v="0.46714271447118744"/>
    <n v="2026"/>
    <s v="Q4"/>
    <n v="10"/>
    <x v="9"/>
  </r>
  <r>
    <s v="04065"/>
    <x v="289"/>
    <x v="3"/>
    <x v="4"/>
    <x v="0"/>
    <x v="1"/>
    <x v="4"/>
    <x v="14"/>
    <n v="3"/>
    <n v="36.75"/>
    <n v="0.05"/>
    <n v="13.71"/>
    <n v="104.7375"/>
    <n v="41.13"/>
    <n v="63.607499999999995"/>
    <n v="0.60730397422126747"/>
    <n v="2026"/>
    <s v="Q4"/>
    <n v="10"/>
    <x v="9"/>
  </r>
  <r>
    <s v="04222"/>
    <x v="289"/>
    <x v="2"/>
    <x v="16"/>
    <x v="0"/>
    <x v="0"/>
    <x v="1"/>
    <x v="1"/>
    <n v="2"/>
    <n v="92.41"/>
    <n v="0.1"/>
    <n v="45.42"/>
    <n v="166.33799999999999"/>
    <n v="90.84"/>
    <n v="75.49799999999999"/>
    <n v="0.4538830573891714"/>
    <n v="2026"/>
    <s v="Q4"/>
    <n v="10"/>
    <x v="9"/>
  </r>
  <r>
    <s v="04304"/>
    <x v="289"/>
    <x v="1"/>
    <x v="14"/>
    <x v="2"/>
    <x v="1"/>
    <x v="4"/>
    <x v="10"/>
    <n v="1"/>
    <n v="40.67"/>
    <n v="0"/>
    <n v="15.09"/>
    <n v="40.67"/>
    <n v="15.09"/>
    <n v="25.580000000000002"/>
    <n v="0.62896483894762722"/>
    <n v="2026"/>
    <s v="Q4"/>
    <n v="10"/>
    <x v="9"/>
  </r>
  <r>
    <s v="00109"/>
    <x v="290"/>
    <x v="1"/>
    <x v="1"/>
    <x v="0"/>
    <x v="0"/>
    <x v="1"/>
    <x v="1"/>
    <n v="1"/>
    <n v="90.09"/>
    <n v="0"/>
    <n v="45.17"/>
    <n v="90.09"/>
    <n v="45.17"/>
    <n v="44.92"/>
    <n v="0.49861249861249862"/>
    <n v="2026"/>
    <s v="Q4"/>
    <n v="10"/>
    <x v="9"/>
  </r>
  <r>
    <s v="00744"/>
    <x v="290"/>
    <x v="2"/>
    <x v="10"/>
    <x v="0"/>
    <x v="0"/>
    <x v="2"/>
    <x v="2"/>
    <n v="1"/>
    <n v="36.83"/>
    <n v="0"/>
    <n v="13.64"/>
    <n v="36.83"/>
    <n v="13.64"/>
    <n v="23.189999999999998"/>
    <n v="0.62964974205810476"/>
    <n v="2026"/>
    <s v="Q4"/>
    <n v="10"/>
    <x v="9"/>
  </r>
  <r>
    <s v="00960"/>
    <x v="290"/>
    <x v="1"/>
    <x v="12"/>
    <x v="3"/>
    <x v="0"/>
    <x v="3"/>
    <x v="7"/>
    <n v="5"/>
    <n v="196.37"/>
    <n v="0.05"/>
    <n v="103.51"/>
    <n v="932.75749999999994"/>
    <n v="517.55000000000007"/>
    <n v="415.20749999999987"/>
    <n v="0.44513981393877816"/>
    <n v="2026"/>
    <s v="Q4"/>
    <n v="10"/>
    <x v="9"/>
  </r>
  <r>
    <s v="01389"/>
    <x v="290"/>
    <x v="0"/>
    <x v="15"/>
    <x v="0"/>
    <x v="1"/>
    <x v="1"/>
    <x v="1"/>
    <n v="2"/>
    <n v="93.73"/>
    <n v="0"/>
    <n v="44.79"/>
    <n v="187.46"/>
    <n v="89.58"/>
    <n v="97.88000000000001"/>
    <n v="0.52213805611863873"/>
    <n v="2026"/>
    <s v="Q4"/>
    <n v="10"/>
    <x v="9"/>
  </r>
  <r>
    <s v="01493"/>
    <x v="290"/>
    <x v="2"/>
    <x v="10"/>
    <x v="0"/>
    <x v="2"/>
    <x v="2"/>
    <x v="2"/>
    <n v="1"/>
    <n v="36.46"/>
    <n v="0.05"/>
    <n v="13.35"/>
    <n v="34.637"/>
    <n v="13.35"/>
    <n v="21.286999999999999"/>
    <n v="0.61457401045125148"/>
    <n v="2026"/>
    <s v="Q4"/>
    <n v="10"/>
    <x v="9"/>
  </r>
  <r>
    <s v="01967"/>
    <x v="290"/>
    <x v="1"/>
    <x v="14"/>
    <x v="0"/>
    <x v="0"/>
    <x v="3"/>
    <x v="19"/>
    <n v="2"/>
    <n v="125.91"/>
    <n v="0"/>
    <n v="61.95"/>
    <n v="251.82"/>
    <n v="123.9"/>
    <n v="127.91999999999999"/>
    <n v="0.50798189182749576"/>
    <n v="2026"/>
    <s v="Q4"/>
    <n v="10"/>
    <x v="9"/>
  </r>
  <r>
    <s v="02132"/>
    <x v="290"/>
    <x v="3"/>
    <x v="8"/>
    <x v="2"/>
    <x v="1"/>
    <x v="1"/>
    <x v="1"/>
    <n v="1"/>
    <n v="92.56"/>
    <n v="0.1"/>
    <n v="44.23"/>
    <n v="83.304000000000002"/>
    <n v="44.23"/>
    <n v="39.074000000000005"/>
    <n v="0.46905310669355621"/>
    <n v="2026"/>
    <s v="Q4"/>
    <n v="10"/>
    <x v="9"/>
  </r>
  <r>
    <s v="02882"/>
    <x v="290"/>
    <x v="3"/>
    <x v="8"/>
    <x v="3"/>
    <x v="1"/>
    <x v="1"/>
    <x v="17"/>
    <n v="4"/>
    <n v="70.02"/>
    <n v="0"/>
    <n v="32.86"/>
    <n v="280.08"/>
    <n v="131.44"/>
    <n v="148.63999999999999"/>
    <n v="0.53070551271065403"/>
    <n v="2026"/>
    <s v="Q4"/>
    <n v="10"/>
    <x v="9"/>
  </r>
  <r>
    <s v="03345"/>
    <x v="290"/>
    <x v="0"/>
    <x v="15"/>
    <x v="0"/>
    <x v="0"/>
    <x v="0"/>
    <x v="4"/>
    <n v="3"/>
    <n v="51.62"/>
    <n v="0.1"/>
    <n v="22.94"/>
    <n v="139.374"/>
    <n v="68.820000000000007"/>
    <n v="70.553999999999988"/>
    <n v="0.50622067243531788"/>
    <n v="2026"/>
    <s v="Q4"/>
    <n v="10"/>
    <x v="9"/>
  </r>
  <r>
    <s v="04089"/>
    <x v="290"/>
    <x v="2"/>
    <x v="2"/>
    <x v="0"/>
    <x v="1"/>
    <x v="3"/>
    <x v="7"/>
    <n v="1"/>
    <n v="196.39"/>
    <n v="0"/>
    <n v="104.66"/>
    <n v="196.39"/>
    <n v="104.66"/>
    <n v="91.72999999999999"/>
    <n v="0.46708080859514228"/>
    <n v="2026"/>
    <s v="Q4"/>
    <n v="10"/>
    <x v="9"/>
  </r>
  <r>
    <s v="04119"/>
    <x v="290"/>
    <x v="3"/>
    <x v="8"/>
    <x v="1"/>
    <x v="2"/>
    <x v="4"/>
    <x v="10"/>
    <n v="10"/>
    <n v="41.26"/>
    <n v="0.1"/>
    <n v="15.06"/>
    <n v="371.34"/>
    <n v="150.6"/>
    <n v="220.73999999999998"/>
    <n v="0.59444175149458711"/>
    <n v="2026"/>
    <s v="Q4"/>
    <n v="10"/>
    <x v="9"/>
  </r>
  <r>
    <s v="04968"/>
    <x v="290"/>
    <x v="2"/>
    <x v="3"/>
    <x v="3"/>
    <x v="1"/>
    <x v="2"/>
    <x v="2"/>
    <n v="1"/>
    <n v="35.549999999999997"/>
    <n v="0.05"/>
    <n v="13.44"/>
    <n v="33.772499999999994"/>
    <n v="13.44"/>
    <n v="20.332499999999996"/>
    <n v="0.60204308238951809"/>
    <n v="2026"/>
    <s v="Q4"/>
    <n v="10"/>
    <x v="9"/>
  </r>
  <r>
    <s v="05197"/>
    <x v="290"/>
    <x v="3"/>
    <x v="8"/>
    <x v="0"/>
    <x v="1"/>
    <x v="0"/>
    <x v="4"/>
    <n v="1"/>
    <n v="49.5"/>
    <n v="0"/>
    <n v="22.36"/>
    <n v="49.5"/>
    <n v="22.36"/>
    <n v="27.14"/>
    <n v="0.54828282828282826"/>
    <n v="2026"/>
    <s v="Q4"/>
    <n v="10"/>
    <x v="9"/>
  </r>
  <r>
    <s v="00066"/>
    <x v="291"/>
    <x v="0"/>
    <x v="15"/>
    <x v="0"/>
    <x v="2"/>
    <x v="3"/>
    <x v="13"/>
    <n v="1"/>
    <n v="80.58"/>
    <n v="0"/>
    <n v="40.43"/>
    <n v="80.58"/>
    <n v="40.43"/>
    <n v="40.15"/>
    <n v="0.49826259617771157"/>
    <n v="2026"/>
    <s v="Q4"/>
    <n v="10"/>
    <x v="9"/>
  </r>
  <r>
    <s v="00585"/>
    <x v="291"/>
    <x v="2"/>
    <x v="5"/>
    <x v="2"/>
    <x v="2"/>
    <x v="2"/>
    <x v="18"/>
    <n v="2"/>
    <n v="161.59"/>
    <n v="0.05"/>
    <n v="89.57"/>
    <n v="307.02100000000002"/>
    <n v="179.14"/>
    <n v="127.88100000000003"/>
    <n v="0.41652199686666391"/>
    <n v="2026"/>
    <s v="Q4"/>
    <n v="10"/>
    <x v="9"/>
  </r>
  <r>
    <s v="00856"/>
    <x v="291"/>
    <x v="3"/>
    <x v="8"/>
    <x v="0"/>
    <x v="2"/>
    <x v="3"/>
    <x v="13"/>
    <n v="1"/>
    <n v="80.319999999999993"/>
    <n v="0"/>
    <n v="39.729999999999997"/>
    <n v="80.319999999999993"/>
    <n v="39.729999999999997"/>
    <n v="40.589999999999996"/>
    <n v="0.50535358565737054"/>
    <n v="2026"/>
    <s v="Q4"/>
    <n v="10"/>
    <x v="9"/>
  </r>
  <r>
    <s v="01793"/>
    <x v="291"/>
    <x v="0"/>
    <x v="9"/>
    <x v="3"/>
    <x v="1"/>
    <x v="2"/>
    <x v="18"/>
    <n v="1"/>
    <n v="164.25"/>
    <n v="0"/>
    <n v="86.6"/>
    <n v="164.25"/>
    <n v="86.6"/>
    <n v="77.650000000000006"/>
    <n v="0.47275494672754947"/>
    <n v="2026"/>
    <s v="Q4"/>
    <n v="10"/>
    <x v="9"/>
  </r>
  <r>
    <s v="04763"/>
    <x v="291"/>
    <x v="3"/>
    <x v="8"/>
    <x v="3"/>
    <x v="1"/>
    <x v="0"/>
    <x v="8"/>
    <n v="6"/>
    <n v="101.6"/>
    <n v="0"/>
    <n v="50.17"/>
    <n v="609.59999999999991"/>
    <n v="301.02"/>
    <n v="308.57999999999993"/>
    <n v="0.50620078740157481"/>
    <n v="2026"/>
    <s v="Q4"/>
    <n v="10"/>
    <x v="9"/>
  </r>
  <r>
    <s v="01716"/>
    <x v="292"/>
    <x v="0"/>
    <x v="0"/>
    <x v="2"/>
    <x v="0"/>
    <x v="4"/>
    <x v="14"/>
    <n v="5"/>
    <n v="35.99"/>
    <n v="0"/>
    <n v="14.19"/>
    <n v="179.95000000000002"/>
    <n v="70.95"/>
    <n v="109.00000000000001"/>
    <n v="0.60572381217004723"/>
    <n v="2026"/>
    <s v="Q4"/>
    <n v="10"/>
    <x v="9"/>
  </r>
  <r>
    <s v="01759"/>
    <x v="292"/>
    <x v="3"/>
    <x v="8"/>
    <x v="0"/>
    <x v="0"/>
    <x v="4"/>
    <x v="14"/>
    <n v="2"/>
    <n v="36.57"/>
    <n v="0.1"/>
    <n v="13.79"/>
    <n v="65.826000000000008"/>
    <n v="27.58"/>
    <n v="38.246000000000009"/>
    <n v="0.58101661957281325"/>
    <n v="2026"/>
    <s v="Q4"/>
    <n v="10"/>
    <x v="9"/>
  </r>
  <r>
    <s v="01811"/>
    <x v="292"/>
    <x v="1"/>
    <x v="6"/>
    <x v="0"/>
    <x v="1"/>
    <x v="0"/>
    <x v="6"/>
    <n v="1"/>
    <n v="40.99"/>
    <n v="0.1"/>
    <n v="17.16"/>
    <n v="36.891000000000005"/>
    <n v="17.16"/>
    <n v="19.731000000000005"/>
    <n v="0.5348458973733432"/>
    <n v="2026"/>
    <s v="Q4"/>
    <n v="10"/>
    <x v="9"/>
  </r>
  <r>
    <s v="02918"/>
    <x v="292"/>
    <x v="3"/>
    <x v="8"/>
    <x v="2"/>
    <x v="0"/>
    <x v="3"/>
    <x v="13"/>
    <n v="3"/>
    <n v="80.47"/>
    <n v="0"/>
    <n v="40.090000000000003"/>
    <n v="241.41"/>
    <n v="120.27000000000001"/>
    <n v="121.13999999999999"/>
    <n v="0.50180191375667949"/>
    <n v="2026"/>
    <s v="Q4"/>
    <n v="10"/>
    <x v="9"/>
  </r>
  <r>
    <s v="04150"/>
    <x v="292"/>
    <x v="3"/>
    <x v="13"/>
    <x v="2"/>
    <x v="2"/>
    <x v="1"/>
    <x v="3"/>
    <n v="5"/>
    <n v="140.32"/>
    <n v="0"/>
    <n v="80.08"/>
    <n v="701.59999999999991"/>
    <n v="400.4"/>
    <n v="301.19999999999993"/>
    <n v="0.4293044469783352"/>
    <n v="2026"/>
    <s v="Q4"/>
    <n v="10"/>
    <x v="9"/>
  </r>
  <r>
    <s v="04830"/>
    <x v="292"/>
    <x v="1"/>
    <x v="11"/>
    <x v="0"/>
    <x v="1"/>
    <x v="4"/>
    <x v="12"/>
    <n v="3"/>
    <n v="125.93"/>
    <n v="0.1"/>
    <n v="68.45"/>
    <n v="340.01100000000002"/>
    <n v="205.35000000000002"/>
    <n v="134.661"/>
    <n v="0.39604895135745605"/>
    <n v="2026"/>
    <s v="Q4"/>
    <n v="10"/>
    <x v="9"/>
  </r>
  <r>
    <s v="04698"/>
    <x v="293"/>
    <x v="3"/>
    <x v="8"/>
    <x v="0"/>
    <x v="0"/>
    <x v="1"/>
    <x v="3"/>
    <n v="2"/>
    <n v="141.4"/>
    <n v="0.05"/>
    <n v="77.48"/>
    <n v="268.66000000000003"/>
    <n v="154.96"/>
    <n v="113.70000000000002"/>
    <n v="0.42321149408173903"/>
    <n v="2026"/>
    <s v="Q4"/>
    <n v="10"/>
    <x v="9"/>
  </r>
  <r>
    <s v="04846"/>
    <x v="293"/>
    <x v="0"/>
    <x v="0"/>
    <x v="1"/>
    <x v="2"/>
    <x v="0"/>
    <x v="4"/>
    <n v="8"/>
    <n v="51.91"/>
    <n v="0.05"/>
    <n v="22.99"/>
    <n v="394.51599999999996"/>
    <n v="183.92"/>
    <n v="210.59599999999998"/>
    <n v="0.53380851473704483"/>
    <n v="2026"/>
    <s v="Q4"/>
    <n v="10"/>
    <x v="9"/>
  </r>
  <r>
    <s v="05024"/>
    <x v="293"/>
    <x v="3"/>
    <x v="7"/>
    <x v="3"/>
    <x v="0"/>
    <x v="3"/>
    <x v="7"/>
    <n v="1"/>
    <n v="192.62"/>
    <n v="0"/>
    <n v="102.51"/>
    <n v="192.62"/>
    <n v="102.51"/>
    <n v="90.11"/>
    <n v="0.46781227286886096"/>
    <n v="2026"/>
    <s v="Q4"/>
    <n v="10"/>
    <x v="9"/>
  </r>
  <r>
    <s v="01157"/>
    <x v="294"/>
    <x v="3"/>
    <x v="4"/>
    <x v="0"/>
    <x v="1"/>
    <x v="0"/>
    <x v="4"/>
    <n v="1"/>
    <n v="51.25"/>
    <n v="0"/>
    <n v="22.58"/>
    <n v="51.25"/>
    <n v="22.58"/>
    <n v="28.67"/>
    <n v="0.55941463414634152"/>
    <n v="2026"/>
    <s v="Q4"/>
    <n v="10"/>
    <x v="9"/>
  </r>
  <r>
    <s v="01427"/>
    <x v="294"/>
    <x v="3"/>
    <x v="4"/>
    <x v="2"/>
    <x v="1"/>
    <x v="2"/>
    <x v="9"/>
    <n v="1"/>
    <n v="45.97"/>
    <n v="0.05"/>
    <n v="18.760000000000002"/>
    <n v="43.671499999999995"/>
    <n v="18.760000000000002"/>
    <n v="24.911499999999993"/>
    <n v="0.57042922729926826"/>
    <n v="2026"/>
    <s v="Q4"/>
    <n v="10"/>
    <x v="9"/>
  </r>
  <r>
    <s v="01622"/>
    <x v="294"/>
    <x v="2"/>
    <x v="2"/>
    <x v="3"/>
    <x v="0"/>
    <x v="3"/>
    <x v="19"/>
    <n v="1"/>
    <n v="123.29"/>
    <n v="0"/>
    <n v="59.48"/>
    <n v="123.29"/>
    <n v="59.48"/>
    <n v="63.810000000000009"/>
    <n v="0.51756022386243816"/>
    <n v="2026"/>
    <s v="Q4"/>
    <n v="10"/>
    <x v="9"/>
  </r>
  <r>
    <s v="01879"/>
    <x v="294"/>
    <x v="3"/>
    <x v="8"/>
    <x v="1"/>
    <x v="2"/>
    <x v="2"/>
    <x v="2"/>
    <n v="8"/>
    <n v="35.83"/>
    <n v="0.05"/>
    <n v="13.89"/>
    <n v="272.30799999999999"/>
    <n v="111.12"/>
    <n v="161.18799999999999"/>
    <n v="0.59193266448286497"/>
    <n v="2026"/>
    <s v="Q4"/>
    <n v="10"/>
    <x v="9"/>
  </r>
  <r>
    <s v="02483"/>
    <x v="294"/>
    <x v="0"/>
    <x v="0"/>
    <x v="0"/>
    <x v="1"/>
    <x v="3"/>
    <x v="13"/>
    <n v="1"/>
    <n v="80.56"/>
    <n v="0"/>
    <n v="39.53"/>
    <n v="80.56"/>
    <n v="39.53"/>
    <n v="41.03"/>
    <n v="0.5093098311817279"/>
    <n v="2026"/>
    <s v="Q4"/>
    <n v="10"/>
    <x v="9"/>
  </r>
  <r>
    <s v="04451"/>
    <x v="294"/>
    <x v="3"/>
    <x v="7"/>
    <x v="0"/>
    <x v="1"/>
    <x v="0"/>
    <x v="6"/>
    <n v="1"/>
    <n v="40.47"/>
    <n v="0.05"/>
    <n v="16.73"/>
    <n v="38.4465"/>
    <n v="16.73"/>
    <n v="21.7165"/>
    <n v="0.5648498562938109"/>
    <n v="2026"/>
    <s v="Q4"/>
    <n v="10"/>
    <x v="9"/>
  </r>
  <r>
    <s v="00093"/>
    <x v="295"/>
    <x v="1"/>
    <x v="12"/>
    <x v="1"/>
    <x v="2"/>
    <x v="2"/>
    <x v="15"/>
    <n v="15"/>
    <n v="133.52000000000001"/>
    <n v="0.2"/>
    <n v="66"/>
    <n v="1602.2400000000002"/>
    <n v="990"/>
    <n v="612.24000000000024"/>
    <n v="0.38211503894547644"/>
    <n v="2026"/>
    <s v="Q4"/>
    <n v="10"/>
    <x v="9"/>
  </r>
  <r>
    <s v="00265"/>
    <x v="295"/>
    <x v="1"/>
    <x v="6"/>
    <x v="0"/>
    <x v="0"/>
    <x v="0"/>
    <x v="0"/>
    <n v="1"/>
    <n v="82.28"/>
    <n v="0"/>
    <n v="42.08"/>
    <n v="82.28"/>
    <n v="42.08"/>
    <n v="40.200000000000003"/>
    <n v="0.48857559552746721"/>
    <n v="2026"/>
    <s v="Q4"/>
    <n v="10"/>
    <x v="9"/>
  </r>
  <r>
    <s v="00555"/>
    <x v="295"/>
    <x v="1"/>
    <x v="11"/>
    <x v="0"/>
    <x v="1"/>
    <x v="2"/>
    <x v="2"/>
    <n v="6"/>
    <n v="35.479999999999997"/>
    <n v="0"/>
    <n v="13.37"/>
    <n v="212.88"/>
    <n v="80.22"/>
    <n v="132.66"/>
    <n v="0.62316798196166856"/>
    <n v="2026"/>
    <s v="Q4"/>
    <n v="10"/>
    <x v="9"/>
  </r>
  <r>
    <s v="01993"/>
    <x v="295"/>
    <x v="2"/>
    <x v="3"/>
    <x v="2"/>
    <x v="1"/>
    <x v="1"/>
    <x v="11"/>
    <n v="1"/>
    <n v="152.38"/>
    <n v="0.15"/>
    <n v="78.92"/>
    <n v="129.523"/>
    <n v="78.92"/>
    <n v="50.602999999999994"/>
    <n v="0.39068736826663986"/>
    <n v="2026"/>
    <s v="Q4"/>
    <n v="10"/>
    <x v="9"/>
  </r>
  <r>
    <s v="03116"/>
    <x v="295"/>
    <x v="1"/>
    <x v="1"/>
    <x v="3"/>
    <x v="1"/>
    <x v="1"/>
    <x v="1"/>
    <n v="1"/>
    <n v="93.64"/>
    <n v="0"/>
    <n v="44.34"/>
    <n v="93.64"/>
    <n v="44.34"/>
    <n v="49.3"/>
    <n v="0.52648440837249033"/>
    <n v="2026"/>
    <s v="Q4"/>
    <n v="10"/>
    <x v="9"/>
  </r>
  <r>
    <s v="03631"/>
    <x v="295"/>
    <x v="3"/>
    <x v="7"/>
    <x v="2"/>
    <x v="0"/>
    <x v="4"/>
    <x v="12"/>
    <n v="1"/>
    <n v="123.6"/>
    <n v="0"/>
    <n v="67.3"/>
    <n v="123.6"/>
    <n v="67.3"/>
    <n v="56.3"/>
    <n v="0.45550161812297735"/>
    <n v="2026"/>
    <s v="Q4"/>
    <n v="10"/>
    <x v="9"/>
  </r>
  <r>
    <s v="04216"/>
    <x v="295"/>
    <x v="1"/>
    <x v="1"/>
    <x v="0"/>
    <x v="1"/>
    <x v="4"/>
    <x v="12"/>
    <n v="3"/>
    <n v="124.6"/>
    <n v="0.05"/>
    <n v="69.12"/>
    <n v="355.10999999999996"/>
    <n v="207.36"/>
    <n v="147.74999999999994"/>
    <n v="0.41606826053898782"/>
    <n v="2026"/>
    <s v="Q4"/>
    <n v="10"/>
    <x v="9"/>
  </r>
  <r>
    <s v="04956"/>
    <x v="295"/>
    <x v="3"/>
    <x v="13"/>
    <x v="2"/>
    <x v="2"/>
    <x v="1"/>
    <x v="11"/>
    <n v="2"/>
    <n v="151.66"/>
    <n v="0"/>
    <n v="77.17"/>
    <n v="303.32"/>
    <n v="154.34"/>
    <n v="148.97999999999999"/>
    <n v="0.49116444678886984"/>
    <n v="2026"/>
    <s v="Q4"/>
    <n v="10"/>
    <x v="9"/>
  </r>
  <r>
    <s v="00439"/>
    <x v="296"/>
    <x v="2"/>
    <x v="5"/>
    <x v="2"/>
    <x v="1"/>
    <x v="2"/>
    <x v="2"/>
    <n v="1"/>
    <n v="36.76"/>
    <n v="0"/>
    <n v="13.18"/>
    <n v="36.76"/>
    <n v="13.18"/>
    <n v="23.58"/>
    <n v="0.64145810663764957"/>
    <n v="2026"/>
    <s v="Q4"/>
    <n v="10"/>
    <x v="9"/>
  </r>
  <r>
    <s v="01076"/>
    <x v="296"/>
    <x v="0"/>
    <x v="9"/>
    <x v="3"/>
    <x v="0"/>
    <x v="3"/>
    <x v="7"/>
    <n v="1"/>
    <n v="195.67"/>
    <n v="0"/>
    <n v="105.88"/>
    <n v="195.67"/>
    <n v="105.88"/>
    <n v="89.789999999999992"/>
    <n v="0.45888485715745897"/>
    <n v="2026"/>
    <s v="Q4"/>
    <n v="10"/>
    <x v="9"/>
  </r>
  <r>
    <s v="01130"/>
    <x v="296"/>
    <x v="0"/>
    <x v="15"/>
    <x v="2"/>
    <x v="0"/>
    <x v="0"/>
    <x v="6"/>
    <n v="1"/>
    <n v="40.83"/>
    <n v="0.1"/>
    <n v="16.54"/>
    <n v="36.747"/>
    <n v="16.54"/>
    <n v="20.207000000000001"/>
    <n v="0.54989522954254766"/>
    <n v="2026"/>
    <s v="Q4"/>
    <n v="10"/>
    <x v="9"/>
  </r>
  <r>
    <s v="02820"/>
    <x v="296"/>
    <x v="3"/>
    <x v="7"/>
    <x v="1"/>
    <x v="2"/>
    <x v="1"/>
    <x v="17"/>
    <n v="6"/>
    <n v="72.73"/>
    <n v="0.05"/>
    <n v="32.700000000000003"/>
    <n v="414.56099999999998"/>
    <n v="196.20000000000002"/>
    <n v="218.36099999999996"/>
    <n v="0.52672827400551425"/>
    <n v="2026"/>
    <s v="Q4"/>
    <n v="10"/>
    <x v="9"/>
  </r>
  <r>
    <s v="04213"/>
    <x v="296"/>
    <x v="1"/>
    <x v="14"/>
    <x v="1"/>
    <x v="2"/>
    <x v="3"/>
    <x v="13"/>
    <n v="4"/>
    <n v="81.23"/>
    <n v="0.1"/>
    <n v="38.96"/>
    <n v="292.428"/>
    <n v="155.84"/>
    <n v="136.58799999999999"/>
    <n v="0.46708249552026482"/>
    <n v="2026"/>
    <s v="Q4"/>
    <n v="10"/>
    <x v="9"/>
  </r>
  <r>
    <s v="04375"/>
    <x v="296"/>
    <x v="1"/>
    <x v="1"/>
    <x v="0"/>
    <x v="2"/>
    <x v="2"/>
    <x v="9"/>
    <n v="1"/>
    <n v="46.38"/>
    <n v="0.15"/>
    <n v="17.87"/>
    <n v="39.423000000000002"/>
    <n v="17.87"/>
    <n v="21.553000000000001"/>
    <n v="0.54671131065621592"/>
    <n v="2026"/>
    <s v="Q4"/>
    <n v="10"/>
    <x v="9"/>
  </r>
  <r>
    <s v="05072"/>
    <x v="296"/>
    <x v="3"/>
    <x v="7"/>
    <x v="1"/>
    <x v="2"/>
    <x v="2"/>
    <x v="9"/>
    <n v="5"/>
    <n v="45.9"/>
    <n v="0.1"/>
    <n v="17.940000000000001"/>
    <n v="206.55"/>
    <n v="89.7"/>
    <n v="116.85000000000001"/>
    <n v="0.56572258533042852"/>
    <n v="2026"/>
    <s v="Q4"/>
    <n v="10"/>
    <x v="9"/>
  </r>
  <r>
    <s v="00310"/>
    <x v="297"/>
    <x v="1"/>
    <x v="12"/>
    <x v="0"/>
    <x v="2"/>
    <x v="1"/>
    <x v="3"/>
    <n v="5"/>
    <n v="144.04"/>
    <n v="0.1"/>
    <n v="78.069999999999993"/>
    <n v="648.17999999999995"/>
    <n v="390.34999999999997"/>
    <n v="257.83"/>
    <n v="0.39777530932765592"/>
    <n v="2026"/>
    <s v="Q4"/>
    <n v="10"/>
    <x v="9"/>
  </r>
  <r>
    <s v="00317"/>
    <x v="297"/>
    <x v="2"/>
    <x v="10"/>
    <x v="3"/>
    <x v="1"/>
    <x v="0"/>
    <x v="0"/>
    <n v="2"/>
    <n v="80.69"/>
    <n v="0.05"/>
    <n v="43.81"/>
    <n v="153.31099999999998"/>
    <n v="87.62"/>
    <n v="65.690999999999974"/>
    <n v="0.42848197454846676"/>
    <n v="2026"/>
    <s v="Q4"/>
    <n v="10"/>
    <x v="9"/>
  </r>
  <r>
    <s v="00684"/>
    <x v="297"/>
    <x v="3"/>
    <x v="4"/>
    <x v="0"/>
    <x v="2"/>
    <x v="3"/>
    <x v="7"/>
    <n v="1"/>
    <n v="191.91"/>
    <n v="0"/>
    <n v="101.89"/>
    <n v="191.91"/>
    <n v="101.89"/>
    <n v="90.02"/>
    <n v="0.46907404512531914"/>
    <n v="2026"/>
    <s v="Q4"/>
    <n v="10"/>
    <x v="9"/>
  </r>
  <r>
    <s v="01430"/>
    <x v="297"/>
    <x v="3"/>
    <x v="13"/>
    <x v="2"/>
    <x v="1"/>
    <x v="4"/>
    <x v="14"/>
    <n v="1"/>
    <n v="36.630000000000003"/>
    <n v="0.05"/>
    <n v="13.97"/>
    <n v="34.798500000000004"/>
    <n v="13.97"/>
    <n v="20.828500000000005"/>
    <n v="0.59854591433538806"/>
    <n v="2026"/>
    <s v="Q4"/>
    <n v="10"/>
    <x v="9"/>
  </r>
  <r>
    <s v="02049"/>
    <x v="297"/>
    <x v="3"/>
    <x v="4"/>
    <x v="1"/>
    <x v="2"/>
    <x v="2"/>
    <x v="2"/>
    <n v="6"/>
    <n v="35.380000000000003"/>
    <n v="0.05"/>
    <n v="13.9"/>
    <n v="201.66600000000003"/>
    <n v="83.4"/>
    <n v="118.26600000000002"/>
    <n v="0.58644491386748387"/>
    <n v="2026"/>
    <s v="Q4"/>
    <n v="10"/>
    <x v="9"/>
  </r>
  <r>
    <s v="02199"/>
    <x v="297"/>
    <x v="1"/>
    <x v="12"/>
    <x v="3"/>
    <x v="0"/>
    <x v="2"/>
    <x v="15"/>
    <n v="1"/>
    <n v="132.63"/>
    <n v="0.05"/>
    <n v="67.489999999999995"/>
    <n v="125.99849999999999"/>
    <n v="67.489999999999995"/>
    <n v="58.508499999999998"/>
    <n v="0.46435870268296847"/>
    <n v="2026"/>
    <s v="Q4"/>
    <n v="10"/>
    <x v="9"/>
  </r>
  <r>
    <s v="02954"/>
    <x v="297"/>
    <x v="3"/>
    <x v="4"/>
    <x v="0"/>
    <x v="1"/>
    <x v="1"/>
    <x v="17"/>
    <n v="1"/>
    <n v="71.17"/>
    <n v="0"/>
    <n v="32.57"/>
    <n v="71.17"/>
    <n v="32.57"/>
    <n v="38.6"/>
    <n v="0.54236335534635383"/>
    <n v="2026"/>
    <s v="Q4"/>
    <n v="10"/>
    <x v="9"/>
  </r>
  <r>
    <s v="03218"/>
    <x v="297"/>
    <x v="0"/>
    <x v="15"/>
    <x v="1"/>
    <x v="2"/>
    <x v="2"/>
    <x v="15"/>
    <n v="6"/>
    <n v="132.08000000000001"/>
    <n v="0.1"/>
    <n v="67.61"/>
    <n v="713.23200000000008"/>
    <n v="405.65999999999997"/>
    <n v="307.57200000000012"/>
    <n v="0.43123696076451995"/>
    <n v="2026"/>
    <s v="Q4"/>
    <n v="10"/>
    <x v="9"/>
  </r>
  <r>
    <s v="03965"/>
    <x v="297"/>
    <x v="1"/>
    <x v="11"/>
    <x v="2"/>
    <x v="0"/>
    <x v="3"/>
    <x v="13"/>
    <n v="3"/>
    <n v="82.75"/>
    <n v="0.05"/>
    <n v="38.53"/>
    <n v="235.83749999999998"/>
    <n v="115.59"/>
    <n v="120.24749999999997"/>
    <n v="0.50987438384480832"/>
    <n v="2026"/>
    <s v="Q4"/>
    <n v="10"/>
    <x v="9"/>
  </r>
  <r>
    <s v="02278"/>
    <x v="298"/>
    <x v="0"/>
    <x v="15"/>
    <x v="0"/>
    <x v="0"/>
    <x v="4"/>
    <x v="16"/>
    <n v="5"/>
    <n v="51.5"/>
    <n v="0.1"/>
    <n v="21.38"/>
    <n v="231.75"/>
    <n v="106.89999999999999"/>
    <n v="124.85000000000001"/>
    <n v="0.53872707659115426"/>
    <n v="2026"/>
    <s v="Q4"/>
    <n v="10"/>
    <x v="9"/>
  </r>
  <r>
    <s v="03132"/>
    <x v="298"/>
    <x v="2"/>
    <x v="5"/>
    <x v="0"/>
    <x v="1"/>
    <x v="1"/>
    <x v="3"/>
    <n v="3"/>
    <n v="140.49"/>
    <n v="0.05"/>
    <n v="77.45"/>
    <n v="400.3965"/>
    <n v="232.35000000000002"/>
    <n v="168.04649999999998"/>
    <n v="0.41970022215478903"/>
    <n v="2026"/>
    <s v="Q4"/>
    <n v="10"/>
    <x v="9"/>
  </r>
  <r>
    <s v="03144"/>
    <x v="298"/>
    <x v="2"/>
    <x v="2"/>
    <x v="3"/>
    <x v="1"/>
    <x v="4"/>
    <x v="14"/>
    <n v="4"/>
    <n v="36.200000000000003"/>
    <n v="0.15"/>
    <n v="13.53"/>
    <n v="123.08000000000001"/>
    <n v="54.12"/>
    <n v="68.960000000000008"/>
    <n v="0.56028599285017877"/>
    <n v="2026"/>
    <s v="Q4"/>
    <n v="10"/>
    <x v="9"/>
  </r>
  <r>
    <s v="03501"/>
    <x v="298"/>
    <x v="3"/>
    <x v="7"/>
    <x v="2"/>
    <x v="1"/>
    <x v="3"/>
    <x v="19"/>
    <n v="1"/>
    <n v="120.5"/>
    <n v="0.05"/>
    <n v="61.71"/>
    <n v="114.47499999999999"/>
    <n v="61.71"/>
    <n v="52.764999999999993"/>
    <n v="0.4609303341340904"/>
    <n v="2026"/>
    <s v="Q4"/>
    <n v="10"/>
    <x v="9"/>
  </r>
  <r>
    <s v="00458"/>
    <x v="299"/>
    <x v="2"/>
    <x v="2"/>
    <x v="2"/>
    <x v="2"/>
    <x v="0"/>
    <x v="8"/>
    <n v="1"/>
    <n v="102.44"/>
    <n v="0.05"/>
    <n v="49.14"/>
    <n v="97.317999999999998"/>
    <n v="49.14"/>
    <n v="48.177999999999997"/>
    <n v="0.49505744055570394"/>
    <n v="2026"/>
    <s v="Q4"/>
    <n v="10"/>
    <x v="9"/>
  </r>
  <r>
    <s v="01065"/>
    <x v="299"/>
    <x v="2"/>
    <x v="5"/>
    <x v="0"/>
    <x v="1"/>
    <x v="4"/>
    <x v="12"/>
    <n v="6"/>
    <n v="121.58"/>
    <n v="0.15"/>
    <n v="68.86"/>
    <n v="620.05799999999999"/>
    <n v="413.15999999999997"/>
    <n v="206.89800000000002"/>
    <n v="0.33367523683268346"/>
    <n v="2026"/>
    <s v="Q4"/>
    <n v="10"/>
    <x v="9"/>
  </r>
  <r>
    <s v="01707"/>
    <x v="299"/>
    <x v="2"/>
    <x v="16"/>
    <x v="0"/>
    <x v="1"/>
    <x v="2"/>
    <x v="2"/>
    <n v="2"/>
    <n v="35.36"/>
    <n v="0"/>
    <n v="13.33"/>
    <n v="70.72"/>
    <n v="26.66"/>
    <n v="44.06"/>
    <n v="0.62302036199095023"/>
    <n v="2026"/>
    <s v="Q4"/>
    <n v="10"/>
    <x v="9"/>
  </r>
  <r>
    <s v="01989"/>
    <x v="299"/>
    <x v="3"/>
    <x v="4"/>
    <x v="0"/>
    <x v="1"/>
    <x v="3"/>
    <x v="5"/>
    <n v="2"/>
    <n v="335.73"/>
    <n v="0"/>
    <n v="199.44"/>
    <n v="671.46"/>
    <n v="398.88"/>
    <n v="272.58000000000004"/>
    <n v="0.4059512107943884"/>
    <n v="2026"/>
    <s v="Q4"/>
    <n v="10"/>
    <x v="9"/>
  </r>
  <r>
    <s v="02852"/>
    <x v="299"/>
    <x v="1"/>
    <x v="12"/>
    <x v="1"/>
    <x v="2"/>
    <x v="1"/>
    <x v="3"/>
    <n v="3"/>
    <n v="141.96"/>
    <n v="0.1"/>
    <n v="77.42"/>
    <n v="383.29200000000003"/>
    <n v="232.26"/>
    <n v="151.03200000000004"/>
    <n v="0.39403900942362485"/>
    <n v="2026"/>
    <s v="Q4"/>
    <n v="10"/>
    <x v="9"/>
  </r>
  <r>
    <s v="04762"/>
    <x v="299"/>
    <x v="1"/>
    <x v="12"/>
    <x v="3"/>
    <x v="1"/>
    <x v="4"/>
    <x v="16"/>
    <n v="2"/>
    <n v="51.76"/>
    <n v="0"/>
    <n v="21.64"/>
    <n v="103.52"/>
    <n v="43.28"/>
    <n v="60.239999999999995"/>
    <n v="0.58191653786707875"/>
    <n v="2026"/>
    <s v="Q4"/>
    <n v="10"/>
    <x v="9"/>
  </r>
  <r>
    <s v="04997"/>
    <x v="299"/>
    <x v="3"/>
    <x v="7"/>
    <x v="0"/>
    <x v="0"/>
    <x v="3"/>
    <x v="7"/>
    <n v="3"/>
    <n v="194.09"/>
    <n v="0.1"/>
    <n v="105.84"/>
    <n v="524.04300000000001"/>
    <n v="317.52"/>
    <n v="206.52300000000002"/>
    <n v="0.39409552269565667"/>
    <n v="2026"/>
    <s v="Q4"/>
    <n v="10"/>
    <x v="9"/>
  </r>
  <r>
    <s v="01238"/>
    <x v="300"/>
    <x v="1"/>
    <x v="12"/>
    <x v="0"/>
    <x v="0"/>
    <x v="3"/>
    <x v="19"/>
    <n v="1"/>
    <n v="125.39"/>
    <n v="0.05"/>
    <n v="61.19"/>
    <n v="119.12049999999999"/>
    <n v="61.19"/>
    <n v="57.930499999999995"/>
    <n v="0.48631847582909743"/>
    <n v="2026"/>
    <s v="Q4"/>
    <n v="10"/>
    <x v="9"/>
  </r>
  <r>
    <s v="02622"/>
    <x v="300"/>
    <x v="0"/>
    <x v="15"/>
    <x v="3"/>
    <x v="1"/>
    <x v="3"/>
    <x v="13"/>
    <n v="3"/>
    <n v="83.73"/>
    <n v="0.15"/>
    <n v="39.43"/>
    <n v="213.51149999999998"/>
    <n v="118.28999999999999"/>
    <n v="95.221499999999992"/>
    <n v="0.44597831966896395"/>
    <n v="2026"/>
    <s v="Q4"/>
    <n v="10"/>
    <x v="9"/>
  </r>
  <r>
    <s v="03106"/>
    <x v="300"/>
    <x v="3"/>
    <x v="8"/>
    <x v="3"/>
    <x v="2"/>
    <x v="4"/>
    <x v="14"/>
    <n v="3"/>
    <n v="36.99"/>
    <n v="0.05"/>
    <n v="14.14"/>
    <n v="105.42149999999999"/>
    <n v="42.42"/>
    <n v="63.001499999999993"/>
    <n v="0.59761528720422297"/>
    <n v="2026"/>
    <s v="Q4"/>
    <n v="10"/>
    <x v="9"/>
  </r>
  <r>
    <s v="03274"/>
    <x v="300"/>
    <x v="3"/>
    <x v="7"/>
    <x v="3"/>
    <x v="1"/>
    <x v="4"/>
    <x v="10"/>
    <n v="1"/>
    <n v="39.42"/>
    <n v="0"/>
    <n v="14.58"/>
    <n v="39.42"/>
    <n v="14.58"/>
    <n v="24.840000000000003"/>
    <n v="0.63013698630136994"/>
    <n v="2026"/>
    <s v="Q4"/>
    <n v="10"/>
    <x v="9"/>
  </r>
  <r>
    <s v="03542"/>
    <x v="300"/>
    <x v="3"/>
    <x v="4"/>
    <x v="0"/>
    <x v="1"/>
    <x v="0"/>
    <x v="4"/>
    <n v="2"/>
    <n v="50.66"/>
    <n v="0"/>
    <n v="22.02"/>
    <n v="101.32"/>
    <n v="44.04"/>
    <n v="57.279999999999994"/>
    <n v="0.56533754441373862"/>
    <n v="2026"/>
    <s v="Q4"/>
    <n v="10"/>
    <x v="9"/>
  </r>
  <r>
    <s v="03704"/>
    <x v="300"/>
    <x v="1"/>
    <x v="12"/>
    <x v="0"/>
    <x v="0"/>
    <x v="1"/>
    <x v="17"/>
    <n v="4"/>
    <n v="71.959999999999994"/>
    <n v="0.1"/>
    <n v="31.51"/>
    <n v="259.05599999999998"/>
    <n v="126.04"/>
    <n v="133.01599999999996"/>
    <n v="0.51346427027360864"/>
    <n v="2026"/>
    <s v="Q4"/>
    <n v="10"/>
    <x v="9"/>
  </r>
  <r>
    <s v="04699"/>
    <x v="300"/>
    <x v="2"/>
    <x v="5"/>
    <x v="2"/>
    <x v="0"/>
    <x v="0"/>
    <x v="4"/>
    <n v="1"/>
    <n v="49.72"/>
    <n v="0.05"/>
    <n v="22.5"/>
    <n v="47.233999999999995"/>
    <n v="22.5"/>
    <n v="24.733999999999995"/>
    <n v="0.52364821950290041"/>
    <n v="2026"/>
    <s v="Q4"/>
    <n v="10"/>
    <x v="9"/>
  </r>
  <r>
    <s v="01226"/>
    <x v="301"/>
    <x v="0"/>
    <x v="0"/>
    <x v="3"/>
    <x v="0"/>
    <x v="2"/>
    <x v="2"/>
    <n v="1"/>
    <n v="36.58"/>
    <n v="0"/>
    <n v="13.5"/>
    <n v="36.58"/>
    <n v="13.5"/>
    <n v="23.08"/>
    <n v="0.63094587206123565"/>
    <n v="2026"/>
    <s v="Q4"/>
    <n v="10"/>
    <x v="9"/>
  </r>
  <r>
    <s v="01245"/>
    <x v="301"/>
    <x v="1"/>
    <x v="6"/>
    <x v="3"/>
    <x v="0"/>
    <x v="4"/>
    <x v="10"/>
    <n v="2"/>
    <n v="41.06"/>
    <n v="0.05"/>
    <n v="15.07"/>
    <n v="78.013999999999996"/>
    <n v="30.14"/>
    <n v="47.873999999999995"/>
    <n v="0.6136590868305688"/>
    <n v="2026"/>
    <s v="Q4"/>
    <n v="10"/>
    <x v="9"/>
  </r>
  <r>
    <s v="01477"/>
    <x v="301"/>
    <x v="1"/>
    <x v="14"/>
    <x v="3"/>
    <x v="0"/>
    <x v="3"/>
    <x v="19"/>
    <n v="1"/>
    <n v="121.78"/>
    <n v="0.15"/>
    <n v="61.55"/>
    <n v="103.51300000000001"/>
    <n v="61.55"/>
    <n v="41.963000000000008"/>
    <n v="0.40538869513974096"/>
    <n v="2026"/>
    <s v="Q4"/>
    <n v="10"/>
    <x v="9"/>
  </r>
  <r>
    <s v="01575"/>
    <x v="301"/>
    <x v="3"/>
    <x v="7"/>
    <x v="1"/>
    <x v="0"/>
    <x v="2"/>
    <x v="15"/>
    <n v="5"/>
    <n v="130.68"/>
    <n v="0.2"/>
    <n v="67.209999999999994"/>
    <n v="522.72000000000014"/>
    <n v="336.04999999999995"/>
    <n v="186.67000000000019"/>
    <n v="0.35711279461279488"/>
    <n v="2026"/>
    <s v="Q4"/>
    <n v="10"/>
    <x v="9"/>
  </r>
  <r>
    <s v="02830"/>
    <x v="301"/>
    <x v="2"/>
    <x v="2"/>
    <x v="0"/>
    <x v="1"/>
    <x v="2"/>
    <x v="18"/>
    <n v="1"/>
    <n v="161.94999999999999"/>
    <n v="0"/>
    <n v="86.61"/>
    <n v="161.94999999999999"/>
    <n v="86.61"/>
    <n v="75.339999999999989"/>
    <n v="0.46520531028095086"/>
    <n v="2026"/>
    <s v="Q4"/>
    <n v="10"/>
    <x v="9"/>
  </r>
  <r>
    <s v="02884"/>
    <x v="301"/>
    <x v="0"/>
    <x v="15"/>
    <x v="2"/>
    <x v="0"/>
    <x v="0"/>
    <x v="0"/>
    <n v="2"/>
    <n v="83.6"/>
    <n v="0"/>
    <n v="43.01"/>
    <n v="167.2"/>
    <n v="86.02"/>
    <n v="81.179999999999993"/>
    <n v="0.48552631578947369"/>
    <n v="2026"/>
    <s v="Q4"/>
    <n v="10"/>
    <x v="9"/>
  </r>
  <r>
    <s v="03093"/>
    <x v="301"/>
    <x v="3"/>
    <x v="4"/>
    <x v="1"/>
    <x v="2"/>
    <x v="3"/>
    <x v="7"/>
    <n v="3"/>
    <n v="194.19"/>
    <n v="0.15"/>
    <n v="104.22"/>
    <n v="495.18449999999996"/>
    <n v="312.65999999999997"/>
    <n v="182.52449999999999"/>
    <n v="0.36859897674503139"/>
    <n v="2026"/>
    <s v="Q4"/>
    <n v="10"/>
    <x v="9"/>
  </r>
  <r>
    <s v="03613"/>
    <x v="301"/>
    <x v="1"/>
    <x v="12"/>
    <x v="0"/>
    <x v="0"/>
    <x v="2"/>
    <x v="18"/>
    <n v="3"/>
    <n v="167.41"/>
    <n v="0"/>
    <n v="85.33"/>
    <n v="502.23"/>
    <n v="255.99"/>
    <n v="246.24"/>
    <n v="0.49029329191804549"/>
    <n v="2026"/>
    <s v="Q4"/>
    <n v="10"/>
    <x v="9"/>
  </r>
  <r>
    <s v="04496"/>
    <x v="301"/>
    <x v="3"/>
    <x v="8"/>
    <x v="0"/>
    <x v="0"/>
    <x v="4"/>
    <x v="10"/>
    <n v="2"/>
    <n v="40.83"/>
    <n v="0.1"/>
    <n v="14.91"/>
    <n v="73.494"/>
    <n v="29.82"/>
    <n v="43.673999999999999"/>
    <n v="0.59425259204833047"/>
    <n v="2026"/>
    <s v="Q4"/>
    <n v="10"/>
    <x v="9"/>
  </r>
  <r>
    <s v="05194"/>
    <x v="301"/>
    <x v="0"/>
    <x v="9"/>
    <x v="1"/>
    <x v="2"/>
    <x v="3"/>
    <x v="13"/>
    <n v="12"/>
    <n v="80.84"/>
    <n v="0.1"/>
    <n v="38.39"/>
    <n v="873.072"/>
    <n v="460.68"/>
    <n v="412.392"/>
    <n v="0.4723459233602727"/>
    <n v="2026"/>
    <s v="Q4"/>
    <n v="10"/>
    <x v="9"/>
  </r>
  <r>
    <s v="00339"/>
    <x v="302"/>
    <x v="3"/>
    <x v="13"/>
    <x v="0"/>
    <x v="0"/>
    <x v="0"/>
    <x v="6"/>
    <n v="1"/>
    <n v="39.65"/>
    <n v="0"/>
    <n v="16.38"/>
    <n v="39.65"/>
    <n v="16.38"/>
    <n v="23.27"/>
    <n v="0.58688524590163937"/>
    <n v="2026"/>
    <s v="Q4"/>
    <n v="10"/>
    <x v="9"/>
  </r>
  <r>
    <s v="01199"/>
    <x v="302"/>
    <x v="1"/>
    <x v="12"/>
    <x v="0"/>
    <x v="1"/>
    <x v="0"/>
    <x v="8"/>
    <n v="1"/>
    <n v="102.47"/>
    <n v="0.1"/>
    <n v="49.75"/>
    <n v="92.222999999999999"/>
    <n v="49.75"/>
    <n v="42.472999999999999"/>
    <n v="0.46054671828068922"/>
    <n v="2026"/>
    <s v="Q4"/>
    <n v="10"/>
    <x v="9"/>
  </r>
  <r>
    <s v="01253"/>
    <x v="302"/>
    <x v="3"/>
    <x v="13"/>
    <x v="2"/>
    <x v="2"/>
    <x v="4"/>
    <x v="10"/>
    <n v="2"/>
    <n v="40.43"/>
    <n v="0"/>
    <n v="14.88"/>
    <n v="80.86"/>
    <n v="29.76"/>
    <n v="51.099999999999994"/>
    <n v="0.63195646796932969"/>
    <n v="2026"/>
    <s v="Q4"/>
    <n v="10"/>
    <x v="9"/>
  </r>
  <r>
    <s v="01407"/>
    <x v="302"/>
    <x v="3"/>
    <x v="8"/>
    <x v="2"/>
    <x v="2"/>
    <x v="2"/>
    <x v="2"/>
    <n v="2"/>
    <n v="35.880000000000003"/>
    <n v="0.05"/>
    <n v="13.52"/>
    <n v="68.171999999999997"/>
    <n v="27.04"/>
    <n v="41.131999999999998"/>
    <n v="0.60335621662852779"/>
    <n v="2026"/>
    <s v="Q4"/>
    <n v="10"/>
    <x v="9"/>
  </r>
  <r>
    <s v="02532"/>
    <x v="302"/>
    <x v="0"/>
    <x v="15"/>
    <x v="3"/>
    <x v="1"/>
    <x v="0"/>
    <x v="0"/>
    <n v="1"/>
    <n v="80.400000000000006"/>
    <n v="0"/>
    <n v="43.34"/>
    <n v="80.400000000000006"/>
    <n v="43.34"/>
    <n v="37.06"/>
    <n v="0.46094527363184079"/>
    <n v="2026"/>
    <s v="Q4"/>
    <n v="10"/>
    <x v="9"/>
  </r>
  <r>
    <s v="00307"/>
    <x v="303"/>
    <x v="3"/>
    <x v="8"/>
    <x v="0"/>
    <x v="0"/>
    <x v="4"/>
    <x v="14"/>
    <n v="1"/>
    <n v="37.08"/>
    <n v="0"/>
    <n v="13.62"/>
    <n v="37.08"/>
    <n v="13.62"/>
    <n v="23.46"/>
    <n v="0.63268608414239491"/>
    <n v="2026"/>
    <s v="Q4"/>
    <n v="10"/>
    <x v="9"/>
  </r>
  <r>
    <s v="03257"/>
    <x v="303"/>
    <x v="3"/>
    <x v="4"/>
    <x v="2"/>
    <x v="1"/>
    <x v="2"/>
    <x v="18"/>
    <n v="6"/>
    <n v="165.92"/>
    <n v="0"/>
    <n v="87.55"/>
    <n v="995.52"/>
    <n v="525.29999999999995"/>
    <n v="470.22"/>
    <n v="0.4723360655737705"/>
    <n v="2026"/>
    <s v="Q4"/>
    <n v="10"/>
    <x v="9"/>
  </r>
  <r>
    <s v="03739"/>
    <x v="303"/>
    <x v="1"/>
    <x v="12"/>
    <x v="3"/>
    <x v="1"/>
    <x v="2"/>
    <x v="15"/>
    <n v="1"/>
    <n v="135.19"/>
    <n v="0"/>
    <n v="68.319999999999993"/>
    <n v="135.19"/>
    <n v="68.319999999999993"/>
    <n v="66.87"/>
    <n v="0.49463717730601381"/>
    <n v="2026"/>
    <s v="Q4"/>
    <n v="10"/>
    <x v="9"/>
  </r>
  <r>
    <s v="00077"/>
    <x v="304"/>
    <x v="1"/>
    <x v="11"/>
    <x v="0"/>
    <x v="1"/>
    <x v="2"/>
    <x v="15"/>
    <n v="2"/>
    <n v="133.96"/>
    <n v="0.1"/>
    <n v="65.44"/>
    <n v="241.12800000000001"/>
    <n v="130.88"/>
    <n v="110.24800000000002"/>
    <n v="0.4572177432732823"/>
    <n v="2026"/>
    <s v="Q4"/>
    <n v="11"/>
    <x v="10"/>
  </r>
  <r>
    <s v="00461"/>
    <x v="304"/>
    <x v="1"/>
    <x v="11"/>
    <x v="3"/>
    <x v="2"/>
    <x v="0"/>
    <x v="4"/>
    <n v="3"/>
    <n v="51.67"/>
    <n v="0.05"/>
    <n v="22.8"/>
    <n v="147.25949999999997"/>
    <n v="68.400000000000006"/>
    <n v="78.859499999999969"/>
    <n v="0.53551383781691497"/>
    <n v="2026"/>
    <s v="Q4"/>
    <n v="11"/>
    <x v="10"/>
  </r>
  <r>
    <s v="00732"/>
    <x v="304"/>
    <x v="1"/>
    <x v="1"/>
    <x v="3"/>
    <x v="0"/>
    <x v="1"/>
    <x v="11"/>
    <n v="1"/>
    <n v="150.46"/>
    <n v="0.15"/>
    <n v="78.39"/>
    <n v="127.89100000000001"/>
    <n v="78.39"/>
    <n v="49.501000000000005"/>
    <n v="0.38705616501552104"/>
    <n v="2026"/>
    <s v="Q4"/>
    <n v="11"/>
    <x v="10"/>
  </r>
  <r>
    <s v="00919"/>
    <x v="304"/>
    <x v="3"/>
    <x v="13"/>
    <x v="0"/>
    <x v="1"/>
    <x v="0"/>
    <x v="8"/>
    <n v="1"/>
    <n v="103.53"/>
    <n v="0.1"/>
    <n v="51.75"/>
    <n v="93.177000000000007"/>
    <n v="51.75"/>
    <n v="41.427000000000007"/>
    <n v="0.4446054283782479"/>
    <n v="2026"/>
    <s v="Q4"/>
    <n v="11"/>
    <x v="10"/>
  </r>
  <r>
    <s v="00949"/>
    <x v="304"/>
    <x v="2"/>
    <x v="2"/>
    <x v="0"/>
    <x v="0"/>
    <x v="0"/>
    <x v="8"/>
    <n v="4"/>
    <n v="103.33"/>
    <n v="0"/>
    <n v="49.15"/>
    <n v="413.32"/>
    <n v="196.6"/>
    <n v="216.72"/>
    <n v="0.5243394948224136"/>
    <n v="2026"/>
    <s v="Q4"/>
    <n v="11"/>
    <x v="10"/>
  </r>
  <r>
    <s v="01185"/>
    <x v="304"/>
    <x v="3"/>
    <x v="8"/>
    <x v="1"/>
    <x v="2"/>
    <x v="2"/>
    <x v="2"/>
    <n v="5"/>
    <n v="37.08"/>
    <n v="0.15"/>
    <n v="13.27"/>
    <n v="157.58999999999997"/>
    <n v="66.349999999999994"/>
    <n v="91.239999999999981"/>
    <n v="0.57897074687480166"/>
    <n v="2026"/>
    <s v="Q4"/>
    <n v="11"/>
    <x v="10"/>
  </r>
  <r>
    <s v="01248"/>
    <x v="304"/>
    <x v="0"/>
    <x v="0"/>
    <x v="1"/>
    <x v="2"/>
    <x v="2"/>
    <x v="15"/>
    <n v="5"/>
    <n v="132.33000000000001"/>
    <n v="0.2"/>
    <n v="65.2"/>
    <n v="529.32000000000005"/>
    <n v="326"/>
    <n v="203.32000000000005"/>
    <n v="0.3841154689034989"/>
    <n v="2026"/>
    <s v="Q4"/>
    <n v="11"/>
    <x v="10"/>
  </r>
  <r>
    <s v="02129"/>
    <x v="304"/>
    <x v="3"/>
    <x v="13"/>
    <x v="2"/>
    <x v="1"/>
    <x v="0"/>
    <x v="4"/>
    <n v="2"/>
    <n v="50.43"/>
    <n v="0"/>
    <n v="22.54"/>
    <n v="100.86"/>
    <n v="45.08"/>
    <n v="55.78"/>
    <n v="0.55304382312115807"/>
    <n v="2026"/>
    <s v="Q4"/>
    <n v="11"/>
    <x v="10"/>
  </r>
  <r>
    <s v="02850"/>
    <x v="304"/>
    <x v="2"/>
    <x v="2"/>
    <x v="1"/>
    <x v="0"/>
    <x v="4"/>
    <x v="16"/>
    <n v="3"/>
    <n v="50.05"/>
    <n v="0.15"/>
    <n v="22.36"/>
    <n v="127.62749999999998"/>
    <n v="67.08"/>
    <n v="60.547499999999985"/>
    <n v="0.47440794499618022"/>
    <n v="2026"/>
    <s v="Q4"/>
    <n v="11"/>
    <x v="10"/>
  </r>
  <r>
    <s v="03477"/>
    <x v="304"/>
    <x v="3"/>
    <x v="13"/>
    <x v="0"/>
    <x v="0"/>
    <x v="3"/>
    <x v="7"/>
    <n v="1"/>
    <n v="197.14"/>
    <n v="0.05"/>
    <n v="102.87"/>
    <n v="187.28299999999999"/>
    <n v="102.87"/>
    <n v="84.412999999999982"/>
    <n v="0.45072430492890431"/>
    <n v="2026"/>
    <s v="Q4"/>
    <n v="11"/>
    <x v="10"/>
  </r>
  <r>
    <s v="04673"/>
    <x v="304"/>
    <x v="0"/>
    <x v="0"/>
    <x v="1"/>
    <x v="2"/>
    <x v="1"/>
    <x v="17"/>
    <n v="5"/>
    <n v="72.13"/>
    <n v="0.1"/>
    <n v="31.41"/>
    <n v="324.58499999999998"/>
    <n v="157.05000000000001"/>
    <n v="167.53499999999997"/>
    <n v="0.51615139331762094"/>
    <n v="2026"/>
    <s v="Q4"/>
    <n v="11"/>
    <x v="10"/>
  </r>
  <r>
    <s v="04679"/>
    <x v="304"/>
    <x v="1"/>
    <x v="12"/>
    <x v="1"/>
    <x v="0"/>
    <x v="3"/>
    <x v="5"/>
    <n v="8"/>
    <n v="341.51"/>
    <n v="0.1"/>
    <n v="200.1"/>
    <n v="2458.8719999999998"/>
    <n v="1600.8"/>
    <n v="858.07199999999989"/>
    <n v="0.34896977150498276"/>
    <n v="2026"/>
    <s v="Q4"/>
    <n v="11"/>
    <x v="10"/>
  </r>
  <r>
    <s v="04809"/>
    <x v="304"/>
    <x v="1"/>
    <x v="11"/>
    <x v="0"/>
    <x v="1"/>
    <x v="2"/>
    <x v="2"/>
    <n v="1"/>
    <n v="36.47"/>
    <n v="0.05"/>
    <n v="13.88"/>
    <n v="34.646499999999996"/>
    <n v="13.88"/>
    <n v="20.766499999999994"/>
    <n v="0.59938233299178834"/>
    <n v="2026"/>
    <s v="Q4"/>
    <n v="11"/>
    <x v="10"/>
  </r>
  <r>
    <s v="04849"/>
    <x v="304"/>
    <x v="0"/>
    <x v="0"/>
    <x v="0"/>
    <x v="1"/>
    <x v="2"/>
    <x v="2"/>
    <n v="4"/>
    <n v="35.69"/>
    <n v="0.15"/>
    <n v="13.52"/>
    <n v="121.34599999999999"/>
    <n v="54.08"/>
    <n v="67.265999999999991"/>
    <n v="0.55433224004087478"/>
    <n v="2026"/>
    <s v="Q4"/>
    <n v="11"/>
    <x v="10"/>
  </r>
  <r>
    <s v="00436"/>
    <x v="305"/>
    <x v="2"/>
    <x v="10"/>
    <x v="0"/>
    <x v="1"/>
    <x v="2"/>
    <x v="2"/>
    <n v="2"/>
    <n v="35.340000000000003"/>
    <n v="0.1"/>
    <n v="13.82"/>
    <n v="63.612000000000009"/>
    <n v="27.64"/>
    <n v="35.972000000000008"/>
    <n v="0.56549078790165386"/>
    <n v="2026"/>
    <s v="Q4"/>
    <n v="11"/>
    <x v="10"/>
  </r>
  <r>
    <s v="00879"/>
    <x v="305"/>
    <x v="2"/>
    <x v="10"/>
    <x v="0"/>
    <x v="1"/>
    <x v="2"/>
    <x v="9"/>
    <n v="4"/>
    <n v="46.8"/>
    <n v="0.05"/>
    <n v="18.52"/>
    <n v="177.83999999999997"/>
    <n v="74.08"/>
    <n v="103.75999999999998"/>
    <n v="0.58344579397210972"/>
    <n v="2026"/>
    <s v="Q4"/>
    <n v="11"/>
    <x v="10"/>
  </r>
  <r>
    <s v="00955"/>
    <x v="305"/>
    <x v="3"/>
    <x v="13"/>
    <x v="2"/>
    <x v="1"/>
    <x v="3"/>
    <x v="7"/>
    <n v="1"/>
    <n v="198.34"/>
    <n v="0.05"/>
    <n v="103.2"/>
    <n v="188.423"/>
    <n v="103.2"/>
    <n v="85.222999999999999"/>
    <n v="0.45229616341954004"/>
    <n v="2026"/>
    <s v="Q4"/>
    <n v="11"/>
    <x v="10"/>
  </r>
  <r>
    <s v="01068"/>
    <x v="305"/>
    <x v="1"/>
    <x v="6"/>
    <x v="0"/>
    <x v="0"/>
    <x v="4"/>
    <x v="12"/>
    <n v="5"/>
    <n v="122.26"/>
    <n v="0.1"/>
    <n v="68.3"/>
    <n v="550.17000000000007"/>
    <n v="341.5"/>
    <n v="208.67000000000007"/>
    <n v="0.37928276714470083"/>
    <n v="2026"/>
    <s v="Q4"/>
    <n v="11"/>
    <x v="10"/>
  </r>
  <r>
    <s v="01733"/>
    <x v="305"/>
    <x v="0"/>
    <x v="9"/>
    <x v="1"/>
    <x v="0"/>
    <x v="1"/>
    <x v="17"/>
    <n v="3"/>
    <n v="71.12"/>
    <n v="0.15"/>
    <n v="33.090000000000003"/>
    <n v="181.35599999999999"/>
    <n v="99.27000000000001"/>
    <n v="82.085999999999984"/>
    <n v="0.45262356911268437"/>
    <n v="2026"/>
    <s v="Q4"/>
    <n v="11"/>
    <x v="10"/>
  </r>
  <r>
    <s v="03270"/>
    <x v="305"/>
    <x v="1"/>
    <x v="12"/>
    <x v="2"/>
    <x v="0"/>
    <x v="0"/>
    <x v="0"/>
    <n v="2"/>
    <n v="81.900000000000006"/>
    <n v="0.15"/>
    <n v="41.91"/>
    <n v="139.23000000000002"/>
    <n v="83.82"/>
    <n v="55.410000000000025"/>
    <n v="0.39797457444516282"/>
    <n v="2026"/>
    <s v="Q4"/>
    <n v="11"/>
    <x v="10"/>
  </r>
  <r>
    <s v="03484"/>
    <x v="305"/>
    <x v="2"/>
    <x v="2"/>
    <x v="3"/>
    <x v="0"/>
    <x v="2"/>
    <x v="18"/>
    <n v="4"/>
    <n v="165.12"/>
    <n v="0.05"/>
    <n v="89.65"/>
    <n v="627.45600000000002"/>
    <n v="358.6"/>
    <n v="268.85599999999999"/>
    <n v="0.42848582211342306"/>
    <n v="2026"/>
    <s v="Q4"/>
    <n v="11"/>
    <x v="10"/>
  </r>
  <r>
    <s v="03608"/>
    <x v="305"/>
    <x v="3"/>
    <x v="8"/>
    <x v="2"/>
    <x v="1"/>
    <x v="1"/>
    <x v="1"/>
    <n v="1"/>
    <n v="91.35"/>
    <n v="0"/>
    <n v="45.5"/>
    <n v="91.35"/>
    <n v="45.5"/>
    <n v="45.849999999999994"/>
    <n v="0.50191570881226055"/>
    <n v="2026"/>
    <s v="Q4"/>
    <n v="11"/>
    <x v="10"/>
  </r>
  <r>
    <s v="04036"/>
    <x v="305"/>
    <x v="2"/>
    <x v="3"/>
    <x v="0"/>
    <x v="2"/>
    <x v="4"/>
    <x v="14"/>
    <n v="1"/>
    <n v="36.96"/>
    <n v="0.1"/>
    <n v="14.18"/>
    <n v="33.264000000000003"/>
    <n v="14.18"/>
    <n v="19.084000000000003"/>
    <n v="0.57371332371332373"/>
    <n v="2026"/>
    <s v="Q4"/>
    <n v="11"/>
    <x v="10"/>
  </r>
  <r>
    <s v="00408"/>
    <x v="306"/>
    <x v="3"/>
    <x v="13"/>
    <x v="0"/>
    <x v="0"/>
    <x v="0"/>
    <x v="4"/>
    <n v="1"/>
    <n v="49.61"/>
    <n v="0"/>
    <n v="22.8"/>
    <n v="49.61"/>
    <n v="22.8"/>
    <n v="26.81"/>
    <n v="0.54041523886313236"/>
    <n v="2026"/>
    <s v="Q4"/>
    <n v="11"/>
    <x v="10"/>
  </r>
  <r>
    <s v="00939"/>
    <x v="306"/>
    <x v="1"/>
    <x v="11"/>
    <x v="2"/>
    <x v="0"/>
    <x v="0"/>
    <x v="4"/>
    <n v="1"/>
    <n v="49.76"/>
    <n v="0.1"/>
    <n v="21.94"/>
    <n v="44.783999999999999"/>
    <n v="21.94"/>
    <n v="22.843999999999998"/>
    <n v="0.51009289031797067"/>
    <n v="2026"/>
    <s v="Q4"/>
    <n v="11"/>
    <x v="10"/>
  </r>
  <r>
    <s v="01022"/>
    <x v="306"/>
    <x v="3"/>
    <x v="7"/>
    <x v="0"/>
    <x v="0"/>
    <x v="0"/>
    <x v="6"/>
    <n v="1"/>
    <n v="39.97"/>
    <n v="0.1"/>
    <n v="16.93"/>
    <n v="35.972999999999999"/>
    <n v="16.93"/>
    <n v="19.042999999999999"/>
    <n v="0.52936924915909156"/>
    <n v="2026"/>
    <s v="Q4"/>
    <n v="11"/>
    <x v="10"/>
  </r>
  <r>
    <s v="01997"/>
    <x v="306"/>
    <x v="1"/>
    <x v="12"/>
    <x v="3"/>
    <x v="0"/>
    <x v="3"/>
    <x v="5"/>
    <n v="2"/>
    <n v="335.46"/>
    <n v="0.1"/>
    <n v="199.87"/>
    <n v="603.82799999999997"/>
    <n v="399.74"/>
    <n v="204.08799999999997"/>
    <n v="0.33799028862523761"/>
    <n v="2026"/>
    <s v="Q4"/>
    <n v="11"/>
    <x v="10"/>
  </r>
  <r>
    <s v="03978"/>
    <x v="306"/>
    <x v="1"/>
    <x v="12"/>
    <x v="0"/>
    <x v="1"/>
    <x v="1"/>
    <x v="11"/>
    <n v="4"/>
    <n v="154.46"/>
    <n v="0.05"/>
    <n v="80.48"/>
    <n v="586.94799999999998"/>
    <n v="321.92"/>
    <n v="265.02799999999996"/>
    <n v="0.45153574081519993"/>
    <n v="2026"/>
    <s v="Q4"/>
    <n v="11"/>
    <x v="10"/>
  </r>
  <r>
    <s v="04715"/>
    <x v="306"/>
    <x v="0"/>
    <x v="0"/>
    <x v="1"/>
    <x v="2"/>
    <x v="4"/>
    <x v="10"/>
    <n v="10"/>
    <n v="39.869999999999997"/>
    <n v="0.15"/>
    <n v="14.31"/>
    <n v="338.89499999999998"/>
    <n v="143.1"/>
    <n v="195.79499999999999"/>
    <n v="0.57774531934670026"/>
    <n v="2026"/>
    <s v="Q4"/>
    <n v="11"/>
    <x v="10"/>
  </r>
  <r>
    <s v="00145"/>
    <x v="307"/>
    <x v="0"/>
    <x v="15"/>
    <x v="0"/>
    <x v="2"/>
    <x v="1"/>
    <x v="1"/>
    <n v="2"/>
    <n v="93.19"/>
    <n v="0.2"/>
    <n v="45.7"/>
    <n v="149.10400000000001"/>
    <n v="91.4"/>
    <n v="57.704000000000008"/>
    <n v="0.38700504345959869"/>
    <n v="2026"/>
    <s v="Q4"/>
    <n v="11"/>
    <x v="10"/>
  </r>
  <r>
    <s v="00465"/>
    <x v="307"/>
    <x v="1"/>
    <x v="12"/>
    <x v="0"/>
    <x v="0"/>
    <x v="4"/>
    <x v="10"/>
    <n v="3"/>
    <n v="41.29"/>
    <n v="0.05"/>
    <n v="14.43"/>
    <n v="117.6765"/>
    <n v="43.29"/>
    <n v="74.386500000000012"/>
    <n v="0.63212706020318421"/>
    <n v="2026"/>
    <s v="Q4"/>
    <n v="11"/>
    <x v="10"/>
  </r>
  <r>
    <s v="01449"/>
    <x v="307"/>
    <x v="3"/>
    <x v="8"/>
    <x v="0"/>
    <x v="0"/>
    <x v="0"/>
    <x v="4"/>
    <n v="1"/>
    <n v="50.76"/>
    <n v="0.1"/>
    <n v="22.72"/>
    <n v="45.683999999999997"/>
    <n v="22.72"/>
    <n v="22.963999999999999"/>
    <n v="0.50267051921898254"/>
    <n v="2026"/>
    <s v="Q4"/>
    <n v="11"/>
    <x v="10"/>
  </r>
  <r>
    <s v="01802"/>
    <x v="307"/>
    <x v="2"/>
    <x v="16"/>
    <x v="2"/>
    <x v="2"/>
    <x v="2"/>
    <x v="2"/>
    <n v="1"/>
    <n v="35.94"/>
    <n v="0.05"/>
    <n v="13.39"/>
    <n v="34.142999999999994"/>
    <n v="13.39"/>
    <n v="20.752999999999993"/>
    <n v="0.60782590867820629"/>
    <n v="2026"/>
    <s v="Q4"/>
    <n v="11"/>
    <x v="10"/>
  </r>
  <r>
    <s v="02645"/>
    <x v="307"/>
    <x v="0"/>
    <x v="15"/>
    <x v="2"/>
    <x v="1"/>
    <x v="1"/>
    <x v="17"/>
    <n v="4"/>
    <n v="70.010000000000005"/>
    <n v="0.05"/>
    <n v="31.43"/>
    <n v="266.03800000000001"/>
    <n v="125.72"/>
    <n v="140.31800000000001"/>
    <n v="0.52743593020545942"/>
    <n v="2026"/>
    <s v="Q4"/>
    <n v="11"/>
    <x v="10"/>
  </r>
  <r>
    <s v="03539"/>
    <x v="307"/>
    <x v="0"/>
    <x v="15"/>
    <x v="3"/>
    <x v="0"/>
    <x v="1"/>
    <x v="11"/>
    <n v="3"/>
    <n v="152.32"/>
    <n v="0.1"/>
    <n v="79.36"/>
    <n v="411.26400000000001"/>
    <n v="238.07999999999998"/>
    <n v="173.18400000000003"/>
    <n v="0.42110177404295057"/>
    <n v="2026"/>
    <s v="Q4"/>
    <n v="11"/>
    <x v="10"/>
  </r>
  <r>
    <s v="04309"/>
    <x v="307"/>
    <x v="3"/>
    <x v="8"/>
    <x v="0"/>
    <x v="2"/>
    <x v="0"/>
    <x v="4"/>
    <n v="1"/>
    <n v="50.32"/>
    <n v="0.05"/>
    <n v="22.46"/>
    <n v="47.803999999999995"/>
    <n v="22.46"/>
    <n v="25.343999999999994"/>
    <n v="0.53016483976236295"/>
    <n v="2026"/>
    <s v="Q4"/>
    <n v="11"/>
    <x v="10"/>
  </r>
  <r>
    <s v="04355"/>
    <x v="307"/>
    <x v="2"/>
    <x v="2"/>
    <x v="2"/>
    <x v="0"/>
    <x v="1"/>
    <x v="11"/>
    <n v="2"/>
    <n v="151.04"/>
    <n v="0.15"/>
    <n v="76.97"/>
    <n v="256.76799999999997"/>
    <n v="153.94"/>
    <n v="102.82799999999997"/>
    <n v="0.40047046360917243"/>
    <n v="2026"/>
    <s v="Q4"/>
    <n v="11"/>
    <x v="10"/>
  </r>
  <r>
    <s v="05052"/>
    <x v="307"/>
    <x v="0"/>
    <x v="15"/>
    <x v="3"/>
    <x v="0"/>
    <x v="0"/>
    <x v="6"/>
    <n v="3"/>
    <n v="41.12"/>
    <n v="0.1"/>
    <n v="16.670000000000002"/>
    <n v="111.02399999999999"/>
    <n v="50.010000000000005"/>
    <n v="61.013999999999982"/>
    <n v="0.54955685257241671"/>
    <n v="2026"/>
    <s v="Q4"/>
    <n v="11"/>
    <x v="10"/>
  </r>
  <r>
    <s v="00009"/>
    <x v="308"/>
    <x v="0"/>
    <x v="15"/>
    <x v="0"/>
    <x v="1"/>
    <x v="1"/>
    <x v="3"/>
    <n v="1"/>
    <n v="140.59"/>
    <n v="0.1"/>
    <n v="79.510000000000005"/>
    <n v="126.53100000000001"/>
    <n v="79.510000000000005"/>
    <n v="47.021000000000001"/>
    <n v="0.37161644182058151"/>
    <n v="2026"/>
    <s v="Q4"/>
    <n v="11"/>
    <x v="10"/>
  </r>
  <r>
    <s v="00703"/>
    <x v="308"/>
    <x v="1"/>
    <x v="14"/>
    <x v="0"/>
    <x v="0"/>
    <x v="2"/>
    <x v="18"/>
    <n v="2"/>
    <n v="160.68"/>
    <n v="0"/>
    <n v="89.49"/>
    <n v="321.36"/>
    <n v="178.98"/>
    <n v="142.38000000000002"/>
    <n v="0.4430545182972368"/>
    <n v="2026"/>
    <s v="Q4"/>
    <n v="11"/>
    <x v="10"/>
  </r>
  <r>
    <s v="01627"/>
    <x v="308"/>
    <x v="3"/>
    <x v="4"/>
    <x v="0"/>
    <x v="0"/>
    <x v="4"/>
    <x v="16"/>
    <n v="6"/>
    <n v="49.7"/>
    <n v="0"/>
    <n v="22.34"/>
    <n v="298.20000000000005"/>
    <n v="134.04"/>
    <n v="164.16000000000005"/>
    <n v="0.55050301810865199"/>
    <n v="2026"/>
    <s v="Q4"/>
    <n v="11"/>
    <x v="10"/>
  </r>
  <r>
    <s v="01760"/>
    <x v="308"/>
    <x v="1"/>
    <x v="11"/>
    <x v="2"/>
    <x v="0"/>
    <x v="0"/>
    <x v="0"/>
    <n v="3"/>
    <n v="80.400000000000006"/>
    <n v="0.05"/>
    <n v="42.82"/>
    <n v="229.14000000000001"/>
    <n v="128.46"/>
    <n v="100.68"/>
    <n v="0.43938203718250851"/>
    <n v="2026"/>
    <s v="Q4"/>
    <n v="11"/>
    <x v="10"/>
  </r>
  <r>
    <s v="02268"/>
    <x v="308"/>
    <x v="1"/>
    <x v="1"/>
    <x v="2"/>
    <x v="1"/>
    <x v="1"/>
    <x v="11"/>
    <n v="4"/>
    <n v="151.38999999999999"/>
    <n v="0.05"/>
    <n v="80.66"/>
    <n v="575.28199999999993"/>
    <n v="322.64"/>
    <n v="252.64199999999994"/>
    <n v="0.43916201097896329"/>
    <n v="2026"/>
    <s v="Q4"/>
    <n v="11"/>
    <x v="10"/>
  </r>
  <r>
    <s v="02636"/>
    <x v="308"/>
    <x v="1"/>
    <x v="14"/>
    <x v="2"/>
    <x v="2"/>
    <x v="2"/>
    <x v="9"/>
    <n v="2"/>
    <n v="45.44"/>
    <n v="0.05"/>
    <n v="18.2"/>
    <n v="86.335999999999999"/>
    <n v="36.4"/>
    <n v="49.936"/>
    <n v="0.57839140103780584"/>
    <n v="2026"/>
    <s v="Q4"/>
    <n v="11"/>
    <x v="10"/>
  </r>
  <r>
    <s v="03255"/>
    <x v="308"/>
    <x v="3"/>
    <x v="13"/>
    <x v="0"/>
    <x v="1"/>
    <x v="1"/>
    <x v="17"/>
    <n v="2"/>
    <n v="70.790000000000006"/>
    <n v="0.15"/>
    <n v="33.32"/>
    <n v="120.343"/>
    <n v="66.64"/>
    <n v="53.703000000000003"/>
    <n v="0.44624947026416162"/>
    <n v="2026"/>
    <s v="Q4"/>
    <n v="11"/>
    <x v="10"/>
  </r>
  <r>
    <s v="04326"/>
    <x v="308"/>
    <x v="2"/>
    <x v="5"/>
    <x v="2"/>
    <x v="0"/>
    <x v="2"/>
    <x v="2"/>
    <n v="1"/>
    <n v="35.630000000000003"/>
    <n v="0"/>
    <n v="13.47"/>
    <n v="35.630000000000003"/>
    <n v="13.47"/>
    <n v="22.160000000000004"/>
    <n v="0.62194779680044909"/>
    <n v="2026"/>
    <s v="Q4"/>
    <n v="11"/>
    <x v="10"/>
  </r>
  <r>
    <s v="04346"/>
    <x v="308"/>
    <x v="0"/>
    <x v="15"/>
    <x v="0"/>
    <x v="2"/>
    <x v="1"/>
    <x v="17"/>
    <n v="3"/>
    <n v="73.010000000000005"/>
    <n v="0.15"/>
    <n v="32.49"/>
    <n v="186.17550000000003"/>
    <n v="97.47"/>
    <n v="88.705500000000029"/>
    <n v="0.47646172562984934"/>
    <n v="2026"/>
    <s v="Q4"/>
    <n v="11"/>
    <x v="10"/>
  </r>
  <r>
    <s v="00266"/>
    <x v="309"/>
    <x v="1"/>
    <x v="1"/>
    <x v="3"/>
    <x v="2"/>
    <x v="1"/>
    <x v="1"/>
    <n v="1"/>
    <n v="93.48"/>
    <n v="0.05"/>
    <n v="46.34"/>
    <n v="88.805999999999997"/>
    <n v="46.34"/>
    <n v="42.465999999999994"/>
    <n v="0.47818841069297113"/>
    <n v="2026"/>
    <s v="Q4"/>
    <n v="11"/>
    <x v="10"/>
  </r>
  <r>
    <s v="00274"/>
    <x v="309"/>
    <x v="1"/>
    <x v="1"/>
    <x v="0"/>
    <x v="2"/>
    <x v="0"/>
    <x v="0"/>
    <n v="1"/>
    <n v="82.89"/>
    <n v="0"/>
    <n v="41.44"/>
    <n v="82.89"/>
    <n v="41.44"/>
    <n v="41.45"/>
    <n v="0.50006032090722652"/>
    <n v="2026"/>
    <s v="Q4"/>
    <n v="11"/>
    <x v="10"/>
  </r>
  <r>
    <s v="01135"/>
    <x v="309"/>
    <x v="3"/>
    <x v="7"/>
    <x v="0"/>
    <x v="1"/>
    <x v="2"/>
    <x v="2"/>
    <n v="2"/>
    <n v="35.71"/>
    <n v="0.2"/>
    <n v="13.48"/>
    <n v="57.136000000000003"/>
    <n v="26.96"/>
    <n v="30.176000000000002"/>
    <n v="0.52814337720526461"/>
    <n v="2026"/>
    <s v="Q4"/>
    <n v="11"/>
    <x v="10"/>
  </r>
  <r>
    <s v="02166"/>
    <x v="309"/>
    <x v="3"/>
    <x v="13"/>
    <x v="2"/>
    <x v="1"/>
    <x v="4"/>
    <x v="10"/>
    <n v="1"/>
    <n v="40.380000000000003"/>
    <n v="0.15"/>
    <n v="14.53"/>
    <n v="34.323"/>
    <n v="14.53"/>
    <n v="19.792999999999999"/>
    <n v="0.57666870611543275"/>
    <n v="2026"/>
    <s v="Q4"/>
    <n v="11"/>
    <x v="10"/>
  </r>
  <r>
    <s v="03620"/>
    <x v="309"/>
    <x v="1"/>
    <x v="12"/>
    <x v="3"/>
    <x v="1"/>
    <x v="1"/>
    <x v="3"/>
    <n v="1"/>
    <n v="142"/>
    <n v="0.05"/>
    <n v="81.099999999999994"/>
    <n v="134.9"/>
    <n v="81.099999999999994"/>
    <n v="53.800000000000011"/>
    <n v="0.39881393624907346"/>
    <n v="2026"/>
    <s v="Q4"/>
    <n v="11"/>
    <x v="10"/>
  </r>
  <r>
    <s v="03986"/>
    <x v="309"/>
    <x v="0"/>
    <x v="15"/>
    <x v="3"/>
    <x v="1"/>
    <x v="2"/>
    <x v="2"/>
    <n v="2"/>
    <n v="36.29"/>
    <n v="0.15"/>
    <n v="13.93"/>
    <n v="61.692999999999998"/>
    <n v="27.86"/>
    <n v="33.832999999999998"/>
    <n v="0.54840905775371596"/>
    <n v="2026"/>
    <s v="Q4"/>
    <n v="11"/>
    <x v="10"/>
  </r>
  <r>
    <s v="04384"/>
    <x v="309"/>
    <x v="3"/>
    <x v="8"/>
    <x v="0"/>
    <x v="1"/>
    <x v="3"/>
    <x v="19"/>
    <n v="1"/>
    <n v="121.66"/>
    <n v="0"/>
    <n v="61.66"/>
    <n v="121.66"/>
    <n v="61.66"/>
    <n v="60"/>
    <n v="0.49317770836758179"/>
    <n v="2026"/>
    <s v="Q4"/>
    <n v="11"/>
    <x v="10"/>
  </r>
  <r>
    <s v="04565"/>
    <x v="309"/>
    <x v="1"/>
    <x v="14"/>
    <x v="0"/>
    <x v="0"/>
    <x v="3"/>
    <x v="19"/>
    <n v="3"/>
    <n v="124.65"/>
    <n v="0.05"/>
    <n v="62.27"/>
    <n v="355.25250000000005"/>
    <n v="186.81"/>
    <n v="168.44250000000005"/>
    <n v="0.47414866890451163"/>
    <n v="2026"/>
    <s v="Q4"/>
    <n v="11"/>
    <x v="10"/>
  </r>
  <r>
    <s v="04634"/>
    <x v="309"/>
    <x v="0"/>
    <x v="15"/>
    <x v="0"/>
    <x v="1"/>
    <x v="0"/>
    <x v="0"/>
    <n v="2"/>
    <n v="80.61"/>
    <n v="0"/>
    <n v="43.72"/>
    <n v="161.22"/>
    <n v="87.44"/>
    <n v="73.78"/>
    <n v="0.45763552909068356"/>
    <n v="2026"/>
    <s v="Q4"/>
    <n v="11"/>
    <x v="10"/>
  </r>
  <r>
    <s v="00104"/>
    <x v="310"/>
    <x v="1"/>
    <x v="11"/>
    <x v="0"/>
    <x v="1"/>
    <x v="1"/>
    <x v="11"/>
    <n v="1"/>
    <n v="153.96"/>
    <n v="0"/>
    <n v="80.62"/>
    <n v="153.96"/>
    <n v="80.62"/>
    <n v="73.34"/>
    <n v="0.47635749545336453"/>
    <n v="2026"/>
    <s v="Q4"/>
    <n v="11"/>
    <x v="10"/>
  </r>
  <r>
    <s v="00181"/>
    <x v="310"/>
    <x v="1"/>
    <x v="1"/>
    <x v="2"/>
    <x v="0"/>
    <x v="2"/>
    <x v="2"/>
    <n v="1"/>
    <n v="35.58"/>
    <n v="0"/>
    <n v="13.4"/>
    <n v="35.58"/>
    <n v="13.4"/>
    <n v="22.18"/>
    <n v="0.62338392355255767"/>
    <n v="2026"/>
    <s v="Q4"/>
    <n v="11"/>
    <x v="10"/>
  </r>
  <r>
    <s v="00823"/>
    <x v="310"/>
    <x v="0"/>
    <x v="0"/>
    <x v="3"/>
    <x v="1"/>
    <x v="4"/>
    <x v="14"/>
    <n v="5"/>
    <n v="36.369999999999997"/>
    <n v="0.15"/>
    <n v="13.65"/>
    <n v="154.57249999999999"/>
    <n v="68.25"/>
    <n v="86.322499999999991"/>
    <n v="0.55845962250723769"/>
    <n v="2026"/>
    <s v="Q4"/>
    <n v="11"/>
    <x v="10"/>
  </r>
  <r>
    <s v="01730"/>
    <x v="310"/>
    <x v="3"/>
    <x v="4"/>
    <x v="3"/>
    <x v="0"/>
    <x v="1"/>
    <x v="11"/>
    <n v="2"/>
    <n v="151.55000000000001"/>
    <n v="0.1"/>
    <n v="80.48"/>
    <n v="272.79000000000002"/>
    <n v="160.96"/>
    <n v="111.83000000000001"/>
    <n v="0.40994904505297114"/>
    <n v="2026"/>
    <s v="Q4"/>
    <n v="11"/>
    <x v="10"/>
  </r>
  <r>
    <s v="02710"/>
    <x v="310"/>
    <x v="0"/>
    <x v="9"/>
    <x v="2"/>
    <x v="1"/>
    <x v="3"/>
    <x v="13"/>
    <n v="2"/>
    <n v="80.67"/>
    <n v="0"/>
    <n v="40.5"/>
    <n v="161.34"/>
    <n v="81"/>
    <n v="80.34"/>
    <n v="0.49795462997396805"/>
    <n v="2026"/>
    <s v="Q4"/>
    <n v="11"/>
    <x v="10"/>
  </r>
  <r>
    <s v="03018"/>
    <x v="310"/>
    <x v="3"/>
    <x v="7"/>
    <x v="1"/>
    <x v="2"/>
    <x v="0"/>
    <x v="0"/>
    <n v="10"/>
    <n v="81.48"/>
    <n v="0.05"/>
    <n v="43.7"/>
    <n v="774.06000000000006"/>
    <n v="437"/>
    <n v="337.06000000000006"/>
    <n v="0.43544428080510561"/>
    <n v="2026"/>
    <s v="Q4"/>
    <n v="11"/>
    <x v="10"/>
  </r>
  <r>
    <s v="03735"/>
    <x v="310"/>
    <x v="3"/>
    <x v="8"/>
    <x v="2"/>
    <x v="0"/>
    <x v="2"/>
    <x v="18"/>
    <n v="2"/>
    <n v="163.58000000000001"/>
    <n v="0.1"/>
    <n v="88.14"/>
    <n v="294.44400000000002"/>
    <n v="176.28"/>
    <n v="118.16400000000002"/>
    <n v="0.40131230386762851"/>
    <n v="2026"/>
    <s v="Q4"/>
    <n v="11"/>
    <x v="10"/>
  </r>
  <r>
    <s v="04460"/>
    <x v="310"/>
    <x v="0"/>
    <x v="9"/>
    <x v="2"/>
    <x v="0"/>
    <x v="1"/>
    <x v="17"/>
    <n v="2"/>
    <n v="71.88"/>
    <n v="0.15"/>
    <n v="31.65"/>
    <n v="122.19599999999998"/>
    <n v="63.3"/>
    <n v="58.895999999999987"/>
    <n v="0.48197977020524396"/>
    <n v="2026"/>
    <s v="Q4"/>
    <n v="11"/>
    <x v="10"/>
  </r>
  <r>
    <s v="00319"/>
    <x v="311"/>
    <x v="3"/>
    <x v="8"/>
    <x v="0"/>
    <x v="0"/>
    <x v="2"/>
    <x v="2"/>
    <n v="2"/>
    <n v="36.299999999999997"/>
    <n v="0.15"/>
    <n v="13.38"/>
    <n v="61.709999999999994"/>
    <n v="26.76"/>
    <n v="34.949999999999989"/>
    <n v="0.56635877491492448"/>
    <n v="2026"/>
    <s v="Q4"/>
    <n v="11"/>
    <x v="10"/>
  </r>
  <r>
    <s v="00595"/>
    <x v="311"/>
    <x v="1"/>
    <x v="12"/>
    <x v="0"/>
    <x v="1"/>
    <x v="4"/>
    <x v="14"/>
    <n v="2"/>
    <n v="36.159999999999997"/>
    <n v="0.1"/>
    <n v="13.79"/>
    <n v="65.087999999999994"/>
    <n v="27.58"/>
    <n v="37.507999999999996"/>
    <n v="0.57626597836774829"/>
    <n v="2026"/>
    <s v="Q4"/>
    <n v="11"/>
    <x v="10"/>
  </r>
  <r>
    <s v="01623"/>
    <x v="311"/>
    <x v="2"/>
    <x v="5"/>
    <x v="0"/>
    <x v="0"/>
    <x v="2"/>
    <x v="2"/>
    <n v="2"/>
    <n v="35.49"/>
    <n v="0.1"/>
    <n v="13.78"/>
    <n v="63.882000000000005"/>
    <n v="27.56"/>
    <n v="36.322000000000003"/>
    <n v="0.56857956857956859"/>
    <n v="2026"/>
    <s v="Q4"/>
    <n v="11"/>
    <x v="10"/>
  </r>
  <r>
    <s v="02638"/>
    <x v="311"/>
    <x v="0"/>
    <x v="9"/>
    <x v="0"/>
    <x v="1"/>
    <x v="1"/>
    <x v="17"/>
    <n v="1"/>
    <n v="69.760000000000005"/>
    <n v="0.15"/>
    <n v="32.39"/>
    <n v="59.295999999999999"/>
    <n v="32.39"/>
    <n v="26.905999999999999"/>
    <n v="0.45375742039935241"/>
    <n v="2026"/>
    <s v="Q4"/>
    <n v="11"/>
    <x v="10"/>
  </r>
  <r>
    <s v="02666"/>
    <x v="311"/>
    <x v="1"/>
    <x v="12"/>
    <x v="2"/>
    <x v="2"/>
    <x v="3"/>
    <x v="13"/>
    <n v="6"/>
    <n v="81.37"/>
    <n v="0"/>
    <n v="39.5"/>
    <n v="488.22"/>
    <n v="237"/>
    <n v="251.22000000000003"/>
    <n v="0.5145631067961165"/>
    <n v="2026"/>
    <s v="Q4"/>
    <n v="11"/>
    <x v="10"/>
  </r>
  <r>
    <s v="03505"/>
    <x v="311"/>
    <x v="1"/>
    <x v="12"/>
    <x v="1"/>
    <x v="0"/>
    <x v="0"/>
    <x v="0"/>
    <n v="5"/>
    <n v="82.82"/>
    <n v="0.15"/>
    <n v="43.8"/>
    <n v="351.98499999999996"/>
    <n v="219"/>
    <n v="132.98499999999996"/>
    <n v="0.37781439549980816"/>
    <n v="2026"/>
    <s v="Q4"/>
    <n v="11"/>
    <x v="10"/>
  </r>
  <r>
    <s v="03626"/>
    <x v="311"/>
    <x v="3"/>
    <x v="13"/>
    <x v="1"/>
    <x v="2"/>
    <x v="0"/>
    <x v="4"/>
    <n v="15"/>
    <n v="51.05"/>
    <n v="0.1"/>
    <n v="21.95"/>
    <n v="689.17500000000007"/>
    <n v="329.25"/>
    <n v="359.92500000000007"/>
    <n v="0.52225486995320491"/>
    <n v="2026"/>
    <s v="Q4"/>
    <n v="11"/>
    <x v="10"/>
  </r>
  <r>
    <s v="03801"/>
    <x v="311"/>
    <x v="0"/>
    <x v="15"/>
    <x v="0"/>
    <x v="0"/>
    <x v="0"/>
    <x v="8"/>
    <n v="3"/>
    <n v="101.68"/>
    <n v="0.1"/>
    <n v="51.9"/>
    <n v="274.536"/>
    <n v="155.69999999999999"/>
    <n v="118.83600000000001"/>
    <n v="0.43286126409651199"/>
    <n v="2026"/>
    <s v="Q4"/>
    <n v="11"/>
    <x v="10"/>
  </r>
  <r>
    <s v="04685"/>
    <x v="311"/>
    <x v="3"/>
    <x v="13"/>
    <x v="1"/>
    <x v="2"/>
    <x v="3"/>
    <x v="13"/>
    <n v="6"/>
    <n v="80.83"/>
    <n v="0.15"/>
    <n v="39.32"/>
    <n v="412.233"/>
    <n v="235.92000000000002"/>
    <n v="176.31299999999999"/>
    <n v="0.42770229457612563"/>
    <n v="2026"/>
    <s v="Q4"/>
    <n v="11"/>
    <x v="10"/>
  </r>
  <r>
    <s v="04843"/>
    <x v="311"/>
    <x v="1"/>
    <x v="12"/>
    <x v="0"/>
    <x v="1"/>
    <x v="3"/>
    <x v="19"/>
    <n v="6"/>
    <n v="123.67"/>
    <n v="0.15"/>
    <n v="60.55"/>
    <n v="630.71699999999998"/>
    <n v="363.29999999999995"/>
    <n v="267.41700000000003"/>
    <n v="0.42398888883603902"/>
    <n v="2026"/>
    <s v="Q4"/>
    <n v="11"/>
    <x v="10"/>
  </r>
  <r>
    <s v="04890"/>
    <x v="311"/>
    <x v="0"/>
    <x v="15"/>
    <x v="0"/>
    <x v="1"/>
    <x v="1"/>
    <x v="1"/>
    <n v="2"/>
    <n v="93.16"/>
    <n v="0.1"/>
    <n v="44.19"/>
    <n v="167.68799999999999"/>
    <n v="88.38"/>
    <n v="79.307999999999993"/>
    <n v="0.47294976384714471"/>
    <n v="2026"/>
    <s v="Q4"/>
    <n v="11"/>
    <x v="10"/>
  </r>
  <r>
    <s v="04913"/>
    <x v="311"/>
    <x v="2"/>
    <x v="2"/>
    <x v="3"/>
    <x v="1"/>
    <x v="0"/>
    <x v="0"/>
    <n v="1"/>
    <n v="83.79"/>
    <n v="0.1"/>
    <n v="42.8"/>
    <n v="75.411000000000001"/>
    <n v="42.8"/>
    <n v="32.611000000000004"/>
    <n v="0.43244354271923197"/>
    <n v="2026"/>
    <s v="Q4"/>
    <n v="11"/>
    <x v="10"/>
  </r>
  <r>
    <s v="05079"/>
    <x v="311"/>
    <x v="2"/>
    <x v="16"/>
    <x v="0"/>
    <x v="1"/>
    <x v="4"/>
    <x v="12"/>
    <n v="1"/>
    <n v="120.98"/>
    <n v="0.1"/>
    <n v="70.59"/>
    <n v="108.88200000000001"/>
    <n v="70.59"/>
    <n v="38.292000000000002"/>
    <n v="0.35168347385242738"/>
    <n v="2026"/>
    <s v="Q4"/>
    <n v="11"/>
    <x v="10"/>
  </r>
  <r>
    <s v="00366"/>
    <x v="312"/>
    <x v="3"/>
    <x v="13"/>
    <x v="2"/>
    <x v="0"/>
    <x v="1"/>
    <x v="11"/>
    <n v="1"/>
    <n v="152.05000000000001"/>
    <n v="0.15"/>
    <n v="80.56"/>
    <n v="129.24250000000001"/>
    <n v="80.56"/>
    <n v="48.682500000000005"/>
    <n v="0.37667562914675901"/>
    <n v="2026"/>
    <s v="Q4"/>
    <n v="11"/>
    <x v="10"/>
  </r>
  <r>
    <s v="00567"/>
    <x v="312"/>
    <x v="0"/>
    <x v="9"/>
    <x v="2"/>
    <x v="1"/>
    <x v="2"/>
    <x v="2"/>
    <n v="3"/>
    <n v="36.14"/>
    <n v="0.1"/>
    <n v="13.23"/>
    <n v="97.578000000000003"/>
    <n v="39.69"/>
    <n v="57.888000000000005"/>
    <n v="0.59324847814056447"/>
    <n v="2026"/>
    <s v="Q4"/>
    <n v="11"/>
    <x v="10"/>
  </r>
  <r>
    <s v="01051"/>
    <x v="312"/>
    <x v="3"/>
    <x v="13"/>
    <x v="1"/>
    <x v="2"/>
    <x v="1"/>
    <x v="1"/>
    <n v="12"/>
    <n v="90.99"/>
    <n v="0.2"/>
    <n v="45.51"/>
    <n v="873.50399999999991"/>
    <n v="546.12"/>
    <n v="327.3839999999999"/>
    <n v="0.37479393339927458"/>
    <n v="2026"/>
    <s v="Q4"/>
    <n v="11"/>
    <x v="10"/>
  </r>
  <r>
    <s v="01934"/>
    <x v="312"/>
    <x v="3"/>
    <x v="13"/>
    <x v="3"/>
    <x v="2"/>
    <x v="0"/>
    <x v="4"/>
    <n v="1"/>
    <n v="50.55"/>
    <n v="0.05"/>
    <n v="22.09"/>
    <n v="48.022499999999994"/>
    <n v="22.09"/>
    <n v="25.932499999999994"/>
    <n v="0.54000728825029931"/>
    <n v="2026"/>
    <s v="Q4"/>
    <n v="11"/>
    <x v="10"/>
  </r>
  <r>
    <s v="02056"/>
    <x v="312"/>
    <x v="0"/>
    <x v="0"/>
    <x v="2"/>
    <x v="1"/>
    <x v="4"/>
    <x v="16"/>
    <n v="1"/>
    <n v="51.65"/>
    <n v="0.15"/>
    <n v="21.86"/>
    <n v="43.902499999999996"/>
    <n v="21.86"/>
    <n v="22.042499999999997"/>
    <n v="0.50207846933545919"/>
    <n v="2026"/>
    <s v="Q4"/>
    <n v="11"/>
    <x v="10"/>
  </r>
  <r>
    <s v="02115"/>
    <x v="312"/>
    <x v="1"/>
    <x v="12"/>
    <x v="0"/>
    <x v="1"/>
    <x v="0"/>
    <x v="0"/>
    <n v="5"/>
    <n v="82.96"/>
    <n v="0"/>
    <n v="43.55"/>
    <n v="414.79999999999995"/>
    <n v="217.75"/>
    <n v="197.04999999999995"/>
    <n v="0.47504821600771452"/>
    <n v="2026"/>
    <s v="Q4"/>
    <n v="11"/>
    <x v="10"/>
  </r>
  <r>
    <s v="02437"/>
    <x v="312"/>
    <x v="3"/>
    <x v="4"/>
    <x v="3"/>
    <x v="2"/>
    <x v="1"/>
    <x v="17"/>
    <n v="1"/>
    <n v="70.3"/>
    <n v="0.05"/>
    <n v="33.31"/>
    <n v="66.784999999999997"/>
    <n v="33.31"/>
    <n v="33.474999999999994"/>
    <n v="0.50123530732949007"/>
    <n v="2026"/>
    <s v="Q4"/>
    <n v="11"/>
    <x v="10"/>
  </r>
  <r>
    <s v="03380"/>
    <x v="312"/>
    <x v="2"/>
    <x v="2"/>
    <x v="2"/>
    <x v="0"/>
    <x v="2"/>
    <x v="9"/>
    <n v="2"/>
    <n v="47.12"/>
    <n v="0.15"/>
    <n v="18.64"/>
    <n v="80.103999999999999"/>
    <n v="37.28"/>
    <n v="42.823999999999998"/>
    <n v="0.5346050134824728"/>
    <n v="2026"/>
    <s v="Q4"/>
    <n v="11"/>
    <x v="10"/>
  </r>
  <r>
    <s v="03648"/>
    <x v="312"/>
    <x v="0"/>
    <x v="15"/>
    <x v="3"/>
    <x v="1"/>
    <x v="4"/>
    <x v="10"/>
    <n v="4"/>
    <n v="39.82"/>
    <n v="0.2"/>
    <n v="14.98"/>
    <n v="127.42400000000001"/>
    <n v="59.92"/>
    <n v="67.504000000000005"/>
    <n v="0.52975891511803119"/>
    <n v="2026"/>
    <s v="Q4"/>
    <n v="11"/>
    <x v="10"/>
  </r>
  <r>
    <s v="03692"/>
    <x v="312"/>
    <x v="1"/>
    <x v="14"/>
    <x v="0"/>
    <x v="0"/>
    <x v="1"/>
    <x v="11"/>
    <n v="4"/>
    <n v="154.27000000000001"/>
    <n v="0.05"/>
    <n v="78.36"/>
    <n v="586.226"/>
    <n v="313.44"/>
    <n v="272.786"/>
    <n v="0.46532565938733528"/>
    <n v="2026"/>
    <s v="Q4"/>
    <n v="11"/>
    <x v="10"/>
  </r>
  <r>
    <s v="04406"/>
    <x v="312"/>
    <x v="0"/>
    <x v="0"/>
    <x v="0"/>
    <x v="1"/>
    <x v="1"/>
    <x v="3"/>
    <n v="1"/>
    <n v="143.02000000000001"/>
    <n v="0.1"/>
    <n v="79.25"/>
    <n v="128.71800000000002"/>
    <n v="79.25"/>
    <n v="49.468000000000018"/>
    <n v="0.3843129942976119"/>
    <n v="2026"/>
    <s v="Q4"/>
    <n v="11"/>
    <x v="10"/>
  </r>
  <r>
    <s v="04550"/>
    <x v="312"/>
    <x v="2"/>
    <x v="10"/>
    <x v="2"/>
    <x v="0"/>
    <x v="4"/>
    <x v="14"/>
    <n v="1"/>
    <n v="35.36"/>
    <n v="0"/>
    <n v="13.74"/>
    <n v="35.36"/>
    <n v="13.74"/>
    <n v="21.619999999999997"/>
    <n v="0.61142533936651577"/>
    <n v="2026"/>
    <s v="Q4"/>
    <n v="11"/>
    <x v="10"/>
  </r>
  <r>
    <s v="04855"/>
    <x v="312"/>
    <x v="1"/>
    <x v="6"/>
    <x v="0"/>
    <x v="0"/>
    <x v="1"/>
    <x v="11"/>
    <n v="1"/>
    <n v="156.82"/>
    <n v="0.1"/>
    <n v="77.12"/>
    <n v="141.13800000000001"/>
    <n v="77.12"/>
    <n v="64.018000000000001"/>
    <n v="0.45358443509189589"/>
    <n v="2026"/>
    <s v="Q4"/>
    <n v="11"/>
    <x v="10"/>
  </r>
  <r>
    <s v="05151"/>
    <x v="312"/>
    <x v="2"/>
    <x v="16"/>
    <x v="1"/>
    <x v="2"/>
    <x v="4"/>
    <x v="10"/>
    <n v="10"/>
    <n v="40.98"/>
    <n v="0.1"/>
    <n v="14.6"/>
    <n v="368.82"/>
    <n v="146"/>
    <n v="222.82"/>
    <n v="0.60414294235670518"/>
    <n v="2026"/>
    <s v="Q4"/>
    <n v="11"/>
    <x v="10"/>
  </r>
  <r>
    <s v="05189"/>
    <x v="312"/>
    <x v="3"/>
    <x v="8"/>
    <x v="2"/>
    <x v="1"/>
    <x v="1"/>
    <x v="3"/>
    <n v="3"/>
    <n v="144.22999999999999"/>
    <n v="0"/>
    <n v="80.959999999999994"/>
    <n v="432.68999999999994"/>
    <n v="242.88"/>
    <n v="189.80999999999995"/>
    <n v="0.43867433959647778"/>
    <n v="2026"/>
    <s v="Q4"/>
    <n v="11"/>
    <x v="10"/>
  </r>
  <r>
    <s v="00726"/>
    <x v="313"/>
    <x v="3"/>
    <x v="7"/>
    <x v="0"/>
    <x v="1"/>
    <x v="1"/>
    <x v="1"/>
    <n v="1"/>
    <n v="90.23"/>
    <n v="0"/>
    <n v="44.06"/>
    <n v="90.23"/>
    <n v="44.06"/>
    <n v="46.17"/>
    <n v="0.51169234179319512"/>
    <n v="2026"/>
    <s v="Q4"/>
    <n v="11"/>
    <x v="10"/>
  </r>
  <r>
    <s v="02154"/>
    <x v="313"/>
    <x v="3"/>
    <x v="7"/>
    <x v="0"/>
    <x v="1"/>
    <x v="1"/>
    <x v="11"/>
    <n v="5"/>
    <n v="152.82"/>
    <n v="0.1"/>
    <n v="80.09"/>
    <n v="687.68999999999994"/>
    <n v="400.45000000000005"/>
    <n v="287.2399999999999"/>
    <n v="0.417688202533118"/>
    <n v="2026"/>
    <s v="Q4"/>
    <n v="11"/>
    <x v="10"/>
  </r>
  <r>
    <s v="04403"/>
    <x v="313"/>
    <x v="0"/>
    <x v="0"/>
    <x v="0"/>
    <x v="2"/>
    <x v="2"/>
    <x v="2"/>
    <n v="2"/>
    <n v="36.61"/>
    <n v="0.05"/>
    <n v="13.31"/>
    <n v="69.558999999999997"/>
    <n v="26.62"/>
    <n v="42.938999999999993"/>
    <n v="0.61730329648212301"/>
    <n v="2026"/>
    <s v="Q4"/>
    <n v="11"/>
    <x v="10"/>
  </r>
  <r>
    <s v="04924"/>
    <x v="313"/>
    <x v="3"/>
    <x v="8"/>
    <x v="1"/>
    <x v="2"/>
    <x v="1"/>
    <x v="11"/>
    <n v="12"/>
    <n v="150.75"/>
    <n v="0.1"/>
    <n v="80.569999999999993"/>
    <n v="1628.1000000000001"/>
    <n v="966.83999999999992"/>
    <n v="661.26000000000022"/>
    <n v="0.40615441311958733"/>
    <n v="2026"/>
    <s v="Q4"/>
    <n v="11"/>
    <x v="10"/>
  </r>
  <r>
    <s v="00025"/>
    <x v="314"/>
    <x v="0"/>
    <x v="0"/>
    <x v="0"/>
    <x v="0"/>
    <x v="1"/>
    <x v="3"/>
    <n v="1"/>
    <n v="145.83000000000001"/>
    <n v="0.1"/>
    <n v="79.14"/>
    <n v="131.24700000000001"/>
    <n v="79.14"/>
    <n v="52.107000000000014"/>
    <n v="0.39701478890946085"/>
    <n v="2026"/>
    <s v="Q4"/>
    <n v="11"/>
    <x v="10"/>
  </r>
  <r>
    <s v="00252"/>
    <x v="314"/>
    <x v="0"/>
    <x v="0"/>
    <x v="0"/>
    <x v="0"/>
    <x v="2"/>
    <x v="18"/>
    <n v="4"/>
    <n v="162.04"/>
    <n v="0"/>
    <n v="85.77"/>
    <n v="648.16"/>
    <n v="343.08"/>
    <n v="305.08"/>
    <n v="0.47068625030856581"/>
    <n v="2026"/>
    <s v="Q4"/>
    <n v="11"/>
    <x v="10"/>
  </r>
  <r>
    <s v="01203"/>
    <x v="314"/>
    <x v="3"/>
    <x v="8"/>
    <x v="2"/>
    <x v="0"/>
    <x v="1"/>
    <x v="3"/>
    <n v="2"/>
    <n v="141.33000000000001"/>
    <n v="0.05"/>
    <n v="79.739999999999995"/>
    <n v="268.52699999999999"/>
    <n v="159.47999999999999"/>
    <n v="109.047"/>
    <n v="0.40609324202035552"/>
    <n v="2026"/>
    <s v="Q4"/>
    <n v="11"/>
    <x v="10"/>
  </r>
  <r>
    <s v="01567"/>
    <x v="314"/>
    <x v="2"/>
    <x v="16"/>
    <x v="0"/>
    <x v="0"/>
    <x v="3"/>
    <x v="19"/>
    <n v="1"/>
    <n v="125.11"/>
    <n v="0.1"/>
    <n v="61.65"/>
    <n v="112.599"/>
    <n v="61.65"/>
    <n v="50.949000000000005"/>
    <n v="0.45248181600191834"/>
    <n v="2026"/>
    <s v="Q4"/>
    <n v="11"/>
    <x v="10"/>
  </r>
  <r>
    <s v="02060"/>
    <x v="314"/>
    <x v="2"/>
    <x v="5"/>
    <x v="0"/>
    <x v="2"/>
    <x v="3"/>
    <x v="19"/>
    <n v="3"/>
    <n v="124.55"/>
    <n v="0.15"/>
    <n v="60.68"/>
    <n v="317.60249999999996"/>
    <n v="182.04"/>
    <n v="135.56249999999997"/>
    <n v="0.42683070819656643"/>
    <n v="2026"/>
    <s v="Q4"/>
    <n v="11"/>
    <x v="10"/>
  </r>
  <r>
    <s v="02485"/>
    <x v="314"/>
    <x v="2"/>
    <x v="10"/>
    <x v="2"/>
    <x v="0"/>
    <x v="1"/>
    <x v="3"/>
    <n v="1"/>
    <n v="143.77000000000001"/>
    <n v="0.1"/>
    <n v="81.02"/>
    <n v="129.393"/>
    <n v="81.02"/>
    <n v="48.373000000000005"/>
    <n v="0.3738455712441941"/>
    <n v="2026"/>
    <s v="Q4"/>
    <n v="11"/>
    <x v="10"/>
  </r>
  <r>
    <s v="03101"/>
    <x v="314"/>
    <x v="3"/>
    <x v="8"/>
    <x v="0"/>
    <x v="1"/>
    <x v="3"/>
    <x v="19"/>
    <n v="3"/>
    <n v="124.72"/>
    <n v="0.15"/>
    <n v="60.35"/>
    <n v="318.03599999999994"/>
    <n v="181.05"/>
    <n v="136.98599999999993"/>
    <n v="0.4307248236048748"/>
    <n v="2026"/>
    <s v="Q4"/>
    <n v="11"/>
    <x v="10"/>
  </r>
  <r>
    <s v="03165"/>
    <x v="314"/>
    <x v="2"/>
    <x v="2"/>
    <x v="2"/>
    <x v="0"/>
    <x v="4"/>
    <x v="14"/>
    <n v="1"/>
    <n v="35.729999999999997"/>
    <n v="0.1"/>
    <n v="14.15"/>
    <n v="32.156999999999996"/>
    <n v="14.15"/>
    <n v="18.006999999999998"/>
    <n v="0.55997139036601673"/>
    <n v="2026"/>
    <s v="Q4"/>
    <n v="11"/>
    <x v="10"/>
  </r>
  <r>
    <s v="04179"/>
    <x v="314"/>
    <x v="2"/>
    <x v="3"/>
    <x v="2"/>
    <x v="2"/>
    <x v="2"/>
    <x v="18"/>
    <n v="2"/>
    <n v="166.1"/>
    <n v="0.05"/>
    <n v="88.2"/>
    <n v="315.58999999999997"/>
    <n v="176.4"/>
    <n v="139.18999999999997"/>
    <n v="0.44104692797617157"/>
    <n v="2026"/>
    <s v="Q4"/>
    <n v="11"/>
    <x v="10"/>
  </r>
  <r>
    <s v="04829"/>
    <x v="314"/>
    <x v="2"/>
    <x v="16"/>
    <x v="3"/>
    <x v="1"/>
    <x v="0"/>
    <x v="0"/>
    <n v="2"/>
    <n v="81.27"/>
    <n v="0.05"/>
    <n v="43.04"/>
    <n v="154.41299999999998"/>
    <n v="86.08"/>
    <n v="68.332999999999984"/>
    <n v="0.44253398353765544"/>
    <n v="2026"/>
    <s v="Q4"/>
    <n v="11"/>
    <x v="10"/>
  </r>
  <r>
    <s v="04943"/>
    <x v="314"/>
    <x v="0"/>
    <x v="9"/>
    <x v="1"/>
    <x v="0"/>
    <x v="3"/>
    <x v="7"/>
    <n v="10"/>
    <n v="191.98"/>
    <n v="0.1"/>
    <n v="102.73"/>
    <n v="1727.82"/>
    <n v="1027.3"/>
    <n v="700.52"/>
    <n v="0.40543575140929033"/>
    <n v="2026"/>
    <s v="Q4"/>
    <n v="11"/>
    <x v="10"/>
  </r>
  <r>
    <s v="00887"/>
    <x v="315"/>
    <x v="3"/>
    <x v="8"/>
    <x v="2"/>
    <x v="0"/>
    <x v="1"/>
    <x v="1"/>
    <n v="6"/>
    <n v="89.87"/>
    <n v="0.2"/>
    <n v="44.47"/>
    <n v="431.37600000000003"/>
    <n v="266.82"/>
    <n v="164.55600000000004"/>
    <n v="0.3814676755313231"/>
    <n v="2026"/>
    <s v="Q4"/>
    <n v="11"/>
    <x v="10"/>
  </r>
  <r>
    <s v="01090"/>
    <x v="315"/>
    <x v="1"/>
    <x v="14"/>
    <x v="3"/>
    <x v="1"/>
    <x v="0"/>
    <x v="4"/>
    <n v="3"/>
    <n v="51.44"/>
    <n v="0.1"/>
    <n v="23.11"/>
    <n v="138.88800000000001"/>
    <n v="69.33"/>
    <n v="69.558000000000007"/>
    <n v="0.50082080525315364"/>
    <n v="2026"/>
    <s v="Q4"/>
    <n v="11"/>
    <x v="10"/>
  </r>
  <r>
    <s v="02090"/>
    <x v="315"/>
    <x v="3"/>
    <x v="4"/>
    <x v="3"/>
    <x v="1"/>
    <x v="2"/>
    <x v="9"/>
    <n v="4"/>
    <n v="46.68"/>
    <n v="0.05"/>
    <n v="17.96"/>
    <n v="177.38399999999999"/>
    <n v="71.84"/>
    <n v="105.54399999999998"/>
    <n v="0.59500293149325756"/>
    <n v="2026"/>
    <s v="Q4"/>
    <n v="11"/>
    <x v="10"/>
  </r>
  <r>
    <s v="02561"/>
    <x v="315"/>
    <x v="1"/>
    <x v="12"/>
    <x v="2"/>
    <x v="1"/>
    <x v="1"/>
    <x v="17"/>
    <n v="4"/>
    <n v="73.05"/>
    <n v="0.2"/>
    <n v="32.82"/>
    <n v="233.76"/>
    <n v="131.28"/>
    <n v="102.47999999999999"/>
    <n v="0.4383983572895277"/>
    <n v="2026"/>
    <s v="Q4"/>
    <n v="11"/>
    <x v="10"/>
  </r>
  <r>
    <s v="02855"/>
    <x v="315"/>
    <x v="2"/>
    <x v="10"/>
    <x v="3"/>
    <x v="1"/>
    <x v="3"/>
    <x v="19"/>
    <n v="1"/>
    <n v="125.32"/>
    <n v="0.15"/>
    <n v="59.49"/>
    <n v="106.52199999999999"/>
    <n v="59.49"/>
    <n v="47.031999999999989"/>
    <n v="0.44152381667636725"/>
    <n v="2026"/>
    <s v="Q4"/>
    <n v="11"/>
    <x v="10"/>
  </r>
  <r>
    <s v="04421"/>
    <x v="315"/>
    <x v="1"/>
    <x v="11"/>
    <x v="3"/>
    <x v="2"/>
    <x v="4"/>
    <x v="12"/>
    <n v="2"/>
    <n v="123.49"/>
    <n v="0.15"/>
    <n v="68.08"/>
    <n v="209.93299999999999"/>
    <n v="136.16"/>
    <n v="73.772999999999996"/>
    <n v="0.35141211719929694"/>
    <n v="2026"/>
    <s v="Q4"/>
    <n v="11"/>
    <x v="10"/>
  </r>
  <r>
    <s v="00195"/>
    <x v="316"/>
    <x v="1"/>
    <x v="12"/>
    <x v="2"/>
    <x v="0"/>
    <x v="2"/>
    <x v="9"/>
    <n v="1"/>
    <n v="47.37"/>
    <n v="0.2"/>
    <n v="18.739999999999998"/>
    <n v="37.896000000000001"/>
    <n v="18.739999999999998"/>
    <n v="19.156000000000002"/>
    <n v="0.50548870593202455"/>
    <n v="2026"/>
    <s v="Q4"/>
    <n v="11"/>
    <x v="10"/>
  </r>
  <r>
    <s v="00520"/>
    <x v="316"/>
    <x v="1"/>
    <x v="12"/>
    <x v="1"/>
    <x v="2"/>
    <x v="1"/>
    <x v="1"/>
    <n v="6"/>
    <n v="92.31"/>
    <n v="0.05"/>
    <n v="46.12"/>
    <n v="526.16700000000003"/>
    <n v="276.71999999999997"/>
    <n v="249.44700000000006"/>
    <n v="0.47408332335551268"/>
    <n v="2026"/>
    <s v="Q4"/>
    <n v="11"/>
    <x v="10"/>
  </r>
  <r>
    <s v="00646"/>
    <x v="316"/>
    <x v="2"/>
    <x v="16"/>
    <x v="2"/>
    <x v="0"/>
    <x v="0"/>
    <x v="4"/>
    <n v="1"/>
    <n v="49.53"/>
    <n v="0.1"/>
    <n v="22.18"/>
    <n v="44.577000000000005"/>
    <n v="22.18"/>
    <n v="22.397000000000006"/>
    <n v="0.50243399062296712"/>
    <n v="2026"/>
    <s v="Q4"/>
    <n v="11"/>
    <x v="10"/>
  </r>
  <r>
    <s v="00893"/>
    <x v="316"/>
    <x v="3"/>
    <x v="8"/>
    <x v="0"/>
    <x v="1"/>
    <x v="2"/>
    <x v="9"/>
    <n v="4"/>
    <n v="47.62"/>
    <n v="0.2"/>
    <n v="18.100000000000001"/>
    <n v="152.38399999999999"/>
    <n v="72.400000000000006"/>
    <n v="79.98399999999998"/>
    <n v="0.52488450230995376"/>
    <n v="2026"/>
    <s v="Q4"/>
    <n v="11"/>
    <x v="10"/>
  </r>
  <r>
    <s v="00916"/>
    <x v="316"/>
    <x v="1"/>
    <x v="6"/>
    <x v="0"/>
    <x v="1"/>
    <x v="0"/>
    <x v="4"/>
    <n v="4"/>
    <n v="51.93"/>
    <n v="0.05"/>
    <n v="22.62"/>
    <n v="197.334"/>
    <n v="90.48"/>
    <n v="106.854"/>
    <n v="0.54148803551339353"/>
    <n v="2026"/>
    <s v="Q4"/>
    <n v="11"/>
    <x v="10"/>
  </r>
  <r>
    <s v="01295"/>
    <x v="316"/>
    <x v="1"/>
    <x v="11"/>
    <x v="3"/>
    <x v="1"/>
    <x v="1"/>
    <x v="11"/>
    <n v="1"/>
    <n v="155.44999999999999"/>
    <n v="0.05"/>
    <n v="77.25"/>
    <n v="147.67749999999998"/>
    <n v="77.25"/>
    <n v="70.427499999999981"/>
    <n v="0.47690067884410281"/>
    <n v="2026"/>
    <s v="Q4"/>
    <n v="11"/>
    <x v="10"/>
  </r>
  <r>
    <s v="03438"/>
    <x v="316"/>
    <x v="0"/>
    <x v="0"/>
    <x v="0"/>
    <x v="0"/>
    <x v="0"/>
    <x v="6"/>
    <n v="4"/>
    <n v="40.03"/>
    <n v="0.05"/>
    <n v="16.78"/>
    <n v="152.114"/>
    <n v="67.12"/>
    <n v="84.994"/>
    <n v="0.5587519886400989"/>
    <n v="2026"/>
    <s v="Q4"/>
    <n v="11"/>
    <x v="10"/>
  </r>
  <r>
    <s v="03573"/>
    <x v="316"/>
    <x v="0"/>
    <x v="9"/>
    <x v="0"/>
    <x v="0"/>
    <x v="1"/>
    <x v="11"/>
    <n v="2"/>
    <n v="152.96"/>
    <n v="0.1"/>
    <n v="79.12"/>
    <n v="275.32800000000003"/>
    <n v="158.24"/>
    <n v="117.08800000000002"/>
    <n v="0.4252673175267318"/>
    <n v="2026"/>
    <s v="Q4"/>
    <n v="11"/>
    <x v="10"/>
  </r>
  <r>
    <s v="04257"/>
    <x v="316"/>
    <x v="3"/>
    <x v="13"/>
    <x v="2"/>
    <x v="1"/>
    <x v="4"/>
    <x v="12"/>
    <n v="2"/>
    <n v="124.06"/>
    <n v="0.05"/>
    <n v="69.98"/>
    <n v="235.714"/>
    <n v="139.96"/>
    <n v="95.753999999999991"/>
    <n v="0.40622958330858577"/>
    <n v="2026"/>
    <s v="Q4"/>
    <n v="11"/>
    <x v="10"/>
  </r>
  <r>
    <s v="04389"/>
    <x v="316"/>
    <x v="2"/>
    <x v="10"/>
    <x v="3"/>
    <x v="1"/>
    <x v="1"/>
    <x v="11"/>
    <n v="1"/>
    <n v="151.66"/>
    <n v="0.1"/>
    <n v="80.209999999999994"/>
    <n v="136.494"/>
    <n v="80.209999999999994"/>
    <n v="56.284000000000006"/>
    <n v="0.41235512183685735"/>
    <n v="2026"/>
    <s v="Q4"/>
    <n v="11"/>
    <x v="10"/>
  </r>
  <r>
    <s v="04887"/>
    <x v="316"/>
    <x v="3"/>
    <x v="8"/>
    <x v="0"/>
    <x v="1"/>
    <x v="1"/>
    <x v="3"/>
    <n v="2"/>
    <n v="142.30000000000001"/>
    <n v="0.15"/>
    <n v="77.760000000000005"/>
    <n v="241.91000000000003"/>
    <n v="155.52000000000001"/>
    <n v="86.390000000000015"/>
    <n v="0.35711628291513375"/>
    <n v="2026"/>
    <s v="Q4"/>
    <n v="11"/>
    <x v="10"/>
  </r>
  <r>
    <s v="05007"/>
    <x v="316"/>
    <x v="1"/>
    <x v="14"/>
    <x v="0"/>
    <x v="2"/>
    <x v="2"/>
    <x v="18"/>
    <n v="4"/>
    <n v="161.97"/>
    <n v="0.05"/>
    <n v="87.2"/>
    <n v="615.48599999999999"/>
    <n v="348.8"/>
    <n v="266.68599999999998"/>
    <n v="0.4332933649181297"/>
    <n v="2026"/>
    <s v="Q4"/>
    <n v="11"/>
    <x v="10"/>
  </r>
  <r>
    <s v="05111"/>
    <x v="316"/>
    <x v="1"/>
    <x v="14"/>
    <x v="1"/>
    <x v="2"/>
    <x v="2"/>
    <x v="15"/>
    <n v="5"/>
    <n v="133.99"/>
    <n v="0.15"/>
    <n v="65.55"/>
    <n v="569.45749999999998"/>
    <n v="327.75"/>
    <n v="241.70749999999998"/>
    <n v="0.42445221987593451"/>
    <n v="2026"/>
    <s v="Q4"/>
    <n v="11"/>
    <x v="10"/>
  </r>
  <r>
    <s v="05177"/>
    <x v="316"/>
    <x v="1"/>
    <x v="6"/>
    <x v="2"/>
    <x v="0"/>
    <x v="3"/>
    <x v="13"/>
    <n v="2"/>
    <n v="83.18"/>
    <n v="0.1"/>
    <n v="40.479999999999997"/>
    <n v="149.72400000000002"/>
    <n v="80.959999999999994"/>
    <n v="68.764000000000024"/>
    <n v="0.45927172664369115"/>
    <n v="2026"/>
    <s v="Q4"/>
    <n v="11"/>
    <x v="10"/>
  </r>
  <r>
    <s v="00584"/>
    <x v="317"/>
    <x v="1"/>
    <x v="12"/>
    <x v="0"/>
    <x v="1"/>
    <x v="1"/>
    <x v="1"/>
    <n v="1"/>
    <n v="91.95"/>
    <n v="0"/>
    <n v="46.64"/>
    <n v="91.95"/>
    <n v="46.64"/>
    <n v="45.31"/>
    <n v="0.49276780859162589"/>
    <n v="2026"/>
    <s v="Q4"/>
    <n v="11"/>
    <x v="10"/>
  </r>
  <r>
    <s v="00621"/>
    <x v="317"/>
    <x v="3"/>
    <x v="13"/>
    <x v="1"/>
    <x v="2"/>
    <x v="2"/>
    <x v="2"/>
    <n v="5"/>
    <n v="35.68"/>
    <n v="0.15"/>
    <n v="13.48"/>
    <n v="151.64000000000001"/>
    <n v="67.400000000000006"/>
    <n v="84.240000000000009"/>
    <n v="0.55552624637298864"/>
    <n v="2026"/>
    <s v="Q4"/>
    <n v="11"/>
    <x v="10"/>
  </r>
  <r>
    <s v="00623"/>
    <x v="317"/>
    <x v="2"/>
    <x v="16"/>
    <x v="0"/>
    <x v="0"/>
    <x v="3"/>
    <x v="5"/>
    <n v="3"/>
    <n v="336.58"/>
    <n v="0.15"/>
    <n v="198.99"/>
    <n v="858.279"/>
    <n v="596.97"/>
    <n v="261.30899999999997"/>
    <n v="0.3044569423229509"/>
    <n v="2026"/>
    <s v="Q4"/>
    <n v="11"/>
    <x v="10"/>
  </r>
  <r>
    <s v="01431"/>
    <x v="317"/>
    <x v="2"/>
    <x v="2"/>
    <x v="0"/>
    <x v="1"/>
    <x v="4"/>
    <x v="14"/>
    <n v="2"/>
    <n v="36.979999999999997"/>
    <n v="0.15"/>
    <n v="14.13"/>
    <n v="62.865999999999993"/>
    <n v="28.26"/>
    <n v="34.605999999999995"/>
    <n v="0.55047243342983487"/>
    <n v="2026"/>
    <s v="Q4"/>
    <n v="11"/>
    <x v="10"/>
  </r>
  <r>
    <s v="01520"/>
    <x v="317"/>
    <x v="3"/>
    <x v="13"/>
    <x v="3"/>
    <x v="1"/>
    <x v="4"/>
    <x v="14"/>
    <n v="2"/>
    <n v="36.15"/>
    <n v="0"/>
    <n v="13.51"/>
    <n v="72.3"/>
    <n v="27.02"/>
    <n v="45.28"/>
    <n v="0.62627939142461964"/>
    <n v="2026"/>
    <s v="Q4"/>
    <n v="11"/>
    <x v="10"/>
  </r>
  <r>
    <s v="01791"/>
    <x v="317"/>
    <x v="2"/>
    <x v="2"/>
    <x v="0"/>
    <x v="2"/>
    <x v="4"/>
    <x v="12"/>
    <n v="1"/>
    <n v="121.86"/>
    <n v="0.05"/>
    <n v="69.900000000000006"/>
    <n v="115.767"/>
    <n v="69.900000000000006"/>
    <n v="45.86699999999999"/>
    <n v="0.396200989919407"/>
    <n v="2026"/>
    <s v="Q4"/>
    <n v="11"/>
    <x v="10"/>
  </r>
  <r>
    <s v="02191"/>
    <x v="317"/>
    <x v="2"/>
    <x v="5"/>
    <x v="2"/>
    <x v="0"/>
    <x v="0"/>
    <x v="4"/>
    <n v="6"/>
    <n v="49.85"/>
    <n v="0.05"/>
    <n v="22.68"/>
    <n v="284.14499999999998"/>
    <n v="136.07999999999998"/>
    <n v="148.065"/>
    <n v="0.52108958454310306"/>
    <n v="2026"/>
    <s v="Q4"/>
    <n v="11"/>
    <x v="10"/>
  </r>
  <r>
    <s v="02365"/>
    <x v="317"/>
    <x v="2"/>
    <x v="5"/>
    <x v="2"/>
    <x v="2"/>
    <x v="1"/>
    <x v="1"/>
    <n v="2"/>
    <n v="91.95"/>
    <n v="0.05"/>
    <n v="46.45"/>
    <n v="174.70499999999998"/>
    <n v="92.9"/>
    <n v="81.804999999999978"/>
    <n v="0.46824647262528252"/>
    <n v="2026"/>
    <s v="Q4"/>
    <n v="11"/>
    <x v="10"/>
  </r>
  <r>
    <s v="02603"/>
    <x v="317"/>
    <x v="3"/>
    <x v="8"/>
    <x v="3"/>
    <x v="0"/>
    <x v="0"/>
    <x v="4"/>
    <n v="2"/>
    <n v="51.71"/>
    <n v="0.15"/>
    <n v="22.93"/>
    <n v="87.906999999999996"/>
    <n v="45.86"/>
    <n v="42.046999999999997"/>
    <n v="0.47831230732478641"/>
    <n v="2026"/>
    <s v="Q4"/>
    <n v="11"/>
    <x v="10"/>
  </r>
  <r>
    <s v="04098"/>
    <x v="317"/>
    <x v="1"/>
    <x v="1"/>
    <x v="2"/>
    <x v="0"/>
    <x v="4"/>
    <x v="10"/>
    <n v="1"/>
    <n v="41.05"/>
    <n v="0.05"/>
    <n v="14.6"/>
    <n v="38.997499999999995"/>
    <n v="14.6"/>
    <n v="24.397499999999994"/>
    <n v="0.62561702673248276"/>
    <n v="2026"/>
    <s v="Q4"/>
    <n v="11"/>
    <x v="10"/>
  </r>
  <r>
    <s v="01176"/>
    <x v="318"/>
    <x v="1"/>
    <x v="6"/>
    <x v="1"/>
    <x v="2"/>
    <x v="3"/>
    <x v="5"/>
    <n v="10"/>
    <n v="333.09"/>
    <n v="0.15"/>
    <n v="197.95"/>
    <n v="2831.2649999999994"/>
    <n v="1979.5"/>
    <n v="851.76499999999942"/>
    <n v="0.30084255624252748"/>
    <n v="2026"/>
    <s v="Q4"/>
    <n v="11"/>
    <x v="10"/>
  </r>
  <r>
    <s v="01895"/>
    <x v="318"/>
    <x v="3"/>
    <x v="4"/>
    <x v="0"/>
    <x v="2"/>
    <x v="0"/>
    <x v="4"/>
    <n v="3"/>
    <n v="51.79"/>
    <n v="0.2"/>
    <n v="22.23"/>
    <n v="124.29600000000001"/>
    <n v="66.69"/>
    <n v="57.606000000000009"/>
    <n v="0.4634581965630431"/>
    <n v="2026"/>
    <s v="Q4"/>
    <n v="11"/>
    <x v="10"/>
  </r>
  <r>
    <s v="03385"/>
    <x v="318"/>
    <x v="1"/>
    <x v="11"/>
    <x v="3"/>
    <x v="1"/>
    <x v="1"/>
    <x v="17"/>
    <n v="1"/>
    <n v="71.040000000000006"/>
    <n v="0.1"/>
    <n v="31.59"/>
    <n v="63.936000000000007"/>
    <n v="31.59"/>
    <n v="32.346000000000004"/>
    <n v="0.50591216216216217"/>
    <n v="2026"/>
    <s v="Q4"/>
    <n v="11"/>
    <x v="10"/>
  </r>
  <r>
    <s v="03581"/>
    <x v="318"/>
    <x v="3"/>
    <x v="4"/>
    <x v="3"/>
    <x v="2"/>
    <x v="1"/>
    <x v="3"/>
    <n v="2"/>
    <n v="141.21"/>
    <n v="0.1"/>
    <n v="78.31"/>
    <n v="254.17800000000003"/>
    <n v="156.62"/>
    <n v="97.558000000000021"/>
    <n v="0.38381763960688969"/>
    <n v="2026"/>
    <s v="Q4"/>
    <n v="11"/>
    <x v="10"/>
  </r>
  <r>
    <s v="04528"/>
    <x v="318"/>
    <x v="0"/>
    <x v="15"/>
    <x v="3"/>
    <x v="1"/>
    <x v="1"/>
    <x v="3"/>
    <n v="2"/>
    <n v="141.63999999999999"/>
    <n v="0.15"/>
    <n v="80.349999999999994"/>
    <n v="240.78799999999998"/>
    <n v="160.69999999999999"/>
    <n v="80.087999999999994"/>
    <n v="0.33260793727262156"/>
    <n v="2026"/>
    <s v="Q4"/>
    <n v="11"/>
    <x v="10"/>
  </r>
  <r>
    <s v="04633"/>
    <x v="318"/>
    <x v="2"/>
    <x v="10"/>
    <x v="0"/>
    <x v="0"/>
    <x v="1"/>
    <x v="17"/>
    <n v="1"/>
    <n v="71.78"/>
    <n v="0.15"/>
    <n v="32.869999999999997"/>
    <n v="61.012999999999998"/>
    <n v="32.869999999999997"/>
    <n v="28.143000000000001"/>
    <n v="0.46126235392457349"/>
    <n v="2026"/>
    <s v="Q4"/>
    <n v="11"/>
    <x v="10"/>
  </r>
  <r>
    <s v="05195"/>
    <x v="318"/>
    <x v="2"/>
    <x v="16"/>
    <x v="0"/>
    <x v="2"/>
    <x v="1"/>
    <x v="11"/>
    <n v="3"/>
    <n v="153.88999999999999"/>
    <n v="0.1"/>
    <n v="80.36"/>
    <n v="415.50299999999999"/>
    <n v="241.07999999999998"/>
    <n v="174.423"/>
    <n v="0.41978758276113531"/>
    <n v="2026"/>
    <s v="Q4"/>
    <n v="11"/>
    <x v="10"/>
  </r>
  <r>
    <s v="02778"/>
    <x v="319"/>
    <x v="3"/>
    <x v="4"/>
    <x v="3"/>
    <x v="0"/>
    <x v="1"/>
    <x v="3"/>
    <n v="1"/>
    <n v="145.4"/>
    <n v="0.1"/>
    <n v="77.66"/>
    <n v="130.86000000000001"/>
    <n v="77.66"/>
    <n v="53.200000000000017"/>
    <n v="0.40654134189209851"/>
    <n v="2026"/>
    <s v="Q4"/>
    <n v="11"/>
    <x v="10"/>
  </r>
  <r>
    <s v="00341"/>
    <x v="320"/>
    <x v="3"/>
    <x v="8"/>
    <x v="0"/>
    <x v="0"/>
    <x v="2"/>
    <x v="15"/>
    <n v="1"/>
    <n v="132.94999999999999"/>
    <n v="0.05"/>
    <n v="65.36"/>
    <n v="126.30249999999998"/>
    <n v="65.36"/>
    <n v="60.942499999999981"/>
    <n v="0.48251222264009019"/>
    <n v="2026"/>
    <s v="Q4"/>
    <n v="11"/>
    <x v="10"/>
  </r>
  <r>
    <s v="00374"/>
    <x v="320"/>
    <x v="3"/>
    <x v="7"/>
    <x v="2"/>
    <x v="0"/>
    <x v="4"/>
    <x v="16"/>
    <n v="1"/>
    <n v="51.34"/>
    <n v="0.15"/>
    <n v="21.37"/>
    <n v="43.639000000000003"/>
    <n v="21.37"/>
    <n v="22.269000000000002"/>
    <n v="0.5103004193496643"/>
    <n v="2026"/>
    <s v="Q4"/>
    <n v="11"/>
    <x v="10"/>
  </r>
  <r>
    <s v="00598"/>
    <x v="320"/>
    <x v="0"/>
    <x v="0"/>
    <x v="0"/>
    <x v="1"/>
    <x v="0"/>
    <x v="4"/>
    <n v="1"/>
    <n v="49.98"/>
    <n v="0.1"/>
    <n v="22.25"/>
    <n v="44.981999999999999"/>
    <n v="22.25"/>
    <n v="22.731999999999999"/>
    <n v="0.50535769863500957"/>
    <n v="2026"/>
    <s v="Q4"/>
    <n v="11"/>
    <x v="10"/>
  </r>
  <r>
    <s v="00690"/>
    <x v="320"/>
    <x v="3"/>
    <x v="8"/>
    <x v="0"/>
    <x v="0"/>
    <x v="2"/>
    <x v="18"/>
    <n v="2"/>
    <n v="168.08"/>
    <n v="0.1"/>
    <n v="87.63"/>
    <n v="302.54400000000004"/>
    <n v="175.26"/>
    <n v="127.28400000000005"/>
    <n v="0.42071235919403471"/>
    <n v="2026"/>
    <s v="Q4"/>
    <n v="11"/>
    <x v="10"/>
  </r>
  <r>
    <s v="01296"/>
    <x v="320"/>
    <x v="3"/>
    <x v="13"/>
    <x v="0"/>
    <x v="1"/>
    <x v="3"/>
    <x v="7"/>
    <n v="1"/>
    <n v="191.85"/>
    <n v="0.15"/>
    <n v="104.41"/>
    <n v="163.07249999999999"/>
    <n v="104.41"/>
    <n v="58.662499999999994"/>
    <n v="0.35973263425776875"/>
    <n v="2026"/>
    <s v="Q4"/>
    <n v="11"/>
    <x v="10"/>
  </r>
  <r>
    <s v="01585"/>
    <x v="320"/>
    <x v="1"/>
    <x v="14"/>
    <x v="2"/>
    <x v="0"/>
    <x v="1"/>
    <x v="1"/>
    <n v="4"/>
    <n v="93.99"/>
    <n v="0.1"/>
    <n v="44.07"/>
    <n v="338.36399999999998"/>
    <n v="176.28"/>
    <n v="162.08399999999997"/>
    <n v="0.47902259105578604"/>
    <n v="2026"/>
    <s v="Q4"/>
    <n v="11"/>
    <x v="10"/>
  </r>
  <r>
    <s v="02194"/>
    <x v="320"/>
    <x v="3"/>
    <x v="13"/>
    <x v="0"/>
    <x v="0"/>
    <x v="2"/>
    <x v="2"/>
    <n v="4"/>
    <n v="36.57"/>
    <n v="0.05"/>
    <n v="13.35"/>
    <n v="138.96600000000001"/>
    <n v="53.4"/>
    <n v="85.566000000000003"/>
    <n v="0.61573334484694098"/>
    <n v="2026"/>
    <s v="Q4"/>
    <n v="11"/>
    <x v="10"/>
  </r>
  <r>
    <s v="02221"/>
    <x v="320"/>
    <x v="1"/>
    <x v="12"/>
    <x v="3"/>
    <x v="0"/>
    <x v="0"/>
    <x v="6"/>
    <n v="1"/>
    <n v="39.81"/>
    <n v="0.05"/>
    <n v="16.25"/>
    <n v="37.819499999999998"/>
    <n v="16.25"/>
    <n v="21.569499999999998"/>
    <n v="0.57032747656632155"/>
    <n v="2026"/>
    <s v="Q4"/>
    <n v="11"/>
    <x v="10"/>
  </r>
  <r>
    <s v="03836"/>
    <x v="320"/>
    <x v="3"/>
    <x v="4"/>
    <x v="2"/>
    <x v="0"/>
    <x v="1"/>
    <x v="1"/>
    <n v="1"/>
    <n v="91.43"/>
    <n v="0.1"/>
    <n v="45.06"/>
    <n v="82.287000000000006"/>
    <n v="45.06"/>
    <n v="37.227000000000004"/>
    <n v="0.45240438951474715"/>
    <n v="2026"/>
    <s v="Q4"/>
    <n v="11"/>
    <x v="10"/>
  </r>
  <r>
    <s v="04437"/>
    <x v="320"/>
    <x v="2"/>
    <x v="2"/>
    <x v="0"/>
    <x v="0"/>
    <x v="4"/>
    <x v="12"/>
    <n v="1"/>
    <n v="122.64"/>
    <n v="0"/>
    <n v="68.58"/>
    <n v="122.64"/>
    <n v="68.58"/>
    <n v="54.06"/>
    <n v="0.44080234833659493"/>
    <n v="2026"/>
    <s v="Q4"/>
    <n v="11"/>
    <x v="10"/>
  </r>
  <r>
    <s v="04735"/>
    <x v="320"/>
    <x v="1"/>
    <x v="12"/>
    <x v="0"/>
    <x v="2"/>
    <x v="0"/>
    <x v="0"/>
    <n v="1"/>
    <n v="80.959999999999994"/>
    <n v="0.1"/>
    <n v="43.86"/>
    <n v="72.86399999999999"/>
    <n v="43.86"/>
    <n v="29.003999999999991"/>
    <n v="0.39805665349143604"/>
    <n v="2026"/>
    <s v="Q4"/>
    <n v="11"/>
    <x v="10"/>
  </r>
  <r>
    <s v="00554"/>
    <x v="321"/>
    <x v="2"/>
    <x v="5"/>
    <x v="3"/>
    <x v="2"/>
    <x v="4"/>
    <x v="14"/>
    <n v="1"/>
    <n v="36.380000000000003"/>
    <n v="0.05"/>
    <n v="14.06"/>
    <n v="34.561"/>
    <n v="14.06"/>
    <n v="20.500999999999998"/>
    <n v="0.59318306761957118"/>
    <n v="2026"/>
    <s v="Q4"/>
    <n v="11"/>
    <x v="10"/>
  </r>
  <r>
    <s v="01205"/>
    <x v="321"/>
    <x v="3"/>
    <x v="13"/>
    <x v="0"/>
    <x v="0"/>
    <x v="0"/>
    <x v="8"/>
    <n v="2"/>
    <n v="100.72"/>
    <n v="0.1"/>
    <n v="51.68"/>
    <n v="181.29599999999999"/>
    <n v="103.36"/>
    <n v="77.935999999999993"/>
    <n v="0.42988262289294854"/>
    <n v="2026"/>
    <s v="Q4"/>
    <n v="11"/>
    <x v="10"/>
  </r>
  <r>
    <s v="01979"/>
    <x v="321"/>
    <x v="1"/>
    <x v="11"/>
    <x v="2"/>
    <x v="0"/>
    <x v="3"/>
    <x v="19"/>
    <n v="3"/>
    <n v="120.29"/>
    <n v="0"/>
    <n v="62.04"/>
    <n v="360.87"/>
    <n v="186.12"/>
    <n v="174.75"/>
    <n v="0.48424640452240419"/>
    <n v="2026"/>
    <s v="Q4"/>
    <n v="11"/>
    <x v="10"/>
  </r>
  <r>
    <s v="02151"/>
    <x v="321"/>
    <x v="1"/>
    <x v="1"/>
    <x v="0"/>
    <x v="1"/>
    <x v="3"/>
    <x v="19"/>
    <n v="2"/>
    <n v="124.18"/>
    <n v="0.15"/>
    <n v="60.72"/>
    <n v="211.10599999999999"/>
    <n v="121.44"/>
    <n v="89.665999999999997"/>
    <n v="0.42474396748552862"/>
    <n v="2026"/>
    <s v="Q4"/>
    <n v="11"/>
    <x v="10"/>
  </r>
  <r>
    <s v="02730"/>
    <x v="321"/>
    <x v="0"/>
    <x v="0"/>
    <x v="0"/>
    <x v="0"/>
    <x v="1"/>
    <x v="11"/>
    <n v="3"/>
    <n v="154.07"/>
    <n v="0.05"/>
    <n v="77.73"/>
    <n v="439.09949999999998"/>
    <n v="233.19"/>
    <n v="205.90949999999998"/>
    <n v="0.46893585622393102"/>
    <n v="2026"/>
    <s v="Q4"/>
    <n v="11"/>
    <x v="10"/>
  </r>
  <r>
    <s v="02779"/>
    <x v="321"/>
    <x v="0"/>
    <x v="15"/>
    <x v="1"/>
    <x v="2"/>
    <x v="4"/>
    <x v="12"/>
    <n v="4"/>
    <n v="123.4"/>
    <n v="0.05"/>
    <n v="70.930000000000007"/>
    <n v="468.92"/>
    <n v="283.72000000000003"/>
    <n v="185.2"/>
    <n v="0.3949500980977565"/>
    <n v="2026"/>
    <s v="Q4"/>
    <n v="11"/>
    <x v="10"/>
  </r>
  <r>
    <s v="02853"/>
    <x v="321"/>
    <x v="2"/>
    <x v="3"/>
    <x v="0"/>
    <x v="1"/>
    <x v="0"/>
    <x v="8"/>
    <n v="1"/>
    <n v="104.64"/>
    <n v="0"/>
    <n v="50.79"/>
    <n v="104.64"/>
    <n v="50.79"/>
    <n v="53.85"/>
    <n v="0.51462155963302758"/>
    <n v="2026"/>
    <s v="Q4"/>
    <n v="11"/>
    <x v="10"/>
  </r>
  <r>
    <s v="03825"/>
    <x v="321"/>
    <x v="3"/>
    <x v="8"/>
    <x v="0"/>
    <x v="1"/>
    <x v="2"/>
    <x v="9"/>
    <n v="2"/>
    <n v="46.44"/>
    <n v="0.1"/>
    <n v="18.190000000000001"/>
    <n v="83.591999999999999"/>
    <n v="36.380000000000003"/>
    <n v="47.211999999999996"/>
    <n v="0.56479088908029473"/>
    <n v="2026"/>
    <s v="Q4"/>
    <n v="11"/>
    <x v="10"/>
  </r>
  <r>
    <s v="04808"/>
    <x v="321"/>
    <x v="2"/>
    <x v="16"/>
    <x v="0"/>
    <x v="1"/>
    <x v="3"/>
    <x v="13"/>
    <n v="2"/>
    <n v="81.67"/>
    <n v="0.05"/>
    <n v="40.43"/>
    <n v="155.173"/>
    <n v="80.86"/>
    <n v="74.313000000000002"/>
    <n v="0.4789041908063903"/>
    <n v="2026"/>
    <s v="Q4"/>
    <n v="11"/>
    <x v="10"/>
  </r>
  <r>
    <s v="05131"/>
    <x v="321"/>
    <x v="3"/>
    <x v="8"/>
    <x v="2"/>
    <x v="1"/>
    <x v="1"/>
    <x v="17"/>
    <n v="3"/>
    <n v="70.599999999999994"/>
    <n v="0.05"/>
    <n v="32.68"/>
    <n v="201.20999999999998"/>
    <n v="98.039999999999992"/>
    <n v="103.16999999999999"/>
    <n v="0.5127478753541076"/>
    <n v="2026"/>
    <s v="Q4"/>
    <n v="11"/>
    <x v="10"/>
  </r>
  <r>
    <s v="01502"/>
    <x v="322"/>
    <x v="3"/>
    <x v="7"/>
    <x v="3"/>
    <x v="1"/>
    <x v="4"/>
    <x v="14"/>
    <n v="1"/>
    <n v="35.770000000000003"/>
    <n v="0.15"/>
    <n v="13.69"/>
    <n v="30.404500000000002"/>
    <n v="13.69"/>
    <n v="16.714500000000001"/>
    <n v="0.54973770330049831"/>
    <n v="2026"/>
    <s v="Q4"/>
    <n v="11"/>
    <x v="10"/>
  </r>
  <r>
    <s v="02470"/>
    <x v="322"/>
    <x v="1"/>
    <x v="6"/>
    <x v="2"/>
    <x v="2"/>
    <x v="1"/>
    <x v="1"/>
    <n v="1"/>
    <n v="92.13"/>
    <n v="0.15"/>
    <n v="45.85"/>
    <n v="78.31049999999999"/>
    <n v="45.85"/>
    <n v="32.460499999999989"/>
    <n v="0.41451018701195874"/>
    <n v="2026"/>
    <s v="Q4"/>
    <n v="11"/>
    <x v="10"/>
  </r>
  <r>
    <s v="03452"/>
    <x v="322"/>
    <x v="1"/>
    <x v="12"/>
    <x v="0"/>
    <x v="0"/>
    <x v="1"/>
    <x v="11"/>
    <n v="5"/>
    <n v="151.09"/>
    <n v="0.05"/>
    <n v="79.33"/>
    <n v="717.67750000000001"/>
    <n v="396.65"/>
    <n v="321.02750000000003"/>
    <n v="0.44731442744129507"/>
    <n v="2026"/>
    <s v="Q4"/>
    <n v="11"/>
    <x v="10"/>
  </r>
  <r>
    <s v="04207"/>
    <x v="322"/>
    <x v="1"/>
    <x v="12"/>
    <x v="0"/>
    <x v="1"/>
    <x v="0"/>
    <x v="8"/>
    <n v="2"/>
    <n v="103.99"/>
    <n v="0"/>
    <n v="50.36"/>
    <n v="207.98"/>
    <n v="100.72"/>
    <n v="107.25999999999999"/>
    <n v="0.51572266564092695"/>
    <n v="2026"/>
    <s v="Q4"/>
    <n v="11"/>
    <x v="10"/>
  </r>
  <r>
    <s v="00695"/>
    <x v="323"/>
    <x v="2"/>
    <x v="3"/>
    <x v="0"/>
    <x v="0"/>
    <x v="2"/>
    <x v="2"/>
    <n v="1"/>
    <n v="36.909999999999997"/>
    <n v="0.1"/>
    <n v="13.43"/>
    <n v="33.219000000000001"/>
    <n v="13.43"/>
    <n v="19.789000000000001"/>
    <n v="0.59571329660736327"/>
    <n v="2026"/>
    <s v="Q4"/>
    <n v="11"/>
    <x v="10"/>
  </r>
  <r>
    <s v="01127"/>
    <x v="323"/>
    <x v="0"/>
    <x v="0"/>
    <x v="3"/>
    <x v="1"/>
    <x v="0"/>
    <x v="0"/>
    <n v="2"/>
    <n v="81.02"/>
    <n v="0"/>
    <n v="43.22"/>
    <n v="162.04"/>
    <n v="86.44"/>
    <n v="75.599999999999994"/>
    <n v="0.46655146877314241"/>
    <n v="2026"/>
    <s v="Q4"/>
    <n v="11"/>
    <x v="10"/>
  </r>
  <r>
    <s v="01174"/>
    <x v="323"/>
    <x v="0"/>
    <x v="0"/>
    <x v="3"/>
    <x v="1"/>
    <x v="2"/>
    <x v="18"/>
    <n v="3"/>
    <n v="164.36"/>
    <n v="0.05"/>
    <n v="88.7"/>
    <n v="468.42600000000004"/>
    <n v="266.10000000000002"/>
    <n v="202.32600000000002"/>
    <n v="0.43192734818306416"/>
    <n v="2026"/>
    <s v="Q4"/>
    <n v="11"/>
    <x v="10"/>
  </r>
  <r>
    <s v="03968"/>
    <x v="323"/>
    <x v="1"/>
    <x v="11"/>
    <x v="1"/>
    <x v="2"/>
    <x v="4"/>
    <x v="16"/>
    <n v="5"/>
    <n v="51.36"/>
    <n v="0.1"/>
    <n v="22.45"/>
    <n v="231.12"/>
    <n v="112.25"/>
    <n v="118.87"/>
    <n v="0.51432156455520939"/>
    <n v="2026"/>
    <s v="Q4"/>
    <n v="11"/>
    <x v="10"/>
  </r>
  <r>
    <s v="04049"/>
    <x v="323"/>
    <x v="2"/>
    <x v="16"/>
    <x v="3"/>
    <x v="0"/>
    <x v="2"/>
    <x v="2"/>
    <n v="1"/>
    <n v="36.590000000000003"/>
    <n v="0"/>
    <n v="13.73"/>
    <n v="36.590000000000003"/>
    <n v="13.73"/>
    <n v="22.860000000000003"/>
    <n v="0.62476086362394101"/>
    <n v="2026"/>
    <s v="Q4"/>
    <n v="11"/>
    <x v="10"/>
  </r>
  <r>
    <s v="00003"/>
    <x v="324"/>
    <x v="3"/>
    <x v="7"/>
    <x v="2"/>
    <x v="0"/>
    <x v="3"/>
    <x v="19"/>
    <n v="5"/>
    <n v="122.33"/>
    <n v="0.15"/>
    <n v="58.98"/>
    <n v="519.90249999999992"/>
    <n v="294.89999999999998"/>
    <n v="225.00249999999994"/>
    <n v="0.43277826130861069"/>
    <n v="2026"/>
    <s v="Q4"/>
    <n v="11"/>
    <x v="10"/>
  </r>
  <r>
    <s v="01603"/>
    <x v="324"/>
    <x v="3"/>
    <x v="8"/>
    <x v="0"/>
    <x v="0"/>
    <x v="3"/>
    <x v="13"/>
    <n v="1"/>
    <n v="83.49"/>
    <n v="0.05"/>
    <n v="39.659999999999997"/>
    <n v="79.315499999999986"/>
    <n v="39.659999999999997"/>
    <n v="39.655499999999989"/>
    <n v="0.49997163227868446"/>
    <n v="2026"/>
    <s v="Q4"/>
    <n v="11"/>
    <x v="10"/>
  </r>
  <r>
    <s v="02073"/>
    <x v="324"/>
    <x v="1"/>
    <x v="12"/>
    <x v="0"/>
    <x v="1"/>
    <x v="0"/>
    <x v="4"/>
    <n v="2"/>
    <n v="51.48"/>
    <n v="0.1"/>
    <n v="22.51"/>
    <n v="92.664000000000001"/>
    <n v="45.02"/>
    <n v="47.643999999999998"/>
    <n v="0.51415868082534744"/>
    <n v="2026"/>
    <s v="Q4"/>
    <n v="11"/>
    <x v="10"/>
  </r>
  <r>
    <s v="02487"/>
    <x v="324"/>
    <x v="2"/>
    <x v="2"/>
    <x v="3"/>
    <x v="1"/>
    <x v="3"/>
    <x v="19"/>
    <n v="1"/>
    <n v="123.43"/>
    <n v="0.15"/>
    <n v="60.8"/>
    <n v="104.91550000000001"/>
    <n v="60.8"/>
    <n v="44.115500000000011"/>
    <n v="0.42048601017008935"/>
    <n v="2026"/>
    <s v="Q4"/>
    <n v="11"/>
    <x v="10"/>
  </r>
  <r>
    <s v="03407"/>
    <x v="324"/>
    <x v="3"/>
    <x v="7"/>
    <x v="0"/>
    <x v="1"/>
    <x v="2"/>
    <x v="18"/>
    <n v="1"/>
    <n v="164.85"/>
    <n v="0.1"/>
    <n v="89.4"/>
    <n v="148.36500000000001"/>
    <n v="89.4"/>
    <n v="58.965000000000003"/>
    <n v="0.39743200889697705"/>
    <n v="2026"/>
    <s v="Q4"/>
    <n v="11"/>
    <x v="10"/>
  </r>
  <r>
    <s v="04052"/>
    <x v="324"/>
    <x v="0"/>
    <x v="0"/>
    <x v="0"/>
    <x v="1"/>
    <x v="2"/>
    <x v="9"/>
    <n v="1"/>
    <n v="46.82"/>
    <n v="0.2"/>
    <n v="18.27"/>
    <n v="37.456000000000003"/>
    <n v="18.27"/>
    <n v="19.186000000000003"/>
    <n v="0.51222768047842804"/>
    <n v="2026"/>
    <s v="Q4"/>
    <n v="11"/>
    <x v="10"/>
  </r>
  <r>
    <s v="00119"/>
    <x v="325"/>
    <x v="0"/>
    <x v="9"/>
    <x v="0"/>
    <x v="1"/>
    <x v="4"/>
    <x v="10"/>
    <n v="1"/>
    <n v="41.16"/>
    <n v="0.1"/>
    <n v="14.82"/>
    <n v="37.043999999999997"/>
    <n v="14.82"/>
    <n v="22.223999999999997"/>
    <n v="0.59993521218011014"/>
    <n v="2026"/>
    <s v="Q4"/>
    <n v="11"/>
    <x v="10"/>
  </r>
  <r>
    <s v="00298"/>
    <x v="325"/>
    <x v="1"/>
    <x v="12"/>
    <x v="3"/>
    <x v="1"/>
    <x v="3"/>
    <x v="7"/>
    <n v="1"/>
    <n v="196.08"/>
    <n v="0.1"/>
    <n v="104.19"/>
    <n v="176.47200000000001"/>
    <n v="104.19"/>
    <n v="72.282000000000011"/>
    <n v="0.40959472324221408"/>
    <n v="2026"/>
    <s v="Q4"/>
    <n v="11"/>
    <x v="10"/>
  </r>
  <r>
    <s v="00419"/>
    <x v="325"/>
    <x v="3"/>
    <x v="8"/>
    <x v="2"/>
    <x v="1"/>
    <x v="3"/>
    <x v="7"/>
    <n v="1"/>
    <n v="192.62"/>
    <n v="0.1"/>
    <n v="105.97"/>
    <n v="173.358"/>
    <n v="105.97"/>
    <n v="67.388000000000005"/>
    <n v="0.38872160500236508"/>
    <n v="2026"/>
    <s v="Q4"/>
    <n v="11"/>
    <x v="10"/>
  </r>
  <r>
    <s v="01181"/>
    <x v="325"/>
    <x v="1"/>
    <x v="12"/>
    <x v="3"/>
    <x v="1"/>
    <x v="0"/>
    <x v="8"/>
    <n v="2"/>
    <n v="102.87"/>
    <n v="0.05"/>
    <n v="51.69"/>
    <n v="195.453"/>
    <n v="103.38"/>
    <n v="92.073000000000008"/>
    <n v="0.4710748875688785"/>
    <n v="2026"/>
    <s v="Q4"/>
    <n v="11"/>
    <x v="10"/>
  </r>
  <r>
    <s v="01924"/>
    <x v="325"/>
    <x v="0"/>
    <x v="15"/>
    <x v="0"/>
    <x v="1"/>
    <x v="0"/>
    <x v="4"/>
    <n v="3"/>
    <n v="50.99"/>
    <n v="0.2"/>
    <n v="22.53"/>
    <n v="122.376"/>
    <n v="67.59"/>
    <n v="54.786000000000001"/>
    <n v="0.44768582074916652"/>
    <n v="2026"/>
    <s v="Q4"/>
    <n v="11"/>
    <x v="10"/>
  </r>
  <r>
    <s v="03829"/>
    <x v="325"/>
    <x v="1"/>
    <x v="12"/>
    <x v="2"/>
    <x v="1"/>
    <x v="0"/>
    <x v="6"/>
    <n v="1"/>
    <n v="39.94"/>
    <n v="0.1"/>
    <n v="16.89"/>
    <n v="35.945999999999998"/>
    <n v="16.89"/>
    <n v="19.055999999999997"/>
    <n v="0.53012852612251704"/>
    <n v="2026"/>
    <s v="Q4"/>
    <n v="11"/>
    <x v="10"/>
  </r>
  <r>
    <s v="05065"/>
    <x v="325"/>
    <x v="3"/>
    <x v="8"/>
    <x v="0"/>
    <x v="1"/>
    <x v="2"/>
    <x v="18"/>
    <n v="2"/>
    <n v="166.15"/>
    <n v="0"/>
    <n v="86.42"/>
    <n v="332.3"/>
    <n v="172.84"/>
    <n v="159.46"/>
    <n v="0.47986758952753539"/>
    <n v="2026"/>
    <s v="Q4"/>
    <n v="11"/>
    <x v="10"/>
  </r>
  <r>
    <s v="05146"/>
    <x v="325"/>
    <x v="1"/>
    <x v="6"/>
    <x v="0"/>
    <x v="1"/>
    <x v="4"/>
    <x v="14"/>
    <n v="1"/>
    <n v="35.79"/>
    <n v="0.1"/>
    <n v="14.17"/>
    <n v="32.210999999999999"/>
    <n v="14.17"/>
    <n v="18.040999999999997"/>
    <n v="0.56008816863804278"/>
    <n v="2026"/>
    <s v="Q4"/>
    <n v="11"/>
    <x v="10"/>
  </r>
  <r>
    <s v="00320"/>
    <x v="326"/>
    <x v="2"/>
    <x v="2"/>
    <x v="0"/>
    <x v="1"/>
    <x v="3"/>
    <x v="7"/>
    <n v="5"/>
    <n v="196.53"/>
    <n v="0.15"/>
    <n v="105.01"/>
    <n v="835.25249999999994"/>
    <n v="525.05000000000007"/>
    <n v="310.20249999999987"/>
    <n v="0.37138769414039452"/>
    <n v="2026"/>
    <s v="Q4"/>
    <n v="11"/>
    <x v="10"/>
  </r>
  <r>
    <s v="01250"/>
    <x v="326"/>
    <x v="1"/>
    <x v="12"/>
    <x v="0"/>
    <x v="1"/>
    <x v="2"/>
    <x v="2"/>
    <n v="6"/>
    <n v="36.35"/>
    <n v="0"/>
    <n v="13.24"/>
    <n v="218.10000000000002"/>
    <n v="79.44"/>
    <n v="138.66000000000003"/>
    <n v="0.63576341127922975"/>
    <n v="2026"/>
    <s v="Q4"/>
    <n v="11"/>
    <x v="10"/>
  </r>
  <r>
    <s v="02584"/>
    <x v="326"/>
    <x v="1"/>
    <x v="6"/>
    <x v="1"/>
    <x v="0"/>
    <x v="3"/>
    <x v="7"/>
    <n v="15"/>
    <n v="192.23"/>
    <n v="0.15"/>
    <n v="106.34"/>
    <n v="2450.9324999999999"/>
    <n v="1595.1000000000001"/>
    <n v="855.83249999999975"/>
    <n v="0.34918648310387979"/>
    <n v="2026"/>
    <s v="Q4"/>
    <n v="11"/>
    <x v="10"/>
  </r>
  <r>
    <s v="02717"/>
    <x v="326"/>
    <x v="1"/>
    <x v="12"/>
    <x v="0"/>
    <x v="1"/>
    <x v="2"/>
    <x v="18"/>
    <n v="2"/>
    <n v="167.9"/>
    <n v="0.15"/>
    <n v="89.55"/>
    <n v="285.43"/>
    <n v="179.1"/>
    <n v="106.33000000000001"/>
    <n v="0.37252566303471957"/>
    <n v="2026"/>
    <s v="Q4"/>
    <n v="11"/>
    <x v="10"/>
  </r>
  <r>
    <s v="02737"/>
    <x v="326"/>
    <x v="1"/>
    <x v="6"/>
    <x v="0"/>
    <x v="2"/>
    <x v="3"/>
    <x v="13"/>
    <n v="2"/>
    <n v="80.709999999999994"/>
    <n v="0.1"/>
    <n v="39.33"/>
    <n v="145.27799999999999"/>
    <n v="78.66"/>
    <n v="66.617999999999995"/>
    <n v="0.45855532152149669"/>
    <n v="2026"/>
    <s v="Q4"/>
    <n v="11"/>
    <x v="10"/>
  </r>
  <r>
    <s v="03021"/>
    <x v="326"/>
    <x v="0"/>
    <x v="15"/>
    <x v="0"/>
    <x v="2"/>
    <x v="1"/>
    <x v="17"/>
    <n v="1"/>
    <n v="71.66"/>
    <n v="0.2"/>
    <n v="31.83"/>
    <n v="57.328000000000003"/>
    <n v="31.83"/>
    <n v="25.498000000000005"/>
    <n v="0.44477393245883345"/>
    <n v="2026"/>
    <s v="Q4"/>
    <n v="11"/>
    <x v="10"/>
  </r>
  <r>
    <s v="05199"/>
    <x v="326"/>
    <x v="2"/>
    <x v="3"/>
    <x v="0"/>
    <x v="0"/>
    <x v="3"/>
    <x v="19"/>
    <n v="5"/>
    <n v="125.23"/>
    <n v="0.05"/>
    <n v="59.84"/>
    <n v="594.84249999999997"/>
    <n v="299.20000000000005"/>
    <n v="295.64249999999993"/>
    <n v="0.49700971265503041"/>
    <n v="2026"/>
    <s v="Q4"/>
    <n v="11"/>
    <x v="10"/>
  </r>
  <r>
    <s v="01202"/>
    <x v="327"/>
    <x v="0"/>
    <x v="15"/>
    <x v="3"/>
    <x v="0"/>
    <x v="1"/>
    <x v="1"/>
    <n v="2"/>
    <n v="91.33"/>
    <n v="0.15"/>
    <n v="45.45"/>
    <n v="155.261"/>
    <n v="90.9"/>
    <n v="64.36099999999999"/>
    <n v="0.41453423589954974"/>
    <n v="2026"/>
    <s v="Q4"/>
    <n v="11"/>
    <x v="10"/>
  </r>
  <r>
    <s v="01365"/>
    <x v="327"/>
    <x v="0"/>
    <x v="0"/>
    <x v="3"/>
    <x v="1"/>
    <x v="1"/>
    <x v="11"/>
    <n v="4"/>
    <n v="155.91"/>
    <n v="0"/>
    <n v="79.91"/>
    <n v="623.64"/>
    <n v="319.64"/>
    <n v="304"/>
    <n v="0.48746071451478418"/>
    <n v="2026"/>
    <s v="Q4"/>
    <n v="11"/>
    <x v="10"/>
  </r>
  <r>
    <s v="02575"/>
    <x v="327"/>
    <x v="2"/>
    <x v="10"/>
    <x v="2"/>
    <x v="0"/>
    <x v="4"/>
    <x v="10"/>
    <n v="1"/>
    <n v="39.42"/>
    <n v="0"/>
    <n v="14.63"/>
    <n v="39.42"/>
    <n v="14.63"/>
    <n v="24.79"/>
    <n v="0.62886859462201927"/>
    <n v="2026"/>
    <s v="Q4"/>
    <n v="11"/>
    <x v="10"/>
  </r>
  <r>
    <s v="02673"/>
    <x v="327"/>
    <x v="2"/>
    <x v="2"/>
    <x v="0"/>
    <x v="0"/>
    <x v="0"/>
    <x v="4"/>
    <n v="2"/>
    <n v="51.56"/>
    <n v="0.05"/>
    <n v="22.7"/>
    <n v="97.963999999999999"/>
    <n v="45.4"/>
    <n v="52.564"/>
    <n v="0.5365644522477645"/>
    <n v="2026"/>
    <s v="Q4"/>
    <n v="11"/>
    <x v="10"/>
  </r>
  <r>
    <s v="04145"/>
    <x v="327"/>
    <x v="0"/>
    <x v="0"/>
    <x v="0"/>
    <x v="0"/>
    <x v="3"/>
    <x v="19"/>
    <n v="1"/>
    <n v="120.49"/>
    <n v="0.15"/>
    <n v="61.22"/>
    <n v="102.4165"/>
    <n v="61.22"/>
    <n v="41.1965"/>
    <n v="0.40224475548373556"/>
    <n v="2026"/>
    <s v="Q4"/>
    <n v="11"/>
    <x v="10"/>
  </r>
  <r>
    <s v="04610"/>
    <x v="327"/>
    <x v="2"/>
    <x v="16"/>
    <x v="2"/>
    <x v="0"/>
    <x v="1"/>
    <x v="11"/>
    <n v="2"/>
    <n v="153.96"/>
    <n v="0"/>
    <n v="79.33"/>
    <n v="307.92"/>
    <n v="158.66"/>
    <n v="149.26000000000002"/>
    <n v="0.48473629514159527"/>
    <n v="2026"/>
    <s v="Q4"/>
    <n v="11"/>
    <x v="10"/>
  </r>
  <r>
    <s v="04721"/>
    <x v="327"/>
    <x v="2"/>
    <x v="16"/>
    <x v="2"/>
    <x v="1"/>
    <x v="0"/>
    <x v="6"/>
    <n v="1"/>
    <n v="39.85"/>
    <n v="0"/>
    <n v="16.3"/>
    <n v="39.85"/>
    <n v="16.3"/>
    <n v="23.55"/>
    <n v="0.59096612296110418"/>
    <n v="2026"/>
    <s v="Q4"/>
    <n v="11"/>
    <x v="10"/>
  </r>
  <r>
    <s v="00324"/>
    <x v="328"/>
    <x v="3"/>
    <x v="13"/>
    <x v="3"/>
    <x v="0"/>
    <x v="0"/>
    <x v="8"/>
    <n v="2"/>
    <n v="103.88"/>
    <n v="0.15"/>
    <n v="49.26"/>
    <n v="176.59599999999998"/>
    <n v="98.52"/>
    <n v="78.075999999999979"/>
    <n v="0.44211646922920106"/>
    <n v="2026"/>
    <s v="Q4"/>
    <n v="11"/>
    <x v="10"/>
  </r>
  <r>
    <s v="00559"/>
    <x v="328"/>
    <x v="3"/>
    <x v="7"/>
    <x v="0"/>
    <x v="0"/>
    <x v="2"/>
    <x v="15"/>
    <n v="2"/>
    <n v="134.19"/>
    <n v="0.1"/>
    <n v="65.39"/>
    <n v="241.542"/>
    <n v="130.78"/>
    <n v="110.762"/>
    <n v="0.45856207202060095"/>
    <n v="2026"/>
    <s v="Q4"/>
    <n v="11"/>
    <x v="10"/>
  </r>
  <r>
    <s v="01108"/>
    <x v="328"/>
    <x v="1"/>
    <x v="1"/>
    <x v="3"/>
    <x v="1"/>
    <x v="2"/>
    <x v="2"/>
    <n v="1"/>
    <n v="37.06"/>
    <n v="0.1"/>
    <n v="13.18"/>
    <n v="33.354000000000006"/>
    <n v="13.18"/>
    <n v="20.174000000000007"/>
    <n v="0.6048449961024166"/>
    <n v="2026"/>
    <s v="Q4"/>
    <n v="11"/>
    <x v="10"/>
  </r>
  <r>
    <s v="01344"/>
    <x v="328"/>
    <x v="2"/>
    <x v="10"/>
    <x v="0"/>
    <x v="1"/>
    <x v="2"/>
    <x v="15"/>
    <n v="4"/>
    <n v="135.21"/>
    <n v="0.05"/>
    <n v="68.64"/>
    <n v="513.798"/>
    <n v="274.56"/>
    <n v="239.238"/>
    <n v="0.46562656919645462"/>
    <n v="2026"/>
    <s v="Q4"/>
    <n v="11"/>
    <x v="10"/>
  </r>
  <r>
    <s v="01922"/>
    <x v="328"/>
    <x v="0"/>
    <x v="9"/>
    <x v="3"/>
    <x v="0"/>
    <x v="1"/>
    <x v="3"/>
    <n v="2"/>
    <n v="145.77000000000001"/>
    <n v="0.1"/>
    <n v="78.14"/>
    <n v="262.38600000000002"/>
    <n v="156.28"/>
    <n v="106.10600000000002"/>
    <n v="0.40438895367893107"/>
    <n v="2026"/>
    <s v="Q4"/>
    <n v="11"/>
    <x v="10"/>
  </r>
  <r>
    <s v="02343"/>
    <x v="328"/>
    <x v="0"/>
    <x v="15"/>
    <x v="2"/>
    <x v="1"/>
    <x v="3"/>
    <x v="19"/>
    <n v="1"/>
    <n v="121.53"/>
    <n v="0.15"/>
    <n v="62.14"/>
    <n v="103.3005"/>
    <n v="62.14"/>
    <n v="41.160499999999999"/>
    <n v="0.39845402490791426"/>
    <n v="2026"/>
    <s v="Q4"/>
    <n v="11"/>
    <x v="10"/>
  </r>
  <r>
    <s v="02466"/>
    <x v="328"/>
    <x v="2"/>
    <x v="2"/>
    <x v="0"/>
    <x v="2"/>
    <x v="0"/>
    <x v="6"/>
    <n v="2"/>
    <n v="40.51"/>
    <n v="0.05"/>
    <n v="16.45"/>
    <n v="76.968999999999994"/>
    <n v="32.9"/>
    <n v="44.068999999999996"/>
    <n v="0.5725551845548208"/>
    <n v="2026"/>
    <s v="Q4"/>
    <n v="11"/>
    <x v="10"/>
  </r>
  <r>
    <s v="02647"/>
    <x v="328"/>
    <x v="2"/>
    <x v="5"/>
    <x v="0"/>
    <x v="1"/>
    <x v="1"/>
    <x v="17"/>
    <n v="1"/>
    <n v="70.099999999999994"/>
    <n v="0.15"/>
    <n v="32.28"/>
    <n v="59.584999999999994"/>
    <n v="32.28"/>
    <n v="27.304999999999993"/>
    <n v="0.45825291600234952"/>
    <n v="2026"/>
    <s v="Q4"/>
    <n v="11"/>
    <x v="10"/>
  </r>
  <r>
    <s v="02958"/>
    <x v="328"/>
    <x v="1"/>
    <x v="12"/>
    <x v="3"/>
    <x v="1"/>
    <x v="1"/>
    <x v="3"/>
    <n v="1"/>
    <n v="144.25"/>
    <n v="0.1"/>
    <n v="79.55"/>
    <n v="129.82500000000002"/>
    <n v="79.55"/>
    <n v="50.27500000000002"/>
    <n v="0.38725207009435791"/>
    <n v="2026"/>
    <s v="Q4"/>
    <n v="11"/>
    <x v="10"/>
  </r>
  <r>
    <s v="03527"/>
    <x v="328"/>
    <x v="1"/>
    <x v="6"/>
    <x v="3"/>
    <x v="0"/>
    <x v="1"/>
    <x v="3"/>
    <n v="4"/>
    <n v="146.19"/>
    <n v="0.1"/>
    <n v="79.569999999999993"/>
    <n v="526.28399999999999"/>
    <n v="318.27999999999997"/>
    <n v="208.00400000000002"/>
    <n v="0.39523147198090769"/>
    <n v="2026"/>
    <s v="Q4"/>
    <n v="11"/>
    <x v="10"/>
  </r>
  <r>
    <s v="03729"/>
    <x v="328"/>
    <x v="0"/>
    <x v="9"/>
    <x v="0"/>
    <x v="1"/>
    <x v="3"/>
    <x v="13"/>
    <n v="1"/>
    <n v="81.89"/>
    <n v="0.05"/>
    <n v="38.33"/>
    <n v="77.79549999999999"/>
    <n v="38.33"/>
    <n v="39.465499999999992"/>
    <n v="0.50729797996028048"/>
    <n v="2026"/>
    <s v="Q4"/>
    <n v="11"/>
    <x v="10"/>
  </r>
  <r>
    <s v="04961"/>
    <x v="328"/>
    <x v="2"/>
    <x v="2"/>
    <x v="2"/>
    <x v="1"/>
    <x v="3"/>
    <x v="7"/>
    <n v="2"/>
    <n v="194.78"/>
    <n v="0.15"/>
    <n v="102.51"/>
    <n v="331.12599999999998"/>
    <n v="205.02"/>
    <n v="126.10599999999997"/>
    <n v="0.38083992196324051"/>
    <n v="2026"/>
    <s v="Q4"/>
    <n v="11"/>
    <x v="10"/>
  </r>
  <r>
    <s v="05034"/>
    <x v="328"/>
    <x v="1"/>
    <x v="14"/>
    <x v="0"/>
    <x v="0"/>
    <x v="1"/>
    <x v="3"/>
    <n v="1"/>
    <n v="141.63"/>
    <n v="0.05"/>
    <n v="77.17"/>
    <n v="134.54849999999999"/>
    <n v="77.17"/>
    <n v="57.378499999999988"/>
    <n v="0.42645217152179321"/>
    <n v="2026"/>
    <s v="Q4"/>
    <n v="11"/>
    <x v="10"/>
  </r>
  <r>
    <s v="00343"/>
    <x v="329"/>
    <x v="2"/>
    <x v="16"/>
    <x v="0"/>
    <x v="0"/>
    <x v="0"/>
    <x v="6"/>
    <n v="1"/>
    <n v="40.86"/>
    <n v="0.05"/>
    <n v="17.14"/>
    <n v="38.817"/>
    <n v="17.14"/>
    <n v="21.677"/>
    <n v="0.55844088930107938"/>
    <n v="2026"/>
    <s v="Q4"/>
    <n v="11"/>
    <x v="10"/>
  </r>
  <r>
    <s v="00405"/>
    <x v="329"/>
    <x v="3"/>
    <x v="8"/>
    <x v="0"/>
    <x v="1"/>
    <x v="1"/>
    <x v="3"/>
    <n v="1"/>
    <n v="141.61000000000001"/>
    <n v="0.05"/>
    <n v="77.7"/>
    <n v="134.52950000000001"/>
    <n v="77.7"/>
    <n v="56.82950000000001"/>
    <n v="0.42243151130421214"/>
    <n v="2026"/>
    <s v="Q4"/>
    <n v="11"/>
    <x v="10"/>
  </r>
  <r>
    <s v="00485"/>
    <x v="329"/>
    <x v="3"/>
    <x v="7"/>
    <x v="0"/>
    <x v="1"/>
    <x v="3"/>
    <x v="19"/>
    <n v="2"/>
    <n v="122.15"/>
    <n v="0.1"/>
    <n v="61.15"/>
    <n v="219.87"/>
    <n v="122.3"/>
    <n v="97.570000000000007"/>
    <n v="0.44376222313185065"/>
    <n v="2026"/>
    <s v="Q4"/>
    <n v="11"/>
    <x v="10"/>
  </r>
  <r>
    <s v="00807"/>
    <x v="329"/>
    <x v="2"/>
    <x v="5"/>
    <x v="2"/>
    <x v="0"/>
    <x v="2"/>
    <x v="15"/>
    <n v="5"/>
    <n v="130.24"/>
    <n v="0.1"/>
    <n v="66.75"/>
    <n v="586.08000000000004"/>
    <n v="333.75"/>
    <n v="252.33000000000004"/>
    <n v="0.43053849303849306"/>
    <n v="2026"/>
    <s v="Q4"/>
    <n v="11"/>
    <x v="10"/>
  </r>
  <r>
    <s v="01666"/>
    <x v="329"/>
    <x v="0"/>
    <x v="15"/>
    <x v="1"/>
    <x v="0"/>
    <x v="0"/>
    <x v="4"/>
    <n v="3"/>
    <n v="50.18"/>
    <n v="0.1"/>
    <n v="23.12"/>
    <n v="135.48599999999999"/>
    <n v="69.36"/>
    <n v="66.125999999999991"/>
    <n v="0.4880651875470528"/>
    <n v="2026"/>
    <s v="Q4"/>
    <n v="11"/>
    <x v="10"/>
  </r>
  <r>
    <s v="03442"/>
    <x v="329"/>
    <x v="0"/>
    <x v="9"/>
    <x v="2"/>
    <x v="1"/>
    <x v="4"/>
    <x v="16"/>
    <n v="2"/>
    <n v="50.93"/>
    <n v="0.15"/>
    <n v="22.35"/>
    <n v="86.581000000000003"/>
    <n v="44.7"/>
    <n v="41.881"/>
    <n v="0.48372044674928677"/>
    <n v="2026"/>
    <s v="Q4"/>
    <n v="11"/>
    <x v="10"/>
  </r>
  <r>
    <s v="04177"/>
    <x v="329"/>
    <x v="2"/>
    <x v="10"/>
    <x v="0"/>
    <x v="2"/>
    <x v="0"/>
    <x v="4"/>
    <n v="1"/>
    <n v="49.6"/>
    <n v="0"/>
    <n v="22.62"/>
    <n v="49.6"/>
    <n v="22.62"/>
    <n v="26.98"/>
    <n v="0.5439516129032258"/>
    <n v="2026"/>
    <s v="Q4"/>
    <n v="11"/>
    <x v="10"/>
  </r>
  <r>
    <s v="04659"/>
    <x v="329"/>
    <x v="1"/>
    <x v="11"/>
    <x v="1"/>
    <x v="2"/>
    <x v="3"/>
    <x v="13"/>
    <n v="3"/>
    <n v="83.3"/>
    <n v="0.15"/>
    <n v="38.74"/>
    <n v="212.41499999999996"/>
    <n v="116.22"/>
    <n v="96.194999999999965"/>
    <n v="0.45286349834051259"/>
    <n v="2026"/>
    <s v="Q4"/>
    <n v="11"/>
    <x v="10"/>
  </r>
  <r>
    <s v="04667"/>
    <x v="329"/>
    <x v="1"/>
    <x v="14"/>
    <x v="3"/>
    <x v="2"/>
    <x v="2"/>
    <x v="2"/>
    <n v="1"/>
    <n v="35.89"/>
    <n v="0.05"/>
    <n v="13.53"/>
    <n v="34.095500000000001"/>
    <n v="13.53"/>
    <n v="20.5655"/>
    <n v="0.60317343931017287"/>
    <n v="2026"/>
    <s v="Q4"/>
    <n v="11"/>
    <x v="10"/>
  </r>
  <r>
    <s v="00197"/>
    <x v="330"/>
    <x v="3"/>
    <x v="4"/>
    <x v="2"/>
    <x v="1"/>
    <x v="3"/>
    <x v="7"/>
    <n v="1"/>
    <n v="195.32"/>
    <n v="0"/>
    <n v="103.21"/>
    <n v="195.32"/>
    <n v="103.21"/>
    <n v="92.11"/>
    <n v="0.47158509113250052"/>
    <n v="2026"/>
    <s v="Q4"/>
    <n v="11"/>
    <x v="10"/>
  </r>
  <r>
    <s v="00361"/>
    <x v="330"/>
    <x v="1"/>
    <x v="6"/>
    <x v="0"/>
    <x v="0"/>
    <x v="2"/>
    <x v="2"/>
    <n v="1"/>
    <n v="36.36"/>
    <n v="0.05"/>
    <n v="13.33"/>
    <n v="34.541999999999994"/>
    <n v="13.33"/>
    <n v="21.211999999999996"/>
    <n v="0.61409298824619307"/>
    <n v="2026"/>
    <s v="Q4"/>
    <n v="11"/>
    <x v="10"/>
  </r>
  <r>
    <s v="00841"/>
    <x v="330"/>
    <x v="1"/>
    <x v="12"/>
    <x v="0"/>
    <x v="0"/>
    <x v="2"/>
    <x v="2"/>
    <n v="2"/>
    <n v="35.85"/>
    <n v="0.05"/>
    <n v="13.69"/>
    <n v="68.114999999999995"/>
    <n v="27.38"/>
    <n v="40.734999999999999"/>
    <n v="0.59803273875064233"/>
    <n v="2026"/>
    <s v="Q4"/>
    <n v="11"/>
    <x v="10"/>
  </r>
  <r>
    <s v="00903"/>
    <x v="330"/>
    <x v="3"/>
    <x v="8"/>
    <x v="0"/>
    <x v="1"/>
    <x v="2"/>
    <x v="9"/>
    <n v="4"/>
    <n v="46.73"/>
    <n v="0"/>
    <n v="17.989999999999998"/>
    <n v="186.92"/>
    <n v="71.959999999999994"/>
    <n v="114.96"/>
    <n v="0.61502246950567085"/>
    <n v="2026"/>
    <s v="Q4"/>
    <n v="11"/>
    <x v="10"/>
  </r>
  <r>
    <s v="01278"/>
    <x v="330"/>
    <x v="3"/>
    <x v="13"/>
    <x v="2"/>
    <x v="0"/>
    <x v="1"/>
    <x v="3"/>
    <n v="3"/>
    <n v="143.72"/>
    <n v="0.15"/>
    <n v="78.56"/>
    <n v="366.48599999999999"/>
    <n v="235.68"/>
    <n v="130.80599999999998"/>
    <n v="0.35691950033561987"/>
    <n v="2026"/>
    <s v="Q4"/>
    <n v="11"/>
    <x v="10"/>
  </r>
  <r>
    <s v="02091"/>
    <x v="330"/>
    <x v="1"/>
    <x v="12"/>
    <x v="3"/>
    <x v="1"/>
    <x v="4"/>
    <x v="14"/>
    <n v="1"/>
    <n v="35.590000000000003"/>
    <n v="0"/>
    <n v="13.57"/>
    <n v="35.590000000000003"/>
    <n v="13.57"/>
    <n v="22.020000000000003"/>
    <n v="0.61871312166338865"/>
    <n v="2026"/>
    <s v="Q4"/>
    <n v="11"/>
    <x v="10"/>
  </r>
  <r>
    <s v="03070"/>
    <x v="330"/>
    <x v="3"/>
    <x v="13"/>
    <x v="3"/>
    <x v="0"/>
    <x v="1"/>
    <x v="17"/>
    <n v="4"/>
    <n v="71.11"/>
    <n v="0.05"/>
    <n v="32.25"/>
    <n v="270.21799999999996"/>
    <n v="129"/>
    <n v="141.21799999999996"/>
    <n v="0.52260767232382732"/>
    <n v="2026"/>
    <s v="Q4"/>
    <n v="11"/>
    <x v="10"/>
  </r>
  <r>
    <s v="04007"/>
    <x v="330"/>
    <x v="0"/>
    <x v="9"/>
    <x v="3"/>
    <x v="2"/>
    <x v="0"/>
    <x v="4"/>
    <n v="5"/>
    <n v="51.04"/>
    <n v="0"/>
    <n v="22.69"/>
    <n v="255.2"/>
    <n v="113.45"/>
    <n v="141.75"/>
    <n v="0.55544670846394983"/>
    <n v="2026"/>
    <s v="Q4"/>
    <n v="11"/>
    <x v="10"/>
  </r>
  <r>
    <s v="04488"/>
    <x v="330"/>
    <x v="1"/>
    <x v="14"/>
    <x v="2"/>
    <x v="0"/>
    <x v="2"/>
    <x v="18"/>
    <n v="3"/>
    <n v="161.66"/>
    <n v="0.05"/>
    <n v="88.3"/>
    <n v="460.73099999999999"/>
    <n v="264.89999999999998"/>
    <n v="195.83100000000002"/>
    <n v="0.42504411467863029"/>
    <n v="2026"/>
    <s v="Q4"/>
    <n v="11"/>
    <x v="10"/>
  </r>
  <r>
    <s v="05159"/>
    <x v="330"/>
    <x v="3"/>
    <x v="13"/>
    <x v="0"/>
    <x v="2"/>
    <x v="3"/>
    <x v="13"/>
    <n v="2"/>
    <n v="80.400000000000006"/>
    <n v="0.15"/>
    <n v="38.869999999999997"/>
    <n v="136.68"/>
    <n v="77.739999999999995"/>
    <n v="58.940000000000012"/>
    <n v="0.43122622183201648"/>
    <n v="2026"/>
    <s v="Q4"/>
    <n v="11"/>
    <x v="10"/>
  </r>
  <r>
    <s v="00669"/>
    <x v="331"/>
    <x v="2"/>
    <x v="3"/>
    <x v="0"/>
    <x v="0"/>
    <x v="4"/>
    <x v="14"/>
    <n v="3"/>
    <n v="36.81"/>
    <n v="0.05"/>
    <n v="13.82"/>
    <n v="104.9085"/>
    <n v="41.46"/>
    <n v="63.448500000000003"/>
    <n v="0.60479846723573405"/>
    <n v="2026"/>
    <s v="Q4"/>
    <n v="11"/>
    <x v="10"/>
  </r>
  <r>
    <s v="00686"/>
    <x v="331"/>
    <x v="1"/>
    <x v="12"/>
    <x v="3"/>
    <x v="0"/>
    <x v="2"/>
    <x v="15"/>
    <n v="2"/>
    <n v="132.61000000000001"/>
    <n v="0.1"/>
    <n v="67.3"/>
    <n v="238.69800000000004"/>
    <n v="134.6"/>
    <n v="104.09800000000004"/>
    <n v="0.43610755012610086"/>
    <n v="2026"/>
    <s v="Q4"/>
    <n v="11"/>
    <x v="10"/>
  </r>
  <r>
    <s v="00990"/>
    <x v="331"/>
    <x v="0"/>
    <x v="15"/>
    <x v="0"/>
    <x v="0"/>
    <x v="0"/>
    <x v="6"/>
    <n v="5"/>
    <n v="39.79"/>
    <n v="0.1"/>
    <n v="17.09"/>
    <n v="179.05500000000001"/>
    <n v="85.45"/>
    <n v="93.605000000000004"/>
    <n v="0.52277233252352628"/>
    <n v="2026"/>
    <s v="Q4"/>
    <n v="11"/>
    <x v="10"/>
  </r>
  <r>
    <s v="01134"/>
    <x v="331"/>
    <x v="3"/>
    <x v="4"/>
    <x v="0"/>
    <x v="0"/>
    <x v="2"/>
    <x v="2"/>
    <n v="2"/>
    <n v="36.119999999999997"/>
    <n v="0.1"/>
    <n v="13.61"/>
    <n v="65.015999999999991"/>
    <n v="27.22"/>
    <n v="37.795999999999992"/>
    <n v="0.58133382551987201"/>
    <n v="2026"/>
    <s v="Q4"/>
    <n v="11"/>
    <x v="10"/>
  </r>
  <r>
    <s v="01770"/>
    <x v="331"/>
    <x v="3"/>
    <x v="7"/>
    <x v="2"/>
    <x v="0"/>
    <x v="1"/>
    <x v="11"/>
    <n v="5"/>
    <n v="153.93"/>
    <n v="0.05"/>
    <n v="77.27"/>
    <n v="731.16750000000002"/>
    <n v="386.34999999999997"/>
    <n v="344.81750000000005"/>
    <n v="0.4715985051304934"/>
    <n v="2026"/>
    <s v="Q4"/>
    <n v="11"/>
    <x v="10"/>
  </r>
  <r>
    <s v="03396"/>
    <x v="331"/>
    <x v="2"/>
    <x v="3"/>
    <x v="2"/>
    <x v="1"/>
    <x v="4"/>
    <x v="16"/>
    <n v="3"/>
    <n v="50.67"/>
    <n v="0.05"/>
    <n v="22.25"/>
    <n v="144.40949999999998"/>
    <n v="66.75"/>
    <n v="77.65949999999998"/>
    <n v="0.53777279195620775"/>
    <n v="2026"/>
    <s v="Q4"/>
    <n v="11"/>
    <x v="10"/>
  </r>
  <r>
    <s v="04259"/>
    <x v="331"/>
    <x v="2"/>
    <x v="3"/>
    <x v="0"/>
    <x v="0"/>
    <x v="1"/>
    <x v="17"/>
    <n v="4"/>
    <n v="72.77"/>
    <n v="0"/>
    <n v="32.090000000000003"/>
    <n v="291.08"/>
    <n v="128.36000000000001"/>
    <n v="162.71999999999997"/>
    <n v="0.55902157482479031"/>
    <n v="2026"/>
    <s v="Q4"/>
    <n v="11"/>
    <x v="10"/>
  </r>
  <r>
    <s v="04440"/>
    <x v="331"/>
    <x v="2"/>
    <x v="10"/>
    <x v="3"/>
    <x v="1"/>
    <x v="2"/>
    <x v="9"/>
    <n v="1"/>
    <n v="46.45"/>
    <n v="0.1"/>
    <n v="17.96"/>
    <n v="41.805000000000007"/>
    <n v="17.96"/>
    <n v="23.845000000000006"/>
    <n v="0.57038631742614521"/>
    <n v="2026"/>
    <s v="Q4"/>
    <n v="11"/>
    <x v="10"/>
  </r>
  <r>
    <s v="05115"/>
    <x v="331"/>
    <x v="0"/>
    <x v="15"/>
    <x v="0"/>
    <x v="1"/>
    <x v="2"/>
    <x v="18"/>
    <n v="1"/>
    <n v="165.75"/>
    <n v="0.2"/>
    <n v="89.16"/>
    <n v="132.6"/>
    <n v="89.16"/>
    <n v="43.44"/>
    <n v="0.32760180995475113"/>
    <n v="2026"/>
    <s v="Q4"/>
    <n v="11"/>
    <x v="10"/>
  </r>
  <r>
    <s v="05136"/>
    <x v="331"/>
    <x v="2"/>
    <x v="2"/>
    <x v="3"/>
    <x v="1"/>
    <x v="3"/>
    <x v="7"/>
    <n v="4"/>
    <n v="198.02"/>
    <n v="0.05"/>
    <n v="103.82"/>
    <n v="752.476"/>
    <n v="415.28"/>
    <n v="337.19600000000003"/>
    <n v="0.44811528872681655"/>
    <n v="2026"/>
    <s v="Q4"/>
    <n v="11"/>
    <x v="10"/>
  </r>
  <r>
    <s v="00562"/>
    <x v="332"/>
    <x v="1"/>
    <x v="12"/>
    <x v="0"/>
    <x v="1"/>
    <x v="2"/>
    <x v="9"/>
    <n v="1"/>
    <n v="46.3"/>
    <n v="0.2"/>
    <n v="18.78"/>
    <n v="37.04"/>
    <n v="18.78"/>
    <n v="18.259999999999998"/>
    <n v="0.49298056155507552"/>
    <n v="2026"/>
    <s v="Q4"/>
    <n v="11"/>
    <x v="10"/>
  </r>
  <r>
    <s v="00806"/>
    <x v="332"/>
    <x v="0"/>
    <x v="15"/>
    <x v="3"/>
    <x v="0"/>
    <x v="4"/>
    <x v="10"/>
    <n v="1"/>
    <n v="39.659999999999997"/>
    <n v="0"/>
    <n v="14.76"/>
    <n v="39.659999999999997"/>
    <n v="14.76"/>
    <n v="24.9"/>
    <n v="0.62783661119515888"/>
    <n v="2026"/>
    <s v="Q4"/>
    <n v="11"/>
    <x v="10"/>
  </r>
  <r>
    <s v="03150"/>
    <x v="332"/>
    <x v="1"/>
    <x v="6"/>
    <x v="0"/>
    <x v="1"/>
    <x v="3"/>
    <x v="13"/>
    <n v="3"/>
    <n v="80.72"/>
    <n v="0.05"/>
    <n v="39.130000000000003"/>
    <n v="230.05199999999999"/>
    <n v="117.39000000000001"/>
    <n v="112.66199999999998"/>
    <n v="0.48972406238589528"/>
    <n v="2026"/>
    <s v="Q4"/>
    <n v="11"/>
    <x v="10"/>
  </r>
  <r>
    <s v="04847"/>
    <x v="332"/>
    <x v="1"/>
    <x v="14"/>
    <x v="3"/>
    <x v="1"/>
    <x v="2"/>
    <x v="2"/>
    <n v="2"/>
    <n v="35.51"/>
    <n v="0.05"/>
    <n v="13.24"/>
    <n v="67.468999999999994"/>
    <n v="26.48"/>
    <n v="40.98899999999999"/>
    <n v="0.60752345521646967"/>
    <n v="2026"/>
    <s v="Q4"/>
    <n v="11"/>
    <x v="10"/>
  </r>
  <r>
    <s v="00221"/>
    <x v="333"/>
    <x v="3"/>
    <x v="8"/>
    <x v="2"/>
    <x v="2"/>
    <x v="2"/>
    <x v="15"/>
    <n v="1"/>
    <n v="132.06"/>
    <n v="0.15"/>
    <n v="67.53"/>
    <n v="112.251"/>
    <n v="67.53"/>
    <n v="44.721000000000004"/>
    <n v="0.39840179597509157"/>
    <n v="2026"/>
    <s v="Q4"/>
    <n v="11"/>
    <x v="10"/>
  </r>
  <r>
    <s v="00630"/>
    <x v="333"/>
    <x v="3"/>
    <x v="8"/>
    <x v="0"/>
    <x v="2"/>
    <x v="0"/>
    <x v="6"/>
    <n v="3"/>
    <n v="41.07"/>
    <n v="0.1"/>
    <n v="16.86"/>
    <n v="110.88900000000001"/>
    <n v="50.58"/>
    <n v="60.309000000000012"/>
    <n v="0.54386819251684126"/>
    <n v="2026"/>
    <s v="Q4"/>
    <n v="11"/>
    <x v="10"/>
  </r>
  <r>
    <s v="01789"/>
    <x v="333"/>
    <x v="1"/>
    <x v="12"/>
    <x v="0"/>
    <x v="1"/>
    <x v="1"/>
    <x v="11"/>
    <n v="2"/>
    <n v="151.49"/>
    <n v="0.1"/>
    <n v="81.39"/>
    <n v="272.68200000000002"/>
    <n v="162.78"/>
    <n v="109.90200000000002"/>
    <n v="0.40304090479019522"/>
    <n v="2026"/>
    <s v="Q4"/>
    <n v="11"/>
    <x v="10"/>
  </r>
  <r>
    <s v="01947"/>
    <x v="333"/>
    <x v="0"/>
    <x v="0"/>
    <x v="2"/>
    <x v="2"/>
    <x v="4"/>
    <x v="14"/>
    <n v="1"/>
    <n v="35.729999999999997"/>
    <n v="0.2"/>
    <n v="14.33"/>
    <n v="28.584"/>
    <n v="14.33"/>
    <n v="14.254"/>
    <n v="0.49867058494262523"/>
    <n v="2026"/>
    <s v="Q4"/>
    <n v="11"/>
    <x v="10"/>
  </r>
  <r>
    <s v="02279"/>
    <x v="333"/>
    <x v="0"/>
    <x v="0"/>
    <x v="2"/>
    <x v="0"/>
    <x v="0"/>
    <x v="4"/>
    <n v="2"/>
    <n v="50.38"/>
    <n v="0.1"/>
    <n v="22.41"/>
    <n v="90.684000000000012"/>
    <n v="44.82"/>
    <n v="45.864000000000011"/>
    <n v="0.50575625248114342"/>
    <n v="2026"/>
    <s v="Q4"/>
    <n v="11"/>
    <x v="10"/>
  </r>
  <r>
    <s v="02439"/>
    <x v="333"/>
    <x v="0"/>
    <x v="9"/>
    <x v="0"/>
    <x v="2"/>
    <x v="4"/>
    <x v="14"/>
    <n v="1"/>
    <n v="35.67"/>
    <n v="0.1"/>
    <n v="13.81"/>
    <n v="32.103000000000002"/>
    <n v="13.81"/>
    <n v="18.292999999999999"/>
    <n v="0.5698221350029592"/>
    <n v="2026"/>
    <s v="Q4"/>
    <n v="11"/>
    <x v="10"/>
  </r>
  <r>
    <s v="02540"/>
    <x v="333"/>
    <x v="1"/>
    <x v="14"/>
    <x v="1"/>
    <x v="2"/>
    <x v="3"/>
    <x v="13"/>
    <n v="12"/>
    <n v="81.150000000000006"/>
    <n v="0.15"/>
    <n v="39.590000000000003"/>
    <n v="827.73"/>
    <n v="475.08000000000004"/>
    <n v="352.65"/>
    <n v="0.42604472472907828"/>
    <n v="2026"/>
    <s v="Q4"/>
    <n v="11"/>
    <x v="10"/>
  </r>
  <r>
    <s v="02747"/>
    <x v="333"/>
    <x v="0"/>
    <x v="15"/>
    <x v="2"/>
    <x v="0"/>
    <x v="3"/>
    <x v="7"/>
    <n v="1"/>
    <n v="194.73"/>
    <n v="0"/>
    <n v="104.48"/>
    <n v="194.73"/>
    <n v="104.48"/>
    <n v="90.249999999999986"/>
    <n v="0.46346222975401835"/>
    <n v="2026"/>
    <s v="Q4"/>
    <n v="11"/>
    <x v="10"/>
  </r>
  <r>
    <s v="03094"/>
    <x v="333"/>
    <x v="1"/>
    <x v="1"/>
    <x v="3"/>
    <x v="2"/>
    <x v="3"/>
    <x v="19"/>
    <n v="2"/>
    <n v="122.18"/>
    <n v="0.15"/>
    <n v="61.3"/>
    <n v="207.70600000000002"/>
    <n v="122.6"/>
    <n v="85.106000000000023"/>
    <n v="0.40974261696821479"/>
    <n v="2026"/>
    <s v="Q4"/>
    <n v="11"/>
    <x v="10"/>
  </r>
  <r>
    <s v="03359"/>
    <x v="333"/>
    <x v="3"/>
    <x v="13"/>
    <x v="0"/>
    <x v="0"/>
    <x v="3"/>
    <x v="13"/>
    <n v="1"/>
    <n v="83.14"/>
    <n v="0"/>
    <n v="39.369999999999997"/>
    <n v="83.14"/>
    <n v="39.369999999999997"/>
    <n v="43.77"/>
    <n v="0.52646139042578788"/>
    <n v="2026"/>
    <s v="Q4"/>
    <n v="11"/>
    <x v="10"/>
  </r>
  <r>
    <s v="03473"/>
    <x v="333"/>
    <x v="2"/>
    <x v="5"/>
    <x v="0"/>
    <x v="0"/>
    <x v="0"/>
    <x v="0"/>
    <n v="1"/>
    <n v="80.97"/>
    <n v="0"/>
    <n v="43.64"/>
    <n v="80.97"/>
    <n v="43.64"/>
    <n v="37.33"/>
    <n v="0.4610349512164999"/>
    <n v="2026"/>
    <s v="Q4"/>
    <n v="11"/>
    <x v="10"/>
  </r>
  <r>
    <s v="03589"/>
    <x v="333"/>
    <x v="0"/>
    <x v="9"/>
    <x v="0"/>
    <x v="1"/>
    <x v="1"/>
    <x v="17"/>
    <n v="1"/>
    <n v="73.03"/>
    <n v="0"/>
    <n v="32.71"/>
    <n v="73.03"/>
    <n v="32.71"/>
    <n v="40.32"/>
    <n v="0.55210187594139393"/>
    <n v="2026"/>
    <s v="Q4"/>
    <n v="11"/>
    <x v="10"/>
  </r>
  <r>
    <s v="04689"/>
    <x v="333"/>
    <x v="2"/>
    <x v="3"/>
    <x v="0"/>
    <x v="0"/>
    <x v="2"/>
    <x v="9"/>
    <n v="1"/>
    <n v="46.81"/>
    <n v="0.05"/>
    <n v="17.87"/>
    <n v="44.469500000000004"/>
    <n v="17.87"/>
    <n v="26.599500000000003"/>
    <n v="0.59815154206815913"/>
    <n v="2026"/>
    <s v="Q4"/>
    <n v="11"/>
    <x v="10"/>
  </r>
  <r>
    <s v="04819"/>
    <x v="333"/>
    <x v="3"/>
    <x v="7"/>
    <x v="3"/>
    <x v="1"/>
    <x v="1"/>
    <x v="11"/>
    <n v="2"/>
    <n v="153.51"/>
    <n v="0.15"/>
    <n v="81.290000000000006"/>
    <n v="260.96699999999998"/>
    <n v="162.58000000000001"/>
    <n v="98.386999999999972"/>
    <n v="0.3770093536730697"/>
    <n v="2026"/>
    <s v="Q4"/>
    <n v="11"/>
    <x v="10"/>
  </r>
  <r>
    <s v="05167"/>
    <x v="333"/>
    <x v="2"/>
    <x v="5"/>
    <x v="3"/>
    <x v="1"/>
    <x v="3"/>
    <x v="7"/>
    <n v="2"/>
    <n v="197.5"/>
    <n v="0"/>
    <n v="104.47"/>
    <n v="395"/>
    <n v="208.94"/>
    <n v="186.06"/>
    <n v="0.4710379746835443"/>
    <n v="2026"/>
    <s v="Q4"/>
    <n v="11"/>
    <x v="10"/>
  </r>
  <r>
    <s v="00038"/>
    <x v="334"/>
    <x v="3"/>
    <x v="8"/>
    <x v="1"/>
    <x v="2"/>
    <x v="1"/>
    <x v="3"/>
    <n v="8"/>
    <n v="146.55000000000001"/>
    <n v="0.1"/>
    <n v="78.03"/>
    <n v="1055.1600000000001"/>
    <n v="624.24"/>
    <n v="430.92000000000007"/>
    <n v="0.40839303991811671"/>
    <n v="2026"/>
    <s v="Q4"/>
    <n v="12"/>
    <x v="11"/>
  </r>
  <r>
    <s v="00364"/>
    <x v="334"/>
    <x v="3"/>
    <x v="13"/>
    <x v="0"/>
    <x v="2"/>
    <x v="0"/>
    <x v="4"/>
    <n v="2"/>
    <n v="51.83"/>
    <n v="0.15"/>
    <n v="22.02"/>
    <n v="88.11099999999999"/>
    <n v="44.04"/>
    <n v="44.070999999999991"/>
    <n v="0.50017591447151888"/>
    <n v="2026"/>
    <s v="Q4"/>
    <n v="12"/>
    <x v="11"/>
  </r>
  <r>
    <s v="02040"/>
    <x v="334"/>
    <x v="1"/>
    <x v="12"/>
    <x v="0"/>
    <x v="1"/>
    <x v="1"/>
    <x v="3"/>
    <n v="1"/>
    <n v="140.34"/>
    <n v="0.15"/>
    <n v="79.92"/>
    <n v="119.289"/>
    <n v="79.92"/>
    <n v="39.369"/>
    <n v="0.33003043029952467"/>
    <n v="2026"/>
    <s v="Q4"/>
    <n v="12"/>
    <x v="11"/>
  </r>
  <r>
    <s v="02899"/>
    <x v="334"/>
    <x v="0"/>
    <x v="0"/>
    <x v="0"/>
    <x v="1"/>
    <x v="1"/>
    <x v="11"/>
    <n v="1"/>
    <n v="156.44999999999999"/>
    <n v="0"/>
    <n v="80.56"/>
    <n v="156.44999999999999"/>
    <n v="80.56"/>
    <n v="75.889999999999986"/>
    <n v="0.48507510386705011"/>
    <n v="2026"/>
    <s v="Q4"/>
    <n v="12"/>
    <x v="11"/>
  </r>
  <r>
    <s v="03199"/>
    <x v="334"/>
    <x v="2"/>
    <x v="16"/>
    <x v="3"/>
    <x v="0"/>
    <x v="4"/>
    <x v="10"/>
    <n v="1"/>
    <n v="41.33"/>
    <n v="0"/>
    <n v="15.03"/>
    <n v="41.33"/>
    <n v="15.03"/>
    <n v="26.299999999999997"/>
    <n v="0.6363416404548754"/>
    <n v="2026"/>
    <s v="Q4"/>
    <n v="12"/>
    <x v="11"/>
  </r>
  <r>
    <s v="04722"/>
    <x v="334"/>
    <x v="1"/>
    <x v="11"/>
    <x v="2"/>
    <x v="1"/>
    <x v="0"/>
    <x v="6"/>
    <n v="1"/>
    <n v="39.479999999999997"/>
    <n v="0.05"/>
    <n v="16.78"/>
    <n v="37.505999999999993"/>
    <n v="16.78"/>
    <n v="20.725999999999992"/>
    <n v="0.55260491654668575"/>
    <n v="2026"/>
    <s v="Q4"/>
    <n v="12"/>
    <x v="11"/>
  </r>
  <r>
    <s v="01423"/>
    <x v="335"/>
    <x v="2"/>
    <x v="3"/>
    <x v="0"/>
    <x v="2"/>
    <x v="1"/>
    <x v="17"/>
    <n v="1"/>
    <n v="73.010000000000005"/>
    <n v="0.1"/>
    <n v="31.51"/>
    <n v="65.709000000000003"/>
    <n v="31.51"/>
    <n v="34.198999999999998"/>
    <n v="0.52046142841924237"/>
    <n v="2026"/>
    <s v="Q4"/>
    <n v="12"/>
    <x v="11"/>
  </r>
  <r>
    <s v="01505"/>
    <x v="335"/>
    <x v="0"/>
    <x v="15"/>
    <x v="0"/>
    <x v="2"/>
    <x v="4"/>
    <x v="10"/>
    <n v="2"/>
    <n v="40.86"/>
    <n v="0.05"/>
    <n v="15.06"/>
    <n v="77.634"/>
    <n v="30.12"/>
    <n v="47.513999999999996"/>
    <n v="0.6120256588608084"/>
    <n v="2026"/>
    <s v="Q4"/>
    <n v="12"/>
    <x v="11"/>
  </r>
  <r>
    <s v="01664"/>
    <x v="335"/>
    <x v="2"/>
    <x v="5"/>
    <x v="3"/>
    <x v="0"/>
    <x v="3"/>
    <x v="7"/>
    <n v="6"/>
    <n v="194.79"/>
    <n v="0"/>
    <n v="105.73"/>
    <n v="1168.74"/>
    <n v="634.38"/>
    <n v="534.36"/>
    <n v="0.45721032907233433"/>
    <n v="2026"/>
    <s v="Q4"/>
    <n v="12"/>
    <x v="11"/>
  </r>
  <r>
    <s v="02035"/>
    <x v="335"/>
    <x v="3"/>
    <x v="13"/>
    <x v="0"/>
    <x v="1"/>
    <x v="3"/>
    <x v="13"/>
    <n v="4"/>
    <n v="80.98"/>
    <n v="0.2"/>
    <n v="38.6"/>
    <n v="259.13600000000002"/>
    <n v="154.4"/>
    <n v="104.73600000000002"/>
    <n v="0.40417387009138062"/>
    <n v="2026"/>
    <s v="Q4"/>
    <n v="12"/>
    <x v="11"/>
  </r>
  <r>
    <s v="02094"/>
    <x v="335"/>
    <x v="0"/>
    <x v="15"/>
    <x v="0"/>
    <x v="1"/>
    <x v="3"/>
    <x v="7"/>
    <n v="3"/>
    <n v="196.48"/>
    <n v="0.05"/>
    <n v="107.2"/>
    <n v="559.96799999999996"/>
    <n v="321.60000000000002"/>
    <n v="238.36799999999994"/>
    <n v="0.42568146751242919"/>
    <n v="2026"/>
    <s v="Q4"/>
    <n v="12"/>
    <x v="11"/>
  </r>
  <r>
    <s v="02204"/>
    <x v="335"/>
    <x v="0"/>
    <x v="9"/>
    <x v="2"/>
    <x v="1"/>
    <x v="2"/>
    <x v="9"/>
    <n v="2"/>
    <n v="46.63"/>
    <n v="0"/>
    <n v="18.68"/>
    <n v="93.26"/>
    <n v="37.36"/>
    <n v="55.900000000000006"/>
    <n v="0.59939952820072917"/>
    <n v="2026"/>
    <s v="Q4"/>
    <n v="12"/>
    <x v="11"/>
  </r>
  <r>
    <s v="03921"/>
    <x v="335"/>
    <x v="2"/>
    <x v="5"/>
    <x v="1"/>
    <x v="2"/>
    <x v="1"/>
    <x v="3"/>
    <n v="12"/>
    <n v="142.93"/>
    <n v="0.1"/>
    <n v="79.81"/>
    <n v="1543.644"/>
    <n v="957.72"/>
    <n v="585.92399999999998"/>
    <n v="0.37957197384889263"/>
    <n v="2026"/>
    <s v="Q4"/>
    <n v="12"/>
    <x v="11"/>
  </r>
  <r>
    <s v="03999"/>
    <x v="335"/>
    <x v="1"/>
    <x v="12"/>
    <x v="2"/>
    <x v="0"/>
    <x v="1"/>
    <x v="11"/>
    <n v="2"/>
    <n v="153.97"/>
    <n v="0"/>
    <n v="79.45"/>
    <n v="307.94"/>
    <n v="158.9"/>
    <n v="149.04"/>
    <n v="0.48399038773787101"/>
    <n v="2026"/>
    <s v="Q4"/>
    <n v="12"/>
    <x v="11"/>
  </r>
  <r>
    <s v="04546"/>
    <x v="335"/>
    <x v="3"/>
    <x v="13"/>
    <x v="0"/>
    <x v="0"/>
    <x v="3"/>
    <x v="5"/>
    <n v="1"/>
    <n v="344.63"/>
    <n v="0.05"/>
    <n v="189.22"/>
    <n v="327.39849999999996"/>
    <n v="189.22"/>
    <n v="138.17849999999996"/>
    <n v="0.42204988721695419"/>
    <n v="2026"/>
    <s v="Q4"/>
    <n v="12"/>
    <x v="11"/>
  </r>
  <r>
    <s v="00158"/>
    <x v="336"/>
    <x v="3"/>
    <x v="13"/>
    <x v="0"/>
    <x v="1"/>
    <x v="2"/>
    <x v="9"/>
    <n v="2"/>
    <n v="46.51"/>
    <n v="0.05"/>
    <n v="18.73"/>
    <n v="88.368999999999986"/>
    <n v="37.46"/>
    <n v="50.908999999999985"/>
    <n v="0.57609568966492763"/>
    <n v="2026"/>
    <s v="Q4"/>
    <n v="12"/>
    <x v="11"/>
  </r>
  <r>
    <s v="01972"/>
    <x v="336"/>
    <x v="0"/>
    <x v="9"/>
    <x v="1"/>
    <x v="2"/>
    <x v="0"/>
    <x v="0"/>
    <n v="6"/>
    <n v="80.17"/>
    <n v="0.1"/>
    <n v="42.67"/>
    <n v="432.91800000000001"/>
    <n v="256.02"/>
    <n v="176.89800000000002"/>
    <n v="0.40861779828974543"/>
    <n v="2026"/>
    <s v="Q4"/>
    <n v="12"/>
    <x v="11"/>
  </r>
  <r>
    <s v="03196"/>
    <x v="336"/>
    <x v="3"/>
    <x v="13"/>
    <x v="0"/>
    <x v="1"/>
    <x v="3"/>
    <x v="19"/>
    <n v="2"/>
    <n v="124.62"/>
    <n v="0.1"/>
    <n v="58.91"/>
    <n v="224.316"/>
    <n v="117.82"/>
    <n v="106.49600000000001"/>
    <n v="0.47475882237557737"/>
    <n v="2026"/>
    <s v="Q4"/>
    <n v="12"/>
    <x v="11"/>
  </r>
  <r>
    <s v="03722"/>
    <x v="336"/>
    <x v="2"/>
    <x v="3"/>
    <x v="0"/>
    <x v="0"/>
    <x v="1"/>
    <x v="3"/>
    <n v="1"/>
    <n v="144.78"/>
    <n v="0.15"/>
    <n v="81.53"/>
    <n v="123.063"/>
    <n v="81.53"/>
    <n v="41.533000000000001"/>
    <n v="0.33749380398657597"/>
    <n v="2026"/>
    <s v="Q4"/>
    <n v="12"/>
    <x v="11"/>
  </r>
  <r>
    <s v="04201"/>
    <x v="336"/>
    <x v="3"/>
    <x v="7"/>
    <x v="0"/>
    <x v="2"/>
    <x v="2"/>
    <x v="15"/>
    <n v="1"/>
    <n v="133.80000000000001"/>
    <n v="0"/>
    <n v="66.349999999999994"/>
    <n v="133.80000000000001"/>
    <n v="66.349999999999994"/>
    <n v="67.450000000000017"/>
    <n v="0.50411061285500758"/>
    <n v="2026"/>
    <s v="Q4"/>
    <n v="12"/>
    <x v="11"/>
  </r>
  <r>
    <s v="04498"/>
    <x v="336"/>
    <x v="3"/>
    <x v="7"/>
    <x v="2"/>
    <x v="1"/>
    <x v="3"/>
    <x v="19"/>
    <n v="1"/>
    <n v="124.93"/>
    <n v="0"/>
    <n v="59.41"/>
    <n v="124.93"/>
    <n v="59.41"/>
    <n v="65.52000000000001"/>
    <n v="0.52445369406867848"/>
    <n v="2026"/>
    <s v="Q4"/>
    <n v="12"/>
    <x v="11"/>
  </r>
  <r>
    <s v="04791"/>
    <x v="336"/>
    <x v="1"/>
    <x v="12"/>
    <x v="0"/>
    <x v="1"/>
    <x v="1"/>
    <x v="17"/>
    <n v="2"/>
    <n v="70.59"/>
    <n v="0.1"/>
    <n v="32.68"/>
    <n v="127.06200000000001"/>
    <n v="65.36"/>
    <n v="61.702000000000012"/>
    <n v="0.48560545245628123"/>
    <n v="2026"/>
    <s v="Q4"/>
    <n v="12"/>
    <x v="11"/>
  </r>
  <r>
    <s v="00614"/>
    <x v="337"/>
    <x v="3"/>
    <x v="7"/>
    <x v="0"/>
    <x v="0"/>
    <x v="1"/>
    <x v="11"/>
    <n v="2"/>
    <n v="151.05000000000001"/>
    <n v="0.15"/>
    <n v="80.36"/>
    <n v="256.78500000000003"/>
    <n v="160.72"/>
    <n v="96.065000000000026"/>
    <n v="0.37410674299511271"/>
    <n v="2026"/>
    <s v="Q4"/>
    <n v="12"/>
    <x v="11"/>
  </r>
  <r>
    <s v="02301"/>
    <x v="337"/>
    <x v="3"/>
    <x v="7"/>
    <x v="0"/>
    <x v="0"/>
    <x v="3"/>
    <x v="19"/>
    <n v="2"/>
    <n v="120.37"/>
    <n v="0.2"/>
    <n v="59.39"/>
    <n v="192.59200000000001"/>
    <n v="118.78"/>
    <n v="73.812000000000012"/>
    <n v="0.3832557946332143"/>
    <n v="2026"/>
    <s v="Q4"/>
    <n v="12"/>
    <x v="11"/>
  </r>
  <r>
    <s v="04430"/>
    <x v="337"/>
    <x v="1"/>
    <x v="1"/>
    <x v="0"/>
    <x v="0"/>
    <x v="3"/>
    <x v="7"/>
    <n v="3"/>
    <n v="193.8"/>
    <n v="0"/>
    <n v="104.55"/>
    <n v="581.40000000000009"/>
    <n v="313.64999999999998"/>
    <n v="267.75000000000011"/>
    <n v="0.46052631578947378"/>
    <n v="2026"/>
    <s v="Q4"/>
    <n v="12"/>
    <x v="11"/>
  </r>
  <r>
    <s v="00318"/>
    <x v="338"/>
    <x v="3"/>
    <x v="13"/>
    <x v="0"/>
    <x v="2"/>
    <x v="1"/>
    <x v="3"/>
    <n v="1"/>
    <n v="146.08000000000001"/>
    <n v="0.1"/>
    <n v="81.540000000000006"/>
    <n v="131.47200000000001"/>
    <n v="81.540000000000006"/>
    <n v="49.932000000000002"/>
    <n v="0.37979189485213583"/>
    <n v="2026"/>
    <s v="Q4"/>
    <n v="12"/>
    <x v="11"/>
  </r>
  <r>
    <s v="00782"/>
    <x v="338"/>
    <x v="3"/>
    <x v="7"/>
    <x v="1"/>
    <x v="2"/>
    <x v="0"/>
    <x v="8"/>
    <n v="4"/>
    <n v="101.17"/>
    <n v="0.15"/>
    <n v="50.48"/>
    <n v="343.97800000000001"/>
    <n v="201.92"/>
    <n v="142.05800000000002"/>
    <n v="0.41298571420265257"/>
    <n v="2026"/>
    <s v="Q4"/>
    <n v="12"/>
    <x v="11"/>
  </r>
  <r>
    <s v="01402"/>
    <x v="338"/>
    <x v="1"/>
    <x v="6"/>
    <x v="2"/>
    <x v="1"/>
    <x v="3"/>
    <x v="19"/>
    <n v="2"/>
    <n v="121.64"/>
    <n v="0"/>
    <n v="61.94"/>
    <n v="243.28"/>
    <n v="123.88"/>
    <n v="119.4"/>
    <n v="0.49079250246629402"/>
    <n v="2026"/>
    <s v="Q4"/>
    <n v="12"/>
    <x v="11"/>
  </r>
  <r>
    <s v="01824"/>
    <x v="338"/>
    <x v="1"/>
    <x v="1"/>
    <x v="0"/>
    <x v="0"/>
    <x v="2"/>
    <x v="18"/>
    <n v="1"/>
    <n v="165.1"/>
    <n v="0.05"/>
    <n v="85.23"/>
    <n v="156.845"/>
    <n v="85.23"/>
    <n v="71.614999999999995"/>
    <n v="0.45659727756702473"/>
    <n v="2026"/>
    <s v="Q4"/>
    <n v="12"/>
    <x v="11"/>
  </r>
  <r>
    <s v="02141"/>
    <x v="338"/>
    <x v="3"/>
    <x v="13"/>
    <x v="0"/>
    <x v="1"/>
    <x v="3"/>
    <x v="7"/>
    <n v="3"/>
    <n v="194.07"/>
    <n v="0.1"/>
    <n v="102.37"/>
    <n v="523.98900000000003"/>
    <n v="307.11"/>
    <n v="216.87900000000002"/>
    <n v="0.4138999101126169"/>
    <n v="2026"/>
    <s v="Q4"/>
    <n v="12"/>
    <x v="11"/>
  </r>
  <r>
    <s v="03517"/>
    <x v="338"/>
    <x v="3"/>
    <x v="13"/>
    <x v="3"/>
    <x v="1"/>
    <x v="1"/>
    <x v="11"/>
    <n v="1"/>
    <n v="152.44"/>
    <n v="0.1"/>
    <n v="76.91"/>
    <n v="137.196"/>
    <n v="76.91"/>
    <n v="60.286000000000001"/>
    <n v="0.43941514329863846"/>
    <n v="2026"/>
    <s v="Q4"/>
    <n v="12"/>
    <x v="11"/>
  </r>
  <r>
    <s v="04055"/>
    <x v="338"/>
    <x v="1"/>
    <x v="12"/>
    <x v="0"/>
    <x v="0"/>
    <x v="3"/>
    <x v="19"/>
    <n v="1"/>
    <n v="123.82"/>
    <n v="0.05"/>
    <n v="59.19"/>
    <n v="117.62899999999999"/>
    <n v="59.19"/>
    <n v="58.438999999999993"/>
    <n v="0.49680775999115862"/>
    <n v="2026"/>
    <s v="Q4"/>
    <n v="12"/>
    <x v="11"/>
  </r>
  <r>
    <s v="04168"/>
    <x v="338"/>
    <x v="0"/>
    <x v="0"/>
    <x v="0"/>
    <x v="1"/>
    <x v="1"/>
    <x v="17"/>
    <n v="4"/>
    <n v="71.12"/>
    <n v="0.05"/>
    <n v="31.93"/>
    <n v="270.25600000000003"/>
    <n v="127.72"/>
    <n v="142.53600000000003"/>
    <n v="0.52741104730329769"/>
    <n v="2026"/>
    <s v="Q4"/>
    <n v="12"/>
    <x v="11"/>
  </r>
  <r>
    <s v="04317"/>
    <x v="338"/>
    <x v="2"/>
    <x v="16"/>
    <x v="3"/>
    <x v="0"/>
    <x v="1"/>
    <x v="17"/>
    <n v="1"/>
    <n v="71.55"/>
    <n v="0.1"/>
    <n v="32.07"/>
    <n v="64.394999999999996"/>
    <n v="32.07"/>
    <n v="32.324999999999996"/>
    <n v="0.50197996738877237"/>
    <n v="2026"/>
    <s v="Q4"/>
    <n v="12"/>
    <x v="11"/>
  </r>
  <r>
    <s v="04879"/>
    <x v="338"/>
    <x v="2"/>
    <x v="2"/>
    <x v="3"/>
    <x v="0"/>
    <x v="1"/>
    <x v="17"/>
    <n v="2"/>
    <n v="70.239999999999995"/>
    <n v="0.1"/>
    <n v="33.29"/>
    <n v="126.43199999999999"/>
    <n v="66.58"/>
    <n v="59.85199999999999"/>
    <n v="0.47339281194634264"/>
    <n v="2026"/>
    <s v="Q4"/>
    <n v="12"/>
    <x v="11"/>
  </r>
  <r>
    <s v="00467"/>
    <x v="339"/>
    <x v="0"/>
    <x v="0"/>
    <x v="3"/>
    <x v="0"/>
    <x v="0"/>
    <x v="4"/>
    <n v="2"/>
    <n v="50.68"/>
    <n v="0.15"/>
    <n v="22.41"/>
    <n v="86.155999999999992"/>
    <n v="44.82"/>
    <n v="41.335999999999991"/>
    <n v="0.47978086262129155"/>
    <n v="2026"/>
    <s v="Q4"/>
    <n v="12"/>
    <x v="11"/>
  </r>
  <r>
    <s v="00825"/>
    <x v="339"/>
    <x v="3"/>
    <x v="7"/>
    <x v="0"/>
    <x v="1"/>
    <x v="0"/>
    <x v="8"/>
    <n v="1"/>
    <n v="101.26"/>
    <n v="0"/>
    <n v="51.7"/>
    <n v="101.26"/>
    <n v="51.7"/>
    <n v="49.56"/>
    <n v="0.4894331424056883"/>
    <n v="2026"/>
    <s v="Q4"/>
    <n v="12"/>
    <x v="11"/>
  </r>
  <r>
    <s v="02346"/>
    <x v="339"/>
    <x v="0"/>
    <x v="0"/>
    <x v="3"/>
    <x v="2"/>
    <x v="2"/>
    <x v="9"/>
    <n v="2"/>
    <n v="46.01"/>
    <n v="0.05"/>
    <n v="18.399999999999999"/>
    <n v="87.418999999999997"/>
    <n v="36.799999999999997"/>
    <n v="50.619"/>
    <n v="0.57903888170763795"/>
    <n v="2026"/>
    <s v="Q4"/>
    <n v="12"/>
    <x v="11"/>
  </r>
  <r>
    <s v="03095"/>
    <x v="339"/>
    <x v="1"/>
    <x v="12"/>
    <x v="0"/>
    <x v="1"/>
    <x v="2"/>
    <x v="15"/>
    <n v="2"/>
    <n v="131.97999999999999"/>
    <n v="0.1"/>
    <n v="68.02"/>
    <n v="237.56399999999999"/>
    <n v="136.04"/>
    <n v="101.524"/>
    <n v="0.42735431294303855"/>
    <n v="2026"/>
    <s v="Q4"/>
    <n v="12"/>
    <x v="11"/>
  </r>
  <r>
    <s v="03580"/>
    <x v="339"/>
    <x v="3"/>
    <x v="7"/>
    <x v="2"/>
    <x v="1"/>
    <x v="1"/>
    <x v="17"/>
    <n v="2"/>
    <n v="73.16"/>
    <n v="0.15"/>
    <n v="32.64"/>
    <n v="124.37199999999999"/>
    <n v="65.28"/>
    <n v="59.091999999999985"/>
    <n v="0.47512301804264617"/>
    <n v="2026"/>
    <s v="Q4"/>
    <n v="12"/>
    <x v="11"/>
  </r>
  <r>
    <s v="04672"/>
    <x v="339"/>
    <x v="1"/>
    <x v="6"/>
    <x v="0"/>
    <x v="2"/>
    <x v="2"/>
    <x v="9"/>
    <n v="2"/>
    <n v="47.43"/>
    <n v="0.05"/>
    <n v="18.63"/>
    <n v="90.11699999999999"/>
    <n v="37.26"/>
    <n v="52.856999999999992"/>
    <n v="0.58653750124837711"/>
    <n v="2026"/>
    <s v="Q4"/>
    <n v="12"/>
    <x v="11"/>
  </r>
  <r>
    <s v="00533"/>
    <x v="340"/>
    <x v="0"/>
    <x v="9"/>
    <x v="0"/>
    <x v="1"/>
    <x v="2"/>
    <x v="2"/>
    <n v="1"/>
    <n v="35.93"/>
    <n v="0.05"/>
    <n v="13.23"/>
    <n v="34.133499999999998"/>
    <n v="13.23"/>
    <n v="20.903499999999998"/>
    <n v="0.6124042363074399"/>
    <n v="2026"/>
    <s v="Q4"/>
    <n v="12"/>
    <x v="11"/>
  </r>
  <r>
    <s v="02160"/>
    <x v="340"/>
    <x v="0"/>
    <x v="15"/>
    <x v="3"/>
    <x v="0"/>
    <x v="2"/>
    <x v="2"/>
    <n v="1"/>
    <n v="35.53"/>
    <n v="0.05"/>
    <n v="13.28"/>
    <n v="33.753500000000003"/>
    <n v="13.28"/>
    <n v="20.473500000000001"/>
    <n v="0.6065593197742456"/>
    <n v="2026"/>
    <s v="Q4"/>
    <n v="12"/>
    <x v="11"/>
  </r>
  <r>
    <s v="02841"/>
    <x v="340"/>
    <x v="1"/>
    <x v="14"/>
    <x v="0"/>
    <x v="1"/>
    <x v="3"/>
    <x v="7"/>
    <n v="3"/>
    <n v="196.97"/>
    <n v="0.15"/>
    <n v="101.88"/>
    <n v="502.27349999999996"/>
    <n v="305.64"/>
    <n v="196.63349999999997"/>
    <n v="0.39148690902466482"/>
    <n v="2026"/>
    <s v="Q4"/>
    <n v="12"/>
    <x v="11"/>
  </r>
  <r>
    <s v="03433"/>
    <x v="340"/>
    <x v="0"/>
    <x v="0"/>
    <x v="0"/>
    <x v="1"/>
    <x v="2"/>
    <x v="2"/>
    <n v="2"/>
    <n v="37.020000000000003"/>
    <n v="0.2"/>
    <n v="13.39"/>
    <n v="59.232000000000006"/>
    <n v="26.78"/>
    <n v="32.452000000000005"/>
    <n v="0.5478795245813074"/>
    <n v="2026"/>
    <s v="Q4"/>
    <n v="12"/>
    <x v="11"/>
  </r>
  <r>
    <s v="03763"/>
    <x v="340"/>
    <x v="1"/>
    <x v="14"/>
    <x v="0"/>
    <x v="1"/>
    <x v="2"/>
    <x v="9"/>
    <n v="4"/>
    <n v="47.22"/>
    <n v="0"/>
    <n v="18.420000000000002"/>
    <n v="188.88"/>
    <n v="73.680000000000007"/>
    <n v="115.19999999999999"/>
    <n v="0.60991105463786521"/>
    <n v="2026"/>
    <s v="Q4"/>
    <n v="12"/>
    <x v="11"/>
  </r>
  <r>
    <s v="00706"/>
    <x v="341"/>
    <x v="1"/>
    <x v="12"/>
    <x v="2"/>
    <x v="0"/>
    <x v="2"/>
    <x v="9"/>
    <n v="4"/>
    <n v="46.48"/>
    <n v="0.1"/>
    <n v="18.66"/>
    <n v="167.328"/>
    <n v="74.64"/>
    <n v="92.688000000000002"/>
    <n v="0.55393000573723461"/>
    <n v="2026"/>
    <s v="Q4"/>
    <n v="12"/>
    <x v="11"/>
  </r>
  <r>
    <s v="01086"/>
    <x v="341"/>
    <x v="3"/>
    <x v="13"/>
    <x v="1"/>
    <x v="2"/>
    <x v="1"/>
    <x v="3"/>
    <n v="12"/>
    <n v="146.99"/>
    <n v="0.15"/>
    <n v="79.239999999999995"/>
    <n v="1499.298"/>
    <n v="950.87999999999988"/>
    <n v="548.41800000000012"/>
    <n v="0.36578318653129671"/>
    <n v="2026"/>
    <s v="Q4"/>
    <n v="12"/>
    <x v="11"/>
  </r>
  <r>
    <s v="01204"/>
    <x v="341"/>
    <x v="2"/>
    <x v="10"/>
    <x v="0"/>
    <x v="1"/>
    <x v="4"/>
    <x v="10"/>
    <n v="1"/>
    <n v="40.29"/>
    <n v="0"/>
    <n v="15.07"/>
    <n v="40.29"/>
    <n v="15.07"/>
    <n v="25.22"/>
    <n v="0.62596177711590961"/>
    <n v="2026"/>
    <s v="Q4"/>
    <n v="12"/>
    <x v="11"/>
  </r>
  <r>
    <s v="01451"/>
    <x v="341"/>
    <x v="0"/>
    <x v="0"/>
    <x v="1"/>
    <x v="2"/>
    <x v="3"/>
    <x v="19"/>
    <n v="4"/>
    <n v="125.82"/>
    <n v="0.15"/>
    <n v="61.39"/>
    <n v="427.78799999999995"/>
    <n v="245.56"/>
    <n v="182.22799999999995"/>
    <n v="0.42597735326844133"/>
    <n v="2026"/>
    <s v="Q4"/>
    <n v="12"/>
    <x v="11"/>
  </r>
  <r>
    <s v="01650"/>
    <x v="341"/>
    <x v="1"/>
    <x v="1"/>
    <x v="0"/>
    <x v="1"/>
    <x v="2"/>
    <x v="2"/>
    <n v="3"/>
    <n v="36.25"/>
    <n v="0"/>
    <n v="13.67"/>
    <n v="108.75"/>
    <n v="41.01"/>
    <n v="67.740000000000009"/>
    <n v="0.62289655172413805"/>
    <n v="2026"/>
    <s v="Q4"/>
    <n v="12"/>
    <x v="11"/>
  </r>
  <r>
    <s v="01740"/>
    <x v="341"/>
    <x v="2"/>
    <x v="10"/>
    <x v="3"/>
    <x v="0"/>
    <x v="2"/>
    <x v="18"/>
    <n v="1"/>
    <n v="165.29"/>
    <n v="0.05"/>
    <n v="89.92"/>
    <n v="157.02549999999999"/>
    <n v="89.92"/>
    <n v="67.105499999999992"/>
    <n v="0.42735415585366704"/>
    <n v="2026"/>
    <s v="Q4"/>
    <n v="12"/>
    <x v="11"/>
  </r>
  <r>
    <s v="03191"/>
    <x v="341"/>
    <x v="3"/>
    <x v="8"/>
    <x v="0"/>
    <x v="1"/>
    <x v="3"/>
    <x v="13"/>
    <n v="1"/>
    <n v="82.89"/>
    <n v="0.15"/>
    <n v="38.51"/>
    <n v="70.456500000000005"/>
    <n v="38.51"/>
    <n v="31.946500000000007"/>
    <n v="0.45342161475520365"/>
    <n v="2026"/>
    <s v="Q4"/>
    <n v="12"/>
    <x v="11"/>
  </r>
  <r>
    <s v="03662"/>
    <x v="341"/>
    <x v="1"/>
    <x v="6"/>
    <x v="0"/>
    <x v="2"/>
    <x v="3"/>
    <x v="7"/>
    <n v="1"/>
    <n v="199.66"/>
    <n v="0"/>
    <n v="103.15"/>
    <n v="199.66"/>
    <n v="103.15"/>
    <n v="96.509999999999991"/>
    <n v="0.48337173194430527"/>
    <n v="2026"/>
    <s v="Q4"/>
    <n v="12"/>
    <x v="11"/>
  </r>
  <r>
    <s v="03922"/>
    <x v="341"/>
    <x v="3"/>
    <x v="8"/>
    <x v="2"/>
    <x v="1"/>
    <x v="1"/>
    <x v="3"/>
    <n v="2"/>
    <n v="146.25"/>
    <n v="0.05"/>
    <n v="77.3"/>
    <n v="277.875"/>
    <n v="154.6"/>
    <n v="123.27500000000001"/>
    <n v="0.44363472784525421"/>
    <n v="2026"/>
    <s v="Q4"/>
    <n v="12"/>
    <x v="11"/>
  </r>
  <r>
    <s v="04022"/>
    <x v="341"/>
    <x v="0"/>
    <x v="9"/>
    <x v="3"/>
    <x v="0"/>
    <x v="3"/>
    <x v="5"/>
    <n v="1"/>
    <n v="333.51"/>
    <n v="0.2"/>
    <n v="199.91"/>
    <n v="266.80799999999999"/>
    <n v="199.91"/>
    <n v="66.897999999999996"/>
    <n v="0.25073461065635211"/>
    <n v="2026"/>
    <s v="Q4"/>
    <n v="12"/>
    <x v="11"/>
  </r>
  <r>
    <s v="04366"/>
    <x v="341"/>
    <x v="1"/>
    <x v="12"/>
    <x v="2"/>
    <x v="1"/>
    <x v="1"/>
    <x v="11"/>
    <n v="1"/>
    <n v="151.97"/>
    <n v="0.05"/>
    <n v="80.239999999999995"/>
    <n v="144.3715"/>
    <n v="80.239999999999995"/>
    <n v="64.131500000000003"/>
    <n v="0.44421163456776441"/>
    <n v="2026"/>
    <s v="Q4"/>
    <n v="12"/>
    <x v="11"/>
  </r>
  <r>
    <s v="04880"/>
    <x v="341"/>
    <x v="3"/>
    <x v="13"/>
    <x v="2"/>
    <x v="1"/>
    <x v="0"/>
    <x v="6"/>
    <n v="1"/>
    <n v="41.07"/>
    <n v="0"/>
    <n v="16.600000000000001"/>
    <n v="41.07"/>
    <n v="16.600000000000001"/>
    <n v="24.47"/>
    <n v="0.59581202824446067"/>
    <n v="2026"/>
    <s v="Q4"/>
    <n v="12"/>
    <x v="11"/>
  </r>
  <r>
    <s v="05127"/>
    <x v="341"/>
    <x v="1"/>
    <x v="11"/>
    <x v="3"/>
    <x v="0"/>
    <x v="3"/>
    <x v="19"/>
    <n v="1"/>
    <n v="122.65"/>
    <n v="0"/>
    <n v="58.9"/>
    <n v="122.65"/>
    <n v="58.9"/>
    <n v="63.750000000000007"/>
    <n v="0.51977170811251527"/>
    <n v="2026"/>
    <s v="Q4"/>
    <n v="12"/>
    <x v="11"/>
  </r>
  <r>
    <s v="00013"/>
    <x v="342"/>
    <x v="1"/>
    <x v="6"/>
    <x v="0"/>
    <x v="0"/>
    <x v="1"/>
    <x v="3"/>
    <n v="6"/>
    <n v="143.16"/>
    <n v="0.15"/>
    <n v="80.349999999999994"/>
    <n v="730.11599999999999"/>
    <n v="482.09999999999997"/>
    <n v="248.01600000000002"/>
    <n v="0.33969396643820987"/>
    <n v="2026"/>
    <s v="Q4"/>
    <n v="12"/>
    <x v="11"/>
  </r>
  <r>
    <s v="00102"/>
    <x v="342"/>
    <x v="2"/>
    <x v="5"/>
    <x v="2"/>
    <x v="1"/>
    <x v="1"/>
    <x v="3"/>
    <n v="3"/>
    <n v="142.75"/>
    <n v="0.1"/>
    <n v="81.739999999999995"/>
    <n v="385.42500000000001"/>
    <n v="245.21999999999997"/>
    <n v="140.20500000000004"/>
    <n v="0.3637672698968672"/>
    <n v="2026"/>
    <s v="Q4"/>
    <n v="12"/>
    <x v="11"/>
  </r>
  <r>
    <s v="00519"/>
    <x v="342"/>
    <x v="1"/>
    <x v="12"/>
    <x v="2"/>
    <x v="0"/>
    <x v="4"/>
    <x v="14"/>
    <n v="2"/>
    <n v="36.03"/>
    <n v="0.1"/>
    <n v="13.54"/>
    <n v="64.853999999999999"/>
    <n v="27.08"/>
    <n v="37.774000000000001"/>
    <n v="0.58244672649335427"/>
    <n v="2026"/>
    <s v="Q4"/>
    <n v="12"/>
    <x v="11"/>
  </r>
  <r>
    <s v="00522"/>
    <x v="342"/>
    <x v="0"/>
    <x v="15"/>
    <x v="2"/>
    <x v="0"/>
    <x v="2"/>
    <x v="15"/>
    <n v="2"/>
    <n v="133.4"/>
    <n v="0"/>
    <n v="67.69"/>
    <n v="266.8"/>
    <n v="135.38"/>
    <n v="131.42000000000002"/>
    <n v="0.49257871064467768"/>
    <n v="2026"/>
    <s v="Q4"/>
    <n v="12"/>
    <x v="11"/>
  </r>
  <r>
    <s v="00798"/>
    <x v="342"/>
    <x v="2"/>
    <x v="2"/>
    <x v="2"/>
    <x v="0"/>
    <x v="3"/>
    <x v="7"/>
    <n v="3"/>
    <n v="199.31"/>
    <n v="0.05"/>
    <n v="101.19"/>
    <n v="568.0335"/>
    <n v="303.57"/>
    <n v="264.46350000000001"/>
    <n v="0.46557729429690325"/>
    <n v="2026"/>
    <s v="Q4"/>
    <n v="12"/>
    <x v="11"/>
  </r>
  <r>
    <s v="01746"/>
    <x v="342"/>
    <x v="1"/>
    <x v="11"/>
    <x v="0"/>
    <x v="2"/>
    <x v="2"/>
    <x v="9"/>
    <n v="1"/>
    <n v="47.44"/>
    <n v="0.15"/>
    <n v="17.899999999999999"/>
    <n v="40.323999999999998"/>
    <n v="17.899999999999999"/>
    <n v="22.423999999999999"/>
    <n v="0.55609562543398472"/>
    <n v="2026"/>
    <s v="Q4"/>
    <n v="12"/>
    <x v="11"/>
  </r>
  <r>
    <s v="03412"/>
    <x v="342"/>
    <x v="0"/>
    <x v="0"/>
    <x v="1"/>
    <x v="2"/>
    <x v="1"/>
    <x v="3"/>
    <n v="10"/>
    <n v="145.30000000000001"/>
    <n v="0.1"/>
    <n v="79.7"/>
    <n v="1307.7"/>
    <n v="797"/>
    <n v="510.70000000000005"/>
    <n v="0.39053299686472437"/>
    <n v="2026"/>
    <s v="Q4"/>
    <n v="12"/>
    <x v="11"/>
  </r>
  <r>
    <s v="00175"/>
    <x v="343"/>
    <x v="0"/>
    <x v="0"/>
    <x v="3"/>
    <x v="1"/>
    <x v="0"/>
    <x v="0"/>
    <n v="1"/>
    <n v="81.010000000000005"/>
    <n v="0.2"/>
    <n v="41.51"/>
    <n v="64.808000000000007"/>
    <n v="41.51"/>
    <n v="23.298000000000009"/>
    <n v="0.35949265522774976"/>
    <n v="2026"/>
    <s v="Q4"/>
    <n v="12"/>
    <x v="11"/>
  </r>
  <r>
    <s v="01014"/>
    <x v="343"/>
    <x v="3"/>
    <x v="7"/>
    <x v="3"/>
    <x v="1"/>
    <x v="2"/>
    <x v="2"/>
    <n v="2"/>
    <n v="35.619999999999997"/>
    <n v="0"/>
    <n v="13.62"/>
    <n v="71.239999999999995"/>
    <n v="27.24"/>
    <n v="44"/>
    <n v="0.61763054463784395"/>
    <n v="2026"/>
    <s v="Q4"/>
    <n v="12"/>
    <x v="11"/>
  </r>
  <r>
    <s v="01763"/>
    <x v="343"/>
    <x v="0"/>
    <x v="0"/>
    <x v="0"/>
    <x v="1"/>
    <x v="0"/>
    <x v="4"/>
    <n v="2"/>
    <n v="49.88"/>
    <n v="0.05"/>
    <n v="22.31"/>
    <n v="94.772000000000006"/>
    <n v="44.62"/>
    <n v="50.152000000000008"/>
    <n v="0.52918583547883347"/>
    <n v="2026"/>
    <s v="Q4"/>
    <n v="12"/>
    <x v="11"/>
  </r>
  <r>
    <s v="01863"/>
    <x v="343"/>
    <x v="3"/>
    <x v="7"/>
    <x v="3"/>
    <x v="0"/>
    <x v="0"/>
    <x v="8"/>
    <n v="1"/>
    <n v="101.18"/>
    <n v="0.05"/>
    <n v="49.12"/>
    <n v="96.120999999999995"/>
    <n v="49.12"/>
    <n v="47.000999999999998"/>
    <n v="0.48897743469169069"/>
    <n v="2026"/>
    <s v="Q4"/>
    <n v="12"/>
    <x v="11"/>
  </r>
  <r>
    <s v="03466"/>
    <x v="343"/>
    <x v="1"/>
    <x v="12"/>
    <x v="2"/>
    <x v="2"/>
    <x v="4"/>
    <x v="14"/>
    <n v="2"/>
    <n v="36.64"/>
    <n v="0"/>
    <n v="13.7"/>
    <n v="73.28"/>
    <n v="27.4"/>
    <n v="45.88"/>
    <n v="0.62609170305676853"/>
    <n v="2026"/>
    <s v="Q4"/>
    <n v="12"/>
    <x v="11"/>
  </r>
  <r>
    <s v="03630"/>
    <x v="343"/>
    <x v="1"/>
    <x v="12"/>
    <x v="2"/>
    <x v="0"/>
    <x v="0"/>
    <x v="6"/>
    <n v="3"/>
    <n v="39.979999999999997"/>
    <n v="0.1"/>
    <n v="16.989999999999998"/>
    <n v="107.946"/>
    <n v="50.97"/>
    <n v="56.975999999999999"/>
    <n v="0.52781946528819967"/>
    <n v="2026"/>
    <s v="Q4"/>
    <n v="12"/>
    <x v="11"/>
  </r>
  <r>
    <s v="03633"/>
    <x v="343"/>
    <x v="3"/>
    <x v="4"/>
    <x v="3"/>
    <x v="2"/>
    <x v="1"/>
    <x v="3"/>
    <n v="3"/>
    <n v="144.16"/>
    <n v="0"/>
    <n v="77.36"/>
    <n v="432.48"/>
    <n v="232.07999999999998"/>
    <n v="200.40000000000003"/>
    <n v="0.46337402885682583"/>
    <n v="2026"/>
    <s v="Q4"/>
    <n v="12"/>
    <x v="11"/>
  </r>
  <r>
    <s v="00004"/>
    <x v="344"/>
    <x v="3"/>
    <x v="4"/>
    <x v="0"/>
    <x v="1"/>
    <x v="0"/>
    <x v="8"/>
    <n v="1"/>
    <n v="102.98"/>
    <n v="0.1"/>
    <n v="51.45"/>
    <n v="92.682000000000002"/>
    <n v="51.45"/>
    <n v="41.231999999999999"/>
    <n v="0.4448760277076455"/>
    <n v="2026"/>
    <s v="Q4"/>
    <n v="12"/>
    <x v="11"/>
  </r>
  <r>
    <s v="00070"/>
    <x v="344"/>
    <x v="3"/>
    <x v="13"/>
    <x v="0"/>
    <x v="1"/>
    <x v="4"/>
    <x v="12"/>
    <n v="2"/>
    <n v="122.49"/>
    <n v="0.15"/>
    <n v="70.930000000000007"/>
    <n v="208.23299999999998"/>
    <n v="141.86000000000001"/>
    <n v="66.372999999999962"/>
    <n v="0.31874390706564265"/>
    <n v="2026"/>
    <s v="Q4"/>
    <n v="12"/>
    <x v="11"/>
  </r>
  <r>
    <s v="00948"/>
    <x v="344"/>
    <x v="1"/>
    <x v="11"/>
    <x v="3"/>
    <x v="1"/>
    <x v="1"/>
    <x v="3"/>
    <n v="1"/>
    <n v="141.74"/>
    <n v="0.15"/>
    <n v="78.97"/>
    <n v="120.479"/>
    <n v="78.97"/>
    <n v="41.509"/>
    <n v="0.34453307215365336"/>
    <n v="2026"/>
    <s v="Q4"/>
    <n v="12"/>
    <x v="11"/>
  </r>
  <r>
    <s v="01957"/>
    <x v="344"/>
    <x v="3"/>
    <x v="7"/>
    <x v="0"/>
    <x v="0"/>
    <x v="0"/>
    <x v="6"/>
    <n v="6"/>
    <n v="39.44"/>
    <n v="0.1"/>
    <n v="16.89"/>
    <n v="212.976"/>
    <n v="101.34"/>
    <n v="111.636"/>
    <n v="0.52417173766058145"/>
    <n v="2026"/>
    <s v="Q4"/>
    <n v="12"/>
    <x v="11"/>
  </r>
  <r>
    <s v="03097"/>
    <x v="344"/>
    <x v="2"/>
    <x v="3"/>
    <x v="2"/>
    <x v="0"/>
    <x v="0"/>
    <x v="4"/>
    <n v="1"/>
    <n v="49.64"/>
    <n v="0.1"/>
    <n v="22"/>
    <n v="44.676000000000002"/>
    <n v="22"/>
    <n v="22.676000000000002"/>
    <n v="0.50756558331094992"/>
    <n v="2026"/>
    <s v="Q4"/>
    <n v="12"/>
    <x v="11"/>
  </r>
  <r>
    <s v="03649"/>
    <x v="344"/>
    <x v="2"/>
    <x v="2"/>
    <x v="0"/>
    <x v="1"/>
    <x v="2"/>
    <x v="18"/>
    <n v="1"/>
    <n v="164.29"/>
    <n v="0.05"/>
    <n v="88.66"/>
    <n v="156.07549999999998"/>
    <n v="88.66"/>
    <n v="67.41549999999998"/>
    <n v="0.43194159237035917"/>
    <n v="2026"/>
    <s v="Q4"/>
    <n v="12"/>
    <x v="11"/>
  </r>
  <r>
    <s v="03963"/>
    <x v="344"/>
    <x v="3"/>
    <x v="8"/>
    <x v="0"/>
    <x v="0"/>
    <x v="2"/>
    <x v="2"/>
    <n v="1"/>
    <n v="35.81"/>
    <n v="0"/>
    <n v="13.28"/>
    <n v="35.81"/>
    <n v="13.28"/>
    <n v="22.53"/>
    <n v="0.62915386763473891"/>
    <n v="2026"/>
    <s v="Q4"/>
    <n v="12"/>
    <x v="11"/>
  </r>
  <r>
    <s v="04305"/>
    <x v="344"/>
    <x v="0"/>
    <x v="9"/>
    <x v="2"/>
    <x v="1"/>
    <x v="4"/>
    <x v="10"/>
    <n v="1"/>
    <n v="41.31"/>
    <n v="0.05"/>
    <n v="14.56"/>
    <n v="39.244500000000002"/>
    <n v="14.56"/>
    <n v="24.6845"/>
    <n v="0.62899259768884808"/>
    <n v="2026"/>
    <s v="Q4"/>
    <n v="12"/>
    <x v="11"/>
  </r>
  <r>
    <s v="04942"/>
    <x v="344"/>
    <x v="3"/>
    <x v="13"/>
    <x v="3"/>
    <x v="1"/>
    <x v="2"/>
    <x v="2"/>
    <n v="3"/>
    <n v="36.6"/>
    <n v="0.15"/>
    <n v="13.95"/>
    <n v="93.330000000000013"/>
    <n v="41.849999999999994"/>
    <n v="51.480000000000018"/>
    <n v="0.55159112825458068"/>
    <n v="2026"/>
    <s v="Q4"/>
    <n v="12"/>
    <x v="11"/>
  </r>
  <r>
    <s v="00019"/>
    <x v="345"/>
    <x v="1"/>
    <x v="1"/>
    <x v="0"/>
    <x v="1"/>
    <x v="0"/>
    <x v="4"/>
    <n v="5"/>
    <n v="49.59"/>
    <n v="0"/>
    <n v="22.63"/>
    <n v="247.95000000000002"/>
    <n v="113.14999999999999"/>
    <n v="134.80000000000001"/>
    <n v="0.54365799556362171"/>
    <n v="2026"/>
    <s v="Q4"/>
    <n v="12"/>
    <x v="11"/>
  </r>
  <r>
    <s v="04963"/>
    <x v="345"/>
    <x v="0"/>
    <x v="0"/>
    <x v="0"/>
    <x v="1"/>
    <x v="1"/>
    <x v="17"/>
    <n v="5"/>
    <n v="72.3"/>
    <n v="0.05"/>
    <n v="31.73"/>
    <n v="343.42500000000001"/>
    <n v="158.65"/>
    <n v="184.77500000000001"/>
    <n v="0.53803596127247577"/>
    <n v="2026"/>
    <s v="Q4"/>
    <n v="12"/>
    <x v="11"/>
  </r>
  <r>
    <s v="05110"/>
    <x v="345"/>
    <x v="3"/>
    <x v="4"/>
    <x v="0"/>
    <x v="1"/>
    <x v="0"/>
    <x v="4"/>
    <n v="1"/>
    <n v="51.57"/>
    <n v="0.1"/>
    <n v="23.11"/>
    <n v="46.413000000000004"/>
    <n v="23.11"/>
    <n v="23.303000000000004"/>
    <n v="0.5020791588563549"/>
    <n v="2026"/>
    <s v="Q4"/>
    <n v="12"/>
    <x v="11"/>
  </r>
  <r>
    <s v="00010"/>
    <x v="346"/>
    <x v="0"/>
    <x v="0"/>
    <x v="0"/>
    <x v="0"/>
    <x v="2"/>
    <x v="2"/>
    <n v="3"/>
    <n v="35.380000000000003"/>
    <n v="0"/>
    <n v="13.51"/>
    <n v="106.14000000000001"/>
    <n v="40.53"/>
    <n v="65.610000000000014"/>
    <n v="0.61814584511023185"/>
    <n v="2026"/>
    <s v="Q4"/>
    <n v="12"/>
    <x v="11"/>
  </r>
  <r>
    <s v="00216"/>
    <x v="346"/>
    <x v="2"/>
    <x v="2"/>
    <x v="0"/>
    <x v="2"/>
    <x v="0"/>
    <x v="0"/>
    <n v="1"/>
    <n v="83.08"/>
    <n v="0.15"/>
    <n v="42.91"/>
    <n v="70.617999999999995"/>
    <n v="42.91"/>
    <n v="27.707999999999998"/>
    <n v="0.39236455294684075"/>
    <n v="2026"/>
    <s v="Q4"/>
    <n v="12"/>
    <x v="11"/>
  </r>
  <r>
    <s v="01937"/>
    <x v="346"/>
    <x v="1"/>
    <x v="12"/>
    <x v="1"/>
    <x v="2"/>
    <x v="3"/>
    <x v="19"/>
    <n v="3"/>
    <n v="120.5"/>
    <n v="0.15"/>
    <n v="61.44"/>
    <n v="307.27499999999998"/>
    <n v="184.32"/>
    <n v="122.95499999999998"/>
    <n v="0.40014644862094212"/>
    <n v="2026"/>
    <s v="Q4"/>
    <n v="12"/>
    <x v="11"/>
  </r>
  <r>
    <s v="04720"/>
    <x v="346"/>
    <x v="0"/>
    <x v="0"/>
    <x v="0"/>
    <x v="1"/>
    <x v="1"/>
    <x v="17"/>
    <n v="3"/>
    <n v="73.040000000000006"/>
    <n v="0.1"/>
    <n v="31.78"/>
    <n v="197.208"/>
    <n v="95.34"/>
    <n v="101.86799999999999"/>
    <n v="0.51655105269563095"/>
    <n v="2026"/>
    <s v="Q4"/>
    <n v="12"/>
    <x v="11"/>
  </r>
  <r>
    <s v="00091"/>
    <x v="347"/>
    <x v="1"/>
    <x v="1"/>
    <x v="0"/>
    <x v="0"/>
    <x v="3"/>
    <x v="5"/>
    <n v="2"/>
    <n v="339.95"/>
    <n v="0"/>
    <n v="195.78"/>
    <n v="679.9"/>
    <n v="391.56"/>
    <n v="288.33999999999997"/>
    <n v="0.42409177820267685"/>
    <n v="2026"/>
    <s v="Q4"/>
    <n v="12"/>
    <x v="11"/>
  </r>
  <r>
    <s v="00505"/>
    <x v="347"/>
    <x v="0"/>
    <x v="15"/>
    <x v="3"/>
    <x v="0"/>
    <x v="3"/>
    <x v="7"/>
    <n v="2"/>
    <n v="199.43"/>
    <n v="0.05"/>
    <n v="106.58"/>
    <n v="378.91699999999997"/>
    <n v="213.16"/>
    <n v="165.75699999999998"/>
    <n v="0.4374493622613923"/>
    <n v="2026"/>
    <s v="Q4"/>
    <n v="12"/>
    <x v="11"/>
  </r>
  <r>
    <s v="00640"/>
    <x v="347"/>
    <x v="0"/>
    <x v="15"/>
    <x v="0"/>
    <x v="0"/>
    <x v="4"/>
    <x v="16"/>
    <n v="2"/>
    <n v="51.77"/>
    <n v="0.05"/>
    <n v="21.76"/>
    <n v="98.363"/>
    <n v="43.52"/>
    <n v="54.842999999999996"/>
    <n v="0.55755721155312465"/>
    <n v="2026"/>
    <s v="Q4"/>
    <n v="12"/>
    <x v="11"/>
  </r>
  <r>
    <s v="01408"/>
    <x v="347"/>
    <x v="1"/>
    <x v="1"/>
    <x v="0"/>
    <x v="1"/>
    <x v="2"/>
    <x v="18"/>
    <n v="1"/>
    <n v="161.53"/>
    <n v="0"/>
    <n v="87.43"/>
    <n v="161.53"/>
    <n v="87.43"/>
    <n v="74.099999999999994"/>
    <n v="0.45873831486411187"/>
    <n v="2026"/>
    <s v="Q4"/>
    <n v="12"/>
    <x v="11"/>
  </r>
  <r>
    <s v="02074"/>
    <x v="347"/>
    <x v="1"/>
    <x v="12"/>
    <x v="1"/>
    <x v="2"/>
    <x v="1"/>
    <x v="3"/>
    <n v="4"/>
    <n v="145.85"/>
    <n v="0.1"/>
    <n v="79.47"/>
    <n v="525.05999999999995"/>
    <n v="317.88"/>
    <n v="207.17999999999995"/>
    <n v="0.39458347617415146"/>
    <n v="2026"/>
    <s v="Q4"/>
    <n v="12"/>
    <x v="11"/>
  </r>
  <r>
    <s v="02639"/>
    <x v="347"/>
    <x v="3"/>
    <x v="13"/>
    <x v="0"/>
    <x v="0"/>
    <x v="3"/>
    <x v="7"/>
    <n v="1"/>
    <n v="197.18"/>
    <n v="0"/>
    <n v="105.28"/>
    <n v="197.18"/>
    <n v="105.28"/>
    <n v="91.9"/>
    <n v="0.46607160969672384"/>
    <n v="2026"/>
    <s v="Q4"/>
    <n v="12"/>
    <x v="11"/>
  </r>
  <r>
    <s v="02694"/>
    <x v="347"/>
    <x v="3"/>
    <x v="7"/>
    <x v="0"/>
    <x v="1"/>
    <x v="3"/>
    <x v="19"/>
    <n v="1"/>
    <n v="124.9"/>
    <n v="0"/>
    <n v="62.16"/>
    <n v="124.9"/>
    <n v="62.16"/>
    <n v="62.740000000000009"/>
    <n v="0.50232185748598879"/>
    <n v="2026"/>
    <s v="Q4"/>
    <n v="12"/>
    <x v="11"/>
  </r>
  <r>
    <s v="02797"/>
    <x v="347"/>
    <x v="2"/>
    <x v="16"/>
    <x v="2"/>
    <x v="1"/>
    <x v="1"/>
    <x v="17"/>
    <n v="2"/>
    <n v="70.239999999999995"/>
    <n v="0.1"/>
    <n v="32.130000000000003"/>
    <n v="126.43199999999999"/>
    <n v="64.260000000000005"/>
    <n v="62.171999999999983"/>
    <n v="0.49174259681093385"/>
    <n v="2026"/>
    <s v="Q4"/>
    <n v="12"/>
    <x v="11"/>
  </r>
  <r>
    <s v="02811"/>
    <x v="347"/>
    <x v="1"/>
    <x v="11"/>
    <x v="2"/>
    <x v="2"/>
    <x v="1"/>
    <x v="3"/>
    <n v="5"/>
    <n v="145.6"/>
    <n v="0.15"/>
    <n v="81.180000000000007"/>
    <n v="618.79999999999995"/>
    <n v="405.90000000000003"/>
    <n v="212.89999999999992"/>
    <n v="0.34405300581771159"/>
    <n v="2026"/>
    <s v="Q4"/>
    <n v="12"/>
    <x v="11"/>
  </r>
  <r>
    <s v="04037"/>
    <x v="347"/>
    <x v="3"/>
    <x v="8"/>
    <x v="2"/>
    <x v="0"/>
    <x v="1"/>
    <x v="11"/>
    <n v="1"/>
    <n v="152.4"/>
    <n v="0.05"/>
    <n v="77.98"/>
    <n v="144.78"/>
    <n v="77.98"/>
    <n v="66.8"/>
    <n v="0.46138969470921398"/>
    <n v="2026"/>
    <s v="Q4"/>
    <n v="12"/>
    <x v="11"/>
  </r>
  <r>
    <s v="04629"/>
    <x v="347"/>
    <x v="2"/>
    <x v="2"/>
    <x v="0"/>
    <x v="1"/>
    <x v="2"/>
    <x v="2"/>
    <n v="1"/>
    <n v="36.17"/>
    <n v="0.05"/>
    <n v="13.87"/>
    <n v="34.361499999999999"/>
    <n v="13.87"/>
    <n v="20.491500000000002"/>
    <n v="0.59635056676803988"/>
    <n v="2026"/>
    <s v="Q4"/>
    <n v="12"/>
    <x v="11"/>
  </r>
  <r>
    <s v="02455"/>
    <x v="348"/>
    <x v="1"/>
    <x v="12"/>
    <x v="0"/>
    <x v="0"/>
    <x v="3"/>
    <x v="19"/>
    <n v="3"/>
    <n v="126.21"/>
    <n v="0.1"/>
    <n v="60.65"/>
    <n v="340.767"/>
    <n v="181.95"/>
    <n v="158.81700000000001"/>
    <n v="0.46605745274630467"/>
    <n v="2026"/>
    <s v="Q4"/>
    <n v="12"/>
    <x v="11"/>
  </r>
  <r>
    <s v="03184"/>
    <x v="348"/>
    <x v="3"/>
    <x v="13"/>
    <x v="1"/>
    <x v="0"/>
    <x v="1"/>
    <x v="3"/>
    <n v="6"/>
    <n v="143.72999999999999"/>
    <n v="0.15"/>
    <n v="77.27"/>
    <n v="733.02299999999991"/>
    <n v="463.62"/>
    <n v="269.40299999999991"/>
    <n v="0.36752325643260847"/>
    <n v="2026"/>
    <s v="Q4"/>
    <n v="12"/>
    <x v="11"/>
  </r>
  <r>
    <s v="03363"/>
    <x v="348"/>
    <x v="1"/>
    <x v="12"/>
    <x v="3"/>
    <x v="1"/>
    <x v="1"/>
    <x v="3"/>
    <n v="4"/>
    <n v="146.38999999999999"/>
    <n v="0"/>
    <n v="78.95"/>
    <n v="585.55999999999995"/>
    <n v="315.8"/>
    <n v="269.75999999999993"/>
    <n v="0.46068720541020552"/>
    <n v="2026"/>
    <s v="Q4"/>
    <n v="12"/>
    <x v="11"/>
  </r>
  <r>
    <s v="03373"/>
    <x v="348"/>
    <x v="1"/>
    <x v="12"/>
    <x v="3"/>
    <x v="0"/>
    <x v="1"/>
    <x v="1"/>
    <n v="2"/>
    <n v="89.84"/>
    <n v="0.05"/>
    <n v="45.17"/>
    <n v="170.696"/>
    <n v="90.34"/>
    <n v="80.355999999999995"/>
    <n v="0.47075502647982376"/>
    <n v="2026"/>
    <s v="Q4"/>
    <n v="12"/>
    <x v="11"/>
  </r>
  <r>
    <s v="03799"/>
    <x v="348"/>
    <x v="2"/>
    <x v="10"/>
    <x v="2"/>
    <x v="1"/>
    <x v="4"/>
    <x v="16"/>
    <n v="3"/>
    <n v="49.67"/>
    <n v="0.05"/>
    <n v="21.5"/>
    <n v="141.55949999999999"/>
    <n v="64.5"/>
    <n v="77.059499999999986"/>
    <n v="0.54436120500566898"/>
    <n v="2026"/>
    <s v="Q4"/>
    <n v="12"/>
    <x v="11"/>
  </r>
  <r>
    <s v="05002"/>
    <x v="348"/>
    <x v="1"/>
    <x v="14"/>
    <x v="1"/>
    <x v="2"/>
    <x v="1"/>
    <x v="1"/>
    <n v="4"/>
    <n v="94.3"/>
    <n v="0.1"/>
    <n v="44.36"/>
    <n v="339.48"/>
    <n v="177.44"/>
    <n v="162.04000000000002"/>
    <n v="0.47731825144338402"/>
    <n v="2026"/>
    <s v="Q4"/>
    <n v="12"/>
    <x v="11"/>
  </r>
  <r>
    <s v="02896"/>
    <x v="349"/>
    <x v="1"/>
    <x v="12"/>
    <x v="2"/>
    <x v="2"/>
    <x v="4"/>
    <x v="14"/>
    <n v="2"/>
    <n v="36.020000000000003"/>
    <n v="0.1"/>
    <n v="13.59"/>
    <n v="64.836000000000013"/>
    <n v="27.18"/>
    <n v="37.656000000000013"/>
    <n v="0.58078845086063302"/>
    <n v="2026"/>
    <s v="Q4"/>
    <n v="12"/>
    <x v="11"/>
  </r>
  <r>
    <s v="03334"/>
    <x v="349"/>
    <x v="1"/>
    <x v="14"/>
    <x v="0"/>
    <x v="0"/>
    <x v="1"/>
    <x v="11"/>
    <n v="1"/>
    <n v="154.12"/>
    <n v="0"/>
    <n v="77.45"/>
    <n v="154.12"/>
    <n v="77.45"/>
    <n v="76.67"/>
    <n v="0.49746950428237735"/>
    <n v="2026"/>
    <s v="Q4"/>
    <n v="12"/>
    <x v="11"/>
  </r>
  <r>
    <s v="03469"/>
    <x v="349"/>
    <x v="0"/>
    <x v="9"/>
    <x v="0"/>
    <x v="0"/>
    <x v="1"/>
    <x v="11"/>
    <n v="1"/>
    <n v="150.88"/>
    <n v="0.05"/>
    <n v="81.02"/>
    <n v="143.33599999999998"/>
    <n v="81.02"/>
    <n v="62.315999999999988"/>
    <n v="0.43475470223809787"/>
    <n v="2026"/>
    <s v="Q4"/>
    <n v="12"/>
    <x v="11"/>
  </r>
  <r>
    <s v="00569"/>
    <x v="350"/>
    <x v="2"/>
    <x v="2"/>
    <x v="3"/>
    <x v="1"/>
    <x v="0"/>
    <x v="6"/>
    <n v="2"/>
    <n v="40.479999999999997"/>
    <n v="0"/>
    <n v="16.23"/>
    <n v="80.959999999999994"/>
    <n v="32.46"/>
    <n v="48.499999999999993"/>
    <n v="0.5990612648221344"/>
    <n v="2026"/>
    <s v="Q4"/>
    <n v="12"/>
    <x v="11"/>
  </r>
  <r>
    <s v="02404"/>
    <x v="350"/>
    <x v="2"/>
    <x v="10"/>
    <x v="3"/>
    <x v="2"/>
    <x v="2"/>
    <x v="18"/>
    <n v="3"/>
    <n v="163.34"/>
    <n v="0.1"/>
    <n v="88.53"/>
    <n v="441.01799999999997"/>
    <n v="265.59000000000003"/>
    <n v="175.42799999999994"/>
    <n v="0.39777968246194023"/>
    <n v="2026"/>
    <s v="Q4"/>
    <n v="12"/>
    <x v="11"/>
  </r>
  <r>
    <s v="04682"/>
    <x v="350"/>
    <x v="3"/>
    <x v="4"/>
    <x v="2"/>
    <x v="1"/>
    <x v="4"/>
    <x v="10"/>
    <n v="2"/>
    <n v="40.89"/>
    <n v="0"/>
    <n v="14.95"/>
    <n v="81.78"/>
    <n v="29.9"/>
    <n v="51.88"/>
    <n v="0.63438493519197847"/>
    <n v="2026"/>
    <s v="Q4"/>
    <n v="12"/>
    <x v="11"/>
  </r>
  <r>
    <s v="04888"/>
    <x v="350"/>
    <x v="2"/>
    <x v="2"/>
    <x v="3"/>
    <x v="1"/>
    <x v="4"/>
    <x v="10"/>
    <n v="1"/>
    <n v="40.159999999999997"/>
    <n v="0.15"/>
    <n v="14.46"/>
    <n v="34.135999999999996"/>
    <n v="14.46"/>
    <n v="19.675999999999995"/>
    <n v="0.576400281228029"/>
    <n v="2026"/>
    <s v="Q4"/>
    <n v="12"/>
    <x v="11"/>
  </r>
  <r>
    <s v="04923"/>
    <x v="350"/>
    <x v="3"/>
    <x v="13"/>
    <x v="0"/>
    <x v="1"/>
    <x v="3"/>
    <x v="13"/>
    <n v="2"/>
    <n v="79.86"/>
    <n v="0"/>
    <n v="39.049999999999997"/>
    <n v="159.72"/>
    <n v="78.099999999999994"/>
    <n v="81.62"/>
    <n v="0.51101928374655647"/>
    <n v="2026"/>
    <s v="Q4"/>
    <n v="12"/>
    <x v="11"/>
  </r>
  <r>
    <s v="00131"/>
    <x v="351"/>
    <x v="1"/>
    <x v="11"/>
    <x v="3"/>
    <x v="0"/>
    <x v="3"/>
    <x v="19"/>
    <n v="2"/>
    <n v="123.42"/>
    <n v="0.1"/>
    <n v="60.03"/>
    <n v="222.15600000000001"/>
    <n v="120.06"/>
    <n v="102.096"/>
    <n v="0.45956895154756117"/>
    <n v="2026"/>
    <s v="Q4"/>
    <n v="12"/>
    <x v="11"/>
  </r>
  <r>
    <s v="00349"/>
    <x v="351"/>
    <x v="2"/>
    <x v="2"/>
    <x v="0"/>
    <x v="0"/>
    <x v="2"/>
    <x v="9"/>
    <n v="1"/>
    <n v="47.61"/>
    <n v="0.05"/>
    <n v="18.18"/>
    <n v="45.229499999999994"/>
    <n v="18.18"/>
    <n v="27.049499999999995"/>
    <n v="0.59804994527907662"/>
    <n v="2026"/>
    <s v="Q4"/>
    <n v="12"/>
    <x v="11"/>
  </r>
  <r>
    <s v="01131"/>
    <x v="351"/>
    <x v="3"/>
    <x v="8"/>
    <x v="0"/>
    <x v="0"/>
    <x v="1"/>
    <x v="1"/>
    <n v="2"/>
    <n v="93.88"/>
    <n v="0.1"/>
    <n v="45.89"/>
    <n v="168.98400000000001"/>
    <n v="91.78"/>
    <n v="77.204000000000008"/>
    <n v="0.45687165648818823"/>
    <n v="2026"/>
    <s v="Q4"/>
    <n v="12"/>
    <x v="11"/>
  </r>
  <r>
    <s v="02738"/>
    <x v="351"/>
    <x v="1"/>
    <x v="11"/>
    <x v="0"/>
    <x v="1"/>
    <x v="1"/>
    <x v="3"/>
    <n v="3"/>
    <n v="145.43"/>
    <n v="0.05"/>
    <n v="81.72"/>
    <n v="414.47550000000001"/>
    <n v="245.16"/>
    <n v="169.31550000000001"/>
    <n v="0.40850544845232106"/>
    <n v="2026"/>
    <s v="Q4"/>
    <n v="12"/>
    <x v="11"/>
  </r>
  <r>
    <s v="04400"/>
    <x v="351"/>
    <x v="3"/>
    <x v="4"/>
    <x v="0"/>
    <x v="0"/>
    <x v="2"/>
    <x v="2"/>
    <n v="2"/>
    <n v="36.89"/>
    <n v="0.1"/>
    <n v="13.74"/>
    <n v="66.402000000000001"/>
    <n v="27.48"/>
    <n v="38.921999999999997"/>
    <n v="0.58615704346254627"/>
    <n v="2026"/>
    <s v="Q4"/>
    <n v="12"/>
    <x v="11"/>
  </r>
  <r>
    <s v="03122"/>
    <x v="352"/>
    <x v="0"/>
    <x v="0"/>
    <x v="3"/>
    <x v="0"/>
    <x v="1"/>
    <x v="3"/>
    <n v="1"/>
    <n v="145.44"/>
    <n v="0.1"/>
    <n v="80.42"/>
    <n v="130.89600000000002"/>
    <n v="80.42"/>
    <n v="50.476000000000013"/>
    <n v="0.38561911746730232"/>
    <n v="2026"/>
    <s v="Q4"/>
    <n v="12"/>
    <x v="11"/>
  </r>
  <r>
    <s v="04572"/>
    <x v="352"/>
    <x v="0"/>
    <x v="15"/>
    <x v="0"/>
    <x v="1"/>
    <x v="4"/>
    <x v="16"/>
    <n v="2"/>
    <n v="51.56"/>
    <n v="0"/>
    <n v="21.9"/>
    <n v="103.12"/>
    <n v="43.8"/>
    <n v="59.320000000000007"/>
    <n v="0.57525213343677273"/>
    <n v="2026"/>
    <s v="Q4"/>
    <n v="12"/>
    <x v="11"/>
  </r>
  <r>
    <s v="04783"/>
    <x v="352"/>
    <x v="3"/>
    <x v="7"/>
    <x v="0"/>
    <x v="1"/>
    <x v="3"/>
    <x v="19"/>
    <n v="2"/>
    <n v="122"/>
    <n v="0.15"/>
    <n v="60.01"/>
    <n v="207.4"/>
    <n v="120.02"/>
    <n v="87.38000000000001"/>
    <n v="0.4213114754098361"/>
    <n v="2026"/>
    <s v="Q4"/>
    <n v="12"/>
    <x v="11"/>
  </r>
  <r>
    <s v="05055"/>
    <x v="352"/>
    <x v="2"/>
    <x v="3"/>
    <x v="3"/>
    <x v="1"/>
    <x v="1"/>
    <x v="17"/>
    <n v="1"/>
    <n v="71.89"/>
    <n v="0.15"/>
    <n v="32.409999999999997"/>
    <n v="61.106499999999997"/>
    <n v="32.409999999999997"/>
    <n v="28.6965"/>
    <n v="0.46961452545964832"/>
    <n v="2026"/>
    <s v="Q4"/>
    <n v="12"/>
    <x v="11"/>
  </r>
  <r>
    <s v="05100"/>
    <x v="352"/>
    <x v="2"/>
    <x v="5"/>
    <x v="0"/>
    <x v="0"/>
    <x v="1"/>
    <x v="17"/>
    <n v="2"/>
    <n v="70.59"/>
    <n v="0.15"/>
    <n v="31.56"/>
    <n v="120.003"/>
    <n v="63.12"/>
    <n v="56.883000000000003"/>
    <n v="0.47401314967125824"/>
    <n v="2026"/>
    <s v="Q4"/>
    <n v="12"/>
    <x v="11"/>
  </r>
  <r>
    <s v="00488"/>
    <x v="353"/>
    <x v="3"/>
    <x v="7"/>
    <x v="0"/>
    <x v="0"/>
    <x v="1"/>
    <x v="3"/>
    <n v="4"/>
    <n v="141.91"/>
    <n v="0.05"/>
    <n v="80.260000000000005"/>
    <n v="539.25799999999992"/>
    <n v="321.04000000000002"/>
    <n v="218.2179999999999"/>
    <n v="0.40466344495584661"/>
    <n v="2026"/>
    <s v="Q4"/>
    <n v="12"/>
    <x v="11"/>
  </r>
  <r>
    <s v="00710"/>
    <x v="353"/>
    <x v="1"/>
    <x v="6"/>
    <x v="1"/>
    <x v="2"/>
    <x v="1"/>
    <x v="3"/>
    <n v="3"/>
    <n v="140.4"/>
    <n v="0.2"/>
    <n v="81.760000000000005"/>
    <n v="336.96000000000004"/>
    <n v="245.28000000000003"/>
    <n v="91.68"/>
    <n v="0.27207977207977208"/>
    <n v="2026"/>
    <s v="Q4"/>
    <n v="12"/>
    <x v="11"/>
  </r>
  <r>
    <s v="01009"/>
    <x v="353"/>
    <x v="3"/>
    <x v="13"/>
    <x v="3"/>
    <x v="0"/>
    <x v="1"/>
    <x v="17"/>
    <n v="2"/>
    <n v="72.349999999999994"/>
    <n v="0.15"/>
    <n v="32.44"/>
    <n v="122.99499999999999"/>
    <n v="64.88"/>
    <n v="58.114999999999995"/>
    <n v="0.47249888206837676"/>
    <n v="2026"/>
    <s v="Q4"/>
    <n v="12"/>
    <x v="11"/>
  </r>
  <r>
    <s v="01231"/>
    <x v="353"/>
    <x v="3"/>
    <x v="8"/>
    <x v="0"/>
    <x v="1"/>
    <x v="3"/>
    <x v="19"/>
    <n v="4"/>
    <n v="120.8"/>
    <n v="0.1"/>
    <n v="59.93"/>
    <n v="434.88"/>
    <n v="239.72"/>
    <n v="195.16"/>
    <n v="0.44876747608535689"/>
    <n v="2026"/>
    <s v="Q4"/>
    <n v="12"/>
    <x v="11"/>
  </r>
  <r>
    <s v="01445"/>
    <x v="353"/>
    <x v="3"/>
    <x v="7"/>
    <x v="0"/>
    <x v="1"/>
    <x v="1"/>
    <x v="17"/>
    <n v="1"/>
    <n v="71.23"/>
    <n v="0"/>
    <n v="31.63"/>
    <n v="71.23"/>
    <n v="31.63"/>
    <n v="39.600000000000009"/>
    <n v="0.55594552856942303"/>
    <n v="2026"/>
    <s v="Q4"/>
    <n v="12"/>
    <x v="11"/>
  </r>
  <r>
    <s v="02842"/>
    <x v="353"/>
    <x v="2"/>
    <x v="10"/>
    <x v="1"/>
    <x v="2"/>
    <x v="0"/>
    <x v="4"/>
    <n v="5"/>
    <n v="51.02"/>
    <n v="0.05"/>
    <n v="22.56"/>
    <n v="242.345"/>
    <n v="112.8"/>
    <n v="129.54500000000002"/>
    <n v="0.5345478553302111"/>
    <n v="2026"/>
    <s v="Q4"/>
    <n v="12"/>
    <x v="11"/>
  </r>
  <r>
    <s v="03783"/>
    <x v="353"/>
    <x v="2"/>
    <x v="2"/>
    <x v="3"/>
    <x v="1"/>
    <x v="2"/>
    <x v="15"/>
    <n v="1"/>
    <n v="130.52000000000001"/>
    <n v="0.1"/>
    <n v="66.09"/>
    <n v="117.46800000000002"/>
    <n v="66.09"/>
    <n v="51.378000000000014"/>
    <n v="0.43737869036673821"/>
    <n v="2026"/>
    <s v="Q4"/>
    <n v="12"/>
    <x v="11"/>
  </r>
  <r>
    <s v="04484"/>
    <x v="353"/>
    <x v="1"/>
    <x v="14"/>
    <x v="0"/>
    <x v="0"/>
    <x v="0"/>
    <x v="0"/>
    <n v="2"/>
    <n v="79.87"/>
    <n v="0.15"/>
    <n v="41.9"/>
    <n v="135.779"/>
    <n v="83.8"/>
    <n v="51.978999999999999"/>
    <n v="0.38282061290773978"/>
    <n v="2026"/>
    <s v="Q4"/>
    <n v="12"/>
    <x v="11"/>
  </r>
  <r>
    <s v="04597"/>
    <x v="353"/>
    <x v="3"/>
    <x v="13"/>
    <x v="0"/>
    <x v="0"/>
    <x v="1"/>
    <x v="17"/>
    <n v="3"/>
    <n v="71.3"/>
    <n v="0.1"/>
    <n v="32.93"/>
    <n v="192.51"/>
    <n v="98.789999999999992"/>
    <n v="93.72"/>
    <n v="0.48683185289075892"/>
    <n v="2026"/>
    <s v="Q4"/>
    <n v="12"/>
    <x v="11"/>
  </r>
  <r>
    <s v="04917"/>
    <x v="353"/>
    <x v="0"/>
    <x v="9"/>
    <x v="0"/>
    <x v="0"/>
    <x v="3"/>
    <x v="19"/>
    <n v="2"/>
    <n v="122.95"/>
    <n v="0.1"/>
    <n v="59.79"/>
    <n v="221.31"/>
    <n v="119.58"/>
    <n v="101.73"/>
    <n v="0.45967195336857802"/>
    <n v="2026"/>
    <s v="Q4"/>
    <n v="12"/>
    <x v="11"/>
  </r>
  <r>
    <s v="00629"/>
    <x v="354"/>
    <x v="3"/>
    <x v="13"/>
    <x v="0"/>
    <x v="2"/>
    <x v="4"/>
    <x v="16"/>
    <n v="2"/>
    <n v="50.04"/>
    <n v="0.05"/>
    <n v="22.43"/>
    <n v="95.075999999999993"/>
    <n v="44.86"/>
    <n v="50.215999999999994"/>
    <n v="0.52816694013210486"/>
    <n v="2026"/>
    <s v="Q4"/>
    <n v="12"/>
    <x v="11"/>
  </r>
  <r>
    <s v="01373"/>
    <x v="354"/>
    <x v="1"/>
    <x v="1"/>
    <x v="3"/>
    <x v="0"/>
    <x v="3"/>
    <x v="13"/>
    <n v="1"/>
    <n v="80.92"/>
    <n v="0.05"/>
    <n v="40.14"/>
    <n v="76.873999999999995"/>
    <n v="40.14"/>
    <n v="36.733999999999995"/>
    <n v="0.47784686630069978"/>
    <n v="2026"/>
    <s v="Q4"/>
    <n v="12"/>
    <x v="11"/>
  </r>
  <r>
    <s v="01668"/>
    <x v="354"/>
    <x v="2"/>
    <x v="5"/>
    <x v="0"/>
    <x v="2"/>
    <x v="0"/>
    <x v="4"/>
    <n v="6"/>
    <n v="50.35"/>
    <n v="0.15"/>
    <n v="22.91"/>
    <n v="256.78500000000003"/>
    <n v="137.46"/>
    <n v="119.32500000000002"/>
    <n v="0.46468835796483443"/>
    <n v="2026"/>
    <s v="Q4"/>
    <n v="12"/>
    <x v="11"/>
  </r>
  <r>
    <s v="02646"/>
    <x v="354"/>
    <x v="1"/>
    <x v="1"/>
    <x v="0"/>
    <x v="0"/>
    <x v="4"/>
    <x v="14"/>
    <n v="1"/>
    <n v="35.799999999999997"/>
    <n v="0.05"/>
    <n v="14.12"/>
    <n v="34.01"/>
    <n v="14.12"/>
    <n v="19.89"/>
    <n v="0.58482799176712741"/>
    <n v="2026"/>
    <s v="Q4"/>
    <n v="12"/>
    <x v="11"/>
  </r>
  <r>
    <s v="03044"/>
    <x v="354"/>
    <x v="1"/>
    <x v="6"/>
    <x v="1"/>
    <x v="2"/>
    <x v="0"/>
    <x v="6"/>
    <n v="4"/>
    <n v="40.64"/>
    <n v="0.1"/>
    <n v="16.260000000000002"/>
    <n v="146.304"/>
    <n v="65.040000000000006"/>
    <n v="81.263999999999996"/>
    <n v="0.55544619422572172"/>
    <n v="2026"/>
    <s v="Q4"/>
    <n v="12"/>
    <x v="11"/>
  </r>
  <r>
    <s v="03065"/>
    <x v="354"/>
    <x v="2"/>
    <x v="10"/>
    <x v="0"/>
    <x v="1"/>
    <x v="3"/>
    <x v="13"/>
    <n v="3"/>
    <n v="81.510000000000005"/>
    <n v="0.05"/>
    <n v="39.9"/>
    <n v="232.30350000000001"/>
    <n v="119.69999999999999"/>
    <n v="112.60350000000003"/>
    <n v="0.48472580051527425"/>
    <n v="2026"/>
    <s v="Q4"/>
    <n v="12"/>
    <x v="11"/>
  </r>
  <r>
    <s v="03365"/>
    <x v="354"/>
    <x v="3"/>
    <x v="7"/>
    <x v="2"/>
    <x v="1"/>
    <x v="4"/>
    <x v="12"/>
    <n v="2"/>
    <n v="122.4"/>
    <n v="0.1"/>
    <n v="71.09"/>
    <n v="220.32000000000002"/>
    <n v="142.18"/>
    <n v="78.140000000000015"/>
    <n v="0.35466594045025424"/>
    <n v="2026"/>
    <s v="Q4"/>
    <n v="12"/>
    <x v="11"/>
  </r>
  <r>
    <s v="04042"/>
    <x v="354"/>
    <x v="0"/>
    <x v="9"/>
    <x v="3"/>
    <x v="0"/>
    <x v="2"/>
    <x v="9"/>
    <n v="1"/>
    <n v="45.94"/>
    <n v="0.05"/>
    <n v="18.100000000000001"/>
    <n v="43.642999999999994"/>
    <n v="18.100000000000001"/>
    <n v="25.542999999999992"/>
    <n v="0.58527140664024002"/>
    <n v="2026"/>
    <s v="Q4"/>
    <n v="12"/>
    <x v="11"/>
  </r>
  <r>
    <s v="04635"/>
    <x v="354"/>
    <x v="3"/>
    <x v="13"/>
    <x v="1"/>
    <x v="0"/>
    <x v="3"/>
    <x v="7"/>
    <n v="15"/>
    <n v="196.89"/>
    <n v="0.15"/>
    <n v="105.09"/>
    <n v="2510.3474999999999"/>
    <n v="1576.3500000000001"/>
    <n v="933.99749999999972"/>
    <n v="0.37205904760197533"/>
    <n v="2026"/>
    <s v="Q4"/>
    <n v="12"/>
    <x v="11"/>
  </r>
  <r>
    <s v="04748"/>
    <x v="354"/>
    <x v="3"/>
    <x v="13"/>
    <x v="2"/>
    <x v="2"/>
    <x v="0"/>
    <x v="4"/>
    <n v="1"/>
    <n v="51.18"/>
    <n v="0.05"/>
    <n v="22.98"/>
    <n v="48.620999999999995"/>
    <n v="22.98"/>
    <n v="25.640999999999995"/>
    <n v="0.52736471894860237"/>
    <n v="2026"/>
    <s v="Q4"/>
    <n v="12"/>
    <x v="11"/>
  </r>
  <r>
    <s v="00342"/>
    <x v="355"/>
    <x v="1"/>
    <x v="6"/>
    <x v="2"/>
    <x v="1"/>
    <x v="0"/>
    <x v="6"/>
    <n v="3"/>
    <n v="40.78"/>
    <n v="0.15"/>
    <n v="16.73"/>
    <n v="103.989"/>
    <n v="50.19"/>
    <n v="53.799000000000007"/>
    <n v="0.51735279693044456"/>
    <n v="2026"/>
    <s v="Q4"/>
    <n v="12"/>
    <x v="11"/>
  </r>
  <r>
    <s v="00676"/>
    <x v="355"/>
    <x v="2"/>
    <x v="3"/>
    <x v="3"/>
    <x v="0"/>
    <x v="3"/>
    <x v="7"/>
    <n v="1"/>
    <n v="195.63"/>
    <n v="0.05"/>
    <n v="102.13"/>
    <n v="185.84849999999997"/>
    <n v="102.13"/>
    <n v="83.718499999999977"/>
    <n v="0.45046637449320276"/>
    <n v="2026"/>
    <s v="Q4"/>
    <n v="12"/>
    <x v="11"/>
  </r>
  <r>
    <s v="01912"/>
    <x v="355"/>
    <x v="2"/>
    <x v="5"/>
    <x v="1"/>
    <x v="0"/>
    <x v="2"/>
    <x v="15"/>
    <n v="10"/>
    <n v="134.86000000000001"/>
    <n v="0.1"/>
    <n v="65.3"/>
    <n v="1213.7400000000002"/>
    <n v="653"/>
    <n v="560.74000000000024"/>
    <n v="0.46199350767050612"/>
    <n v="2026"/>
    <s v="Q4"/>
    <n v="12"/>
    <x v="11"/>
  </r>
  <r>
    <s v="02065"/>
    <x v="355"/>
    <x v="3"/>
    <x v="4"/>
    <x v="0"/>
    <x v="1"/>
    <x v="0"/>
    <x v="0"/>
    <n v="1"/>
    <n v="83.15"/>
    <n v="0"/>
    <n v="42.3"/>
    <n v="83.15"/>
    <n v="42.3"/>
    <n v="40.850000000000009"/>
    <n v="0.49128081779915822"/>
    <n v="2026"/>
    <s v="Q4"/>
    <n v="12"/>
    <x v="11"/>
  </r>
  <r>
    <s v="03136"/>
    <x v="355"/>
    <x v="1"/>
    <x v="6"/>
    <x v="3"/>
    <x v="2"/>
    <x v="0"/>
    <x v="0"/>
    <n v="1"/>
    <n v="81.599999999999994"/>
    <n v="0.15"/>
    <n v="42"/>
    <n v="69.36"/>
    <n v="42"/>
    <n v="27.36"/>
    <n v="0.3944636678200692"/>
    <n v="2026"/>
    <s v="Q4"/>
    <n v="12"/>
    <x v="11"/>
  </r>
  <r>
    <s v="03423"/>
    <x v="355"/>
    <x v="3"/>
    <x v="7"/>
    <x v="2"/>
    <x v="2"/>
    <x v="2"/>
    <x v="9"/>
    <n v="5"/>
    <n v="47.67"/>
    <n v="0.1"/>
    <n v="17.84"/>
    <n v="214.51500000000001"/>
    <n v="89.2"/>
    <n v="125.31500000000001"/>
    <n v="0.5841782625923595"/>
    <n v="2026"/>
    <s v="Q4"/>
    <n v="12"/>
    <x v="11"/>
  </r>
  <r>
    <s v="03746"/>
    <x v="355"/>
    <x v="3"/>
    <x v="7"/>
    <x v="2"/>
    <x v="2"/>
    <x v="0"/>
    <x v="4"/>
    <n v="2"/>
    <n v="50.96"/>
    <n v="0.15"/>
    <n v="22.59"/>
    <n v="86.632000000000005"/>
    <n v="45.18"/>
    <n v="41.452000000000005"/>
    <n v="0.47848370117277683"/>
    <n v="2026"/>
    <s v="Q4"/>
    <n v="12"/>
    <x v="11"/>
  </r>
  <r>
    <s v="01198"/>
    <x v="356"/>
    <x v="3"/>
    <x v="7"/>
    <x v="2"/>
    <x v="1"/>
    <x v="2"/>
    <x v="9"/>
    <n v="5"/>
    <n v="47.69"/>
    <n v="0.05"/>
    <n v="18.23"/>
    <n v="226.52749999999997"/>
    <n v="91.15"/>
    <n v="135.37749999999997"/>
    <n v="0.59762059794064726"/>
    <n v="2026"/>
    <s v="Q4"/>
    <n v="12"/>
    <x v="11"/>
  </r>
  <r>
    <s v="02123"/>
    <x v="356"/>
    <x v="3"/>
    <x v="8"/>
    <x v="0"/>
    <x v="0"/>
    <x v="1"/>
    <x v="1"/>
    <n v="1"/>
    <n v="91.08"/>
    <n v="0.2"/>
    <n v="46.14"/>
    <n v="72.864000000000004"/>
    <n v="46.14"/>
    <n v="26.724000000000004"/>
    <n v="0.36676548089591571"/>
    <n v="2026"/>
    <s v="Q4"/>
    <n v="12"/>
    <x v="11"/>
  </r>
  <r>
    <s v="02586"/>
    <x v="356"/>
    <x v="1"/>
    <x v="14"/>
    <x v="2"/>
    <x v="1"/>
    <x v="1"/>
    <x v="3"/>
    <n v="1"/>
    <n v="143.84"/>
    <n v="0.15"/>
    <n v="78.17"/>
    <n v="122.264"/>
    <n v="78.17"/>
    <n v="44.093999999999994"/>
    <n v="0.360645815612118"/>
    <n v="2026"/>
    <s v="Q4"/>
    <n v="12"/>
    <x v="11"/>
  </r>
  <r>
    <s v="03048"/>
    <x v="356"/>
    <x v="1"/>
    <x v="6"/>
    <x v="0"/>
    <x v="1"/>
    <x v="0"/>
    <x v="8"/>
    <n v="1"/>
    <n v="102.66"/>
    <n v="0.05"/>
    <n v="49.2"/>
    <n v="97.526999999999987"/>
    <n v="49.2"/>
    <n v="48.326999999999984"/>
    <n v="0.4955243163431664"/>
    <n v="2026"/>
    <s v="Q4"/>
    <n v="12"/>
    <x v="11"/>
  </r>
  <r>
    <s v="03838"/>
    <x v="356"/>
    <x v="1"/>
    <x v="11"/>
    <x v="2"/>
    <x v="1"/>
    <x v="4"/>
    <x v="10"/>
    <n v="2"/>
    <n v="40.32"/>
    <n v="0"/>
    <n v="14.39"/>
    <n v="80.64"/>
    <n v="28.78"/>
    <n v="51.86"/>
    <n v="0.64310515873015872"/>
    <n v="2026"/>
    <s v="Q4"/>
    <n v="12"/>
    <x v="11"/>
  </r>
  <r>
    <s v="04718"/>
    <x v="356"/>
    <x v="0"/>
    <x v="0"/>
    <x v="2"/>
    <x v="0"/>
    <x v="1"/>
    <x v="11"/>
    <n v="1"/>
    <n v="157.58000000000001"/>
    <n v="0.1"/>
    <n v="80.37"/>
    <n v="141.822"/>
    <n v="80.37"/>
    <n v="61.451999999999998"/>
    <n v="0.43330371874603374"/>
    <n v="2026"/>
    <s v="Q4"/>
    <n v="12"/>
    <x v="11"/>
  </r>
  <r>
    <s v="04844"/>
    <x v="356"/>
    <x v="1"/>
    <x v="14"/>
    <x v="0"/>
    <x v="1"/>
    <x v="4"/>
    <x v="14"/>
    <n v="1"/>
    <n v="36.4"/>
    <n v="0"/>
    <n v="14.22"/>
    <n v="36.4"/>
    <n v="14.22"/>
    <n v="22.18"/>
    <n v="0.6093406593406594"/>
    <n v="2026"/>
    <s v="Q4"/>
    <n v="12"/>
    <x v="11"/>
  </r>
  <r>
    <s v="00678"/>
    <x v="357"/>
    <x v="1"/>
    <x v="11"/>
    <x v="0"/>
    <x v="2"/>
    <x v="1"/>
    <x v="3"/>
    <n v="1"/>
    <n v="142.15"/>
    <n v="0.05"/>
    <n v="80.5"/>
    <n v="135.04249999999999"/>
    <n v="80.5"/>
    <n v="54.54249999999999"/>
    <n v="0.40389136753244342"/>
    <n v="2026"/>
    <s v="Q4"/>
    <n v="12"/>
    <x v="11"/>
  </r>
  <r>
    <s v="01706"/>
    <x v="357"/>
    <x v="0"/>
    <x v="0"/>
    <x v="0"/>
    <x v="0"/>
    <x v="3"/>
    <x v="5"/>
    <n v="2"/>
    <n v="332.38"/>
    <n v="0.05"/>
    <n v="192.16"/>
    <n v="631.52199999999993"/>
    <n v="384.32"/>
    <n v="247.20199999999994"/>
    <n v="0.39143846136793331"/>
    <n v="2026"/>
    <s v="Q4"/>
    <n v="12"/>
    <x v="11"/>
  </r>
  <r>
    <s v="03034"/>
    <x v="357"/>
    <x v="1"/>
    <x v="1"/>
    <x v="2"/>
    <x v="1"/>
    <x v="3"/>
    <x v="19"/>
    <n v="1"/>
    <n v="122.18"/>
    <n v="0.15"/>
    <n v="61.28"/>
    <n v="103.85300000000001"/>
    <n v="61.28"/>
    <n v="42.573000000000008"/>
    <n v="0.40993519686479934"/>
    <n v="2026"/>
    <s v="Q4"/>
    <n v="12"/>
    <x v="11"/>
  </r>
  <r>
    <s v="03883"/>
    <x v="357"/>
    <x v="0"/>
    <x v="0"/>
    <x v="0"/>
    <x v="1"/>
    <x v="3"/>
    <x v="19"/>
    <n v="1"/>
    <n v="125.66"/>
    <n v="0.15"/>
    <n v="60.6"/>
    <n v="106.81099999999999"/>
    <n v="60.6"/>
    <n v="46.210999999999991"/>
    <n v="0.43264270533933763"/>
    <n v="2026"/>
    <s v="Q4"/>
    <n v="12"/>
    <x v="11"/>
  </r>
  <r>
    <s v="04342"/>
    <x v="357"/>
    <x v="3"/>
    <x v="4"/>
    <x v="0"/>
    <x v="0"/>
    <x v="2"/>
    <x v="9"/>
    <n v="2"/>
    <n v="47.38"/>
    <n v="0.05"/>
    <n v="18.850000000000001"/>
    <n v="90.022000000000006"/>
    <n v="37.700000000000003"/>
    <n v="52.322000000000003"/>
    <n v="0.58121348114905247"/>
    <n v="2026"/>
    <s v="Q4"/>
    <n v="12"/>
    <x v="11"/>
  </r>
  <r>
    <s v="04468"/>
    <x v="357"/>
    <x v="0"/>
    <x v="0"/>
    <x v="0"/>
    <x v="2"/>
    <x v="3"/>
    <x v="13"/>
    <n v="1"/>
    <n v="80.8"/>
    <n v="0.05"/>
    <n v="38.33"/>
    <n v="76.759999999999991"/>
    <n v="38.33"/>
    <n v="38.429999999999993"/>
    <n v="0.50065138092756645"/>
    <n v="2026"/>
    <s v="Q4"/>
    <n v="12"/>
    <x v="11"/>
  </r>
  <r>
    <s v="00007"/>
    <x v="358"/>
    <x v="3"/>
    <x v="8"/>
    <x v="0"/>
    <x v="0"/>
    <x v="0"/>
    <x v="8"/>
    <n v="5"/>
    <n v="103.52"/>
    <n v="0.1"/>
    <n v="49.1"/>
    <n v="465.84000000000003"/>
    <n v="245.5"/>
    <n v="220.34000000000003"/>
    <n v="0.47299501974927016"/>
    <n v="2026"/>
    <s v="Q4"/>
    <n v="12"/>
    <x v="11"/>
  </r>
  <r>
    <s v="00658"/>
    <x v="358"/>
    <x v="1"/>
    <x v="6"/>
    <x v="2"/>
    <x v="2"/>
    <x v="1"/>
    <x v="11"/>
    <n v="2"/>
    <n v="153.38999999999999"/>
    <n v="0.05"/>
    <n v="78.06"/>
    <n v="291.44099999999997"/>
    <n v="156.12"/>
    <n v="135.32099999999997"/>
    <n v="0.46431696295305047"/>
    <n v="2026"/>
    <s v="Q4"/>
    <n v="12"/>
    <x v="11"/>
  </r>
  <r>
    <s v="01192"/>
    <x v="358"/>
    <x v="3"/>
    <x v="13"/>
    <x v="1"/>
    <x v="2"/>
    <x v="4"/>
    <x v="10"/>
    <n v="6"/>
    <n v="39.49"/>
    <n v="0.05"/>
    <n v="14.49"/>
    <n v="225.09299999999999"/>
    <n v="86.94"/>
    <n v="138.15299999999999"/>
    <n v="0.61375964601298127"/>
    <n v="2026"/>
    <s v="Q4"/>
    <n v="12"/>
    <x v="11"/>
  </r>
  <r>
    <s v="03852"/>
    <x v="358"/>
    <x v="2"/>
    <x v="2"/>
    <x v="2"/>
    <x v="2"/>
    <x v="4"/>
    <x v="14"/>
    <n v="1"/>
    <n v="35.54"/>
    <n v="0.1"/>
    <n v="13.63"/>
    <n v="31.986000000000001"/>
    <n v="13.63"/>
    <n v="18.356000000000002"/>
    <n v="0.5738760707809667"/>
    <n v="2026"/>
    <s v="Q4"/>
    <n v="12"/>
    <x v="11"/>
  </r>
  <r>
    <s v="04507"/>
    <x v="358"/>
    <x v="1"/>
    <x v="12"/>
    <x v="3"/>
    <x v="0"/>
    <x v="2"/>
    <x v="18"/>
    <n v="2"/>
    <n v="167.21"/>
    <n v="0.05"/>
    <n v="88.23"/>
    <n v="317.69900000000001"/>
    <n v="176.46"/>
    <n v="141.239"/>
    <n v="0.44456860109726504"/>
    <n v="2026"/>
    <s v="Q4"/>
    <n v="12"/>
    <x v="11"/>
  </r>
  <r>
    <s v="00260"/>
    <x v="359"/>
    <x v="2"/>
    <x v="2"/>
    <x v="0"/>
    <x v="2"/>
    <x v="1"/>
    <x v="17"/>
    <n v="1"/>
    <n v="71.89"/>
    <n v="0.1"/>
    <n v="31.88"/>
    <n v="64.701000000000008"/>
    <n v="31.88"/>
    <n v="32.821000000000012"/>
    <n v="0.50727191233520363"/>
    <n v="2026"/>
    <s v="Q4"/>
    <n v="12"/>
    <x v="11"/>
  </r>
  <r>
    <s v="01659"/>
    <x v="359"/>
    <x v="0"/>
    <x v="15"/>
    <x v="2"/>
    <x v="1"/>
    <x v="2"/>
    <x v="15"/>
    <n v="1"/>
    <n v="133.56"/>
    <n v="0.05"/>
    <n v="68.739999999999995"/>
    <n v="126.88199999999999"/>
    <n v="68.739999999999995"/>
    <n v="58.141999999999996"/>
    <n v="0.4582367869358932"/>
    <n v="2026"/>
    <s v="Q4"/>
    <n v="12"/>
    <x v="11"/>
  </r>
  <r>
    <s v="03188"/>
    <x v="359"/>
    <x v="3"/>
    <x v="7"/>
    <x v="3"/>
    <x v="1"/>
    <x v="3"/>
    <x v="19"/>
    <n v="2"/>
    <n v="122.28"/>
    <n v="0.1"/>
    <n v="61.64"/>
    <n v="220.10400000000001"/>
    <n v="123.28"/>
    <n v="96.824000000000012"/>
    <n v="0.43990113764402283"/>
    <n v="2026"/>
    <s v="Q4"/>
    <n v="12"/>
    <x v="11"/>
  </r>
  <r>
    <s v="03673"/>
    <x v="359"/>
    <x v="0"/>
    <x v="15"/>
    <x v="0"/>
    <x v="2"/>
    <x v="4"/>
    <x v="10"/>
    <n v="1"/>
    <n v="40.619999999999997"/>
    <n v="0"/>
    <n v="14.62"/>
    <n v="40.619999999999997"/>
    <n v="14.62"/>
    <n v="26"/>
    <n v="0.64007877892663712"/>
    <n v="2026"/>
    <s v="Q4"/>
    <n v="12"/>
    <x v="11"/>
  </r>
  <r>
    <s v="03805"/>
    <x v="359"/>
    <x v="3"/>
    <x v="4"/>
    <x v="1"/>
    <x v="2"/>
    <x v="2"/>
    <x v="9"/>
    <n v="8"/>
    <n v="45.54"/>
    <n v="0.15"/>
    <n v="18.54"/>
    <n v="309.67199999999997"/>
    <n v="148.32"/>
    <n v="161.35199999999998"/>
    <n v="0.52104161822831896"/>
    <n v="2026"/>
    <s v="Q4"/>
    <n v="12"/>
    <x v="11"/>
  </r>
  <r>
    <s v="03945"/>
    <x v="359"/>
    <x v="3"/>
    <x v="13"/>
    <x v="1"/>
    <x v="2"/>
    <x v="0"/>
    <x v="4"/>
    <n v="4"/>
    <n v="50.96"/>
    <n v="0.1"/>
    <n v="22.14"/>
    <n v="183.45600000000002"/>
    <n v="88.56"/>
    <n v="94.896000000000015"/>
    <n v="0.51726844583987441"/>
    <n v="2026"/>
    <s v="Q4"/>
    <n v="12"/>
    <x v="11"/>
  </r>
  <r>
    <s v="04266"/>
    <x v="359"/>
    <x v="1"/>
    <x v="1"/>
    <x v="0"/>
    <x v="1"/>
    <x v="0"/>
    <x v="6"/>
    <n v="4"/>
    <n v="40.19"/>
    <n v="0.15"/>
    <n v="16.55"/>
    <n v="136.64599999999999"/>
    <n v="66.2"/>
    <n v="70.445999999999984"/>
    <n v="0.51553649576277383"/>
    <n v="2026"/>
    <s v="Q4"/>
    <n v="12"/>
    <x v="11"/>
  </r>
  <r>
    <s v="00606"/>
    <x v="360"/>
    <x v="1"/>
    <x v="12"/>
    <x v="0"/>
    <x v="1"/>
    <x v="3"/>
    <x v="5"/>
    <n v="3"/>
    <n v="333.84"/>
    <n v="0"/>
    <n v="193.05"/>
    <n v="1001.52"/>
    <n v="579.15000000000009"/>
    <n v="422.36999999999989"/>
    <n v="0.42172897196261672"/>
    <n v="2026"/>
    <s v="Q4"/>
    <n v="12"/>
    <x v="11"/>
  </r>
  <r>
    <s v="01166"/>
    <x v="360"/>
    <x v="2"/>
    <x v="16"/>
    <x v="3"/>
    <x v="0"/>
    <x v="3"/>
    <x v="7"/>
    <n v="2"/>
    <n v="198.94"/>
    <n v="0.15"/>
    <n v="102.32"/>
    <n v="338.19799999999998"/>
    <n v="204.64"/>
    <n v="133.55799999999999"/>
    <n v="0.39491067362905752"/>
    <n v="2026"/>
    <s v="Q4"/>
    <n v="12"/>
    <x v="11"/>
  </r>
  <r>
    <s v="01913"/>
    <x v="360"/>
    <x v="2"/>
    <x v="5"/>
    <x v="3"/>
    <x v="1"/>
    <x v="4"/>
    <x v="14"/>
    <n v="3"/>
    <n v="35.979999999999997"/>
    <n v="0"/>
    <n v="13.6"/>
    <n v="107.94"/>
    <n v="40.799999999999997"/>
    <n v="67.14"/>
    <n v="0.62201222901612008"/>
    <n v="2026"/>
    <s v="Q4"/>
    <n v="12"/>
    <x v="11"/>
  </r>
  <r>
    <s v="02402"/>
    <x v="360"/>
    <x v="1"/>
    <x v="14"/>
    <x v="3"/>
    <x v="1"/>
    <x v="2"/>
    <x v="15"/>
    <n v="6"/>
    <n v="133.4"/>
    <n v="0.1"/>
    <n v="66.3"/>
    <n v="720.36000000000013"/>
    <n v="397.79999999999995"/>
    <n v="322.56000000000017"/>
    <n v="0.44777611194402817"/>
    <n v="2026"/>
    <s v="Q4"/>
    <n v="12"/>
    <x v="11"/>
  </r>
  <r>
    <s v="03192"/>
    <x v="360"/>
    <x v="3"/>
    <x v="7"/>
    <x v="0"/>
    <x v="0"/>
    <x v="1"/>
    <x v="1"/>
    <n v="2"/>
    <n v="93.45"/>
    <n v="0"/>
    <n v="45.75"/>
    <n v="186.9"/>
    <n v="91.5"/>
    <n v="95.4"/>
    <n v="0.5104333868378812"/>
    <n v="2026"/>
    <s v="Q4"/>
    <n v="12"/>
    <x v="11"/>
  </r>
  <r>
    <s v="03721"/>
    <x v="360"/>
    <x v="2"/>
    <x v="5"/>
    <x v="3"/>
    <x v="1"/>
    <x v="4"/>
    <x v="16"/>
    <n v="1"/>
    <n v="49.79"/>
    <n v="0.2"/>
    <n v="21.87"/>
    <n v="39.832000000000001"/>
    <n v="21.87"/>
    <n v="17.962"/>
    <n v="0.45094396465153641"/>
    <n v="2026"/>
    <s v="Q4"/>
    <n v="12"/>
    <x v="11"/>
  </r>
  <r>
    <s v="03882"/>
    <x v="360"/>
    <x v="3"/>
    <x v="8"/>
    <x v="3"/>
    <x v="0"/>
    <x v="1"/>
    <x v="17"/>
    <n v="3"/>
    <n v="70.430000000000007"/>
    <n v="0.1"/>
    <n v="32.869999999999997"/>
    <n v="190.16100000000003"/>
    <n v="98.609999999999985"/>
    <n v="91.551000000000045"/>
    <n v="0.48143941186678674"/>
    <n v="2026"/>
    <s v="Q4"/>
    <n v="12"/>
    <x v="11"/>
  </r>
  <r>
    <s v="04945"/>
    <x v="360"/>
    <x v="2"/>
    <x v="2"/>
    <x v="0"/>
    <x v="2"/>
    <x v="3"/>
    <x v="13"/>
    <n v="2"/>
    <n v="82.04"/>
    <n v="0.1"/>
    <n v="38.880000000000003"/>
    <n v="147.67200000000003"/>
    <n v="77.760000000000005"/>
    <n v="69.91200000000002"/>
    <n v="0.47342759629449055"/>
    <n v="2026"/>
    <s v="Q4"/>
    <n v="12"/>
    <x v="11"/>
  </r>
  <r>
    <s v="05084"/>
    <x v="360"/>
    <x v="1"/>
    <x v="11"/>
    <x v="3"/>
    <x v="0"/>
    <x v="2"/>
    <x v="2"/>
    <n v="1"/>
    <n v="35.409999999999997"/>
    <n v="0.2"/>
    <n v="13.54"/>
    <n v="28.327999999999999"/>
    <n v="13.54"/>
    <n v="14.788"/>
    <n v="0.5220276757977973"/>
    <n v="2026"/>
    <s v="Q4"/>
    <n v="12"/>
    <x v="11"/>
  </r>
  <r>
    <s v="00246"/>
    <x v="361"/>
    <x v="3"/>
    <x v="7"/>
    <x v="3"/>
    <x v="2"/>
    <x v="0"/>
    <x v="6"/>
    <n v="1"/>
    <n v="41.06"/>
    <n v="0.1"/>
    <n v="16.23"/>
    <n v="36.954000000000001"/>
    <n v="16.23"/>
    <n v="20.724"/>
    <n v="0.5608053255398604"/>
    <n v="2026"/>
    <s v="Q4"/>
    <n v="12"/>
    <x v="11"/>
  </r>
  <r>
    <s v="00537"/>
    <x v="361"/>
    <x v="3"/>
    <x v="8"/>
    <x v="1"/>
    <x v="2"/>
    <x v="1"/>
    <x v="1"/>
    <n v="12"/>
    <n v="90.29"/>
    <n v="0.1"/>
    <n v="45.76"/>
    <n v="975.13200000000006"/>
    <n v="549.12"/>
    <n v="426.01200000000006"/>
    <n v="0.43687623829389255"/>
    <n v="2026"/>
    <s v="Q4"/>
    <n v="12"/>
    <x v="11"/>
  </r>
  <r>
    <s v="00968"/>
    <x v="361"/>
    <x v="1"/>
    <x v="12"/>
    <x v="2"/>
    <x v="1"/>
    <x v="0"/>
    <x v="8"/>
    <n v="1"/>
    <n v="103.13"/>
    <n v="0.15"/>
    <n v="50.06"/>
    <n v="87.660499999999999"/>
    <n v="50.06"/>
    <n v="37.600499999999997"/>
    <n v="0.42893321393329947"/>
    <n v="2026"/>
    <s v="Q4"/>
    <n v="12"/>
    <x v="11"/>
  </r>
  <r>
    <s v="01234"/>
    <x v="361"/>
    <x v="3"/>
    <x v="13"/>
    <x v="0"/>
    <x v="0"/>
    <x v="0"/>
    <x v="0"/>
    <n v="1"/>
    <n v="81.39"/>
    <n v="0.05"/>
    <n v="43.54"/>
    <n v="77.320499999999996"/>
    <n v="43.54"/>
    <n v="33.780499999999996"/>
    <n v="0.43688931137279247"/>
    <n v="2026"/>
    <s v="Q4"/>
    <n v="12"/>
    <x v="11"/>
  </r>
  <r>
    <s v="02061"/>
    <x v="361"/>
    <x v="0"/>
    <x v="15"/>
    <x v="3"/>
    <x v="0"/>
    <x v="3"/>
    <x v="5"/>
    <n v="2"/>
    <n v="342.78"/>
    <n v="0"/>
    <n v="197.89"/>
    <n v="685.56"/>
    <n v="395.78"/>
    <n v="289.77999999999997"/>
    <n v="0.4226909387945621"/>
    <n v="2026"/>
    <s v="Q4"/>
    <n v="12"/>
    <x v="11"/>
  </r>
  <r>
    <s v="02219"/>
    <x v="361"/>
    <x v="1"/>
    <x v="14"/>
    <x v="0"/>
    <x v="0"/>
    <x v="1"/>
    <x v="3"/>
    <n v="1"/>
    <n v="147"/>
    <n v="0.15"/>
    <n v="79.58"/>
    <n v="124.95"/>
    <n v="79.58"/>
    <n v="45.370000000000005"/>
    <n v="0.36310524209683875"/>
    <n v="2026"/>
    <s v="Q4"/>
    <n v="12"/>
    <x v="11"/>
  </r>
  <r>
    <s v="02651"/>
    <x v="361"/>
    <x v="0"/>
    <x v="15"/>
    <x v="0"/>
    <x v="1"/>
    <x v="2"/>
    <x v="9"/>
    <n v="1"/>
    <n v="45.69"/>
    <n v="0.2"/>
    <n v="18.829999999999998"/>
    <n v="36.552"/>
    <n v="18.829999999999998"/>
    <n v="17.722000000000001"/>
    <n v="0.48484351061501429"/>
    <n v="2026"/>
    <s v="Q4"/>
    <n v="12"/>
    <x v="11"/>
  </r>
  <r>
    <s v="03173"/>
    <x v="361"/>
    <x v="1"/>
    <x v="12"/>
    <x v="3"/>
    <x v="0"/>
    <x v="0"/>
    <x v="6"/>
    <n v="1"/>
    <n v="39.69"/>
    <n v="0"/>
    <n v="17.09"/>
    <n v="39.69"/>
    <n v="17.09"/>
    <n v="22.599999999999998"/>
    <n v="0.56941295036533135"/>
    <n v="2026"/>
    <s v="Q4"/>
    <n v="12"/>
    <x v="11"/>
  </r>
  <r>
    <s v="03409"/>
    <x v="361"/>
    <x v="3"/>
    <x v="4"/>
    <x v="0"/>
    <x v="1"/>
    <x v="3"/>
    <x v="19"/>
    <n v="5"/>
    <n v="122.42"/>
    <n v="0"/>
    <n v="60.8"/>
    <n v="612.1"/>
    <n v="304"/>
    <n v="308.10000000000002"/>
    <n v="0.50334912595981052"/>
    <n v="2026"/>
    <s v="Q4"/>
    <n v="12"/>
    <x v="11"/>
  </r>
  <r>
    <s v="03535"/>
    <x v="361"/>
    <x v="1"/>
    <x v="6"/>
    <x v="2"/>
    <x v="1"/>
    <x v="2"/>
    <x v="2"/>
    <n v="1"/>
    <n v="37.03"/>
    <n v="0.15"/>
    <n v="13.53"/>
    <n v="31.4755"/>
    <n v="13.53"/>
    <n v="17.945500000000003"/>
    <n v="0.57014185636447401"/>
    <n v="2026"/>
    <s v="Q4"/>
    <n v="12"/>
    <x v="11"/>
  </r>
  <r>
    <s v="05134"/>
    <x v="361"/>
    <x v="1"/>
    <x v="14"/>
    <x v="2"/>
    <x v="0"/>
    <x v="1"/>
    <x v="1"/>
    <n v="1"/>
    <n v="90.99"/>
    <n v="0.05"/>
    <n v="44.78"/>
    <n v="86.440499999999986"/>
    <n v="44.78"/>
    <n v="41.660499999999985"/>
    <n v="0.48195579618350187"/>
    <n v="2026"/>
    <s v="Q4"/>
    <n v="12"/>
    <x v="11"/>
  </r>
  <r>
    <s v="02011"/>
    <x v="362"/>
    <x v="1"/>
    <x v="11"/>
    <x v="0"/>
    <x v="0"/>
    <x v="1"/>
    <x v="1"/>
    <n v="1"/>
    <n v="90.81"/>
    <n v="0.1"/>
    <n v="46.53"/>
    <n v="81.728999999999999"/>
    <n v="46.53"/>
    <n v="35.198999999999998"/>
    <n v="0.43067944059024332"/>
    <n v="2026"/>
    <s v="Q4"/>
    <n v="12"/>
    <x v="11"/>
  </r>
  <r>
    <s v="02477"/>
    <x v="362"/>
    <x v="0"/>
    <x v="15"/>
    <x v="2"/>
    <x v="1"/>
    <x v="0"/>
    <x v="6"/>
    <n v="1"/>
    <n v="41.28"/>
    <n v="0.15"/>
    <n v="16.41"/>
    <n v="35.088000000000001"/>
    <n v="16.41"/>
    <n v="18.678000000000001"/>
    <n v="0.53231874145006841"/>
    <n v="2026"/>
    <s v="Q4"/>
    <n v="12"/>
    <x v="11"/>
  </r>
  <r>
    <s v="02745"/>
    <x v="362"/>
    <x v="3"/>
    <x v="13"/>
    <x v="3"/>
    <x v="2"/>
    <x v="2"/>
    <x v="9"/>
    <n v="1"/>
    <n v="46.07"/>
    <n v="0"/>
    <n v="18.420000000000002"/>
    <n v="46.07"/>
    <n v="18.420000000000002"/>
    <n v="27.65"/>
    <n v="0.60017364879531143"/>
    <n v="2026"/>
    <s v="Q4"/>
    <n v="12"/>
    <x v="11"/>
  </r>
  <r>
    <s v="04427"/>
    <x v="362"/>
    <x v="1"/>
    <x v="12"/>
    <x v="2"/>
    <x v="2"/>
    <x v="1"/>
    <x v="3"/>
    <n v="1"/>
    <n v="147.29"/>
    <n v="0.1"/>
    <n v="78.2"/>
    <n v="132.56100000000001"/>
    <n v="78.2"/>
    <n v="54.361000000000004"/>
    <n v="0.4100829052285363"/>
    <n v="2026"/>
    <s v="Q4"/>
    <n v="12"/>
    <x v="11"/>
  </r>
  <r>
    <s v="00377"/>
    <x v="363"/>
    <x v="3"/>
    <x v="13"/>
    <x v="0"/>
    <x v="1"/>
    <x v="0"/>
    <x v="6"/>
    <n v="1"/>
    <n v="40.82"/>
    <n v="0.1"/>
    <n v="17.2"/>
    <n v="36.738"/>
    <n v="17.2"/>
    <n v="19.538"/>
    <n v="0.53181991398551909"/>
    <n v="2026"/>
    <s v="Q4"/>
    <n v="12"/>
    <x v="11"/>
  </r>
  <r>
    <s v="01530"/>
    <x v="363"/>
    <x v="3"/>
    <x v="7"/>
    <x v="0"/>
    <x v="1"/>
    <x v="4"/>
    <x v="16"/>
    <n v="3"/>
    <n v="50.72"/>
    <n v="0"/>
    <n v="22.3"/>
    <n v="152.16"/>
    <n v="66.900000000000006"/>
    <n v="85.259999999999991"/>
    <n v="0.56033123028391163"/>
    <n v="2026"/>
    <s v="Q4"/>
    <n v="12"/>
    <x v="11"/>
  </r>
  <r>
    <s v="02135"/>
    <x v="363"/>
    <x v="1"/>
    <x v="12"/>
    <x v="3"/>
    <x v="2"/>
    <x v="3"/>
    <x v="7"/>
    <n v="3"/>
    <n v="194.7"/>
    <n v="0.1"/>
    <n v="102.62"/>
    <n v="525.68999999999994"/>
    <n v="307.86"/>
    <n v="217.82999999999993"/>
    <n v="0.41436968555612613"/>
    <n v="2026"/>
    <s v="Q4"/>
    <n v="12"/>
    <x v="11"/>
  </r>
  <r>
    <s v="02916"/>
    <x v="363"/>
    <x v="1"/>
    <x v="6"/>
    <x v="2"/>
    <x v="1"/>
    <x v="2"/>
    <x v="2"/>
    <n v="1"/>
    <n v="36.64"/>
    <n v="0.05"/>
    <n v="13.59"/>
    <n v="34.808"/>
    <n v="13.59"/>
    <n v="21.218"/>
    <n v="0.60957251206619167"/>
    <n v="2026"/>
    <s v="Q4"/>
    <n v="12"/>
    <x v="11"/>
  </r>
  <r>
    <s v="03449"/>
    <x v="363"/>
    <x v="2"/>
    <x v="10"/>
    <x v="3"/>
    <x v="0"/>
    <x v="3"/>
    <x v="7"/>
    <n v="6"/>
    <n v="192.9"/>
    <n v="0.2"/>
    <n v="106.89"/>
    <n v="925.92000000000007"/>
    <n v="641.34"/>
    <n v="284.58000000000004"/>
    <n v="0.30734836702954899"/>
    <n v="2026"/>
    <s v="Q4"/>
    <n v="12"/>
    <x v="11"/>
  </r>
  <r>
    <s v="03498"/>
    <x v="363"/>
    <x v="3"/>
    <x v="7"/>
    <x v="3"/>
    <x v="0"/>
    <x v="1"/>
    <x v="17"/>
    <n v="2"/>
    <n v="71.56"/>
    <n v="0.1"/>
    <n v="32.99"/>
    <n v="128.80800000000002"/>
    <n v="65.98"/>
    <n v="62.828000000000017"/>
    <n v="0.4877647351096206"/>
    <n v="2026"/>
    <s v="Q4"/>
    <n v="12"/>
    <x v="11"/>
  </r>
  <r>
    <s v="04851"/>
    <x v="363"/>
    <x v="3"/>
    <x v="13"/>
    <x v="3"/>
    <x v="1"/>
    <x v="0"/>
    <x v="6"/>
    <n v="1"/>
    <n v="40.270000000000003"/>
    <n v="0.1"/>
    <n v="16.63"/>
    <n v="36.243000000000002"/>
    <n v="16.63"/>
    <n v="19.613000000000003"/>
    <n v="0.54115277432883602"/>
    <n v="2026"/>
    <s v="Q4"/>
    <n v="12"/>
    <x v="11"/>
  </r>
  <r>
    <s v="04926"/>
    <x v="363"/>
    <x v="3"/>
    <x v="7"/>
    <x v="2"/>
    <x v="2"/>
    <x v="0"/>
    <x v="0"/>
    <n v="6"/>
    <n v="81.180000000000007"/>
    <n v="0.05"/>
    <n v="43.3"/>
    <n v="462.726"/>
    <n v="259.79999999999995"/>
    <n v="202.92600000000004"/>
    <n v="0.43854462468069666"/>
    <n v="2026"/>
    <s v="Q4"/>
    <n v="12"/>
    <x v="11"/>
  </r>
  <r>
    <s v="05035"/>
    <x v="363"/>
    <x v="1"/>
    <x v="12"/>
    <x v="0"/>
    <x v="1"/>
    <x v="0"/>
    <x v="8"/>
    <n v="2"/>
    <n v="101.73"/>
    <n v="0.1"/>
    <n v="49.3"/>
    <n v="183.114"/>
    <n v="98.6"/>
    <n v="84.51400000000001"/>
    <n v="0.46153762137247839"/>
    <n v="2026"/>
    <s v="Q4"/>
    <n v="12"/>
    <x v="11"/>
  </r>
  <r>
    <s v="05135"/>
    <x v="363"/>
    <x v="2"/>
    <x v="10"/>
    <x v="0"/>
    <x v="1"/>
    <x v="0"/>
    <x v="4"/>
    <n v="5"/>
    <n v="51.78"/>
    <n v="0.15"/>
    <n v="22.37"/>
    <n v="220.06499999999997"/>
    <n v="111.85000000000001"/>
    <n v="108.21499999999996"/>
    <n v="0.49174107650012483"/>
    <n v="2026"/>
    <s v="Q4"/>
    <n v="1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29E77D-8CD3-4F31-B699-0BC97F048014}"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14:D27" firstHeaderRow="0"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axis="axisRow" showAll="0">
      <items count="13">
        <item x="0"/>
        <item x="1"/>
        <item x="2"/>
        <item x="3"/>
        <item x="4"/>
        <item x="5"/>
        <item x="6"/>
        <item x="7"/>
        <item x="8"/>
        <item x="9"/>
        <item x="10"/>
        <item x="11"/>
        <item t="default"/>
      </items>
    </pivotField>
  </pivotFields>
  <rowFields count="1">
    <field x="19"/>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12" baseField="0" baseItem="0" numFmtId="165"/>
    <dataField name="Gross Profit " fld="14" baseField="0" baseItem="0" numFmtId="165"/>
  </dataFields>
  <formats count="1">
    <format dxfId="22">
      <pivotArea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236871-3A62-42B0-82EF-FAEF75C274F2}"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50:C56"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6">
    <i>
      <x/>
    </i>
    <i>
      <x v="3"/>
    </i>
    <i>
      <x v="4"/>
    </i>
    <i>
      <x v="1"/>
    </i>
    <i>
      <x v="2"/>
    </i>
    <i t="grand">
      <x/>
    </i>
  </rowItems>
  <colItems count="1">
    <i/>
  </colItems>
  <dataFields count="1">
    <dataField name="Sum of Revenue" fld="12" baseField="0" baseItem="0" numFmtId="168"/>
  </dataFields>
  <formats count="1">
    <format dxfId="23">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C761FC-2217-4E30-BF44-FE8C41378DB7}"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11:B12"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Average of Revenue" fld="12"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02865-8AF6-4E3C-85A7-67A1A383676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B3"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C76D8A-03F5-4562-8365-38D2F650FFED}"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8:B9"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C2F370-D67A-4149-8E12-3481D0D68761}"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5:B6" firstHeaderRow="1" firstDataRow="1" firstDataCol="0"/>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6CC95E-5EBC-403B-8F27-AE42467CAE64}"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B58:C64"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showAll="0"/>
    <pivotField showAll="0">
      <items count="5">
        <item x="1"/>
        <item x="3"/>
        <item x="0"/>
        <item x="2"/>
        <item t="default"/>
      </items>
    </pivotField>
    <pivotField showAll="0">
      <items count="4">
        <item x="2"/>
        <item x="1"/>
        <item x="0"/>
        <item t="default"/>
      </items>
    </pivotField>
    <pivotField showAll="0"/>
    <pivotField axis="axisRow" showAll="0" measureFilter="1" sortType="descending">
      <items count="21">
        <item x="5"/>
        <item x="15"/>
        <item x="0"/>
        <item x="6"/>
        <item x="19"/>
        <item x="8"/>
        <item x="1"/>
        <item x="2"/>
        <item x="9"/>
        <item x="13"/>
        <item x="14"/>
        <item x="10"/>
        <item x="11"/>
        <item x="4"/>
        <item x="3"/>
        <item x="7"/>
        <item x="16"/>
        <item x="18"/>
        <item x="17"/>
        <item x="12"/>
        <item t="default"/>
      </items>
      <autoSortScope>
        <pivotArea dataOnly="0" outline="0" fieldPosition="0">
          <references count="1">
            <reference field="4294967294" count="1" selected="0">
              <x v="0"/>
            </reference>
          </references>
        </pivotArea>
      </autoSortScope>
    </pivotField>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14"/>
    </i>
    <i>
      <x v="12"/>
    </i>
    <i>
      <x v="4"/>
    </i>
    <i>
      <x v="6"/>
    </i>
    <i>
      <x v="13"/>
    </i>
    <i t="grand">
      <x/>
    </i>
  </rowItems>
  <colItems count="1">
    <i/>
  </colItems>
  <dataFields count="1">
    <dataField name="Sum of Units Sold" fld="8" baseField="0" baseItem="0" numFmtId="1"/>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5D3B04-E585-4C2A-AD87-ABC73C867542}"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B29:C47" firstHeaderRow="1" firstDataRow="1" firstDataCol="1"/>
  <pivotFields count="20">
    <pivotField showAll="0"/>
    <pivotField numFmtId="164" showAll="0">
      <items count="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t="default"/>
      </items>
    </pivotField>
    <pivotField showAll="0">
      <items count="5">
        <item x="1"/>
        <item x="2"/>
        <item x="0"/>
        <item x="3"/>
        <item t="default"/>
      </items>
    </pivotField>
    <pivotField axis="axisRow" showAll="0">
      <items count="18">
        <item x="0"/>
        <item x="13"/>
        <item x="12"/>
        <item x="15"/>
        <item x="6"/>
        <item x="4"/>
        <item x="1"/>
        <item x="5"/>
        <item x="10"/>
        <item x="3"/>
        <item x="7"/>
        <item x="16"/>
        <item x="14"/>
        <item x="9"/>
        <item x="2"/>
        <item x="11"/>
        <item x="8"/>
        <item t="default"/>
      </items>
    </pivotField>
    <pivotField showAll="0">
      <items count="5">
        <item x="1"/>
        <item x="3"/>
        <item x="0"/>
        <item x="2"/>
        <item t="default"/>
      </items>
    </pivotField>
    <pivotField showAll="0">
      <items count="4">
        <item x="2"/>
        <item x="1"/>
        <item x="0"/>
        <item t="default"/>
      </items>
    </pivotField>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1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933A221-A5C9-4EF0-B0D3-8490F537BFBB}" sourceName="Region">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72ABAD64-7547-46FF-93BA-D7EF9E8E587D}" sourceName="Sales Channel">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1AF8D00B-3703-4BC2-8480-9DB14A594BB3}" sourceName="Customer Typ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data>
    <tabular pivotCacheId="1764445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E012F7-3333-42E7-AAA4-7E03039EA805}" cache="Slicer_Region" caption="Region" style="SlicerStyleLight1 2" rowHeight="247650"/>
  <slicer name="Sales Channel" xr10:uid="{23AB2BEB-420A-418A-A251-3320BFD99810}" cache="Slicer_Sales_Channel" caption="Sales Channel" style="SlicerStyleLight1 2" rowHeight="247650"/>
  <slicer name="Customer Type" xr10:uid="{6E6E23CD-2982-49ED-B64A-03AC513D566B}" cache="Slicer_Customer_Type" caption="Customer Type" style="SlicerStyleLight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33A74F7-D333-4B6B-AEB8-F3AC1A4C41FF}" name="SalesDataTable" displayName="SalesDataTable" ref="A1:T2708" totalsRowShown="0" headerRowDxfId="21" dataDxfId="20">
  <autoFilter ref="A1:T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4FD4B774-E464-4B49-A72D-73067DE688A5}" name="ID" dataDxfId="19"/>
    <tableColumn id="2" xr3:uid="{17F9AF06-A72E-4977-9869-9DE4D6055AD3}" name="Order Date" dataDxfId="18"/>
    <tableColumn id="3" xr3:uid="{A52EF193-4264-4450-B8EF-7F58B983389C}" name="Region" dataDxfId="17"/>
    <tableColumn id="4" xr3:uid="{80BE1CA4-F937-4AA6-BA13-A3940870E984}" name="Country" dataDxfId="16"/>
    <tableColumn id="5" xr3:uid="{AA39FB61-B256-4C22-B8D3-F9C28561F1DE}" name="Sales Channel" dataDxfId="15"/>
    <tableColumn id="6" xr3:uid="{5070FF98-EF73-4A89-9C44-27559D3F87A6}" name="Customer Type" dataDxfId="14"/>
    <tableColumn id="7" xr3:uid="{841416EA-1A75-4A3B-9657-EBCD8460FB3B}" name="Product Category" dataDxfId="13"/>
    <tableColumn id="8" xr3:uid="{AF71E3B6-C9B7-45F0-9375-C06C9F0220CC}" name="Product" dataDxfId="12"/>
    <tableColumn id="9" xr3:uid="{31BA5B0E-29E8-43F1-BC51-CE2F155C1523}" name="Units Sold" dataDxfId="11"/>
    <tableColumn id="10" xr3:uid="{086AC838-6768-46EA-9D61-738EC834AB92}" name="Unit Price" dataDxfId="10"/>
    <tableColumn id="11" xr3:uid="{D2699551-7892-4683-B821-A984FE199109}" name="Discount %" dataDxfId="9"/>
    <tableColumn id="12" xr3:uid="{735DD246-D5A2-497D-B4CF-A20D3C76D2A5}" name="Unit Cost" dataDxfId="8"/>
    <tableColumn id="13" xr3:uid="{AB97E4BC-734E-483F-B419-DC6890FFF3D6}" name="Revenue" dataDxfId="7">
      <calculatedColumnFormula>I2*J2*(1-K2)</calculatedColumnFormula>
    </tableColumn>
    <tableColumn id="14" xr3:uid="{DB20D5F8-2EFC-4D9A-BE06-2646D6BE830A}" name="COGS" dataDxfId="6">
      <calculatedColumnFormula>I2*L2</calculatedColumnFormula>
    </tableColumn>
    <tableColumn id="15" xr3:uid="{55BF39E1-ED28-4121-B4C1-3945D1B5FCB9}" name="Gross Profit" dataDxfId="5">
      <calculatedColumnFormula>M2-N2</calculatedColumnFormula>
    </tableColumn>
    <tableColumn id="16" xr3:uid="{9BF346F4-66A3-40BB-8D84-F787D368C519}" name="Gross Margin %" dataDxfId="4">
      <calculatedColumnFormula>IFERROR(O2/M2,0)</calculatedColumnFormula>
    </tableColumn>
    <tableColumn id="17" xr3:uid="{458D5735-9281-42DD-8CD6-F1EACE43EBF6}" name="Year" dataDxfId="3">
      <calculatedColumnFormula>YEAR(SalesDataTable[[#This Row],[Order Date]])</calculatedColumnFormula>
    </tableColumn>
    <tableColumn id="18" xr3:uid="{1F3DDE37-FC6F-46C9-B602-F567D4791B06}" name="Quarter" dataDxfId="2">
      <calculatedColumnFormula>"Q"&amp;ROUNDUP(MONTH(SalesDataTable[[#This Row],[Order Date]])/3,0)</calculatedColumnFormula>
    </tableColumn>
    <tableColumn id="19" xr3:uid="{D7D1F968-23FD-4EA2-B397-367613CF75D6}" name="MonthNo" dataDxfId="1">
      <calculatedColumnFormula>MONTH(SalesDataTable[[#This Row],[Order Date]])</calculatedColumnFormula>
    </tableColumn>
    <tableColumn id="20" xr3:uid="{E355AD35-9C96-4DE3-9DC5-F9FAE84B70CA}" name="Month" dataDxfId="0">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B20432BA-2FA2-46B1-936D-B7A384A3404E}" sourceName="Order Dat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s>
  <state minimalRefreshVersion="6" lastRefreshVersion="6" pivotCacheId="1764445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FCF5DE6-73CB-4A1B-9F32-338CFF99A912}" cache="NativeTimeline_Order_Date" caption="Order Date" level="1" selectionLevel="1" scrollPosition="2026-01-01T00:00:00" style="TimeSlicerStyleDark1 2"/>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95AAC-5699-4C45-AC73-1DF2ABAA60BC}">
  <dimension ref="B3:D18"/>
  <sheetViews>
    <sheetView showGridLines="0" zoomScale="110" zoomScaleNormal="110" workbookViewId="0"/>
  </sheetViews>
  <sheetFormatPr defaultColWidth="10.85546875" defaultRowHeight="15.75"/>
  <cols>
    <col min="1" max="1" width="10.85546875" style="24"/>
    <col min="2" max="2" width="8.42578125" style="24" customWidth="1"/>
    <col min="3" max="3" width="95.7109375" style="24" customWidth="1"/>
    <col min="4" max="4" width="9.42578125" style="24" customWidth="1"/>
    <col min="5" max="16384" width="10.85546875" style="24"/>
  </cols>
  <sheetData>
    <row r="3" spans="2:4" ht="72">
      <c r="B3" s="21"/>
      <c r="C3" s="22" t="s">
        <v>2807</v>
      </c>
      <c r="D3" s="23"/>
    </row>
    <row r="4" spans="2:4" ht="35.1" customHeight="1">
      <c r="B4" s="25"/>
      <c r="C4" s="26"/>
      <c r="D4" s="27"/>
    </row>
    <row r="5" spans="2:4" ht="23.1" customHeight="1">
      <c r="B5" s="25"/>
      <c r="C5" s="26"/>
      <c r="D5" s="27"/>
    </row>
    <row r="6" spans="2:4" ht="11.1" customHeight="1">
      <c r="B6" s="25"/>
      <c r="C6" s="28"/>
      <c r="D6" s="27"/>
    </row>
    <row r="7" spans="2:4" ht="21">
      <c r="B7" s="25"/>
      <c r="C7" s="29" t="s">
        <v>2800</v>
      </c>
      <c r="D7" s="27"/>
    </row>
    <row r="8" spans="2:4" ht="11.1" customHeight="1">
      <c r="B8" s="25"/>
      <c r="C8" s="28"/>
      <c r="D8" s="27"/>
    </row>
    <row r="9" spans="2:4" s="33" customFormat="1" ht="26.25">
      <c r="B9" s="30"/>
      <c r="C9" s="31" t="s">
        <v>2801</v>
      </c>
      <c r="D9" s="32"/>
    </row>
    <row r="10" spans="2:4">
      <c r="B10" s="25"/>
      <c r="C10" s="28"/>
      <c r="D10" s="27"/>
    </row>
    <row r="11" spans="2:4">
      <c r="B11" s="25"/>
      <c r="C11" s="40" t="s">
        <v>2802</v>
      </c>
      <c r="D11" s="27"/>
    </row>
    <row r="12" spans="2:4" ht="6" customHeight="1">
      <c r="B12" s="25"/>
      <c r="C12" s="28"/>
      <c r="D12" s="27"/>
    </row>
    <row r="13" spans="2:4" ht="18.75">
      <c r="B13" s="25"/>
      <c r="C13" s="34" t="s">
        <v>2803</v>
      </c>
      <c r="D13" s="27"/>
    </row>
    <row r="14" spans="2:4" ht="8.1" customHeight="1">
      <c r="B14" s="25"/>
      <c r="C14" s="28"/>
      <c r="D14" s="27"/>
    </row>
    <row r="15" spans="2:4">
      <c r="B15" s="25"/>
      <c r="C15" s="35" t="s">
        <v>2804</v>
      </c>
      <c r="D15" s="27"/>
    </row>
    <row r="16" spans="2:4">
      <c r="B16" s="25"/>
      <c r="C16" s="28" t="s">
        <v>2805</v>
      </c>
      <c r="D16" s="27"/>
    </row>
    <row r="17" spans="2:4" ht="31.5">
      <c r="B17" s="25"/>
      <c r="C17" s="36" t="s">
        <v>2806</v>
      </c>
      <c r="D17" s="27"/>
    </row>
    <row r="18" spans="2:4">
      <c r="B18" s="37"/>
      <c r="C18" s="38"/>
      <c r="D18" s="39"/>
    </row>
  </sheetData>
  <sheetProtection algorithmName="SHA-512" hashValue="2eo2zrnbqmXV70Msc/UmahLSkaaQ42R7YDFVxgWDBQ40i4jXg6BKZ7fPuxZ/1dgchootqpK4sHMOXSj8Xy/Sfw==" saltValue="fw8cB6Hm3Tkm4EgwyyDc2A==" spinCount="100000" sheet="1" objects="1" scenarios="1"/>
  <hyperlinks>
    <hyperlink ref="C9" r:id="rId1" xr:uid="{7D666136-879A-C648-A82B-9FF6826257B4}"/>
    <hyperlink ref="C11" location="Data!A1" display="Go to Data Here" xr:uid="{5BA64C4C-0907-1848-875E-C5BBE391A398}"/>
    <hyperlink ref="C13" r:id="rId2" display="Made by Kenji Explains" xr:uid="{05A91F31-4D1C-D348-B349-44600CDCF02C}"/>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F3DCE-3BFE-4C86-A660-5EEB333116FF}">
  <dimension ref="A1:T2708"/>
  <sheetViews>
    <sheetView workbookViewId="0"/>
  </sheetViews>
  <sheetFormatPr defaultColWidth="9.85546875" defaultRowHeight="15"/>
  <cols>
    <col min="1" max="1" width="7.42578125" bestFit="1" customWidth="1"/>
    <col min="2" max="2" width="14.42578125" customWidth="1"/>
    <col min="3" max="3" width="20" customWidth="1"/>
    <col min="4" max="4" width="14.7109375" customWidth="1"/>
    <col min="5" max="5" width="18.85546875" customWidth="1"/>
    <col min="6" max="6" width="16.7109375" customWidth="1"/>
    <col min="7" max="7" width="18.42578125" customWidth="1"/>
    <col min="8" max="8" width="21.42578125" bestFit="1" customWidth="1"/>
    <col min="9" max="9" width="10.42578125" style="10" customWidth="1"/>
    <col min="10" max="10" width="13.28515625" customWidth="1"/>
    <col min="11" max="11" width="12.140625" customWidth="1"/>
    <col min="12" max="12" width="11.7109375" customWidth="1"/>
    <col min="13" max="13" width="15.42578125" customWidth="1"/>
    <col min="14" max="14" width="10.42578125" customWidth="1"/>
    <col min="15" max="15" width="14.42578125" customWidth="1"/>
    <col min="16" max="16" width="16.7109375" customWidth="1"/>
    <col min="17" max="17" width="7.140625" customWidth="1"/>
    <col min="18" max="18" width="9.85546875" style="10"/>
  </cols>
  <sheetData>
    <row r="1" spans="1:20" ht="29.25" customHeight="1">
      <c r="A1" s="1" t="s">
        <v>2760</v>
      </c>
      <c r="B1" s="1" t="s">
        <v>2761</v>
      </c>
      <c r="C1" s="1" t="s">
        <v>2762</v>
      </c>
      <c r="D1" s="1" t="s">
        <v>2763</v>
      </c>
      <c r="E1" s="1" t="s">
        <v>2764</v>
      </c>
      <c r="F1" s="1" t="s">
        <v>2765</v>
      </c>
      <c r="G1" s="1" t="s">
        <v>2766</v>
      </c>
      <c r="H1" s="1" t="s">
        <v>2767</v>
      </c>
      <c r="I1" s="1" t="s">
        <v>2768</v>
      </c>
      <c r="J1" s="1" t="s">
        <v>2769</v>
      </c>
      <c r="K1" s="1" t="s">
        <v>2770</v>
      </c>
      <c r="L1" s="1" t="s">
        <v>2771</v>
      </c>
      <c r="M1" s="1" t="s">
        <v>2772</v>
      </c>
      <c r="N1" s="1" t="s">
        <v>2773</v>
      </c>
      <c r="O1" s="1" t="s">
        <v>2774</v>
      </c>
      <c r="P1" s="1" t="s">
        <v>2775</v>
      </c>
      <c r="Q1" s="1" t="s">
        <v>2776</v>
      </c>
      <c r="R1" s="1" t="s">
        <v>2777</v>
      </c>
      <c r="S1" s="1" t="s">
        <v>2778</v>
      </c>
      <c r="T1" s="1" t="s">
        <v>2779</v>
      </c>
    </row>
    <row r="2" spans="1:20" ht="15.75">
      <c r="A2" s="2" t="s">
        <v>0</v>
      </c>
      <c r="B2" s="3">
        <v>46023</v>
      </c>
      <c r="C2" s="4" t="s">
        <v>1</v>
      </c>
      <c r="D2" s="4" t="s">
        <v>2</v>
      </c>
      <c r="E2" s="4" t="s">
        <v>3</v>
      </c>
      <c r="F2" s="4" t="s">
        <v>4</v>
      </c>
      <c r="G2" s="4" t="s">
        <v>5</v>
      </c>
      <c r="H2" s="4" t="s">
        <v>6</v>
      </c>
      <c r="I2" s="9">
        <v>2</v>
      </c>
      <c r="J2" s="6">
        <v>82.06</v>
      </c>
      <c r="K2" s="7">
        <v>0</v>
      </c>
      <c r="L2" s="6">
        <v>42.94</v>
      </c>
      <c r="M2" s="6">
        <f>I2*J2*(1-K2)</f>
        <v>164.12</v>
      </c>
      <c r="N2" s="6">
        <f>I2*L2</f>
        <v>85.88</v>
      </c>
      <c r="O2" s="6">
        <f>M2-N2</f>
        <v>78.240000000000009</v>
      </c>
      <c r="P2" s="8">
        <f>IFERROR(O2/M2,0)</f>
        <v>0.476724348038021</v>
      </c>
      <c r="Q2" s="5">
        <f>YEAR(SalesDataTable[[#This Row],[Order Date]])</f>
        <v>2026</v>
      </c>
      <c r="R2" s="8" t="str">
        <f>"Q"&amp;ROUNDUP(MONTH(SalesDataTable[[#This Row],[Order Date]])/3,0)</f>
        <v>Q1</v>
      </c>
      <c r="S2" s="9">
        <f>MONTH(SalesDataTable[[#This Row],[Order Date]])</f>
        <v>1</v>
      </c>
      <c r="T2" s="8" t="str">
        <f>TEXT(SalesDataTable[[#This Row],[Order Date]],"mmm")</f>
        <v>Jan</v>
      </c>
    </row>
    <row r="3" spans="1:20" ht="15.75">
      <c r="A3" s="2" t="s">
        <v>7</v>
      </c>
      <c r="B3" s="3">
        <v>46024</v>
      </c>
      <c r="C3" s="4" t="s">
        <v>8</v>
      </c>
      <c r="D3" s="4" t="s">
        <v>9</v>
      </c>
      <c r="E3" s="4" t="s">
        <v>10</v>
      </c>
      <c r="F3" s="4" t="s">
        <v>4</v>
      </c>
      <c r="G3" s="4" t="s">
        <v>11</v>
      </c>
      <c r="H3" s="4" t="s">
        <v>12</v>
      </c>
      <c r="I3" s="9">
        <v>4</v>
      </c>
      <c r="J3" s="6">
        <v>94.18</v>
      </c>
      <c r="K3" s="7">
        <v>0.15</v>
      </c>
      <c r="L3" s="6">
        <v>45.03</v>
      </c>
      <c r="M3" s="6">
        <f>I3*J3*(1-K3)</f>
        <v>320.21199999999999</v>
      </c>
      <c r="N3" s="6">
        <f>I3*L3</f>
        <v>180.12</v>
      </c>
      <c r="O3" s="6">
        <f>M3-N3</f>
        <v>140.09199999999998</v>
      </c>
      <c r="P3" s="8">
        <f>IFERROR(O3/M3,0)</f>
        <v>0.43749765780170635</v>
      </c>
      <c r="Q3" s="5">
        <f>YEAR(SalesDataTable[[#This Row],[Order Date]])</f>
        <v>2026</v>
      </c>
      <c r="R3" s="8" t="str">
        <f>"Q"&amp;ROUNDUP(MONTH(SalesDataTable[[#This Row],[Order Date]])/3,0)</f>
        <v>Q1</v>
      </c>
      <c r="S3" s="9">
        <f>MONTH(SalesDataTable[[#This Row],[Order Date]])</f>
        <v>1</v>
      </c>
      <c r="T3" s="8" t="str">
        <f>TEXT(SalesDataTable[[#This Row],[Order Date]],"mmm")</f>
        <v>Jan</v>
      </c>
    </row>
    <row r="4" spans="1:20" ht="15.75">
      <c r="A4" s="2" t="s">
        <v>13</v>
      </c>
      <c r="B4" s="3">
        <v>46025</v>
      </c>
      <c r="C4" s="4" t="s">
        <v>14</v>
      </c>
      <c r="D4" s="4" t="s">
        <v>15</v>
      </c>
      <c r="E4" s="4" t="s">
        <v>3</v>
      </c>
      <c r="F4" s="4" t="s">
        <v>16</v>
      </c>
      <c r="G4" s="4" t="s">
        <v>17</v>
      </c>
      <c r="H4" s="4" t="s">
        <v>18</v>
      </c>
      <c r="I4" s="9">
        <v>2</v>
      </c>
      <c r="J4" s="6">
        <v>36.72</v>
      </c>
      <c r="K4" s="7">
        <v>0.05</v>
      </c>
      <c r="L4" s="6">
        <v>13.76</v>
      </c>
      <c r="M4" s="6">
        <f>I4*J4*(1-K4)</f>
        <v>69.768000000000001</v>
      </c>
      <c r="N4" s="6">
        <f>I4*L4</f>
        <v>27.52</v>
      </c>
      <c r="O4" s="6">
        <f>M4-N4</f>
        <v>42.248000000000005</v>
      </c>
      <c r="P4" s="8">
        <f>IFERROR(O4/M4,0)</f>
        <v>0.60554982226808862</v>
      </c>
      <c r="Q4" s="5">
        <f>YEAR(SalesDataTable[[#This Row],[Order Date]])</f>
        <v>2026</v>
      </c>
      <c r="R4" s="8" t="str">
        <f>"Q"&amp;ROUNDUP(MONTH(SalesDataTable[[#This Row],[Order Date]])/3,0)</f>
        <v>Q1</v>
      </c>
      <c r="S4" s="9">
        <f>MONTH(SalesDataTable[[#This Row],[Order Date]])</f>
        <v>1</v>
      </c>
      <c r="T4" s="8" t="str">
        <f>TEXT(SalesDataTable[[#This Row],[Order Date]],"mmm")</f>
        <v>Jan</v>
      </c>
    </row>
    <row r="5" spans="1:20" ht="15.75">
      <c r="A5" s="2" t="s">
        <v>19</v>
      </c>
      <c r="B5" s="3">
        <v>46025</v>
      </c>
      <c r="C5" s="4" t="s">
        <v>1</v>
      </c>
      <c r="D5" s="4" t="s">
        <v>2</v>
      </c>
      <c r="E5" s="4" t="s">
        <v>10</v>
      </c>
      <c r="F5" s="4" t="s">
        <v>20</v>
      </c>
      <c r="G5" s="4" t="s">
        <v>11</v>
      </c>
      <c r="H5" s="4" t="s">
        <v>21</v>
      </c>
      <c r="I5" s="9">
        <v>4</v>
      </c>
      <c r="J5" s="6">
        <v>143.66999999999999</v>
      </c>
      <c r="K5" s="7">
        <v>0.1</v>
      </c>
      <c r="L5" s="6">
        <v>81.22</v>
      </c>
      <c r="M5" s="6">
        <f>I5*J5*(1-K5)</f>
        <v>517.21199999999999</v>
      </c>
      <c r="N5" s="6">
        <f>I5*L5</f>
        <v>324.88</v>
      </c>
      <c r="O5" s="6">
        <f>M5-N5</f>
        <v>192.33199999999999</v>
      </c>
      <c r="P5" s="8">
        <f>IFERROR(O5/M5,0)</f>
        <v>0.37186298848441257</v>
      </c>
      <c r="Q5" s="5">
        <f>YEAR(SalesDataTable[[#This Row],[Order Date]])</f>
        <v>2026</v>
      </c>
      <c r="R5" s="8" t="str">
        <f>"Q"&amp;ROUNDUP(MONTH(SalesDataTable[[#This Row],[Order Date]])/3,0)</f>
        <v>Q1</v>
      </c>
      <c r="S5" s="9">
        <f>MONTH(SalesDataTable[[#This Row],[Order Date]])</f>
        <v>1</v>
      </c>
      <c r="T5" s="8" t="str">
        <f>TEXT(SalesDataTable[[#This Row],[Order Date]],"mmm")</f>
        <v>Jan</v>
      </c>
    </row>
    <row r="6" spans="1:20" ht="15.75">
      <c r="A6" s="2" t="s">
        <v>22</v>
      </c>
      <c r="B6" s="3">
        <v>46025</v>
      </c>
      <c r="C6" s="4" t="s">
        <v>1</v>
      </c>
      <c r="D6" s="4" t="s">
        <v>2</v>
      </c>
      <c r="E6" s="4" t="s">
        <v>10</v>
      </c>
      <c r="F6" s="4" t="s">
        <v>20</v>
      </c>
      <c r="G6" s="4" t="s">
        <v>17</v>
      </c>
      <c r="H6" s="4" t="s">
        <v>18</v>
      </c>
      <c r="I6" s="9">
        <v>3</v>
      </c>
      <c r="J6" s="6">
        <v>36.53</v>
      </c>
      <c r="K6" s="7">
        <v>0.15</v>
      </c>
      <c r="L6" s="6">
        <v>13.67</v>
      </c>
      <c r="M6" s="6">
        <f>I6*J6*(1-K6)</f>
        <v>93.151499999999999</v>
      </c>
      <c r="N6" s="6">
        <f>I6*L6</f>
        <v>41.01</v>
      </c>
      <c r="O6" s="6">
        <f>M6-N6</f>
        <v>52.141500000000001</v>
      </c>
      <c r="P6" s="8">
        <f>IFERROR(O6/M6,0)</f>
        <v>0.55974944042769037</v>
      </c>
      <c r="Q6" s="5">
        <f>YEAR(SalesDataTable[[#This Row],[Order Date]])</f>
        <v>2026</v>
      </c>
      <c r="R6" s="8" t="str">
        <f>"Q"&amp;ROUNDUP(MONTH(SalesDataTable[[#This Row],[Order Date]])/3,0)</f>
        <v>Q1</v>
      </c>
      <c r="S6" s="9">
        <f>MONTH(SalesDataTable[[#This Row],[Order Date]])</f>
        <v>1</v>
      </c>
      <c r="T6" s="8" t="str">
        <f>TEXT(SalesDataTable[[#This Row],[Order Date]],"mmm")</f>
        <v>Jan</v>
      </c>
    </row>
    <row r="7" spans="1:20" ht="15.75">
      <c r="A7" s="2" t="s">
        <v>23</v>
      </c>
      <c r="B7" s="3">
        <v>46025</v>
      </c>
      <c r="C7" s="4" t="s">
        <v>14</v>
      </c>
      <c r="D7" s="4" t="s">
        <v>24</v>
      </c>
      <c r="E7" s="4" t="s">
        <v>25</v>
      </c>
      <c r="F7" s="4" t="s">
        <v>16</v>
      </c>
      <c r="G7" s="4" t="s">
        <v>17</v>
      </c>
      <c r="H7" s="4" t="s">
        <v>18</v>
      </c>
      <c r="I7" s="9">
        <v>1</v>
      </c>
      <c r="J7" s="6">
        <v>35.340000000000003</v>
      </c>
      <c r="K7" s="7">
        <v>0</v>
      </c>
      <c r="L7" s="6">
        <v>13.37</v>
      </c>
      <c r="M7" s="6">
        <f>I7*J7*(1-K7)</f>
        <v>35.340000000000003</v>
      </c>
      <c r="N7" s="6">
        <f>I7*L7</f>
        <v>13.37</v>
      </c>
      <c r="O7" s="6">
        <f>M7-N7</f>
        <v>21.970000000000006</v>
      </c>
      <c r="P7" s="8">
        <f>IFERROR(O7/M7,0)</f>
        <v>0.62167515563101317</v>
      </c>
      <c r="Q7" s="5">
        <f>YEAR(SalesDataTable[[#This Row],[Order Date]])</f>
        <v>2026</v>
      </c>
      <c r="R7" s="8" t="str">
        <f>"Q"&amp;ROUNDUP(MONTH(SalesDataTable[[#This Row],[Order Date]])/3,0)</f>
        <v>Q1</v>
      </c>
      <c r="S7" s="9">
        <f>MONTH(SalesDataTable[[#This Row],[Order Date]])</f>
        <v>1</v>
      </c>
      <c r="T7" s="8" t="str">
        <f>TEXT(SalesDataTable[[#This Row],[Order Date]],"mmm")</f>
        <v>Jan</v>
      </c>
    </row>
    <row r="8" spans="1:20" ht="15.75">
      <c r="A8" s="2" t="s">
        <v>26</v>
      </c>
      <c r="B8" s="3">
        <v>46025</v>
      </c>
      <c r="C8" s="4" t="s">
        <v>27</v>
      </c>
      <c r="D8" s="4" t="s">
        <v>28</v>
      </c>
      <c r="E8" s="4" t="s">
        <v>10</v>
      </c>
      <c r="F8" s="4" t="s">
        <v>4</v>
      </c>
      <c r="G8" s="4" t="s">
        <v>5</v>
      </c>
      <c r="H8" s="4" t="s">
        <v>29</v>
      </c>
      <c r="I8" s="9">
        <v>8</v>
      </c>
      <c r="J8" s="6">
        <v>49.6</v>
      </c>
      <c r="K8" s="7">
        <v>0.1</v>
      </c>
      <c r="L8" s="6">
        <v>23.05</v>
      </c>
      <c r="M8" s="6">
        <f>I8*J8*(1-K8)</f>
        <v>357.12</v>
      </c>
      <c r="N8" s="6">
        <f>I8*L8</f>
        <v>184.4</v>
      </c>
      <c r="O8" s="6">
        <f>M8-N8</f>
        <v>172.72</v>
      </c>
      <c r="P8" s="8">
        <f>IFERROR(O8/M8,0)</f>
        <v>0.4836469534050179</v>
      </c>
      <c r="Q8" s="5">
        <f>YEAR(SalesDataTable[[#This Row],[Order Date]])</f>
        <v>2026</v>
      </c>
      <c r="R8" s="8" t="str">
        <f>"Q"&amp;ROUNDUP(MONTH(SalesDataTable[[#This Row],[Order Date]])/3,0)</f>
        <v>Q1</v>
      </c>
      <c r="S8" s="9">
        <f>MONTH(SalesDataTable[[#This Row],[Order Date]])</f>
        <v>1</v>
      </c>
      <c r="T8" s="8" t="str">
        <f>TEXT(SalesDataTable[[#This Row],[Order Date]],"mmm")</f>
        <v>Jan</v>
      </c>
    </row>
    <row r="9" spans="1:20" ht="15.75">
      <c r="A9" s="2" t="s">
        <v>30</v>
      </c>
      <c r="B9" s="3">
        <v>46025</v>
      </c>
      <c r="C9" s="4" t="s">
        <v>1</v>
      </c>
      <c r="D9" s="4" t="s">
        <v>2</v>
      </c>
      <c r="E9" s="4" t="s">
        <v>25</v>
      </c>
      <c r="F9" s="4" t="s">
        <v>16</v>
      </c>
      <c r="G9" s="4" t="s">
        <v>31</v>
      </c>
      <c r="H9" s="4" t="s">
        <v>32</v>
      </c>
      <c r="I9" s="9">
        <v>2</v>
      </c>
      <c r="J9" s="6">
        <v>347.51</v>
      </c>
      <c r="K9" s="7">
        <v>0</v>
      </c>
      <c r="L9" s="6">
        <v>190.16</v>
      </c>
      <c r="M9" s="6">
        <f>I9*J9*(1-K9)</f>
        <v>695.02</v>
      </c>
      <c r="N9" s="6">
        <f>I9*L9</f>
        <v>380.32</v>
      </c>
      <c r="O9" s="6">
        <f>M9-N9</f>
        <v>314.7</v>
      </c>
      <c r="P9" s="8">
        <f>IFERROR(O9/M9,0)</f>
        <v>0.4527927253891974</v>
      </c>
      <c r="Q9" s="5">
        <f>YEAR(SalesDataTable[[#This Row],[Order Date]])</f>
        <v>2026</v>
      </c>
      <c r="R9" s="8" t="str">
        <f>"Q"&amp;ROUNDUP(MONTH(SalesDataTable[[#This Row],[Order Date]])/3,0)</f>
        <v>Q1</v>
      </c>
      <c r="S9" s="9">
        <f>MONTH(SalesDataTable[[#This Row],[Order Date]])</f>
        <v>1</v>
      </c>
      <c r="T9" s="8" t="str">
        <f>TEXT(SalesDataTable[[#This Row],[Order Date]],"mmm")</f>
        <v>Jan</v>
      </c>
    </row>
    <row r="10" spans="1:20" ht="15.75">
      <c r="A10" s="2" t="s">
        <v>33</v>
      </c>
      <c r="B10" s="3">
        <v>46025</v>
      </c>
      <c r="C10" s="4" t="s">
        <v>14</v>
      </c>
      <c r="D10" s="4" t="s">
        <v>34</v>
      </c>
      <c r="E10" s="4" t="s">
        <v>10</v>
      </c>
      <c r="F10" s="4" t="s">
        <v>4</v>
      </c>
      <c r="G10" s="4" t="s">
        <v>5</v>
      </c>
      <c r="H10" s="4" t="s">
        <v>35</v>
      </c>
      <c r="I10" s="9">
        <v>12</v>
      </c>
      <c r="J10" s="6">
        <v>41.22</v>
      </c>
      <c r="K10" s="7">
        <v>0.1</v>
      </c>
      <c r="L10" s="6">
        <v>16.64</v>
      </c>
      <c r="M10" s="6">
        <f>I10*J10*(1-K10)</f>
        <v>445.17599999999999</v>
      </c>
      <c r="N10" s="6">
        <f>I10*L10</f>
        <v>199.68</v>
      </c>
      <c r="O10" s="6">
        <f>M10-N10</f>
        <v>245.49599999999998</v>
      </c>
      <c r="P10" s="8">
        <f>IFERROR(O10/M10,0)</f>
        <v>0.55145829963879456</v>
      </c>
      <c r="Q10" s="5">
        <f>YEAR(SalesDataTable[[#This Row],[Order Date]])</f>
        <v>2026</v>
      </c>
      <c r="R10" s="8" t="str">
        <f>"Q"&amp;ROUNDUP(MONTH(SalesDataTable[[#This Row],[Order Date]])/3,0)</f>
        <v>Q1</v>
      </c>
      <c r="S10" s="9">
        <f>MONTH(SalesDataTable[[#This Row],[Order Date]])</f>
        <v>1</v>
      </c>
      <c r="T10" s="8" t="str">
        <f>TEXT(SalesDataTable[[#This Row],[Order Date]],"mmm")</f>
        <v>Jan</v>
      </c>
    </row>
    <row r="11" spans="1:20" ht="15.75">
      <c r="A11" s="2" t="s">
        <v>36</v>
      </c>
      <c r="B11" s="3">
        <v>46025</v>
      </c>
      <c r="C11" s="4" t="s">
        <v>14</v>
      </c>
      <c r="D11" s="4" t="s">
        <v>24</v>
      </c>
      <c r="E11" s="4" t="s">
        <v>25</v>
      </c>
      <c r="F11" s="4" t="s">
        <v>20</v>
      </c>
      <c r="G11" s="4" t="s">
        <v>31</v>
      </c>
      <c r="H11" s="4" t="s">
        <v>32</v>
      </c>
      <c r="I11" s="9">
        <v>1</v>
      </c>
      <c r="J11" s="6">
        <v>332.18</v>
      </c>
      <c r="K11" s="7">
        <v>0</v>
      </c>
      <c r="L11" s="6">
        <v>195.33</v>
      </c>
      <c r="M11" s="6">
        <f>I11*J11*(1-K11)</f>
        <v>332.18</v>
      </c>
      <c r="N11" s="6">
        <f>I11*L11</f>
        <v>195.33</v>
      </c>
      <c r="O11" s="6">
        <f>M11-N11</f>
        <v>136.85</v>
      </c>
      <c r="P11" s="8">
        <f>IFERROR(O11/M11,0)</f>
        <v>0.41197543500511768</v>
      </c>
      <c r="Q11" s="5">
        <f>YEAR(SalesDataTable[[#This Row],[Order Date]])</f>
        <v>2026</v>
      </c>
      <c r="R11" s="8" t="str">
        <f>"Q"&amp;ROUNDUP(MONTH(SalesDataTable[[#This Row],[Order Date]])/3,0)</f>
        <v>Q1</v>
      </c>
      <c r="S11" s="9">
        <f>MONTH(SalesDataTable[[#This Row],[Order Date]])</f>
        <v>1</v>
      </c>
      <c r="T11" s="8" t="str">
        <f>TEXT(SalesDataTable[[#This Row],[Order Date]],"mmm")</f>
        <v>Jan</v>
      </c>
    </row>
    <row r="12" spans="1:20" ht="15.75">
      <c r="A12" s="2" t="s">
        <v>37</v>
      </c>
      <c r="B12" s="3">
        <v>46025</v>
      </c>
      <c r="C12" s="4" t="s">
        <v>8</v>
      </c>
      <c r="D12" s="4" t="s">
        <v>38</v>
      </c>
      <c r="E12" s="4" t="s">
        <v>39</v>
      </c>
      <c r="F12" s="4" t="s">
        <v>4</v>
      </c>
      <c r="G12" s="4" t="s">
        <v>5</v>
      </c>
      <c r="H12" s="4" t="s">
        <v>29</v>
      </c>
      <c r="I12" s="9">
        <v>1</v>
      </c>
      <c r="J12" s="6">
        <v>49.71</v>
      </c>
      <c r="K12" s="7">
        <v>0</v>
      </c>
      <c r="L12" s="6">
        <v>23.15</v>
      </c>
      <c r="M12" s="6">
        <f>I12*J12*(1-K12)</f>
        <v>49.71</v>
      </c>
      <c r="N12" s="6">
        <f>I12*L12</f>
        <v>23.15</v>
      </c>
      <c r="O12" s="6">
        <f>M12-N12</f>
        <v>26.560000000000002</v>
      </c>
      <c r="P12" s="8">
        <f>IFERROR(O12/M12,0)</f>
        <v>0.53429893381613358</v>
      </c>
      <c r="Q12" s="5">
        <f>YEAR(SalesDataTable[[#This Row],[Order Date]])</f>
        <v>2026</v>
      </c>
      <c r="R12" s="8" t="str">
        <f>"Q"&amp;ROUNDUP(MONTH(SalesDataTable[[#This Row],[Order Date]])/3,0)</f>
        <v>Q1</v>
      </c>
      <c r="S12" s="9">
        <f>MONTH(SalesDataTable[[#This Row],[Order Date]])</f>
        <v>1</v>
      </c>
      <c r="T12" s="8" t="str">
        <f>TEXT(SalesDataTable[[#This Row],[Order Date]],"mmm")</f>
        <v>Jan</v>
      </c>
    </row>
    <row r="13" spans="1:20" ht="15.75">
      <c r="A13" s="2" t="s">
        <v>40</v>
      </c>
      <c r="B13" s="3">
        <v>46026</v>
      </c>
      <c r="C13" s="4" t="s">
        <v>14</v>
      </c>
      <c r="D13" s="4" t="s">
        <v>24</v>
      </c>
      <c r="E13" s="4" t="s">
        <v>3</v>
      </c>
      <c r="F13" s="4" t="s">
        <v>16</v>
      </c>
      <c r="G13" s="4" t="s">
        <v>31</v>
      </c>
      <c r="H13" s="4" t="s">
        <v>41</v>
      </c>
      <c r="I13" s="9">
        <v>2</v>
      </c>
      <c r="J13" s="6">
        <v>194.35</v>
      </c>
      <c r="K13" s="7">
        <v>0</v>
      </c>
      <c r="L13" s="6">
        <v>104.22</v>
      </c>
      <c r="M13" s="6">
        <f>I13*J13*(1-K13)</f>
        <v>388.7</v>
      </c>
      <c r="N13" s="6">
        <f>I13*L13</f>
        <v>208.44</v>
      </c>
      <c r="O13" s="6">
        <f>M13-N13</f>
        <v>180.26</v>
      </c>
      <c r="P13" s="8">
        <f>IFERROR(O13/M13,0)</f>
        <v>0.46375096475430921</v>
      </c>
      <c r="Q13" s="5">
        <f>YEAR(SalesDataTable[[#This Row],[Order Date]])</f>
        <v>2026</v>
      </c>
      <c r="R13" s="8" t="str">
        <f>"Q"&amp;ROUNDUP(MONTH(SalesDataTable[[#This Row],[Order Date]])/3,0)</f>
        <v>Q1</v>
      </c>
      <c r="S13" s="9">
        <f>MONTH(SalesDataTable[[#This Row],[Order Date]])</f>
        <v>1</v>
      </c>
      <c r="T13" s="8" t="str">
        <f>TEXT(SalesDataTable[[#This Row],[Order Date]],"mmm")</f>
        <v>Jan</v>
      </c>
    </row>
    <row r="14" spans="1:20" ht="15.75">
      <c r="A14" s="2" t="s">
        <v>42</v>
      </c>
      <c r="B14" s="3">
        <v>46026</v>
      </c>
      <c r="C14" s="4" t="s">
        <v>8</v>
      </c>
      <c r="D14" s="4" t="s">
        <v>38</v>
      </c>
      <c r="E14" s="4" t="s">
        <v>3</v>
      </c>
      <c r="F14" s="4" t="s">
        <v>16</v>
      </c>
      <c r="G14" s="4" t="s">
        <v>5</v>
      </c>
      <c r="H14" s="4" t="s">
        <v>43</v>
      </c>
      <c r="I14" s="9">
        <v>3</v>
      </c>
      <c r="J14" s="6">
        <v>102.12</v>
      </c>
      <c r="K14" s="7">
        <v>0.1</v>
      </c>
      <c r="L14" s="6">
        <v>51.28</v>
      </c>
      <c r="M14" s="6">
        <f>I14*J14*(1-K14)</f>
        <v>275.72400000000005</v>
      </c>
      <c r="N14" s="6">
        <f>I14*L14</f>
        <v>153.84</v>
      </c>
      <c r="O14" s="6">
        <f>M14-N14</f>
        <v>121.88400000000004</v>
      </c>
      <c r="P14" s="8">
        <f>IFERROR(O14/M14,0)</f>
        <v>0.44205074639857256</v>
      </c>
      <c r="Q14" s="5">
        <f>YEAR(SalesDataTable[[#This Row],[Order Date]])</f>
        <v>2026</v>
      </c>
      <c r="R14" s="8" t="str">
        <f>"Q"&amp;ROUNDUP(MONTH(SalesDataTable[[#This Row],[Order Date]])/3,0)</f>
        <v>Q1</v>
      </c>
      <c r="S14" s="9">
        <f>MONTH(SalesDataTable[[#This Row],[Order Date]])</f>
        <v>1</v>
      </c>
      <c r="T14" s="8" t="str">
        <f>TEXT(SalesDataTable[[#This Row],[Order Date]],"mmm")</f>
        <v>Jan</v>
      </c>
    </row>
    <row r="15" spans="1:20" ht="15.75">
      <c r="A15" s="2" t="s">
        <v>44</v>
      </c>
      <c r="B15" s="3">
        <v>46026</v>
      </c>
      <c r="C15" s="4" t="s">
        <v>27</v>
      </c>
      <c r="D15" s="4" t="s">
        <v>45</v>
      </c>
      <c r="E15" s="4" t="s">
        <v>25</v>
      </c>
      <c r="F15" s="4" t="s">
        <v>20</v>
      </c>
      <c r="G15" s="4" t="s">
        <v>17</v>
      </c>
      <c r="H15" s="4" t="s">
        <v>46</v>
      </c>
      <c r="I15" s="9">
        <v>1</v>
      </c>
      <c r="J15" s="6">
        <v>46.99</v>
      </c>
      <c r="K15" s="7">
        <v>0.05</v>
      </c>
      <c r="L15" s="6">
        <v>18.11</v>
      </c>
      <c r="M15" s="6">
        <f>I15*J15*(1-K15)</f>
        <v>44.640500000000003</v>
      </c>
      <c r="N15" s="6">
        <f>I15*L15</f>
        <v>18.11</v>
      </c>
      <c r="O15" s="6">
        <f>M15-N15</f>
        <v>26.530500000000004</v>
      </c>
      <c r="P15" s="8">
        <f>IFERROR(O15/M15,0)</f>
        <v>0.59431457980981395</v>
      </c>
      <c r="Q15" s="5">
        <f>YEAR(SalesDataTable[[#This Row],[Order Date]])</f>
        <v>2026</v>
      </c>
      <c r="R15" s="8" t="str">
        <f>"Q"&amp;ROUNDUP(MONTH(SalesDataTable[[#This Row],[Order Date]])/3,0)</f>
        <v>Q1</v>
      </c>
      <c r="S15" s="9">
        <f>MONTH(SalesDataTable[[#This Row],[Order Date]])</f>
        <v>1</v>
      </c>
      <c r="T15" s="8" t="str">
        <f>TEXT(SalesDataTable[[#This Row],[Order Date]],"mmm")</f>
        <v>Jan</v>
      </c>
    </row>
    <row r="16" spans="1:20" ht="15.75">
      <c r="A16" s="2" t="s">
        <v>47</v>
      </c>
      <c r="B16" s="3">
        <v>46026</v>
      </c>
      <c r="C16" s="4" t="s">
        <v>27</v>
      </c>
      <c r="D16" s="4" t="s">
        <v>48</v>
      </c>
      <c r="E16" s="4" t="s">
        <v>3</v>
      </c>
      <c r="F16" s="4" t="s">
        <v>16</v>
      </c>
      <c r="G16" s="4" t="s">
        <v>49</v>
      </c>
      <c r="H16" s="4" t="s">
        <v>50</v>
      </c>
      <c r="I16" s="9">
        <v>1</v>
      </c>
      <c r="J16" s="6">
        <v>40</v>
      </c>
      <c r="K16" s="7">
        <v>0</v>
      </c>
      <c r="L16" s="6">
        <v>15.04</v>
      </c>
      <c r="M16" s="6">
        <f>I16*J16*(1-K16)</f>
        <v>40</v>
      </c>
      <c r="N16" s="6">
        <f>I16*L16</f>
        <v>15.04</v>
      </c>
      <c r="O16" s="6">
        <f>M16-N16</f>
        <v>24.96</v>
      </c>
      <c r="P16" s="8">
        <f>IFERROR(O16/M16,0)</f>
        <v>0.624</v>
      </c>
      <c r="Q16" s="5">
        <f>YEAR(SalesDataTable[[#This Row],[Order Date]])</f>
        <v>2026</v>
      </c>
      <c r="R16" s="8" t="str">
        <f>"Q"&amp;ROUNDUP(MONTH(SalesDataTable[[#This Row],[Order Date]])/3,0)</f>
        <v>Q1</v>
      </c>
      <c r="S16" s="9">
        <f>MONTH(SalesDataTable[[#This Row],[Order Date]])</f>
        <v>1</v>
      </c>
      <c r="T16" s="8" t="str">
        <f>TEXT(SalesDataTable[[#This Row],[Order Date]],"mmm")</f>
        <v>Jan</v>
      </c>
    </row>
    <row r="17" spans="1:20" ht="15.75">
      <c r="A17" s="2" t="s">
        <v>51</v>
      </c>
      <c r="B17" s="3">
        <v>46026</v>
      </c>
      <c r="C17" s="4" t="s">
        <v>1</v>
      </c>
      <c r="D17" s="4" t="s">
        <v>52</v>
      </c>
      <c r="E17" s="4" t="s">
        <v>3</v>
      </c>
      <c r="F17" s="4" t="s">
        <v>16</v>
      </c>
      <c r="G17" s="4" t="s">
        <v>11</v>
      </c>
      <c r="H17" s="4" t="s">
        <v>53</v>
      </c>
      <c r="I17" s="9">
        <v>1</v>
      </c>
      <c r="J17" s="6">
        <v>153.38999999999999</v>
      </c>
      <c r="K17" s="7">
        <v>0</v>
      </c>
      <c r="L17" s="6">
        <v>78.59</v>
      </c>
      <c r="M17" s="6">
        <f>I17*J17*(1-K17)</f>
        <v>153.38999999999999</v>
      </c>
      <c r="N17" s="6">
        <f>I17*L17</f>
        <v>78.59</v>
      </c>
      <c r="O17" s="6">
        <f>M17-N17</f>
        <v>74.799999999999983</v>
      </c>
      <c r="P17" s="8">
        <f>IFERROR(O17/M17,0)</f>
        <v>0.48764587000456344</v>
      </c>
      <c r="Q17" s="5">
        <f>YEAR(SalesDataTable[[#This Row],[Order Date]])</f>
        <v>2026</v>
      </c>
      <c r="R17" s="8" t="str">
        <f>"Q"&amp;ROUNDUP(MONTH(SalesDataTable[[#This Row],[Order Date]])/3,0)</f>
        <v>Q1</v>
      </c>
      <c r="S17" s="9">
        <f>MONTH(SalesDataTable[[#This Row],[Order Date]])</f>
        <v>1</v>
      </c>
      <c r="T17" s="8" t="str">
        <f>TEXT(SalesDataTable[[#This Row],[Order Date]],"mmm")</f>
        <v>Jan</v>
      </c>
    </row>
    <row r="18" spans="1:20" ht="15.75">
      <c r="A18" s="2" t="s">
        <v>54</v>
      </c>
      <c r="B18" s="3">
        <v>46026</v>
      </c>
      <c r="C18" s="4" t="s">
        <v>8</v>
      </c>
      <c r="D18" s="4" t="s">
        <v>38</v>
      </c>
      <c r="E18" s="4" t="s">
        <v>3</v>
      </c>
      <c r="F18" s="4" t="s">
        <v>4</v>
      </c>
      <c r="G18" s="4" t="s">
        <v>49</v>
      </c>
      <c r="H18" s="4" t="s">
        <v>55</v>
      </c>
      <c r="I18" s="9">
        <v>2</v>
      </c>
      <c r="J18" s="6">
        <v>124.97</v>
      </c>
      <c r="K18" s="7">
        <v>0.1</v>
      </c>
      <c r="L18" s="6">
        <v>67.36</v>
      </c>
      <c r="M18" s="6">
        <f>I18*J18*(1-K18)</f>
        <v>224.946</v>
      </c>
      <c r="N18" s="6">
        <f>I18*L18</f>
        <v>134.72</v>
      </c>
      <c r="O18" s="6">
        <f>M18-N18</f>
        <v>90.225999999999999</v>
      </c>
      <c r="P18" s="8">
        <f>IFERROR(O18/M18,0)</f>
        <v>0.40110070861451191</v>
      </c>
      <c r="Q18" s="5">
        <f>YEAR(SalesDataTable[[#This Row],[Order Date]])</f>
        <v>2026</v>
      </c>
      <c r="R18" s="8" t="str">
        <f>"Q"&amp;ROUNDUP(MONTH(SalesDataTable[[#This Row],[Order Date]])/3,0)</f>
        <v>Q1</v>
      </c>
      <c r="S18" s="9">
        <f>MONTH(SalesDataTable[[#This Row],[Order Date]])</f>
        <v>1</v>
      </c>
      <c r="T18" s="8" t="str">
        <f>TEXT(SalesDataTable[[#This Row],[Order Date]],"mmm")</f>
        <v>Jan</v>
      </c>
    </row>
    <row r="19" spans="1:20" ht="15.75">
      <c r="A19" s="2" t="s">
        <v>56</v>
      </c>
      <c r="B19" s="3">
        <v>46026</v>
      </c>
      <c r="C19" s="4" t="s">
        <v>27</v>
      </c>
      <c r="D19" s="4" t="s">
        <v>28</v>
      </c>
      <c r="E19" s="4" t="s">
        <v>39</v>
      </c>
      <c r="F19" s="4" t="s">
        <v>16</v>
      </c>
      <c r="G19" s="4" t="s">
        <v>5</v>
      </c>
      <c r="H19" s="4" t="s">
        <v>43</v>
      </c>
      <c r="I19" s="9">
        <v>2</v>
      </c>
      <c r="J19" s="6">
        <v>100.12</v>
      </c>
      <c r="K19" s="7">
        <v>0.1</v>
      </c>
      <c r="L19" s="6">
        <v>49.67</v>
      </c>
      <c r="M19" s="6">
        <f>I19*J19*(1-K19)</f>
        <v>180.21600000000001</v>
      </c>
      <c r="N19" s="6">
        <f>I19*L19</f>
        <v>99.34</v>
      </c>
      <c r="O19" s="6">
        <f>M19-N19</f>
        <v>80.876000000000005</v>
      </c>
      <c r="P19" s="8">
        <f>IFERROR(O19/M19,0)</f>
        <v>0.44877258401029874</v>
      </c>
      <c r="Q19" s="5">
        <f>YEAR(SalesDataTable[[#This Row],[Order Date]])</f>
        <v>2026</v>
      </c>
      <c r="R19" s="8" t="str">
        <f>"Q"&amp;ROUNDUP(MONTH(SalesDataTable[[#This Row],[Order Date]])/3,0)</f>
        <v>Q1</v>
      </c>
      <c r="S19" s="9">
        <f>MONTH(SalesDataTable[[#This Row],[Order Date]])</f>
        <v>1</v>
      </c>
      <c r="T19" s="8" t="str">
        <f>TEXT(SalesDataTable[[#This Row],[Order Date]],"mmm")</f>
        <v>Jan</v>
      </c>
    </row>
    <row r="20" spans="1:20" ht="15.75">
      <c r="A20" s="2" t="s">
        <v>57</v>
      </c>
      <c r="B20" s="3">
        <v>46027</v>
      </c>
      <c r="C20" s="4" t="s">
        <v>27</v>
      </c>
      <c r="D20" s="4" t="s">
        <v>48</v>
      </c>
      <c r="E20" s="4" t="s">
        <v>39</v>
      </c>
      <c r="F20" s="4" t="s">
        <v>4</v>
      </c>
      <c r="G20" s="4" t="s">
        <v>49</v>
      </c>
      <c r="H20" s="4" t="s">
        <v>50</v>
      </c>
      <c r="I20" s="9">
        <v>1</v>
      </c>
      <c r="J20" s="6">
        <v>40.6</v>
      </c>
      <c r="K20" s="7">
        <v>0.15</v>
      </c>
      <c r="L20" s="6">
        <v>14.61</v>
      </c>
      <c r="M20" s="6">
        <f>I20*J20*(1-K20)</f>
        <v>34.51</v>
      </c>
      <c r="N20" s="6">
        <f>I20*L20</f>
        <v>14.61</v>
      </c>
      <c r="O20" s="6">
        <f>M20-N20</f>
        <v>19.899999999999999</v>
      </c>
      <c r="P20" s="8">
        <f>IFERROR(O20/M20,0)</f>
        <v>0.57664445088380178</v>
      </c>
      <c r="Q20" s="5">
        <f>YEAR(SalesDataTable[[#This Row],[Order Date]])</f>
        <v>2026</v>
      </c>
      <c r="R20" s="8" t="str">
        <f>"Q"&amp;ROUNDUP(MONTH(SalesDataTable[[#This Row],[Order Date]])/3,0)</f>
        <v>Q1</v>
      </c>
      <c r="S20" s="9">
        <f>MONTH(SalesDataTable[[#This Row],[Order Date]])</f>
        <v>1</v>
      </c>
      <c r="T20" s="8" t="str">
        <f>TEXT(SalesDataTable[[#This Row],[Order Date]],"mmm")</f>
        <v>Jan</v>
      </c>
    </row>
    <row r="21" spans="1:20" ht="15.75">
      <c r="A21" s="2" t="s">
        <v>58</v>
      </c>
      <c r="B21" s="3">
        <v>46027</v>
      </c>
      <c r="C21" s="4" t="s">
        <v>27</v>
      </c>
      <c r="D21" s="4" t="s">
        <v>48</v>
      </c>
      <c r="E21" s="4" t="s">
        <v>3</v>
      </c>
      <c r="F21" s="4" t="s">
        <v>16</v>
      </c>
      <c r="G21" s="4" t="s">
        <v>5</v>
      </c>
      <c r="H21" s="4" t="s">
        <v>43</v>
      </c>
      <c r="I21" s="9">
        <v>1</v>
      </c>
      <c r="J21" s="6">
        <v>104.23</v>
      </c>
      <c r="K21" s="7">
        <v>0.1</v>
      </c>
      <c r="L21" s="6">
        <v>51.6</v>
      </c>
      <c r="M21" s="6">
        <f>I21*J21*(1-K21)</f>
        <v>93.807000000000002</v>
      </c>
      <c r="N21" s="6">
        <f>I21*L21</f>
        <v>51.6</v>
      </c>
      <c r="O21" s="6">
        <f>M21-N21</f>
        <v>42.207000000000001</v>
      </c>
      <c r="P21" s="8">
        <f>IFERROR(O21/M21,0)</f>
        <v>0.44993443986056475</v>
      </c>
      <c r="Q21" s="5">
        <f>YEAR(SalesDataTable[[#This Row],[Order Date]])</f>
        <v>2026</v>
      </c>
      <c r="R21" s="8" t="str">
        <f>"Q"&amp;ROUNDUP(MONTH(SalesDataTable[[#This Row],[Order Date]])/3,0)</f>
        <v>Q1</v>
      </c>
      <c r="S21" s="9">
        <f>MONTH(SalesDataTable[[#This Row],[Order Date]])</f>
        <v>1</v>
      </c>
      <c r="T21" s="8" t="str">
        <f>TEXT(SalesDataTable[[#This Row],[Order Date]],"mmm")</f>
        <v>Jan</v>
      </c>
    </row>
    <row r="22" spans="1:20" ht="15.75">
      <c r="A22" s="2" t="s">
        <v>59</v>
      </c>
      <c r="B22" s="3">
        <v>46027</v>
      </c>
      <c r="C22" s="4" t="s">
        <v>8</v>
      </c>
      <c r="D22" s="4" t="s">
        <v>9</v>
      </c>
      <c r="E22" s="4" t="s">
        <v>25</v>
      </c>
      <c r="F22" s="4" t="s">
        <v>4</v>
      </c>
      <c r="G22" s="4" t="s">
        <v>49</v>
      </c>
      <c r="H22" s="4" t="s">
        <v>55</v>
      </c>
      <c r="I22" s="9">
        <v>5</v>
      </c>
      <c r="J22" s="6">
        <v>122.87</v>
      </c>
      <c r="K22" s="7">
        <v>0.05</v>
      </c>
      <c r="L22" s="6">
        <v>69.67</v>
      </c>
      <c r="M22" s="6">
        <f>I22*J22*(1-K22)</f>
        <v>583.63250000000005</v>
      </c>
      <c r="N22" s="6">
        <f>I22*L22</f>
        <v>348.35</v>
      </c>
      <c r="O22" s="6">
        <f>M22-N22</f>
        <v>235.28250000000003</v>
      </c>
      <c r="P22" s="8">
        <f>IFERROR(O22/M22,0)</f>
        <v>0.40313467807224584</v>
      </c>
      <c r="Q22" s="5">
        <f>YEAR(SalesDataTable[[#This Row],[Order Date]])</f>
        <v>2026</v>
      </c>
      <c r="R22" s="8" t="str">
        <f>"Q"&amp;ROUNDUP(MONTH(SalesDataTable[[#This Row],[Order Date]])/3,0)</f>
        <v>Q1</v>
      </c>
      <c r="S22" s="9">
        <f>MONTH(SalesDataTable[[#This Row],[Order Date]])</f>
        <v>1</v>
      </c>
      <c r="T22" s="8" t="str">
        <f>TEXT(SalesDataTable[[#This Row],[Order Date]],"mmm")</f>
        <v>Jan</v>
      </c>
    </row>
    <row r="23" spans="1:20" ht="15.75">
      <c r="A23" s="2" t="s">
        <v>60</v>
      </c>
      <c r="B23" s="3">
        <v>46028</v>
      </c>
      <c r="C23" s="4" t="s">
        <v>14</v>
      </c>
      <c r="D23" s="4" t="s">
        <v>61</v>
      </c>
      <c r="E23" s="4" t="s">
        <v>3</v>
      </c>
      <c r="F23" s="4" t="s">
        <v>16</v>
      </c>
      <c r="G23" s="4" t="s">
        <v>17</v>
      </c>
      <c r="H23" s="4" t="s">
        <v>18</v>
      </c>
      <c r="I23" s="9">
        <v>2</v>
      </c>
      <c r="J23" s="6">
        <v>36.619999999999997</v>
      </c>
      <c r="K23" s="7">
        <v>0.05</v>
      </c>
      <c r="L23" s="6">
        <v>13.87</v>
      </c>
      <c r="M23" s="6">
        <f>I23*J23*(1-K23)</f>
        <v>69.577999999999989</v>
      </c>
      <c r="N23" s="6">
        <f>I23*L23</f>
        <v>27.74</v>
      </c>
      <c r="O23" s="6">
        <f>M23-N23</f>
        <v>41.837999999999994</v>
      </c>
      <c r="P23" s="8">
        <f>IFERROR(O23/M23,0)</f>
        <v>0.60131075914800658</v>
      </c>
      <c r="Q23" s="5">
        <f>YEAR(SalesDataTable[[#This Row],[Order Date]])</f>
        <v>2026</v>
      </c>
      <c r="R23" s="8" t="str">
        <f>"Q"&amp;ROUNDUP(MONTH(SalesDataTable[[#This Row],[Order Date]])/3,0)</f>
        <v>Q1</v>
      </c>
      <c r="S23" s="9">
        <f>MONTH(SalesDataTable[[#This Row],[Order Date]])</f>
        <v>1</v>
      </c>
      <c r="T23" s="8" t="str">
        <f>TEXT(SalesDataTable[[#This Row],[Order Date]],"mmm")</f>
        <v>Jan</v>
      </c>
    </row>
    <row r="24" spans="1:20" ht="15.75">
      <c r="A24" s="2" t="s">
        <v>62</v>
      </c>
      <c r="B24" s="3">
        <v>46028</v>
      </c>
      <c r="C24" s="4" t="s">
        <v>27</v>
      </c>
      <c r="D24" s="4" t="s">
        <v>45</v>
      </c>
      <c r="E24" s="4" t="s">
        <v>3</v>
      </c>
      <c r="F24" s="4" t="s">
        <v>16</v>
      </c>
      <c r="G24" s="4" t="s">
        <v>11</v>
      </c>
      <c r="H24" s="4" t="s">
        <v>12</v>
      </c>
      <c r="I24" s="9">
        <v>1</v>
      </c>
      <c r="J24" s="6">
        <v>93.4</v>
      </c>
      <c r="K24" s="7">
        <v>0</v>
      </c>
      <c r="L24" s="6">
        <v>46.11</v>
      </c>
      <c r="M24" s="6">
        <f>I24*J24*(1-K24)</f>
        <v>93.4</v>
      </c>
      <c r="N24" s="6">
        <f>I24*L24</f>
        <v>46.11</v>
      </c>
      <c r="O24" s="6">
        <f>M24-N24</f>
        <v>47.290000000000006</v>
      </c>
      <c r="P24" s="8">
        <f>IFERROR(O24/M24,0)</f>
        <v>0.50631691648822275</v>
      </c>
      <c r="Q24" s="5">
        <f>YEAR(SalesDataTable[[#This Row],[Order Date]])</f>
        <v>2026</v>
      </c>
      <c r="R24" s="8" t="str">
        <f>"Q"&amp;ROUNDUP(MONTH(SalesDataTable[[#This Row],[Order Date]])/3,0)</f>
        <v>Q1</v>
      </c>
      <c r="S24" s="9">
        <f>MONTH(SalesDataTable[[#This Row],[Order Date]])</f>
        <v>1</v>
      </c>
      <c r="T24" s="8" t="str">
        <f>TEXT(SalesDataTable[[#This Row],[Order Date]],"mmm")</f>
        <v>Jan</v>
      </c>
    </row>
    <row r="25" spans="1:20" ht="15.75">
      <c r="A25" s="2" t="s">
        <v>63</v>
      </c>
      <c r="B25" s="3">
        <v>46028</v>
      </c>
      <c r="C25" s="4" t="s">
        <v>8</v>
      </c>
      <c r="D25" s="4" t="s">
        <v>9</v>
      </c>
      <c r="E25" s="4" t="s">
        <v>39</v>
      </c>
      <c r="F25" s="4" t="s">
        <v>16</v>
      </c>
      <c r="G25" s="4" t="s">
        <v>31</v>
      </c>
      <c r="H25" s="4" t="s">
        <v>64</v>
      </c>
      <c r="I25" s="9">
        <v>2</v>
      </c>
      <c r="J25" s="6">
        <v>81.260000000000005</v>
      </c>
      <c r="K25" s="7">
        <v>0</v>
      </c>
      <c r="L25" s="6">
        <v>39.119999999999997</v>
      </c>
      <c r="M25" s="6">
        <f>I25*J25*(1-K25)</f>
        <v>162.52000000000001</v>
      </c>
      <c r="N25" s="6">
        <f>I25*L25</f>
        <v>78.239999999999995</v>
      </c>
      <c r="O25" s="6">
        <f>M25-N25</f>
        <v>84.280000000000015</v>
      </c>
      <c r="P25" s="8">
        <f>IFERROR(O25/M25,0)</f>
        <v>0.51858232832882112</v>
      </c>
      <c r="Q25" s="5">
        <f>YEAR(SalesDataTable[[#This Row],[Order Date]])</f>
        <v>2026</v>
      </c>
      <c r="R25" s="8" t="str">
        <f>"Q"&amp;ROUNDUP(MONTH(SalesDataTable[[#This Row],[Order Date]])/3,0)</f>
        <v>Q1</v>
      </c>
      <c r="S25" s="9">
        <f>MONTH(SalesDataTable[[#This Row],[Order Date]])</f>
        <v>1</v>
      </c>
      <c r="T25" s="8" t="str">
        <f>TEXT(SalesDataTable[[#This Row],[Order Date]],"mmm")</f>
        <v>Jan</v>
      </c>
    </row>
    <row r="26" spans="1:20" ht="15.75">
      <c r="A26" s="2" t="s">
        <v>65</v>
      </c>
      <c r="B26" s="3">
        <v>46028</v>
      </c>
      <c r="C26" s="4" t="s">
        <v>8</v>
      </c>
      <c r="D26" s="4" t="s">
        <v>66</v>
      </c>
      <c r="E26" s="4" t="s">
        <v>39</v>
      </c>
      <c r="F26" s="4" t="s">
        <v>16</v>
      </c>
      <c r="G26" s="4" t="s">
        <v>49</v>
      </c>
      <c r="H26" s="4" t="s">
        <v>67</v>
      </c>
      <c r="I26" s="9">
        <v>2</v>
      </c>
      <c r="J26" s="6">
        <v>35.78</v>
      </c>
      <c r="K26" s="7">
        <v>0</v>
      </c>
      <c r="L26" s="6">
        <v>13.84</v>
      </c>
      <c r="M26" s="6">
        <f>I26*J26*(1-K26)</f>
        <v>71.56</v>
      </c>
      <c r="N26" s="6">
        <f>I26*L26</f>
        <v>27.68</v>
      </c>
      <c r="O26" s="6">
        <f>M26-N26</f>
        <v>43.88</v>
      </c>
      <c r="P26" s="8">
        <f>IFERROR(O26/M26,0)</f>
        <v>0.61319172722191173</v>
      </c>
      <c r="Q26" s="5">
        <f>YEAR(SalesDataTable[[#This Row],[Order Date]])</f>
        <v>2026</v>
      </c>
      <c r="R26" s="8" t="str">
        <f>"Q"&amp;ROUNDUP(MONTH(SalesDataTable[[#This Row],[Order Date]])/3,0)</f>
        <v>Q1</v>
      </c>
      <c r="S26" s="9">
        <f>MONTH(SalesDataTable[[#This Row],[Order Date]])</f>
        <v>1</v>
      </c>
      <c r="T26" s="8" t="str">
        <f>TEXT(SalesDataTable[[#This Row],[Order Date]],"mmm")</f>
        <v>Jan</v>
      </c>
    </row>
    <row r="27" spans="1:20" ht="15.75">
      <c r="A27" s="2" t="s">
        <v>68</v>
      </c>
      <c r="B27" s="3">
        <v>46029</v>
      </c>
      <c r="C27" s="4" t="s">
        <v>8</v>
      </c>
      <c r="D27" s="4" t="s">
        <v>69</v>
      </c>
      <c r="E27" s="4" t="s">
        <v>39</v>
      </c>
      <c r="F27" s="4" t="s">
        <v>16</v>
      </c>
      <c r="G27" s="4" t="s">
        <v>5</v>
      </c>
      <c r="H27" s="4" t="s">
        <v>6</v>
      </c>
      <c r="I27" s="9">
        <v>3</v>
      </c>
      <c r="J27" s="6">
        <v>81.64</v>
      </c>
      <c r="K27" s="7">
        <v>0</v>
      </c>
      <c r="L27" s="6">
        <v>43.84</v>
      </c>
      <c r="M27" s="6">
        <f>I27*J27*(1-K27)</f>
        <v>244.92000000000002</v>
      </c>
      <c r="N27" s="6">
        <f>I27*L27</f>
        <v>131.52000000000001</v>
      </c>
      <c r="O27" s="6">
        <f>M27-N27</f>
        <v>113.4</v>
      </c>
      <c r="P27" s="8">
        <f>IFERROR(O27/M27,0)</f>
        <v>0.46300832925036745</v>
      </c>
      <c r="Q27" s="5">
        <f>YEAR(SalesDataTable[[#This Row],[Order Date]])</f>
        <v>2026</v>
      </c>
      <c r="R27" s="8" t="str">
        <f>"Q"&amp;ROUNDUP(MONTH(SalesDataTable[[#This Row],[Order Date]])/3,0)</f>
        <v>Q1</v>
      </c>
      <c r="S27" s="9">
        <f>MONTH(SalesDataTable[[#This Row],[Order Date]])</f>
        <v>1</v>
      </c>
      <c r="T27" s="8" t="str">
        <f>TEXT(SalesDataTable[[#This Row],[Order Date]],"mmm")</f>
        <v>Jan</v>
      </c>
    </row>
    <row r="28" spans="1:20" ht="15.75">
      <c r="A28" s="2" t="s">
        <v>70</v>
      </c>
      <c r="B28" s="3">
        <v>46029</v>
      </c>
      <c r="C28" s="4" t="s">
        <v>8</v>
      </c>
      <c r="D28" s="4" t="s">
        <v>69</v>
      </c>
      <c r="E28" s="4" t="s">
        <v>3</v>
      </c>
      <c r="F28" s="4" t="s">
        <v>4</v>
      </c>
      <c r="G28" s="4" t="s">
        <v>17</v>
      </c>
      <c r="H28" s="4" t="s">
        <v>71</v>
      </c>
      <c r="I28" s="9">
        <v>2</v>
      </c>
      <c r="J28" s="6">
        <v>131.63999999999999</v>
      </c>
      <c r="K28" s="7">
        <v>0.05</v>
      </c>
      <c r="L28" s="6">
        <v>69.02</v>
      </c>
      <c r="M28" s="6">
        <f>I28*J28*(1-K28)</f>
        <v>250.11599999999996</v>
      </c>
      <c r="N28" s="6">
        <f>I28*L28</f>
        <v>138.04</v>
      </c>
      <c r="O28" s="6">
        <f>M28-N28</f>
        <v>112.07599999999996</v>
      </c>
      <c r="P28" s="8">
        <f>IFERROR(O28/M28,0)</f>
        <v>0.44809608341729429</v>
      </c>
      <c r="Q28" s="5">
        <f>YEAR(SalesDataTable[[#This Row],[Order Date]])</f>
        <v>2026</v>
      </c>
      <c r="R28" s="8" t="str">
        <f>"Q"&amp;ROUNDUP(MONTH(SalesDataTable[[#This Row],[Order Date]])/3,0)</f>
        <v>Q1</v>
      </c>
      <c r="S28" s="9">
        <f>MONTH(SalesDataTable[[#This Row],[Order Date]])</f>
        <v>1</v>
      </c>
      <c r="T28" s="8" t="str">
        <f>TEXT(SalesDataTable[[#This Row],[Order Date]],"mmm")</f>
        <v>Jan</v>
      </c>
    </row>
    <row r="29" spans="1:20" ht="15.75">
      <c r="A29" s="2" t="s">
        <v>72</v>
      </c>
      <c r="B29" s="3">
        <v>46029</v>
      </c>
      <c r="C29" s="4" t="s">
        <v>14</v>
      </c>
      <c r="D29" s="4" t="s">
        <v>24</v>
      </c>
      <c r="E29" s="4" t="s">
        <v>39</v>
      </c>
      <c r="F29" s="4" t="s">
        <v>16</v>
      </c>
      <c r="G29" s="4" t="s">
        <v>11</v>
      </c>
      <c r="H29" s="4" t="s">
        <v>53</v>
      </c>
      <c r="I29" s="9">
        <v>2</v>
      </c>
      <c r="J29" s="6">
        <v>155.35</v>
      </c>
      <c r="K29" s="7">
        <v>0</v>
      </c>
      <c r="L29" s="6">
        <v>80.790000000000006</v>
      </c>
      <c r="M29" s="6">
        <f>I29*J29*(1-K29)</f>
        <v>310.7</v>
      </c>
      <c r="N29" s="6">
        <f>I29*L29</f>
        <v>161.58000000000001</v>
      </c>
      <c r="O29" s="6">
        <f>M29-N29</f>
        <v>149.11999999999998</v>
      </c>
      <c r="P29" s="8">
        <f>IFERROR(O29/M29,0)</f>
        <v>0.47994850337946565</v>
      </c>
      <c r="Q29" s="5">
        <f>YEAR(SalesDataTable[[#This Row],[Order Date]])</f>
        <v>2026</v>
      </c>
      <c r="R29" s="8" t="str">
        <f>"Q"&amp;ROUNDUP(MONTH(SalesDataTable[[#This Row],[Order Date]])/3,0)</f>
        <v>Q1</v>
      </c>
      <c r="S29" s="9">
        <f>MONTH(SalesDataTable[[#This Row],[Order Date]])</f>
        <v>1</v>
      </c>
      <c r="T29" s="8" t="str">
        <f>TEXT(SalesDataTable[[#This Row],[Order Date]],"mmm")</f>
        <v>Jan</v>
      </c>
    </row>
    <row r="30" spans="1:20" ht="15.75">
      <c r="A30" s="2" t="s">
        <v>73</v>
      </c>
      <c r="B30" s="3">
        <v>46029</v>
      </c>
      <c r="C30" s="4" t="s">
        <v>27</v>
      </c>
      <c r="D30" s="4" t="s">
        <v>48</v>
      </c>
      <c r="E30" s="4" t="s">
        <v>3</v>
      </c>
      <c r="F30" s="4" t="s">
        <v>4</v>
      </c>
      <c r="G30" s="4" t="s">
        <v>49</v>
      </c>
      <c r="H30" s="4" t="s">
        <v>74</v>
      </c>
      <c r="I30" s="9">
        <v>2</v>
      </c>
      <c r="J30" s="6">
        <v>51.56</v>
      </c>
      <c r="K30" s="7">
        <v>0.05</v>
      </c>
      <c r="L30" s="6">
        <v>22.26</v>
      </c>
      <c r="M30" s="6">
        <f>I30*J30*(1-K30)</f>
        <v>97.963999999999999</v>
      </c>
      <c r="N30" s="6">
        <f>I30*L30</f>
        <v>44.52</v>
      </c>
      <c r="O30" s="6">
        <f>M30-N30</f>
        <v>53.443999999999996</v>
      </c>
      <c r="P30" s="8">
        <f>IFERROR(O30/M30,0)</f>
        <v>0.54554734392225712</v>
      </c>
      <c r="Q30" s="5">
        <f>YEAR(SalesDataTable[[#This Row],[Order Date]])</f>
        <v>2026</v>
      </c>
      <c r="R30" s="8" t="str">
        <f>"Q"&amp;ROUNDUP(MONTH(SalesDataTable[[#This Row],[Order Date]])/3,0)</f>
        <v>Q1</v>
      </c>
      <c r="S30" s="9">
        <f>MONTH(SalesDataTable[[#This Row],[Order Date]])</f>
        <v>1</v>
      </c>
      <c r="T30" s="8" t="str">
        <f>TEXT(SalesDataTable[[#This Row],[Order Date]],"mmm")</f>
        <v>Jan</v>
      </c>
    </row>
    <row r="31" spans="1:20" ht="15.75">
      <c r="A31" s="2" t="s">
        <v>75</v>
      </c>
      <c r="B31" s="3">
        <v>46030</v>
      </c>
      <c r="C31" s="4" t="s">
        <v>8</v>
      </c>
      <c r="D31" s="4" t="s">
        <v>69</v>
      </c>
      <c r="E31" s="4" t="s">
        <v>3</v>
      </c>
      <c r="F31" s="4" t="s">
        <v>16</v>
      </c>
      <c r="G31" s="4" t="s">
        <v>5</v>
      </c>
      <c r="H31" s="4" t="s">
        <v>29</v>
      </c>
      <c r="I31" s="9">
        <v>2</v>
      </c>
      <c r="J31" s="6">
        <v>51.63</v>
      </c>
      <c r="K31" s="7">
        <v>0</v>
      </c>
      <c r="L31" s="6">
        <v>22.54</v>
      </c>
      <c r="M31" s="6">
        <f>I31*J31*(1-K31)</f>
        <v>103.26</v>
      </c>
      <c r="N31" s="6">
        <f>I31*L31</f>
        <v>45.08</v>
      </c>
      <c r="O31" s="6">
        <f>M31-N31</f>
        <v>58.180000000000007</v>
      </c>
      <c r="P31" s="8">
        <f>IFERROR(O31/M31,0)</f>
        <v>0.5634321131125315</v>
      </c>
      <c r="Q31" s="5">
        <f>YEAR(SalesDataTable[[#This Row],[Order Date]])</f>
        <v>2026</v>
      </c>
      <c r="R31" s="8" t="str">
        <f>"Q"&amp;ROUNDUP(MONTH(SalesDataTable[[#This Row],[Order Date]])/3,0)</f>
        <v>Q1</v>
      </c>
      <c r="S31" s="9">
        <f>MONTH(SalesDataTable[[#This Row],[Order Date]])</f>
        <v>1</v>
      </c>
      <c r="T31" s="8" t="str">
        <f>TEXT(SalesDataTable[[#This Row],[Order Date]],"mmm")</f>
        <v>Jan</v>
      </c>
    </row>
    <row r="32" spans="1:20" ht="15.75">
      <c r="A32" s="2" t="s">
        <v>76</v>
      </c>
      <c r="B32" s="3">
        <v>46030</v>
      </c>
      <c r="C32" s="4" t="s">
        <v>1</v>
      </c>
      <c r="D32" s="4" t="s">
        <v>52</v>
      </c>
      <c r="E32" s="4" t="s">
        <v>10</v>
      </c>
      <c r="F32" s="4" t="s">
        <v>20</v>
      </c>
      <c r="G32" s="4" t="s">
        <v>31</v>
      </c>
      <c r="H32" s="4" t="s">
        <v>32</v>
      </c>
      <c r="I32" s="9">
        <v>5</v>
      </c>
      <c r="J32" s="6">
        <v>344.88</v>
      </c>
      <c r="K32" s="7">
        <v>0.15</v>
      </c>
      <c r="L32" s="6">
        <v>190.66</v>
      </c>
      <c r="M32" s="6">
        <f>I32*J32*(1-K32)</f>
        <v>1465.74</v>
      </c>
      <c r="N32" s="6">
        <f>I32*L32</f>
        <v>953.3</v>
      </c>
      <c r="O32" s="6">
        <f>M32-N32</f>
        <v>512.44000000000005</v>
      </c>
      <c r="P32" s="8">
        <f>IFERROR(O32/M32,0)</f>
        <v>0.34961180018284282</v>
      </c>
      <c r="Q32" s="5">
        <f>YEAR(SalesDataTable[[#This Row],[Order Date]])</f>
        <v>2026</v>
      </c>
      <c r="R32" s="8" t="str">
        <f>"Q"&amp;ROUNDUP(MONTH(SalesDataTable[[#This Row],[Order Date]])/3,0)</f>
        <v>Q1</v>
      </c>
      <c r="S32" s="9">
        <f>MONTH(SalesDataTable[[#This Row],[Order Date]])</f>
        <v>1</v>
      </c>
      <c r="T32" s="8" t="str">
        <f>TEXT(SalesDataTable[[#This Row],[Order Date]],"mmm")</f>
        <v>Jan</v>
      </c>
    </row>
    <row r="33" spans="1:20" ht="15.75">
      <c r="A33" s="2" t="s">
        <v>77</v>
      </c>
      <c r="B33" s="3">
        <v>46030</v>
      </c>
      <c r="C33" s="4" t="s">
        <v>14</v>
      </c>
      <c r="D33" s="4" t="s">
        <v>24</v>
      </c>
      <c r="E33" s="4" t="s">
        <v>25</v>
      </c>
      <c r="F33" s="4" t="s">
        <v>16</v>
      </c>
      <c r="G33" s="4" t="s">
        <v>11</v>
      </c>
      <c r="H33" s="4" t="s">
        <v>12</v>
      </c>
      <c r="I33" s="9">
        <v>2</v>
      </c>
      <c r="J33" s="6">
        <v>94.06</v>
      </c>
      <c r="K33" s="7">
        <v>0.15</v>
      </c>
      <c r="L33" s="6">
        <v>46.33</v>
      </c>
      <c r="M33" s="6">
        <f>I33*J33*(1-K33)</f>
        <v>159.90199999999999</v>
      </c>
      <c r="N33" s="6">
        <f>I33*L33</f>
        <v>92.66</v>
      </c>
      <c r="O33" s="6">
        <f>M33-N33</f>
        <v>67.24199999999999</v>
      </c>
      <c r="P33" s="8">
        <f>IFERROR(O33/M33,0)</f>
        <v>0.42052006854198193</v>
      </c>
      <c r="Q33" s="5">
        <f>YEAR(SalesDataTable[[#This Row],[Order Date]])</f>
        <v>2026</v>
      </c>
      <c r="R33" s="8" t="str">
        <f>"Q"&amp;ROUNDUP(MONTH(SalesDataTable[[#This Row],[Order Date]])/3,0)</f>
        <v>Q1</v>
      </c>
      <c r="S33" s="9">
        <f>MONTH(SalesDataTable[[#This Row],[Order Date]])</f>
        <v>1</v>
      </c>
      <c r="T33" s="8" t="str">
        <f>TEXT(SalesDataTable[[#This Row],[Order Date]],"mmm")</f>
        <v>Jan</v>
      </c>
    </row>
    <row r="34" spans="1:20" ht="15.75">
      <c r="A34" s="2" t="s">
        <v>78</v>
      </c>
      <c r="B34" s="3">
        <v>46030</v>
      </c>
      <c r="C34" s="4" t="s">
        <v>1</v>
      </c>
      <c r="D34" s="4" t="s">
        <v>2</v>
      </c>
      <c r="E34" s="4" t="s">
        <v>3</v>
      </c>
      <c r="F34" s="4" t="s">
        <v>20</v>
      </c>
      <c r="G34" s="4" t="s">
        <v>11</v>
      </c>
      <c r="H34" s="4" t="s">
        <v>79</v>
      </c>
      <c r="I34" s="9">
        <v>1</v>
      </c>
      <c r="J34" s="6">
        <v>72.38</v>
      </c>
      <c r="K34" s="7">
        <v>0</v>
      </c>
      <c r="L34" s="6">
        <v>31.65</v>
      </c>
      <c r="M34" s="6">
        <f>I34*J34*(1-K34)</f>
        <v>72.38</v>
      </c>
      <c r="N34" s="6">
        <f>I34*L34</f>
        <v>31.65</v>
      </c>
      <c r="O34" s="6">
        <f>M34-N34</f>
        <v>40.729999999999997</v>
      </c>
      <c r="P34" s="8">
        <f>IFERROR(O34/M34,0)</f>
        <v>0.56272450953302011</v>
      </c>
      <c r="Q34" s="5">
        <f>YEAR(SalesDataTable[[#This Row],[Order Date]])</f>
        <v>2026</v>
      </c>
      <c r="R34" s="8" t="str">
        <f>"Q"&amp;ROUNDUP(MONTH(SalesDataTable[[#This Row],[Order Date]])/3,0)</f>
        <v>Q1</v>
      </c>
      <c r="S34" s="9">
        <f>MONTH(SalesDataTable[[#This Row],[Order Date]])</f>
        <v>1</v>
      </c>
      <c r="T34" s="8" t="str">
        <f>TEXT(SalesDataTable[[#This Row],[Order Date]],"mmm")</f>
        <v>Jan</v>
      </c>
    </row>
    <row r="35" spans="1:20" ht="15.75">
      <c r="A35" s="2" t="s">
        <v>80</v>
      </c>
      <c r="B35" s="3">
        <v>46030</v>
      </c>
      <c r="C35" s="4" t="s">
        <v>8</v>
      </c>
      <c r="D35" s="4" t="s">
        <v>38</v>
      </c>
      <c r="E35" s="4" t="s">
        <v>3</v>
      </c>
      <c r="F35" s="4" t="s">
        <v>16</v>
      </c>
      <c r="G35" s="4" t="s">
        <v>11</v>
      </c>
      <c r="H35" s="4" t="s">
        <v>53</v>
      </c>
      <c r="I35" s="9">
        <v>1</v>
      </c>
      <c r="J35" s="6">
        <v>153.69</v>
      </c>
      <c r="K35" s="7">
        <v>0</v>
      </c>
      <c r="L35" s="6">
        <v>77.47</v>
      </c>
      <c r="M35" s="6">
        <f>I35*J35*(1-K35)</f>
        <v>153.69</v>
      </c>
      <c r="N35" s="6">
        <f>I35*L35</f>
        <v>77.47</v>
      </c>
      <c r="O35" s="6">
        <f>M35-N35</f>
        <v>76.22</v>
      </c>
      <c r="P35" s="8">
        <f>IFERROR(O35/M35,0)</f>
        <v>0.49593337237295854</v>
      </c>
      <c r="Q35" s="5">
        <f>YEAR(SalesDataTable[[#This Row],[Order Date]])</f>
        <v>2026</v>
      </c>
      <c r="R35" s="8" t="str">
        <f>"Q"&amp;ROUNDUP(MONTH(SalesDataTable[[#This Row],[Order Date]])/3,0)</f>
        <v>Q1</v>
      </c>
      <c r="S35" s="9">
        <f>MONTH(SalesDataTable[[#This Row],[Order Date]])</f>
        <v>1</v>
      </c>
      <c r="T35" s="8" t="str">
        <f>TEXT(SalesDataTable[[#This Row],[Order Date]],"mmm")</f>
        <v>Jan</v>
      </c>
    </row>
    <row r="36" spans="1:20" ht="15.75">
      <c r="A36" s="2" t="s">
        <v>81</v>
      </c>
      <c r="B36" s="3">
        <v>46031</v>
      </c>
      <c r="C36" s="4" t="s">
        <v>27</v>
      </c>
      <c r="D36" s="4" t="s">
        <v>82</v>
      </c>
      <c r="E36" s="4" t="s">
        <v>10</v>
      </c>
      <c r="F36" s="4" t="s">
        <v>20</v>
      </c>
      <c r="G36" s="4" t="s">
        <v>17</v>
      </c>
      <c r="H36" s="4" t="s">
        <v>83</v>
      </c>
      <c r="I36" s="9">
        <v>15</v>
      </c>
      <c r="J36" s="6">
        <v>168.62</v>
      </c>
      <c r="K36" s="7">
        <v>0.05</v>
      </c>
      <c r="L36" s="6">
        <v>86.09</v>
      </c>
      <c r="M36" s="6">
        <f>I36*J36*(1-K36)</f>
        <v>2402.835</v>
      </c>
      <c r="N36" s="6">
        <f>I36*L36</f>
        <v>1291.3500000000001</v>
      </c>
      <c r="O36" s="6">
        <f>M36-N36</f>
        <v>1111.4849999999999</v>
      </c>
      <c r="P36" s="8">
        <f>IFERROR(O36/M36,0)</f>
        <v>0.46257233642759488</v>
      </c>
      <c r="Q36" s="5">
        <f>YEAR(SalesDataTable[[#This Row],[Order Date]])</f>
        <v>2026</v>
      </c>
      <c r="R36" s="8" t="str">
        <f>"Q"&amp;ROUNDUP(MONTH(SalesDataTable[[#This Row],[Order Date]])/3,0)</f>
        <v>Q1</v>
      </c>
      <c r="S36" s="9">
        <f>MONTH(SalesDataTable[[#This Row],[Order Date]])</f>
        <v>1</v>
      </c>
      <c r="T36" s="8" t="str">
        <f>TEXT(SalesDataTable[[#This Row],[Order Date]],"mmm")</f>
        <v>Jan</v>
      </c>
    </row>
    <row r="37" spans="1:20" ht="15.75">
      <c r="A37" s="2" t="s">
        <v>84</v>
      </c>
      <c r="B37" s="3">
        <v>46031</v>
      </c>
      <c r="C37" s="4" t="s">
        <v>27</v>
      </c>
      <c r="D37" s="4" t="s">
        <v>28</v>
      </c>
      <c r="E37" s="4" t="s">
        <v>3</v>
      </c>
      <c r="F37" s="4" t="s">
        <v>16</v>
      </c>
      <c r="G37" s="4" t="s">
        <v>11</v>
      </c>
      <c r="H37" s="4" t="s">
        <v>53</v>
      </c>
      <c r="I37" s="9">
        <v>1</v>
      </c>
      <c r="J37" s="6">
        <v>152.75</v>
      </c>
      <c r="K37" s="7">
        <v>0.05</v>
      </c>
      <c r="L37" s="6">
        <v>79.88</v>
      </c>
      <c r="M37" s="6">
        <f>I37*J37*(1-K37)</f>
        <v>145.11249999999998</v>
      </c>
      <c r="N37" s="6">
        <f>I37*L37</f>
        <v>79.88</v>
      </c>
      <c r="O37" s="6">
        <f>M37-N37</f>
        <v>65.232499999999987</v>
      </c>
      <c r="P37" s="8">
        <f>IFERROR(O37/M37,0)</f>
        <v>0.44953053665259707</v>
      </c>
      <c r="Q37" s="5">
        <f>YEAR(SalesDataTable[[#This Row],[Order Date]])</f>
        <v>2026</v>
      </c>
      <c r="R37" s="8" t="str">
        <f>"Q"&amp;ROUNDUP(MONTH(SalesDataTable[[#This Row],[Order Date]])/3,0)</f>
        <v>Q1</v>
      </c>
      <c r="S37" s="9">
        <f>MONTH(SalesDataTable[[#This Row],[Order Date]])</f>
        <v>1</v>
      </c>
      <c r="T37" s="8" t="str">
        <f>TEXT(SalesDataTable[[#This Row],[Order Date]],"mmm")</f>
        <v>Jan</v>
      </c>
    </row>
    <row r="38" spans="1:20" ht="15.75">
      <c r="A38" s="2" t="s">
        <v>85</v>
      </c>
      <c r="B38" s="3">
        <v>46031</v>
      </c>
      <c r="C38" s="4" t="s">
        <v>8</v>
      </c>
      <c r="D38" s="4" t="s">
        <v>86</v>
      </c>
      <c r="E38" s="4" t="s">
        <v>39</v>
      </c>
      <c r="F38" s="4" t="s">
        <v>16</v>
      </c>
      <c r="G38" s="4" t="s">
        <v>49</v>
      </c>
      <c r="H38" s="4" t="s">
        <v>67</v>
      </c>
      <c r="I38" s="9">
        <v>2</v>
      </c>
      <c r="J38" s="6">
        <v>36.72</v>
      </c>
      <c r="K38" s="7">
        <v>0.05</v>
      </c>
      <c r="L38" s="6">
        <v>14.15</v>
      </c>
      <c r="M38" s="6">
        <f>I38*J38*(1-K38)</f>
        <v>69.768000000000001</v>
      </c>
      <c r="N38" s="6">
        <f>I38*L38</f>
        <v>28.3</v>
      </c>
      <c r="O38" s="6">
        <f>M38-N38</f>
        <v>41.468000000000004</v>
      </c>
      <c r="P38" s="8">
        <f>IFERROR(O38/M38,0)</f>
        <v>0.59436991170737308</v>
      </c>
      <c r="Q38" s="5">
        <f>YEAR(SalesDataTable[[#This Row],[Order Date]])</f>
        <v>2026</v>
      </c>
      <c r="R38" s="8" t="str">
        <f>"Q"&amp;ROUNDUP(MONTH(SalesDataTable[[#This Row],[Order Date]])/3,0)</f>
        <v>Q1</v>
      </c>
      <c r="S38" s="9">
        <f>MONTH(SalesDataTable[[#This Row],[Order Date]])</f>
        <v>1</v>
      </c>
      <c r="T38" s="8" t="str">
        <f>TEXT(SalesDataTable[[#This Row],[Order Date]],"mmm")</f>
        <v>Jan</v>
      </c>
    </row>
    <row r="39" spans="1:20" ht="15.75">
      <c r="A39" s="2" t="s">
        <v>87</v>
      </c>
      <c r="B39" s="3">
        <v>46032</v>
      </c>
      <c r="C39" s="4" t="s">
        <v>1</v>
      </c>
      <c r="D39" s="4" t="s">
        <v>88</v>
      </c>
      <c r="E39" s="4" t="s">
        <v>3</v>
      </c>
      <c r="F39" s="4" t="s">
        <v>4</v>
      </c>
      <c r="G39" s="4" t="s">
        <v>11</v>
      </c>
      <c r="H39" s="4" t="s">
        <v>21</v>
      </c>
      <c r="I39" s="9">
        <v>6</v>
      </c>
      <c r="J39" s="6">
        <v>141.31</v>
      </c>
      <c r="K39" s="7">
        <v>0.05</v>
      </c>
      <c r="L39" s="6">
        <v>79.349999999999994</v>
      </c>
      <c r="M39" s="6">
        <f>I39*J39*(1-K39)</f>
        <v>805.46699999999998</v>
      </c>
      <c r="N39" s="6">
        <f>I39*L39</f>
        <v>476.09999999999997</v>
      </c>
      <c r="O39" s="6">
        <f>M39-N39</f>
        <v>329.36700000000002</v>
      </c>
      <c r="P39" s="8">
        <f>IFERROR(O39/M39,0)</f>
        <v>0.4089143316858419</v>
      </c>
      <c r="Q39" s="5">
        <f>YEAR(SalesDataTable[[#This Row],[Order Date]])</f>
        <v>2026</v>
      </c>
      <c r="R39" s="8" t="str">
        <f>"Q"&amp;ROUNDUP(MONTH(SalesDataTable[[#This Row],[Order Date]])/3,0)</f>
        <v>Q1</v>
      </c>
      <c r="S39" s="9">
        <f>MONTH(SalesDataTable[[#This Row],[Order Date]])</f>
        <v>1</v>
      </c>
      <c r="T39" s="8" t="str">
        <f>TEXT(SalesDataTable[[#This Row],[Order Date]],"mmm")</f>
        <v>Jan</v>
      </c>
    </row>
    <row r="40" spans="1:20" ht="15.75">
      <c r="A40" s="2" t="s">
        <v>89</v>
      </c>
      <c r="B40" s="3">
        <v>46032</v>
      </c>
      <c r="C40" s="4" t="s">
        <v>14</v>
      </c>
      <c r="D40" s="4" t="s">
        <v>61</v>
      </c>
      <c r="E40" s="4" t="s">
        <v>3</v>
      </c>
      <c r="F40" s="4" t="s">
        <v>20</v>
      </c>
      <c r="G40" s="4" t="s">
        <v>31</v>
      </c>
      <c r="H40" s="4" t="s">
        <v>90</v>
      </c>
      <c r="I40" s="9">
        <v>2</v>
      </c>
      <c r="J40" s="6">
        <v>121.23</v>
      </c>
      <c r="K40" s="7">
        <v>0</v>
      </c>
      <c r="L40" s="6">
        <v>59.66</v>
      </c>
      <c r="M40" s="6">
        <f>I40*J40*(1-K40)</f>
        <v>242.46</v>
      </c>
      <c r="N40" s="6">
        <f>I40*L40</f>
        <v>119.32</v>
      </c>
      <c r="O40" s="6">
        <f>M40-N40</f>
        <v>123.14000000000001</v>
      </c>
      <c r="P40" s="8">
        <f>IFERROR(O40/M40,0)</f>
        <v>0.50787758805576178</v>
      </c>
      <c r="Q40" s="5">
        <f>YEAR(SalesDataTable[[#This Row],[Order Date]])</f>
        <v>2026</v>
      </c>
      <c r="R40" s="8" t="str">
        <f>"Q"&amp;ROUNDUP(MONTH(SalesDataTable[[#This Row],[Order Date]])/3,0)</f>
        <v>Q1</v>
      </c>
      <c r="S40" s="9">
        <f>MONTH(SalesDataTable[[#This Row],[Order Date]])</f>
        <v>1</v>
      </c>
      <c r="T40" s="8" t="str">
        <f>TEXT(SalesDataTable[[#This Row],[Order Date]],"mmm")</f>
        <v>Jan</v>
      </c>
    </row>
    <row r="41" spans="1:20" ht="15.75">
      <c r="A41" s="2" t="s">
        <v>91</v>
      </c>
      <c r="B41" s="3">
        <v>46032</v>
      </c>
      <c r="C41" s="4" t="s">
        <v>27</v>
      </c>
      <c r="D41" s="4" t="s">
        <v>48</v>
      </c>
      <c r="E41" s="4" t="s">
        <v>3</v>
      </c>
      <c r="F41" s="4" t="s">
        <v>16</v>
      </c>
      <c r="G41" s="4" t="s">
        <v>17</v>
      </c>
      <c r="H41" s="4" t="s">
        <v>83</v>
      </c>
      <c r="I41" s="9">
        <v>3</v>
      </c>
      <c r="J41" s="6">
        <v>161.58000000000001</v>
      </c>
      <c r="K41" s="7">
        <v>0</v>
      </c>
      <c r="L41" s="6">
        <v>85.58</v>
      </c>
      <c r="M41" s="6">
        <f>I41*J41*(1-K41)</f>
        <v>484.74</v>
      </c>
      <c r="N41" s="6">
        <f>I41*L41</f>
        <v>256.74</v>
      </c>
      <c r="O41" s="6">
        <f>M41-N41</f>
        <v>228</v>
      </c>
      <c r="P41" s="8">
        <f>IFERROR(O41/M41,0)</f>
        <v>0.47035524198539425</v>
      </c>
      <c r="Q41" s="5">
        <f>YEAR(SalesDataTable[[#This Row],[Order Date]])</f>
        <v>2026</v>
      </c>
      <c r="R41" s="8" t="str">
        <f>"Q"&amp;ROUNDUP(MONTH(SalesDataTable[[#This Row],[Order Date]])/3,0)</f>
        <v>Q1</v>
      </c>
      <c r="S41" s="9">
        <f>MONTH(SalesDataTable[[#This Row],[Order Date]])</f>
        <v>1</v>
      </c>
      <c r="T41" s="8" t="str">
        <f>TEXT(SalesDataTable[[#This Row],[Order Date]],"mmm")</f>
        <v>Jan</v>
      </c>
    </row>
    <row r="42" spans="1:20" ht="15.75">
      <c r="A42" s="2" t="s">
        <v>92</v>
      </c>
      <c r="B42" s="3">
        <v>46032</v>
      </c>
      <c r="C42" s="4" t="s">
        <v>27</v>
      </c>
      <c r="D42" s="4" t="s">
        <v>48</v>
      </c>
      <c r="E42" s="4" t="s">
        <v>25</v>
      </c>
      <c r="F42" s="4" t="s">
        <v>4</v>
      </c>
      <c r="G42" s="4" t="s">
        <v>17</v>
      </c>
      <c r="H42" s="4" t="s">
        <v>83</v>
      </c>
      <c r="I42" s="9">
        <v>2</v>
      </c>
      <c r="J42" s="6">
        <v>166.84</v>
      </c>
      <c r="K42" s="7">
        <v>0</v>
      </c>
      <c r="L42" s="6">
        <v>88.67</v>
      </c>
      <c r="M42" s="6">
        <f>I42*J42*(1-K42)</f>
        <v>333.68</v>
      </c>
      <c r="N42" s="6">
        <f>I42*L42</f>
        <v>177.34</v>
      </c>
      <c r="O42" s="6">
        <f>M42-N42</f>
        <v>156.34</v>
      </c>
      <c r="P42" s="8">
        <f>IFERROR(O42/M42,0)</f>
        <v>0.4685327259649964</v>
      </c>
      <c r="Q42" s="5">
        <f>YEAR(SalesDataTable[[#This Row],[Order Date]])</f>
        <v>2026</v>
      </c>
      <c r="R42" s="8" t="str">
        <f>"Q"&amp;ROUNDUP(MONTH(SalesDataTable[[#This Row],[Order Date]])/3,0)</f>
        <v>Q1</v>
      </c>
      <c r="S42" s="9">
        <f>MONTH(SalesDataTable[[#This Row],[Order Date]])</f>
        <v>1</v>
      </c>
      <c r="T42" s="8" t="str">
        <f>TEXT(SalesDataTable[[#This Row],[Order Date]],"mmm")</f>
        <v>Jan</v>
      </c>
    </row>
    <row r="43" spans="1:20" ht="15.75">
      <c r="A43" s="2" t="s">
        <v>93</v>
      </c>
      <c r="B43" s="3">
        <v>46033</v>
      </c>
      <c r="C43" s="4" t="s">
        <v>14</v>
      </c>
      <c r="D43" s="4" t="s">
        <v>34</v>
      </c>
      <c r="E43" s="4" t="s">
        <v>3</v>
      </c>
      <c r="F43" s="4" t="s">
        <v>4</v>
      </c>
      <c r="G43" s="4" t="s">
        <v>11</v>
      </c>
      <c r="H43" s="4" t="s">
        <v>53</v>
      </c>
      <c r="I43" s="9">
        <v>1</v>
      </c>
      <c r="J43" s="6">
        <v>150.96</v>
      </c>
      <c r="K43" s="7">
        <v>0</v>
      </c>
      <c r="L43" s="6">
        <v>77.5</v>
      </c>
      <c r="M43" s="6">
        <f>I43*J43*(1-K43)</f>
        <v>150.96</v>
      </c>
      <c r="N43" s="6">
        <f>I43*L43</f>
        <v>77.5</v>
      </c>
      <c r="O43" s="6">
        <f>M43-N43</f>
        <v>73.460000000000008</v>
      </c>
      <c r="P43" s="8">
        <f>IFERROR(O43/M43,0)</f>
        <v>0.48661897191308956</v>
      </c>
      <c r="Q43" s="5">
        <f>YEAR(SalesDataTable[[#This Row],[Order Date]])</f>
        <v>2026</v>
      </c>
      <c r="R43" s="8" t="str">
        <f>"Q"&amp;ROUNDUP(MONTH(SalesDataTable[[#This Row],[Order Date]])/3,0)</f>
        <v>Q1</v>
      </c>
      <c r="S43" s="9">
        <f>MONTH(SalesDataTable[[#This Row],[Order Date]])</f>
        <v>1</v>
      </c>
      <c r="T43" s="8" t="str">
        <f>TEXT(SalesDataTable[[#This Row],[Order Date]],"mmm")</f>
        <v>Jan</v>
      </c>
    </row>
    <row r="44" spans="1:20" ht="15.75">
      <c r="A44" s="2" t="s">
        <v>94</v>
      </c>
      <c r="B44" s="3">
        <v>46033</v>
      </c>
      <c r="C44" s="4" t="s">
        <v>27</v>
      </c>
      <c r="D44" s="4" t="s">
        <v>45</v>
      </c>
      <c r="E44" s="4" t="s">
        <v>25</v>
      </c>
      <c r="F44" s="4" t="s">
        <v>4</v>
      </c>
      <c r="G44" s="4" t="s">
        <v>17</v>
      </c>
      <c r="H44" s="4" t="s">
        <v>18</v>
      </c>
      <c r="I44" s="9">
        <v>3</v>
      </c>
      <c r="J44" s="6">
        <v>36.33</v>
      </c>
      <c r="K44" s="7">
        <v>0.05</v>
      </c>
      <c r="L44" s="6">
        <v>13.27</v>
      </c>
      <c r="M44" s="6">
        <f>I44*J44*(1-K44)</f>
        <v>103.54049999999999</v>
      </c>
      <c r="N44" s="6">
        <f>I44*L44</f>
        <v>39.81</v>
      </c>
      <c r="O44" s="6">
        <f>M44-N44</f>
        <v>63.730499999999992</v>
      </c>
      <c r="P44" s="8">
        <f>IFERROR(O44/M44,0)</f>
        <v>0.61551277036521934</v>
      </c>
      <c r="Q44" s="5">
        <f>YEAR(SalesDataTable[[#This Row],[Order Date]])</f>
        <v>2026</v>
      </c>
      <c r="R44" s="8" t="str">
        <f>"Q"&amp;ROUNDUP(MONTH(SalesDataTable[[#This Row],[Order Date]])/3,0)</f>
        <v>Q1</v>
      </c>
      <c r="S44" s="9">
        <f>MONTH(SalesDataTable[[#This Row],[Order Date]])</f>
        <v>1</v>
      </c>
      <c r="T44" s="8" t="str">
        <f>TEXT(SalesDataTable[[#This Row],[Order Date]],"mmm")</f>
        <v>Jan</v>
      </c>
    </row>
    <row r="45" spans="1:20" ht="15.75">
      <c r="A45" s="2" t="s">
        <v>95</v>
      </c>
      <c r="B45" s="3">
        <v>46033</v>
      </c>
      <c r="C45" s="4" t="s">
        <v>27</v>
      </c>
      <c r="D45" s="4" t="s">
        <v>48</v>
      </c>
      <c r="E45" s="4" t="s">
        <v>3</v>
      </c>
      <c r="F45" s="4" t="s">
        <v>4</v>
      </c>
      <c r="G45" s="4" t="s">
        <v>17</v>
      </c>
      <c r="H45" s="4" t="s">
        <v>18</v>
      </c>
      <c r="I45" s="9">
        <v>1</v>
      </c>
      <c r="J45" s="6">
        <v>35.340000000000003</v>
      </c>
      <c r="K45" s="7">
        <v>0.1</v>
      </c>
      <c r="L45" s="6">
        <v>13.36</v>
      </c>
      <c r="M45" s="6">
        <f>I45*J45*(1-K45)</f>
        <v>31.806000000000004</v>
      </c>
      <c r="N45" s="6">
        <f>I45*L45</f>
        <v>13.36</v>
      </c>
      <c r="O45" s="6">
        <f>M45-N45</f>
        <v>18.446000000000005</v>
      </c>
      <c r="P45" s="8">
        <f>IFERROR(O45/M45,0)</f>
        <v>0.5799534678991386</v>
      </c>
      <c r="Q45" s="5">
        <f>YEAR(SalesDataTable[[#This Row],[Order Date]])</f>
        <v>2026</v>
      </c>
      <c r="R45" s="8" t="str">
        <f>"Q"&amp;ROUNDUP(MONTH(SalesDataTable[[#This Row],[Order Date]])/3,0)</f>
        <v>Q1</v>
      </c>
      <c r="S45" s="9">
        <f>MONTH(SalesDataTable[[#This Row],[Order Date]])</f>
        <v>1</v>
      </c>
      <c r="T45" s="8" t="str">
        <f>TEXT(SalesDataTable[[#This Row],[Order Date]],"mmm")</f>
        <v>Jan</v>
      </c>
    </row>
    <row r="46" spans="1:20" ht="15.75">
      <c r="A46" s="2" t="s">
        <v>96</v>
      </c>
      <c r="B46" s="3">
        <v>46033</v>
      </c>
      <c r="C46" s="4" t="s">
        <v>27</v>
      </c>
      <c r="D46" s="4" t="s">
        <v>48</v>
      </c>
      <c r="E46" s="4" t="s">
        <v>3</v>
      </c>
      <c r="F46" s="4" t="s">
        <v>4</v>
      </c>
      <c r="G46" s="4" t="s">
        <v>17</v>
      </c>
      <c r="H46" s="4" t="s">
        <v>46</v>
      </c>
      <c r="I46" s="9">
        <v>2</v>
      </c>
      <c r="J46" s="6">
        <v>46.27</v>
      </c>
      <c r="K46" s="7">
        <v>0</v>
      </c>
      <c r="L46" s="6">
        <v>18.23</v>
      </c>
      <c r="M46" s="6">
        <f>I46*J46*(1-K46)</f>
        <v>92.54</v>
      </c>
      <c r="N46" s="6">
        <f>I46*L46</f>
        <v>36.46</v>
      </c>
      <c r="O46" s="6">
        <f>M46-N46</f>
        <v>56.080000000000005</v>
      </c>
      <c r="P46" s="8">
        <f>IFERROR(O46/M46,0)</f>
        <v>0.60600821266479366</v>
      </c>
      <c r="Q46" s="5">
        <f>YEAR(SalesDataTable[[#This Row],[Order Date]])</f>
        <v>2026</v>
      </c>
      <c r="R46" s="8" t="str">
        <f>"Q"&amp;ROUNDUP(MONTH(SalesDataTable[[#This Row],[Order Date]])/3,0)</f>
        <v>Q1</v>
      </c>
      <c r="S46" s="9">
        <f>MONTH(SalesDataTable[[#This Row],[Order Date]])</f>
        <v>1</v>
      </c>
      <c r="T46" s="8" t="str">
        <f>TEXT(SalesDataTable[[#This Row],[Order Date]],"mmm")</f>
        <v>Jan</v>
      </c>
    </row>
    <row r="47" spans="1:20" ht="15.75">
      <c r="A47" s="2" t="s">
        <v>97</v>
      </c>
      <c r="B47" s="3">
        <v>46033</v>
      </c>
      <c r="C47" s="4" t="s">
        <v>27</v>
      </c>
      <c r="D47" s="4" t="s">
        <v>45</v>
      </c>
      <c r="E47" s="4" t="s">
        <v>3</v>
      </c>
      <c r="F47" s="4" t="s">
        <v>4</v>
      </c>
      <c r="G47" s="4" t="s">
        <v>5</v>
      </c>
      <c r="H47" s="4" t="s">
        <v>6</v>
      </c>
      <c r="I47" s="9">
        <v>1</v>
      </c>
      <c r="J47" s="6">
        <v>79.930000000000007</v>
      </c>
      <c r="K47" s="7">
        <v>0.05</v>
      </c>
      <c r="L47" s="6">
        <v>43.73</v>
      </c>
      <c r="M47" s="6">
        <f>I47*J47*(1-K47)</f>
        <v>75.933500000000009</v>
      </c>
      <c r="N47" s="6">
        <f>I47*L47</f>
        <v>43.73</v>
      </c>
      <c r="O47" s="6">
        <f>M47-N47</f>
        <v>32.203500000000012</v>
      </c>
      <c r="P47" s="8">
        <f>IFERROR(O47/M47,0)</f>
        <v>0.42410135184075554</v>
      </c>
      <c r="Q47" s="5">
        <f>YEAR(SalesDataTable[[#This Row],[Order Date]])</f>
        <v>2026</v>
      </c>
      <c r="R47" s="8" t="str">
        <f>"Q"&amp;ROUNDUP(MONTH(SalesDataTable[[#This Row],[Order Date]])/3,0)</f>
        <v>Q1</v>
      </c>
      <c r="S47" s="9">
        <f>MONTH(SalesDataTable[[#This Row],[Order Date]])</f>
        <v>1</v>
      </c>
      <c r="T47" s="8" t="str">
        <f>TEXT(SalesDataTable[[#This Row],[Order Date]],"mmm")</f>
        <v>Jan</v>
      </c>
    </row>
    <row r="48" spans="1:20" ht="15.75">
      <c r="A48" s="2" t="s">
        <v>98</v>
      </c>
      <c r="B48" s="3">
        <v>46034</v>
      </c>
      <c r="C48" s="4" t="s">
        <v>8</v>
      </c>
      <c r="D48" s="4" t="s">
        <v>69</v>
      </c>
      <c r="E48" s="4" t="s">
        <v>25</v>
      </c>
      <c r="F48" s="4" t="s">
        <v>16</v>
      </c>
      <c r="G48" s="4" t="s">
        <v>11</v>
      </c>
      <c r="H48" s="4" t="s">
        <v>21</v>
      </c>
      <c r="I48" s="9">
        <v>1</v>
      </c>
      <c r="J48" s="6">
        <v>141.25</v>
      </c>
      <c r="K48" s="7">
        <v>0</v>
      </c>
      <c r="L48" s="6">
        <v>78.72</v>
      </c>
      <c r="M48" s="6">
        <f>I48*J48*(1-K48)</f>
        <v>141.25</v>
      </c>
      <c r="N48" s="6">
        <f>I48*L48</f>
        <v>78.72</v>
      </c>
      <c r="O48" s="6">
        <f>M48-N48</f>
        <v>62.53</v>
      </c>
      <c r="P48" s="8">
        <f>IFERROR(O48/M48,0)</f>
        <v>0.44269026548672569</v>
      </c>
      <c r="Q48" s="5">
        <f>YEAR(SalesDataTable[[#This Row],[Order Date]])</f>
        <v>2026</v>
      </c>
      <c r="R48" s="8" t="str">
        <f>"Q"&amp;ROUNDUP(MONTH(SalesDataTable[[#This Row],[Order Date]])/3,0)</f>
        <v>Q1</v>
      </c>
      <c r="S48" s="9">
        <f>MONTH(SalesDataTable[[#This Row],[Order Date]])</f>
        <v>1</v>
      </c>
      <c r="T48" s="8" t="str">
        <f>TEXT(SalesDataTable[[#This Row],[Order Date]],"mmm")</f>
        <v>Jan</v>
      </c>
    </row>
    <row r="49" spans="1:20" ht="15.75">
      <c r="A49" s="2" t="s">
        <v>99</v>
      </c>
      <c r="B49" s="3">
        <v>46034</v>
      </c>
      <c r="C49" s="4" t="s">
        <v>27</v>
      </c>
      <c r="D49" s="4" t="s">
        <v>48</v>
      </c>
      <c r="E49" s="4" t="s">
        <v>3</v>
      </c>
      <c r="F49" s="4" t="s">
        <v>4</v>
      </c>
      <c r="G49" s="4" t="s">
        <v>5</v>
      </c>
      <c r="H49" s="4" t="s">
        <v>43</v>
      </c>
      <c r="I49" s="9">
        <v>2</v>
      </c>
      <c r="J49" s="6">
        <v>103.64</v>
      </c>
      <c r="K49" s="7">
        <v>0.1</v>
      </c>
      <c r="L49" s="6">
        <v>50.96</v>
      </c>
      <c r="M49" s="6">
        <f>I49*J49*(1-K49)</f>
        <v>186.55199999999999</v>
      </c>
      <c r="N49" s="6">
        <f>I49*L49</f>
        <v>101.92</v>
      </c>
      <c r="O49" s="6">
        <f>M49-N49</f>
        <v>84.631999999999991</v>
      </c>
      <c r="P49" s="8">
        <f>IFERROR(O49/M49,0)</f>
        <v>0.45366439384193147</v>
      </c>
      <c r="Q49" s="5">
        <f>YEAR(SalesDataTable[[#This Row],[Order Date]])</f>
        <v>2026</v>
      </c>
      <c r="R49" s="8" t="str">
        <f>"Q"&amp;ROUNDUP(MONTH(SalesDataTable[[#This Row],[Order Date]])/3,0)</f>
        <v>Q1</v>
      </c>
      <c r="S49" s="9">
        <f>MONTH(SalesDataTable[[#This Row],[Order Date]])</f>
        <v>1</v>
      </c>
      <c r="T49" s="8" t="str">
        <f>TEXT(SalesDataTable[[#This Row],[Order Date]],"mmm")</f>
        <v>Jan</v>
      </c>
    </row>
    <row r="50" spans="1:20" ht="15.75">
      <c r="A50" s="2" t="s">
        <v>100</v>
      </c>
      <c r="B50" s="3">
        <v>46034</v>
      </c>
      <c r="C50" s="4" t="s">
        <v>1</v>
      </c>
      <c r="D50" s="4" t="s">
        <v>2</v>
      </c>
      <c r="E50" s="4" t="s">
        <v>3</v>
      </c>
      <c r="F50" s="4" t="s">
        <v>16</v>
      </c>
      <c r="G50" s="4" t="s">
        <v>17</v>
      </c>
      <c r="H50" s="4" t="s">
        <v>71</v>
      </c>
      <c r="I50" s="9">
        <v>1</v>
      </c>
      <c r="J50" s="6">
        <v>136.18</v>
      </c>
      <c r="K50" s="7">
        <v>0</v>
      </c>
      <c r="L50" s="6">
        <v>68.34</v>
      </c>
      <c r="M50" s="6">
        <f>I50*J50*(1-K50)</f>
        <v>136.18</v>
      </c>
      <c r="N50" s="6">
        <f>I50*L50</f>
        <v>68.34</v>
      </c>
      <c r="O50" s="6">
        <f>M50-N50</f>
        <v>67.84</v>
      </c>
      <c r="P50" s="8">
        <f>IFERROR(O50/M50,0)</f>
        <v>0.498164194448524</v>
      </c>
      <c r="Q50" s="5">
        <f>YEAR(SalesDataTable[[#This Row],[Order Date]])</f>
        <v>2026</v>
      </c>
      <c r="R50" s="8" t="str">
        <f>"Q"&amp;ROUNDUP(MONTH(SalesDataTable[[#This Row],[Order Date]])/3,0)</f>
        <v>Q1</v>
      </c>
      <c r="S50" s="9">
        <f>MONTH(SalesDataTable[[#This Row],[Order Date]])</f>
        <v>1</v>
      </c>
      <c r="T50" s="8" t="str">
        <f>TEXT(SalesDataTable[[#This Row],[Order Date]],"mmm")</f>
        <v>Jan</v>
      </c>
    </row>
    <row r="51" spans="1:20" ht="15.75">
      <c r="A51" s="2" t="s">
        <v>101</v>
      </c>
      <c r="B51" s="3">
        <v>46034</v>
      </c>
      <c r="C51" s="4" t="s">
        <v>14</v>
      </c>
      <c r="D51" s="4" t="s">
        <v>15</v>
      </c>
      <c r="E51" s="4" t="s">
        <v>39</v>
      </c>
      <c r="F51" s="4" t="s">
        <v>16</v>
      </c>
      <c r="G51" s="4" t="s">
        <v>49</v>
      </c>
      <c r="H51" s="4" t="s">
        <v>67</v>
      </c>
      <c r="I51" s="9">
        <v>1</v>
      </c>
      <c r="J51" s="6">
        <v>36.43</v>
      </c>
      <c r="K51" s="7">
        <v>0</v>
      </c>
      <c r="L51" s="6">
        <v>14.33</v>
      </c>
      <c r="M51" s="6">
        <f>I51*J51*(1-K51)</f>
        <v>36.43</v>
      </c>
      <c r="N51" s="6">
        <f>I51*L51</f>
        <v>14.33</v>
      </c>
      <c r="O51" s="6">
        <f>M51-N51</f>
        <v>22.1</v>
      </c>
      <c r="P51" s="8">
        <f>IFERROR(O51/M51,0)</f>
        <v>0.60664287674993145</v>
      </c>
      <c r="Q51" s="5">
        <f>YEAR(SalesDataTable[[#This Row],[Order Date]])</f>
        <v>2026</v>
      </c>
      <c r="R51" s="8" t="str">
        <f>"Q"&amp;ROUNDUP(MONTH(SalesDataTable[[#This Row],[Order Date]])/3,0)</f>
        <v>Q1</v>
      </c>
      <c r="S51" s="9">
        <f>MONTH(SalesDataTable[[#This Row],[Order Date]])</f>
        <v>1</v>
      </c>
      <c r="T51" s="8" t="str">
        <f>TEXT(SalesDataTable[[#This Row],[Order Date]],"mmm")</f>
        <v>Jan</v>
      </c>
    </row>
    <row r="52" spans="1:20" ht="15.75">
      <c r="A52" s="2" t="s">
        <v>102</v>
      </c>
      <c r="B52" s="3">
        <v>46034</v>
      </c>
      <c r="C52" s="4" t="s">
        <v>27</v>
      </c>
      <c r="D52" s="4" t="s">
        <v>45</v>
      </c>
      <c r="E52" s="4" t="s">
        <v>3</v>
      </c>
      <c r="F52" s="4" t="s">
        <v>16</v>
      </c>
      <c r="G52" s="4" t="s">
        <v>49</v>
      </c>
      <c r="H52" s="4" t="s">
        <v>74</v>
      </c>
      <c r="I52" s="9">
        <v>2</v>
      </c>
      <c r="J52" s="6">
        <v>50.51</v>
      </c>
      <c r="K52" s="7">
        <v>0.1</v>
      </c>
      <c r="L52" s="6">
        <v>21.84</v>
      </c>
      <c r="M52" s="6">
        <f>I52*J52*(1-K52)</f>
        <v>90.917999999999992</v>
      </c>
      <c r="N52" s="6">
        <f>I52*L52</f>
        <v>43.68</v>
      </c>
      <c r="O52" s="6">
        <f>M52-N52</f>
        <v>47.237999999999992</v>
      </c>
      <c r="P52" s="8">
        <f>IFERROR(O52/M52,0)</f>
        <v>0.5195670824259222</v>
      </c>
      <c r="Q52" s="5">
        <f>YEAR(SalesDataTable[[#This Row],[Order Date]])</f>
        <v>2026</v>
      </c>
      <c r="R52" s="8" t="str">
        <f>"Q"&amp;ROUNDUP(MONTH(SalesDataTable[[#This Row],[Order Date]])/3,0)</f>
        <v>Q1</v>
      </c>
      <c r="S52" s="9">
        <f>MONTH(SalesDataTable[[#This Row],[Order Date]])</f>
        <v>1</v>
      </c>
      <c r="T52" s="8" t="str">
        <f>TEXT(SalesDataTable[[#This Row],[Order Date]],"mmm")</f>
        <v>Jan</v>
      </c>
    </row>
    <row r="53" spans="1:20" ht="15.75">
      <c r="A53" s="2" t="s">
        <v>103</v>
      </c>
      <c r="B53" s="3">
        <v>46034</v>
      </c>
      <c r="C53" s="4" t="s">
        <v>27</v>
      </c>
      <c r="D53" s="4" t="s">
        <v>82</v>
      </c>
      <c r="E53" s="4" t="s">
        <v>25</v>
      </c>
      <c r="F53" s="4" t="s">
        <v>4</v>
      </c>
      <c r="G53" s="4" t="s">
        <v>49</v>
      </c>
      <c r="H53" s="4" t="s">
        <v>55</v>
      </c>
      <c r="I53" s="9">
        <v>1</v>
      </c>
      <c r="J53" s="6">
        <v>123</v>
      </c>
      <c r="K53" s="7">
        <v>0</v>
      </c>
      <c r="L53" s="6">
        <v>67.3</v>
      </c>
      <c r="M53" s="6">
        <f>I53*J53*(1-K53)</f>
        <v>123</v>
      </c>
      <c r="N53" s="6">
        <f>I53*L53</f>
        <v>67.3</v>
      </c>
      <c r="O53" s="6">
        <f>M53-N53</f>
        <v>55.7</v>
      </c>
      <c r="P53" s="8">
        <f>IFERROR(O53/M53,0)</f>
        <v>0.45284552845528458</v>
      </c>
      <c r="Q53" s="5">
        <f>YEAR(SalesDataTable[[#This Row],[Order Date]])</f>
        <v>2026</v>
      </c>
      <c r="R53" s="8" t="str">
        <f>"Q"&amp;ROUNDUP(MONTH(SalesDataTable[[#This Row],[Order Date]])/3,0)</f>
        <v>Q1</v>
      </c>
      <c r="S53" s="9">
        <f>MONTH(SalesDataTable[[#This Row],[Order Date]])</f>
        <v>1</v>
      </c>
      <c r="T53" s="8" t="str">
        <f>TEXT(SalesDataTable[[#This Row],[Order Date]],"mmm")</f>
        <v>Jan</v>
      </c>
    </row>
    <row r="54" spans="1:20" ht="15.75">
      <c r="A54" s="2" t="s">
        <v>104</v>
      </c>
      <c r="B54" s="3">
        <v>46034</v>
      </c>
      <c r="C54" s="4" t="s">
        <v>8</v>
      </c>
      <c r="D54" s="4" t="s">
        <v>86</v>
      </c>
      <c r="E54" s="4" t="s">
        <v>3</v>
      </c>
      <c r="F54" s="4" t="s">
        <v>16</v>
      </c>
      <c r="G54" s="4" t="s">
        <v>11</v>
      </c>
      <c r="H54" s="4" t="s">
        <v>79</v>
      </c>
      <c r="I54" s="9">
        <v>2</v>
      </c>
      <c r="J54" s="6">
        <v>72.239999999999995</v>
      </c>
      <c r="K54" s="7">
        <v>0</v>
      </c>
      <c r="L54" s="6">
        <v>32.94</v>
      </c>
      <c r="M54" s="6">
        <f>I54*J54*(1-K54)</f>
        <v>144.47999999999999</v>
      </c>
      <c r="N54" s="6">
        <f>I54*L54</f>
        <v>65.88</v>
      </c>
      <c r="O54" s="6">
        <f>M54-N54</f>
        <v>78.599999999999994</v>
      </c>
      <c r="P54" s="8">
        <f>IFERROR(O54/M54,0)</f>
        <v>0.54401993355481726</v>
      </c>
      <c r="Q54" s="5">
        <f>YEAR(SalesDataTable[[#This Row],[Order Date]])</f>
        <v>2026</v>
      </c>
      <c r="R54" s="8" t="str">
        <f>"Q"&amp;ROUNDUP(MONTH(SalesDataTable[[#This Row],[Order Date]])/3,0)</f>
        <v>Q1</v>
      </c>
      <c r="S54" s="9">
        <f>MONTH(SalesDataTable[[#This Row],[Order Date]])</f>
        <v>1</v>
      </c>
      <c r="T54" s="8" t="str">
        <f>TEXT(SalesDataTable[[#This Row],[Order Date]],"mmm")</f>
        <v>Jan</v>
      </c>
    </row>
    <row r="55" spans="1:20" ht="15.75">
      <c r="A55" s="2" t="s">
        <v>105</v>
      </c>
      <c r="B55" s="3">
        <v>46034</v>
      </c>
      <c r="C55" s="4" t="s">
        <v>14</v>
      </c>
      <c r="D55" s="4" t="s">
        <v>24</v>
      </c>
      <c r="E55" s="4" t="s">
        <v>25</v>
      </c>
      <c r="F55" s="4" t="s">
        <v>4</v>
      </c>
      <c r="G55" s="4" t="s">
        <v>11</v>
      </c>
      <c r="H55" s="4" t="s">
        <v>53</v>
      </c>
      <c r="I55" s="9">
        <v>1</v>
      </c>
      <c r="J55" s="6">
        <v>151.11000000000001</v>
      </c>
      <c r="K55" s="7">
        <v>0.15</v>
      </c>
      <c r="L55" s="6">
        <v>79.650000000000006</v>
      </c>
      <c r="M55" s="6">
        <f>I55*J55*(1-K55)</f>
        <v>128.4435</v>
      </c>
      <c r="N55" s="6">
        <f>I55*L55</f>
        <v>79.650000000000006</v>
      </c>
      <c r="O55" s="6">
        <f>M55-N55</f>
        <v>48.793499999999995</v>
      </c>
      <c r="P55" s="8">
        <f>IFERROR(O55/M55,0)</f>
        <v>0.37988298356865075</v>
      </c>
      <c r="Q55" s="5">
        <f>YEAR(SalesDataTable[[#This Row],[Order Date]])</f>
        <v>2026</v>
      </c>
      <c r="R55" s="8" t="str">
        <f>"Q"&amp;ROUNDUP(MONTH(SalesDataTable[[#This Row],[Order Date]])/3,0)</f>
        <v>Q1</v>
      </c>
      <c r="S55" s="9">
        <f>MONTH(SalesDataTable[[#This Row],[Order Date]])</f>
        <v>1</v>
      </c>
      <c r="T55" s="8" t="str">
        <f>TEXT(SalesDataTable[[#This Row],[Order Date]],"mmm")</f>
        <v>Jan</v>
      </c>
    </row>
    <row r="56" spans="1:20" ht="15.75">
      <c r="A56" s="2" t="s">
        <v>106</v>
      </c>
      <c r="B56" s="3">
        <v>46035</v>
      </c>
      <c r="C56" s="4" t="s">
        <v>27</v>
      </c>
      <c r="D56" s="4" t="s">
        <v>28</v>
      </c>
      <c r="E56" s="4" t="s">
        <v>3</v>
      </c>
      <c r="F56" s="4" t="s">
        <v>16</v>
      </c>
      <c r="G56" s="4" t="s">
        <v>11</v>
      </c>
      <c r="H56" s="4" t="s">
        <v>12</v>
      </c>
      <c r="I56" s="9">
        <v>1</v>
      </c>
      <c r="J56" s="6">
        <v>94.32</v>
      </c>
      <c r="K56" s="7">
        <v>0</v>
      </c>
      <c r="L56" s="6">
        <v>45.93</v>
      </c>
      <c r="M56" s="6">
        <f>I56*J56*(1-K56)</f>
        <v>94.32</v>
      </c>
      <c r="N56" s="6">
        <f>I56*L56</f>
        <v>45.93</v>
      </c>
      <c r="O56" s="6">
        <f>M56-N56</f>
        <v>48.389999999999993</v>
      </c>
      <c r="P56" s="8">
        <f>IFERROR(O56/M56,0)</f>
        <v>0.51304071246819338</v>
      </c>
      <c r="Q56" s="5">
        <f>YEAR(SalesDataTable[[#This Row],[Order Date]])</f>
        <v>2026</v>
      </c>
      <c r="R56" s="8" t="str">
        <f>"Q"&amp;ROUNDUP(MONTH(SalesDataTable[[#This Row],[Order Date]])/3,0)</f>
        <v>Q1</v>
      </c>
      <c r="S56" s="9">
        <f>MONTH(SalesDataTable[[#This Row],[Order Date]])</f>
        <v>1</v>
      </c>
      <c r="T56" s="8" t="str">
        <f>TEXT(SalesDataTable[[#This Row],[Order Date]],"mmm")</f>
        <v>Jan</v>
      </c>
    </row>
    <row r="57" spans="1:20" ht="15.75">
      <c r="A57" s="2" t="s">
        <v>107</v>
      </c>
      <c r="B57" s="3">
        <v>46035</v>
      </c>
      <c r="C57" s="4" t="s">
        <v>8</v>
      </c>
      <c r="D57" s="4" t="s">
        <v>69</v>
      </c>
      <c r="E57" s="4" t="s">
        <v>3</v>
      </c>
      <c r="F57" s="4" t="s">
        <v>4</v>
      </c>
      <c r="G57" s="4" t="s">
        <v>5</v>
      </c>
      <c r="H57" s="4" t="s">
        <v>29</v>
      </c>
      <c r="I57" s="9">
        <v>3</v>
      </c>
      <c r="J57" s="6">
        <v>51.52</v>
      </c>
      <c r="K57" s="7">
        <v>0</v>
      </c>
      <c r="L57" s="6">
        <v>21.92</v>
      </c>
      <c r="M57" s="6">
        <f>I57*J57*(1-K57)</f>
        <v>154.56</v>
      </c>
      <c r="N57" s="6">
        <f>I57*L57</f>
        <v>65.760000000000005</v>
      </c>
      <c r="O57" s="6">
        <f>M57-N57</f>
        <v>88.8</v>
      </c>
      <c r="P57" s="8">
        <f>IFERROR(O57/M57,0)</f>
        <v>0.57453416149068315</v>
      </c>
      <c r="Q57" s="5">
        <f>YEAR(SalesDataTable[[#This Row],[Order Date]])</f>
        <v>2026</v>
      </c>
      <c r="R57" s="8" t="str">
        <f>"Q"&amp;ROUNDUP(MONTH(SalesDataTable[[#This Row],[Order Date]])/3,0)</f>
        <v>Q1</v>
      </c>
      <c r="S57" s="9">
        <f>MONTH(SalesDataTable[[#This Row],[Order Date]])</f>
        <v>1</v>
      </c>
      <c r="T57" s="8" t="str">
        <f>TEXT(SalesDataTable[[#This Row],[Order Date]],"mmm")</f>
        <v>Jan</v>
      </c>
    </row>
    <row r="58" spans="1:20" ht="15.75">
      <c r="A58" s="2" t="s">
        <v>108</v>
      </c>
      <c r="B58" s="3">
        <v>46036</v>
      </c>
      <c r="C58" s="4" t="s">
        <v>1</v>
      </c>
      <c r="D58" s="4" t="s">
        <v>88</v>
      </c>
      <c r="E58" s="4" t="s">
        <v>3</v>
      </c>
      <c r="F58" s="4" t="s">
        <v>16</v>
      </c>
      <c r="G58" s="4" t="s">
        <v>11</v>
      </c>
      <c r="H58" s="4" t="s">
        <v>21</v>
      </c>
      <c r="I58" s="9">
        <v>2</v>
      </c>
      <c r="J58" s="6">
        <v>146.4</v>
      </c>
      <c r="K58" s="7">
        <v>0.05</v>
      </c>
      <c r="L58" s="6">
        <v>81.72</v>
      </c>
      <c r="M58" s="6">
        <f>I58*J58*(1-K58)</f>
        <v>278.16000000000003</v>
      </c>
      <c r="N58" s="6">
        <f>I58*L58</f>
        <v>163.44</v>
      </c>
      <c r="O58" s="6">
        <f>M58-N58</f>
        <v>114.72000000000003</v>
      </c>
      <c r="P58" s="8">
        <f>IFERROR(O58/M58,0)</f>
        <v>0.4124245038826575</v>
      </c>
      <c r="Q58" s="5">
        <f>YEAR(SalesDataTable[[#This Row],[Order Date]])</f>
        <v>2026</v>
      </c>
      <c r="R58" s="8" t="str">
        <f>"Q"&amp;ROUNDUP(MONTH(SalesDataTable[[#This Row],[Order Date]])/3,0)</f>
        <v>Q1</v>
      </c>
      <c r="S58" s="9">
        <f>MONTH(SalesDataTable[[#This Row],[Order Date]])</f>
        <v>1</v>
      </c>
      <c r="T58" s="8" t="str">
        <f>TEXT(SalesDataTable[[#This Row],[Order Date]],"mmm")</f>
        <v>Jan</v>
      </c>
    </row>
    <row r="59" spans="1:20" ht="15.75">
      <c r="A59" s="2" t="s">
        <v>109</v>
      </c>
      <c r="B59" s="3">
        <v>46036</v>
      </c>
      <c r="C59" s="4" t="s">
        <v>1</v>
      </c>
      <c r="D59" s="4" t="s">
        <v>2</v>
      </c>
      <c r="E59" s="4" t="s">
        <v>10</v>
      </c>
      <c r="F59" s="4" t="s">
        <v>20</v>
      </c>
      <c r="G59" s="4" t="s">
        <v>17</v>
      </c>
      <c r="H59" s="4" t="s">
        <v>46</v>
      </c>
      <c r="I59" s="9">
        <v>3</v>
      </c>
      <c r="J59" s="6">
        <v>47.32</v>
      </c>
      <c r="K59" s="7">
        <v>0.1</v>
      </c>
      <c r="L59" s="6">
        <v>18.420000000000002</v>
      </c>
      <c r="M59" s="6">
        <f>I59*J59*(1-K59)</f>
        <v>127.76400000000001</v>
      </c>
      <c r="N59" s="6">
        <f>I59*L59</f>
        <v>55.260000000000005</v>
      </c>
      <c r="O59" s="6">
        <f>M59-N59</f>
        <v>72.504000000000005</v>
      </c>
      <c r="P59" s="8">
        <f>IFERROR(O59/M59,0)</f>
        <v>0.56748379825302897</v>
      </c>
      <c r="Q59" s="5">
        <f>YEAR(SalesDataTable[[#This Row],[Order Date]])</f>
        <v>2026</v>
      </c>
      <c r="R59" s="8" t="str">
        <f>"Q"&amp;ROUNDUP(MONTH(SalesDataTable[[#This Row],[Order Date]])/3,0)</f>
        <v>Q1</v>
      </c>
      <c r="S59" s="9">
        <f>MONTH(SalesDataTable[[#This Row],[Order Date]])</f>
        <v>1</v>
      </c>
      <c r="T59" s="8" t="str">
        <f>TEXT(SalesDataTable[[#This Row],[Order Date]],"mmm")</f>
        <v>Jan</v>
      </c>
    </row>
    <row r="60" spans="1:20" ht="15.75">
      <c r="A60" s="2" t="s">
        <v>110</v>
      </c>
      <c r="B60" s="3">
        <v>46036</v>
      </c>
      <c r="C60" s="4" t="s">
        <v>27</v>
      </c>
      <c r="D60" s="4" t="s">
        <v>82</v>
      </c>
      <c r="E60" s="4" t="s">
        <v>25</v>
      </c>
      <c r="F60" s="4" t="s">
        <v>20</v>
      </c>
      <c r="G60" s="4" t="s">
        <v>49</v>
      </c>
      <c r="H60" s="4" t="s">
        <v>50</v>
      </c>
      <c r="I60" s="9">
        <v>2</v>
      </c>
      <c r="J60" s="6">
        <v>40.450000000000003</v>
      </c>
      <c r="K60" s="7">
        <v>0.05</v>
      </c>
      <c r="L60" s="6">
        <v>15.14</v>
      </c>
      <c r="M60" s="6">
        <f>I60*J60*(1-K60)</f>
        <v>76.855000000000004</v>
      </c>
      <c r="N60" s="6">
        <f>I60*L60</f>
        <v>30.28</v>
      </c>
      <c r="O60" s="6">
        <f>M60-N60</f>
        <v>46.575000000000003</v>
      </c>
      <c r="P60" s="8">
        <f>IFERROR(O60/M60,0)</f>
        <v>0.60601132001821612</v>
      </c>
      <c r="Q60" s="5">
        <f>YEAR(SalesDataTable[[#This Row],[Order Date]])</f>
        <v>2026</v>
      </c>
      <c r="R60" s="8" t="str">
        <f>"Q"&amp;ROUNDUP(MONTH(SalesDataTable[[#This Row],[Order Date]])/3,0)</f>
        <v>Q1</v>
      </c>
      <c r="S60" s="9">
        <f>MONTH(SalesDataTable[[#This Row],[Order Date]])</f>
        <v>1</v>
      </c>
      <c r="T60" s="8" t="str">
        <f>TEXT(SalesDataTable[[#This Row],[Order Date]],"mmm")</f>
        <v>Jan</v>
      </c>
    </row>
    <row r="61" spans="1:20" ht="15.75">
      <c r="A61" s="2" t="s">
        <v>111</v>
      </c>
      <c r="B61" s="3">
        <v>46036</v>
      </c>
      <c r="C61" s="4" t="s">
        <v>1</v>
      </c>
      <c r="D61" s="4" t="s">
        <v>2</v>
      </c>
      <c r="E61" s="4" t="s">
        <v>3</v>
      </c>
      <c r="F61" s="4" t="s">
        <v>4</v>
      </c>
      <c r="G61" s="4" t="s">
        <v>17</v>
      </c>
      <c r="H61" s="4" t="s">
        <v>46</v>
      </c>
      <c r="I61" s="9">
        <v>2</v>
      </c>
      <c r="J61" s="6">
        <v>47.05</v>
      </c>
      <c r="K61" s="7">
        <v>0.1</v>
      </c>
      <c r="L61" s="6">
        <v>18.8</v>
      </c>
      <c r="M61" s="6">
        <f>I61*J61*(1-K61)</f>
        <v>84.69</v>
      </c>
      <c r="N61" s="6">
        <f>I61*L61</f>
        <v>37.6</v>
      </c>
      <c r="O61" s="6">
        <f>M61-N61</f>
        <v>47.089999999999996</v>
      </c>
      <c r="P61" s="8">
        <f>IFERROR(O61/M61,0)</f>
        <v>0.55602786633604906</v>
      </c>
      <c r="Q61" s="5">
        <f>YEAR(SalesDataTable[[#This Row],[Order Date]])</f>
        <v>2026</v>
      </c>
      <c r="R61" s="8" t="str">
        <f>"Q"&amp;ROUNDUP(MONTH(SalesDataTable[[#This Row],[Order Date]])/3,0)</f>
        <v>Q1</v>
      </c>
      <c r="S61" s="9">
        <f>MONTH(SalesDataTable[[#This Row],[Order Date]])</f>
        <v>1</v>
      </c>
      <c r="T61" s="8" t="str">
        <f>TEXT(SalesDataTable[[#This Row],[Order Date]],"mmm")</f>
        <v>Jan</v>
      </c>
    </row>
    <row r="62" spans="1:20" ht="15.75">
      <c r="A62" s="2" t="s">
        <v>112</v>
      </c>
      <c r="B62" s="3">
        <v>46037</v>
      </c>
      <c r="C62" s="4" t="s">
        <v>27</v>
      </c>
      <c r="D62" s="4" t="s">
        <v>48</v>
      </c>
      <c r="E62" s="4" t="s">
        <v>25</v>
      </c>
      <c r="F62" s="4" t="s">
        <v>20</v>
      </c>
      <c r="G62" s="4" t="s">
        <v>49</v>
      </c>
      <c r="H62" s="4" t="s">
        <v>55</v>
      </c>
      <c r="I62" s="9">
        <v>3</v>
      </c>
      <c r="J62" s="6">
        <v>123.14</v>
      </c>
      <c r="K62" s="7">
        <v>0.05</v>
      </c>
      <c r="L62" s="6">
        <v>70.67</v>
      </c>
      <c r="M62" s="6">
        <f>I62*J62*(1-K62)</f>
        <v>350.94900000000001</v>
      </c>
      <c r="N62" s="6">
        <f>I62*L62</f>
        <v>212.01</v>
      </c>
      <c r="O62" s="6">
        <f>M62-N62</f>
        <v>138.93900000000002</v>
      </c>
      <c r="P62" s="8">
        <f>IFERROR(O62/M62,0)</f>
        <v>0.39589513006163296</v>
      </c>
      <c r="Q62" s="5">
        <f>YEAR(SalesDataTable[[#This Row],[Order Date]])</f>
        <v>2026</v>
      </c>
      <c r="R62" s="8" t="str">
        <f>"Q"&amp;ROUNDUP(MONTH(SalesDataTable[[#This Row],[Order Date]])/3,0)</f>
        <v>Q1</v>
      </c>
      <c r="S62" s="9">
        <f>MONTH(SalesDataTable[[#This Row],[Order Date]])</f>
        <v>1</v>
      </c>
      <c r="T62" s="8" t="str">
        <f>TEXT(SalesDataTable[[#This Row],[Order Date]],"mmm")</f>
        <v>Jan</v>
      </c>
    </row>
    <row r="63" spans="1:20" ht="15.75">
      <c r="A63" s="2" t="s">
        <v>113</v>
      </c>
      <c r="B63" s="3">
        <v>46037</v>
      </c>
      <c r="C63" s="4" t="s">
        <v>27</v>
      </c>
      <c r="D63" s="4" t="s">
        <v>82</v>
      </c>
      <c r="E63" s="4" t="s">
        <v>3</v>
      </c>
      <c r="F63" s="4" t="s">
        <v>4</v>
      </c>
      <c r="G63" s="4" t="s">
        <v>11</v>
      </c>
      <c r="H63" s="4" t="s">
        <v>53</v>
      </c>
      <c r="I63" s="9">
        <v>2</v>
      </c>
      <c r="J63" s="6">
        <v>151.33000000000001</v>
      </c>
      <c r="K63" s="7">
        <v>0.1</v>
      </c>
      <c r="L63" s="6">
        <v>78.44</v>
      </c>
      <c r="M63" s="6">
        <f>I63*J63*(1-K63)</f>
        <v>272.39400000000001</v>
      </c>
      <c r="N63" s="6">
        <f>I63*L63</f>
        <v>156.88</v>
      </c>
      <c r="O63" s="6">
        <f>M63-N63</f>
        <v>115.51400000000001</v>
      </c>
      <c r="P63" s="8">
        <f>IFERROR(O63/M63,0)</f>
        <v>0.42406954631893512</v>
      </c>
      <c r="Q63" s="5">
        <f>YEAR(SalesDataTable[[#This Row],[Order Date]])</f>
        <v>2026</v>
      </c>
      <c r="R63" s="8" t="str">
        <f>"Q"&amp;ROUNDUP(MONTH(SalesDataTable[[#This Row],[Order Date]])/3,0)</f>
        <v>Q1</v>
      </c>
      <c r="S63" s="9">
        <f>MONTH(SalesDataTable[[#This Row],[Order Date]])</f>
        <v>1</v>
      </c>
      <c r="T63" s="8" t="str">
        <f>TEXT(SalesDataTable[[#This Row],[Order Date]],"mmm")</f>
        <v>Jan</v>
      </c>
    </row>
    <row r="64" spans="1:20" ht="15.75">
      <c r="A64" s="2" t="s">
        <v>114</v>
      </c>
      <c r="B64" s="3">
        <v>46037</v>
      </c>
      <c r="C64" s="4" t="s">
        <v>8</v>
      </c>
      <c r="D64" s="4" t="s">
        <v>86</v>
      </c>
      <c r="E64" s="4" t="s">
        <v>3</v>
      </c>
      <c r="F64" s="4" t="s">
        <v>4</v>
      </c>
      <c r="G64" s="4" t="s">
        <v>11</v>
      </c>
      <c r="H64" s="4" t="s">
        <v>21</v>
      </c>
      <c r="I64" s="9">
        <v>5</v>
      </c>
      <c r="J64" s="6">
        <v>144.01</v>
      </c>
      <c r="K64" s="7">
        <v>0.05</v>
      </c>
      <c r="L64" s="6">
        <v>79.64</v>
      </c>
      <c r="M64" s="6">
        <f>I64*J64*(1-K64)</f>
        <v>684.0474999999999</v>
      </c>
      <c r="N64" s="6">
        <f>I64*L64</f>
        <v>398.2</v>
      </c>
      <c r="O64" s="6">
        <f>M64-N64</f>
        <v>285.84749999999991</v>
      </c>
      <c r="P64" s="8">
        <f>IFERROR(O64/M64,0)</f>
        <v>0.41787668254032062</v>
      </c>
      <c r="Q64" s="5">
        <f>YEAR(SalesDataTable[[#This Row],[Order Date]])</f>
        <v>2026</v>
      </c>
      <c r="R64" s="8" t="str">
        <f>"Q"&amp;ROUNDUP(MONTH(SalesDataTable[[#This Row],[Order Date]])/3,0)</f>
        <v>Q1</v>
      </c>
      <c r="S64" s="9">
        <f>MONTH(SalesDataTable[[#This Row],[Order Date]])</f>
        <v>1</v>
      </c>
      <c r="T64" s="8" t="str">
        <f>TEXT(SalesDataTable[[#This Row],[Order Date]],"mmm")</f>
        <v>Jan</v>
      </c>
    </row>
    <row r="65" spans="1:20" ht="15.75">
      <c r="A65" s="2" t="s">
        <v>115</v>
      </c>
      <c r="B65" s="3">
        <v>46037</v>
      </c>
      <c r="C65" s="4" t="s">
        <v>27</v>
      </c>
      <c r="D65" s="4" t="s">
        <v>48</v>
      </c>
      <c r="E65" s="4" t="s">
        <v>3</v>
      </c>
      <c r="F65" s="4" t="s">
        <v>4</v>
      </c>
      <c r="G65" s="4" t="s">
        <v>11</v>
      </c>
      <c r="H65" s="4" t="s">
        <v>12</v>
      </c>
      <c r="I65" s="9">
        <v>3</v>
      </c>
      <c r="J65" s="6">
        <v>91.19</v>
      </c>
      <c r="K65" s="7">
        <v>0</v>
      </c>
      <c r="L65" s="6">
        <v>44.47</v>
      </c>
      <c r="M65" s="6">
        <f>I65*J65*(1-K65)</f>
        <v>273.57</v>
      </c>
      <c r="N65" s="6">
        <f>I65*L65</f>
        <v>133.41</v>
      </c>
      <c r="O65" s="6">
        <f>M65-N65</f>
        <v>140.16</v>
      </c>
      <c r="P65" s="8">
        <f>IFERROR(O65/M65,0)</f>
        <v>0.5123368790437548</v>
      </c>
      <c r="Q65" s="5">
        <f>YEAR(SalesDataTable[[#This Row],[Order Date]])</f>
        <v>2026</v>
      </c>
      <c r="R65" s="8" t="str">
        <f>"Q"&amp;ROUNDUP(MONTH(SalesDataTable[[#This Row],[Order Date]])/3,0)</f>
        <v>Q1</v>
      </c>
      <c r="S65" s="9">
        <f>MONTH(SalesDataTable[[#This Row],[Order Date]])</f>
        <v>1</v>
      </c>
      <c r="T65" s="8" t="str">
        <f>TEXT(SalesDataTable[[#This Row],[Order Date]],"mmm")</f>
        <v>Jan</v>
      </c>
    </row>
    <row r="66" spans="1:20" ht="15.75">
      <c r="A66" s="2" t="s">
        <v>116</v>
      </c>
      <c r="B66" s="3">
        <v>46037</v>
      </c>
      <c r="C66" s="4" t="s">
        <v>27</v>
      </c>
      <c r="D66" s="4" t="s">
        <v>45</v>
      </c>
      <c r="E66" s="4" t="s">
        <v>25</v>
      </c>
      <c r="F66" s="4" t="s">
        <v>16</v>
      </c>
      <c r="G66" s="4" t="s">
        <v>17</v>
      </c>
      <c r="H66" s="4" t="s">
        <v>46</v>
      </c>
      <c r="I66" s="9">
        <v>2</v>
      </c>
      <c r="J66" s="6">
        <v>45.45</v>
      </c>
      <c r="K66" s="7">
        <v>0</v>
      </c>
      <c r="L66" s="6">
        <v>18.190000000000001</v>
      </c>
      <c r="M66" s="6">
        <f>I66*J66*(1-K66)</f>
        <v>90.9</v>
      </c>
      <c r="N66" s="6">
        <f>I66*L66</f>
        <v>36.380000000000003</v>
      </c>
      <c r="O66" s="6">
        <f>M66-N66</f>
        <v>54.52</v>
      </c>
      <c r="P66" s="8">
        <f>IFERROR(O66/M66,0)</f>
        <v>0.59977997799779981</v>
      </c>
      <c r="Q66" s="5">
        <f>YEAR(SalesDataTable[[#This Row],[Order Date]])</f>
        <v>2026</v>
      </c>
      <c r="R66" s="8" t="str">
        <f>"Q"&amp;ROUNDUP(MONTH(SalesDataTable[[#This Row],[Order Date]])/3,0)</f>
        <v>Q1</v>
      </c>
      <c r="S66" s="9">
        <f>MONTH(SalesDataTable[[#This Row],[Order Date]])</f>
        <v>1</v>
      </c>
      <c r="T66" s="8" t="str">
        <f>TEXT(SalesDataTable[[#This Row],[Order Date]],"mmm")</f>
        <v>Jan</v>
      </c>
    </row>
    <row r="67" spans="1:20" ht="15.75">
      <c r="A67" s="2" t="s">
        <v>117</v>
      </c>
      <c r="B67" s="3">
        <v>46037</v>
      </c>
      <c r="C67" s="4" t="s">
        <v>8</v>
      </c>
      <c r="D67" s="4" t="s">
        <v>9</v>
      </c>
      <c r="E67" s="4" t="s">
        <v>39</v>
      </c>
      <c r="F67" s="4" t="s">
        <v>16</v>
      </c>
      <c r="G67" s="4" t="s">
        <v>49</v>
      </c>
      <c r="H67" s="4" t="s">
        <v>50</v>
      </c>
      <c r="I67" s="9">
        <v>1</v>
      </c>
      <c r="J67" s="6">
        <v>40.72</v>
      </c>
      <c r="K67" s="7">
        <v>0</v>
      </c>
      <c r="L67" s="6">
        <v>14.94</v>
      </c>
      <c r="M67" s="6">
        <f>I67*J67*(1-K67)</f>
        <v>40.72</v>
      </c>
      <c r="N67" s="6">
        <f>I67*L67</f>
        <v>14.94</v>
      </c>
      <c r="O67" s="6">
        <f>M67-N67</f>
        <v>25.78</v>
      </c>
      <c r="P67" s="8">
        <f>IFERROR(O67/M67,0)</f>
        <v>0.6331041257367388</v>
      </c>
      <c r="Q67" s="5">
        <f>YEAR(SalesDataTable[[#This Row],[Order Date]])</f>
        <v>2026</v>
      </c>
      <c r="R67" s="8" t="str">
        <f>"Q"&amp;ROUNDUP(MONTH(SalesDataTable[[#This Row],[Order Date]])/3,0)</f>
        <v>Q1</v>
      </c>
      <c r="S67" s="9">
        <f>MONTH(SalesDataTable[[#This Row],[Order Date]])</f>
        <v>1</v>
      </c>
      <c r="T67" s="8" t="str">
        <f>TEXT(SalesDataTable[[#This Row],[Order Date]],"mmm")</f>
        <v>Jan</v>
      </c>
    </row>
    <row r="68" spans="1:20" ht="15.75">
      <c r="A68" s="2" t="s">
        <v>118</v>
      </c>
      <c r="B68" s="3">
        <v>46037</v>
      </c>
      <c r="C68" s="4" t="s">
        <v>8</v>
      </c>
      <c r="D68" s="4" t="s">
        <v>69</v>
      </c>
      <c r="E68" s="4" t="s">
        <v>3</v>
      </c>
      <c r="F68" s="4" t="s">
        <v>20</v>
      </c>
      <c r="G68" s="4" t="s">
        <v>17</v>
      </c>
      <c r="H68" s="4" t="s">
        <v>18</v>
      </c>
      <c r="I68" s="9">
        <v>2</v>
      </c>
      <c r="J68" s="6">
        <v>37.090000000000003</v>
      </c>
      <c r="K68" s="7">
        <v>0</v>
      </c>
      <c r="L68" s="6">
        <v>13.29</v>
      </c>
      <c r="M68" s="6">
        <f>I68*J68*(1-K68)</f>
        <v>74.180000000000007</v>
      </c>
      <c r="N68" s="6">
        <f>I68*L68</f>
        <v>26.58</v>
      </c>
      <c r="O68" s="6">
        <f>M68-N68</f>
        <v>47.600000000000009</v>
      </c>
      <c r="P68" s="8">
        <f>IFERROR(O68/M68,0)</f>
        <v>0.64168239417632789</v>
      </c>
      <c r="Q68" s="5">
        <f>YEAR(SalesDataTable[[#This Row],[Order Date]])</f>
        <v>2026</v>
      </c>
      <c r="R68" s="8" t="str">
        <f>"Q"&amp;ROUNDUP(MONTH(SalesDataTable[[#This Row],[Order Date]])/3,0)</f>
        <v>Q1</v>
      </c>
      <c r="S68" s="9">
        <f>MONTH(SalesDataTable[[#This Row],[Order Date]])</f>
        <v>1</v>
      </c>
      <c r="T68" s="8" t="str">
        <f>TEXT(SalesDataTable[[#This Row],[Order Date]],"mmm")</f>
        <v>Jan</v>
      </c>
    </row>
    <row r="69" spans="1:20" ht="15.75">
      <c r="A69" s="2" t="s">
        <v>119</v>
      </c>
      <c r="B69" s="3">
        <v>46038</v>
      </c>
      <c r="C69" s="4" t="s">
        <v>14</v>
      </c>
      <c r="D69" s="4" t="s">
        <v>61</v>
      </c>
      <c r="E69" s="4" t="s">
        <v>3</v>
      </c>
      <c r="F69" s="4" t="s">
        <v>16</v>
      </c>
      <c r="G69" s="4" t="s">
        <v>31</v>
      </c>
      <c r="H69" s="4" t="s">
        <v>90</v>
      </c>
      <c r="I69" s="9">
        <v>1</v>
      </c>
      <c r="J69" s="6">
        <v>124.45</v>
      </c>
      <c r="K69" s="7">
        <v>0.15</v>
      </c>
      <c r="L69" s="6">
        <v>59.77</v>
      </c>
      <c r="M69" s="6">
        <f>I69*J69*(1-K69)</f>
        <v>105.7825</v>
      </c>
      <c r="N69" s="6">
        <f>I69*L69</f>
        <v>59.77</v>
      </c>
      <c r="O69" s="6">
        <f>M69-N69</f>
        <v>46.012499999999996</v>
      </c>
      <c r="P69" s="8">
        <f>IFERROR(O69/M69,0)</f>
        <v>0.43497270342447941</v>
      </c>
      <c r="Q69" s="5">
        <f>YEAR(SalesDataTable[[#This Row],[Order Date]])</f>
        <v>2026</v>
      </c>
      <c r="R69" s="8" t="str">
        <f>"Q"&amp;ROUNDUP(MONTH(SalesDataTable[[#This Row],[Order Date]])/3,0)</f>
        <v>Q1</v>
      </c>
      <c r="S69" s="9">
        <f>MONTH(SalesDataTable[[#This Row],[Order Date]])</f>
        <v>1</v>
      </c>
      <c r="T69" s="8" t="str">
        <f>TEXT(SalesDataTable[[#This Row],[Order Date]],"mmm")</f>
        <v>Jan</v>
      </c>
    </row>
    <row r="70" spans="1:20" ht="15.75">
      <c r="A70" s="2" t="s">
        <v>120</v>
      </c>
      <c r="B70" s="3">
        <v>46038</v>
      </c>
      <c r="C70" s="4" t="s">
        <v>1</v>
      </c>
      <c r="D70" s="4" t="s">
        <v>2</v>
      </c>
      <c r="E70" s="4" t="s">
        <v>25</v>
      </c>
      <c r="F70" s="4" t="s">
        <v>16</v>
      </c>
      <c r="G70" s="4" t="s">
        <v>17</v>
      </c>
      <c r="H70" s="4" t="s">
        <v>18</v>
      </c>
      <c r="I70" s="9">
        <v>1</v>
      </c>
      <c r="J70" s="6">
        <v>35.93</v>
      </c>
      <c r="K70" s="7">
        <v>0.05</v>
      </c>
      <c r="L70" s="6">
        <v>13.33</v>
      </c>
      <c r="M70" s="6">
        <f>I70*J70*(1-K70)</f>
        <v>34.133499999999998</v>
      </c>
      <c r="N70" s="6">
        <f>I70*L70</f>
        <v>13.33</v>
      </c>
      <c r="O70" s="6">
        <f>M70-N70</f>
        <v>20.8035</v>
      </c>
      <c r="P70" s="8">
        <f>IFERROR(O70/M70,0)</f>
        <v>0.60947456311248482</v>
      </c>
      <c r="Q70" s="5">
        <f>YEAR(SalesDataTable[[#This Row],[Order Date]])</f>
        <v>2026</v>
      </c>
      <c r="R70" s="8" t="str">
        <f>"Q"&amp;ROUNDUP(MONTH(SalesDataTable[[#This Row],[Order Date]])/3,0)</f>
        <v>Q1</v>
      </c>
      <c r="S70" s="9">
        <f>MONTH(SalesDataTable[[#This Row],[Order Date]])</f>
        <v>1</v>
      </c>
      <c r="T70" s="8" t="str">
        <f>TEXT(SalesDataTable[[#This Row],[Order Date]],"mmm")</f>
        <v>Jan</v>
      </c>
    </row>
    <row r="71" spans="1:20" ht="15.75">
      <c r="A71" s="2" t="s">
        <v>121</v>
      </c>
      <c r="B71" s="3">
        <v>46038</v>
      </c>
      <c r="C71" s="4" t="s">
        <v>27</v>
      </c>
      <c r="D71" s="4" t="s">
        <v>82</v>
      </c>
      <c r="E71" s="4" t="s">
        <v>3</v>
      </c>
      <c r="F71" s="4" t="s">
        <v>4</v>
      </c>
      <c r="G71" s="4" t="s">
        <v>31</v>
      </c>
      <c r="H71" s="4" t="s">
        <v>90</v>
      </c>
      <c r="I71" s="9">
        <v>4</v>
      </c>
      <c r="J71" s="6">
        <v>121.8</v>
      </c>
      <c r="K71" s="7">
        <v>0.05</v>
      </c>
      <c r="L71" s="6">
        <v>59.57</v>
      </c>
      <c r="M71" s="6">
        <f>I71*J71*(1-K71)</f>
        <v>462.84</v>
      </c>
      <c r="N71" s="6">
        <f>I71*L71</f>
        <v>238.28</v>
      </c>
      <c r="O71" s="6">
        <f>M71-N71</f>
        <v>224.55999999999997</v>
      </c>
      <c r="P71" s="8">
        <f>IFERROR(O71/M71,0)</f>
        <v>0.48517846339987897</v>
      </c>
      <c r="Q71" s="5">
        <f>YEAR(SalesDataTable[[#This Row],[Order Date]])</f>
        <v>2026</v>
      </c>
      <c r="R71" s="8" t="str">
        <f>"Q"&amp;ROUNDUP(MONTH(SalesDataTable[[#This Row],[Order Date]])/3,0)</f>
        <v>Q1</v>
      </c>
      <c r="S71" s="9">
        <f>MONTH(SalesDataTable[[#This Row],[Order Date]])</f>
        <v>1</v>
      </c>
      <c r="T71" s="8" t="str">
        <f>TEXT(SalesDataTable[[#This Row],[Order Date]],"mmm")</f>
        <v>Jan</v>
      </c>
    </row>
    <row r="72" spans="1:20" ht="15.75">
      <c r="A72" s="2" t="s">
        <v>122</v>
      </c>
      <c r="B72" s="3">
        <v>46038</v>
      </c>
      <c r="C72" s="4" t="s">
        <v>8</v>
      </c>
      <c r="D72" s="4" t="s">
        <v>66</v>
      </c>
      <c r="E72" s="4" t="s">
        <v>25</v>
      </c>
      <c r="F72" s="4" t="s">
        <v>4</v>
      </c>
      <c r="G72" s="4" t="s">
        <v>11</v>
      </c>
      <c r="H72" s="4" t="s">
        <v>12</v>
      </c>
      <c r="I72" s="9">
        <v>1</v>
      </c>
      <c r="J72" s="6">
        <v>92.6</v>
      </c>
      <c r="K72" s="7">
        <v>0.05</v>
      </c>
      <c r="L72" s="6">
        <v>44.15</v>
      </c>
      <c r="M72" s="6">
        <f>I72*J72*(1-K72)</f>
        <v>87.969999999999985</v>
      </c>
      <c r="N72" s="6">
        <f>I72*L72</f>
        <v>44.15</v>
      </c>
      <c r="O72" s="6">
        <f>M72-N72</f>
        <v>43.819999999999986</v>
      </c>
      <c r="P72" s="8">
        <f>IFERROR(O72/M72,0)</f>
        <v>0.4981243605774695</v>
      </c>
      <c r="Q72" s="5">
        <f>YEAR(SalesDataTable[[#This Row],[Order Date]])</f>
        <v>2026</v>
      </c>
      <c r="R72" s="8" t="str">
        <f>"Q"&amp;ROUNDUP(MONTH(SalesDataTable[[#This Row],[Order Date]])/3,0)</f>
        <v>Q1</v>
      </c>
      <c r="S72" s="9">
        <f>MONTH(SalesDataTable[[#This Row],[Order Date]])</f>
        <v>1</v>
      </c>
      <c r="T72" s="8" t="str">
        <f>TEXT(SalesDataTable[[#This Row],[Order Date]],"mmm")</f>
        <v>Jan</v>
      </c>
    </row>
    <row r="73" spans="1:20" ht="15.75">
      <c r="A73" s="2" t="s">
        <v>123</v>
      </c>
      <c r="B73" s="3">
        <v>46038</v>
      </c>
      <c r="C73" s="4" t="s">
        <v>8</v>
      </c>
      <c r="D73" s="4" t="s">
        <v>69</v>
      </c>
      <c r="E73" s="4" t="s">
        <v>10</v>
      </c>
      <c r="F73" s="4" t="s">
        <v>20</v>
      </c>
      <c r="G73" s="4" t="s">
        <v>5</v>
      </c>
      <c r="H73" s="4" t="s">
        <v>43</v>
      </c>
      <c r="I73" s="9">
        <v>10</v>
      </c>
      <c r="J73" s="6">
        <v>102.68</v>
      </c>
      <c r="K73" s="7">
        <v>0.15</v>
      </c>
      <c r="L73" s="6">
        <v>51.07</v>
      </c>
      <c r="M73" s="6">
        <f>I73*J73*(1-K73)</f>
        <v>872.78000000000009</v>
      </c>
      <c r="N73" s="6">
        <f>I73*L73</f>
        <v>510.7</v>
      </c>
      <c r="O73" s="6">
        <f>M73-N73</f>
        <v>362.0800000000001</v>
      </c>
      <c r="P73" s="8">
        <f>IFERROR(O73/M73,0)</f>
        <v>0.41485826897958256</v>
      </c>
      <c r="Q73" s="5">
        <f>YEAR(SalesDataTable[[#This Row],[Order Date]])</f>
        <v>2026</v>
      </c>
      <c r="R73" s="8" t="str">
        <f>"Q"&amp;ROUNDUP(MONTH(SalesDataTable[[#This Row],[Order Date]])/3,0)</f>
        <v>Q1</v>
      </c>
      <c r="S73" s="9">
        <f>MONTH(SalesDataTable[[#This Row],[Order Date]])</f>
        <v>1</v>
      </c>
      <c r="T73" s="8" t="str">
        <f>TEXT(SalesDataTable[[#This Row],[Order Date]],"mmm")</f>
        <v>Jan</v>
      </c>
    </row>
    <row r="74" spans="1:20" ht="15.75">
      <c r="A74" s="2" t="s">
        <v>124</v>
      </c>
      <c r="B74" s="3">
        <v>46038</v>
      </c>
      <c r="C74" s="4" t="s">
        <v>27</v>
      </c>
      <c r="D74" s="4" t="s">
        <v>82</v>
      </c>
      <c r="E74" s="4" t="s">
        <v>39</v>
      </c>
      <c r="F74" s="4" t="s">
        <v>16</v>
      </c>
      <c r="G74" s="4" t="s">
        <v>5</v>
      </c>
      <c r="H74" s="4" t="s">
        <v>35</v>
      </c>
      <c r="I74" s="9">
        <v>3</v>
      </c>
      <c r="J74" s="6">
        <v>40.92</v>
      </c>
      <c r="K74" s="7">
        <v>0.15</v>
      </c>
      <c r="L74" s="6">
        <v>16.71</v>
      </c>
      <c r="M74" s="6">
        <f>I74*J74*(1-K74)</f>
        <v>104.346</v>
      </c>
      <c r="N74" s="6">
        <f>I74*L74</f>
        <v>50.13</v>
      </c>
      <c r="O74" s="6">
        <f>M74-N74</f>
        <v>54.216000000000001</v>
      </c>
      <c r="P74" s="8">
        <f>IFERROR(O74/M74,0)</f>
        <v>0.51957909263412105</v>
      </c>
      <c r="Q74" s="5">
        <f>YEAR(SalesDataTable[[#This Row],[Order Date]])</f>
        <v>2026</v>
      </c>
      <c r="R74" s="8" t="str">
        <f>"Q"&amp;ROUNDUP(MONTH(SalesDataTable[[#This Row],[Order Date]])/3,0)</f>
        <v>Q1</v>
      </c>
      <c r="S74" s="9">
        <f>MONTH(SalesDataTable[[#This Row],[Order Date]])</f>
        <v>1</v>
      </c>
      <c r="T74" s="8" t="str">
        <f>TEXT(SalesDataTable[[#This Row],[Order Date]],"mmm")</f>
        <v>Jan</v>
      </c>
    </row>
    <row r="75" spans="1:20" ht="15.75">
      <c r="A75" s="2" t="s">
        <v>125</v>
      </c>
      <c r="B75" s="3">
        <v>46038</v>
      </c>
      <c r="C75" s="4" t="s">
        <v>14</v>
      </c>
      <c r="D75" s="4" t="s">
        <v>126</v>
      </c>
      <c r="E75" s="4" t="s">
        <v>25</v>
      </c>
      <c r="F75" s="4" t="s">
        <v>16</v>
      </c>
      <c r="G75" s="4" t="s">
        <v>5</v>
      </c>
      <c r="H75" s="4" t="s">
        <v>43</v>
      </c>
      <c r="I75" s="9">
        <v>4</v>
      </c>
      <c r="J75" s="6">
        <v>102.68</v>
      </c>
      <c r="K75" s="7">
        <v>0</v>
      </c>
      <c r="L75" s="6">
        <v>50.83</v>
      </c>
      <c r="M75" s="6">
        <f>I75*J75*(1-K75)</f>
        <v>410.72</v>
      </c>
      <c r="N75" s="6">
        <f>I75*L75</f>
        <v>203.32</v>
      </c>
      <c r="O75" s="6">
        <f>M75-N75</f>
        <v>207.40000000000003</v>
      </c>
      <c r="P75" s="8">
        <f>IFERROR(O75/M75,0)</f>
        <v>0.50496688741721862</v>
      </c>
      <c r="Q75" s="5">
        <f>YEAR(SalesDataTable[[#This Row],[Order Date]])</f>
        <v>2026</v>
      </c>
      <c r="R75" s="8" t="str">
        <f>"Q"&amp;ROUNDUP(MONTH(SalesDataTable[[#This Row],[Order Date]])/3,0)</f>
        <v>Q1</v>
      </c>
      <c r="S75" s="9">
        <f>MONTH(SalesDataTable[[#This Row],[Order Date]])</f>
        <v>1</v>
      </c>
      <c r="T75" s="8" t="str">
        <f>TEXT(SalesDataTable[[#This Row],[Order Date]],"mmm")</f>
        <v>Jan</v>
      </c>
    </row>
    <row r="76" spans="1:20" ht="15.75">
      <c r="A76" s="2" t="s">
        <v>127</v>
      </c>
      <c r="B76" s="3">
        <v>46039</v>
      </c>
      <c r="C76" s="4" t="s">
        <v>1</v>
      </c>
      <c r="D76" s="4" t="s">
        <v>52</v>
      </c>
      <c r="E76" s="4" t="s">
        <v>39</v>
      </c>
      <c r="F76" s="4" t="s">
        <v>16</v>
      </c>
      <c r="G76" s="4" t="s">
        <v>17</v>
      </c>
      <c r="H76" s="4" t="s">
        <v>83</v>
      </c>
      <c r="I76" s="9">
        <v>2</v>
      </c>
      <c r="J76" s="6">
        <v>164.38</v>
      </c>
      <c r="K76" s="7">
        <v>0.05</v>
      </c>
      <c r="L76" s="6">
        <v>85.93</v>
      </c>
      <c r="M76" s="6">
        <f>I76*J76*(1-K76)</f>
        <v>312.322</v>
      </c>
      <c r="N76" s="6">
        <f>I76*L76</f>
        <v>171.86</v>
      </c>
      <c r="O76" s="6">
        <f>M76-N76</f>
        <v>140.46199999999999</v>
      </c>
      <c r="P76" s="8">
        <f>IFERROR(O76/M76,0)</f>
        <v>0.44973456881039436</v>
      </c>
      <c r="Q76" s="5">
        <f>YEAR(SalesDataTable[[#This Row],[Order Date]])</f>
        <v>2026</v>
      </c>
      <c r="R76" s="8" t="str">
        <f>"Q"&amp;ROUNDUP(MONTH(SalesDataTable[[#This Row],[Order Date]])/3,0)</f>
        <v>Q1</v>
      </c>
      <c r="S76" s="9">
        <f>MONTH(SalesDataTable[[#This Row],[Order Date]])</f>
        <v>1</v>
      </c>
      <c r="T76" s="8" t="str">
        <f>TEXT(SalesDataTable[[#This Row],[Order Date]],"mmm")</f>
        <v>Jan</v>
      </c>
    </row>
    <row r="77" spans="1:20" ht="15.75">
      <c r="A77" s="2" t="s">
        <v>128</v>
      </c>
      <c r="B77" s="3">
        <v>46039</v>
      </c>
      <c r="C77" s="4" t="s">
        <v>1</v>
      </c>
      <c r="D77" s="4" t="s">
        <v>88</v>
      </c>
      <c r="E77" s="4" t="s">
        <v>25</v>
      </c>
      <c r="F77" s="4" t="s">
        <v>4</v>
      </c>
      <c r="G77" s="4" t="s">
        <v>5</v>
      </c>
      <c r="H77" s="4" t="s">
        <v>29</v>
      </c>
      <c r="I77" s="9">
        <v>1</v>
      </c>
      <c r="J77" s="6">
        <v>51.78</v>
      </c>
      <c r="K77" s="7">
        <v>0</v>
      </c>
      <c r="L77" s="6">
        <v>22.64</v>
      </c>
      <c r="M77" s="6">
        <f>I77*J77*(1-K77)</f>
        <v>51.78</v>
      </c>
      <c r="N77" s="6">
        <f>I77*L77</f>
        <v>22.64</v>
      </c>
      <c r="O77" s="6">
        <f>M77-N77</f>
        <v>29.14</v>
      </c>
      <c r="P77" s="8">
        <f>IFERROR(O77/M77,0)</f>
        <v>0.56276554654306687</v>
      </c>
      <c r="Q77" s="5">
        <f>YEAR(SalesDataTable[[#This Row],[Order Date]])</f>
        <v>2026</v>
      </c>
      <c r="R77" s="8" t="str">
        <f>"Q"&amp;ROUNDUP(MONTH(SalesDataTable[[#This Row],[Order Date]])/3,0)</f>
        <v>Q1</v>
      </c>
      <c r="S77" s="9">
        <f>MONTH(SalesDataTable[[#This Row],[Order Date]])</f>
        <v>1</v>
      </c>
      <c r="T77" s="8" t="str">
        <f>TEXT(SalesDataTable[[#This Row],[Order Date]],"mmm")</f>
        <v>Jan</v>
      </c>
    </row>
    <row r="78" spans="1:20" ht="15.75">
      <c r="A78" s="2" t="s">
        <v>129</v>
      </c>
      <c r="B78" s="3">
        <v>46039</v>
      </c>
      <c r="C78" s="4" t="s">
        <v>8</v>
      </c>
      <c r="D78" s="4" t="s">
        <v>66</v>
      </c>
      <c r="E78" s="4" t="s">
        <v>25</v>
      </c>
      <c r="F78" s="4" t="s">
        <v>4</v>
      </c>
      <c r="G78" s="4" t="s">
        <v>49</v>
      </c>
      <c r="H78" s="4" t="s">
        <v>74</v>
      </c>
      <c r="I78" s="9">
        <v>1</v>
      </c>
      <c r="J78" s="6">
        <v>50.52</v>
      </c>
      <c r="K78" s="7">
        <v>0.05</v>
      </c>
      <c r="L78" s="6">
        <v>22.37</v>
      </c>
      <c r="M78" s="6">
        <f>I78*J78*(1-K78)</f>
        <v>47.994</v>
      </c>
      <c r="N78" s="6">
        <f>I78*L78</f>
        <v>22.37</v>
      </c>
      <c r="O78" s="6">
        <f>M78-N78</f>
        <v>25.623999999999999</v>
      </c>
      <c r="P78" s="8">
        <f>IFERROR(O78/M78,0)</f>
        <v>0.5339000708421886</v>
      </c>
      <c r="Q78" s="5">
        <f>YEAR(SalesDataTable[[#This Row],[Order Date]])</f>
        <v>2026</v>
      </c>
      <c r="R78" s="8" t="str">
        <f>"Q"&amp;ROUNDUP(MONTH(SalesDataTable[[#This Row],[Order Date]])/3,0)</f>
        <v>Q1</v>
      </c>
      <c r="S78" s="9">
        <f>MONTH(SalesDataTable[[#This Row],[Order Date]])</f>
        <v>1</v>
      </c>
      <c r="T78" s="8" t="str">
        <f>TEXT(SalesDataTable[[#This Row],[Order Date]],"mmm")</f>
        <v>Jan</v>
      </c>
    </row>
    <row r="79" spans="1:20" ht="15.75">
      <c r="A79" s="2" t="s">
        <v>130</v>
      </c>
      <c r="B79" s="3">
        <v>46039</v>
      </c>
      <c r="C79" s="4" t="s">
        <v>8</v>
      </c>
      <c r="D79" s="4" t="s">
        <v>86</v>
      </c>
      <c r="E79" s="4" t="s">
        <v>39</v>
      </c>
      <c r="F79" s="4" t="s">
        <v>16</v>
      </c>
      <c r="G79" s="4" t="s">
        <v>31</v>
      </c>
      <c r="H79" s="4" t="s">
        <v>41</v>
      </c>
      <c r="I79" s="9">
        <v>1</v>
      </c>
      <c r="J79" s="6">
        <v>199.02</v>
      </c>
      <c r="K79" s="7">
        <v>0</v>
      </c>
      <c r="L79" s="6">
        <v>106.49</v>
      </c>
      <c r="M79" s="6">
        <f>I79*J79*(1-K79)</f>
        <v>199.02</v>
      </c>
      <c r="N79" s="6">
        <f>I79*L79</f>
        <v>106.49</v>
      </c>
      <c r="O79" s="6">
        <f>M79-N79</f>
        <v>92.530000000000015</v>
      </c>
      <c r="P79" s="8">
        <f>IFERROR(O79/M79,0)</f>
        <v>0.46492814792483173</v>
      </c>
      <c r="Q79" s="5">
        <f>YEAR(SalesDataTable[[#This Row],[Order Date]])</f>
        <v>2026</v>
      </c>
      <c r="R79" s="8" t="str">
        <f>"Q"&amp;ROUNDUP(MONTH(SalesDataTable[[#This Row],[Order Date]])/3,0)</f>
        <v>Q1</v>
      </c>
      <c r="S79" s="9">
        <f>MONTH(SalesDataTable[[#This Row],[Order Date]])</f>
        <v>1</v>
      </c>
      <c r="T79" s="8" t="str">
        <f>TEXT(SalesDataTable[[#This Row],[Order Date]],"mmm")</f>
        <v>Jan</v>
      </c>
    </row>
    <row r="80" spans="1:20" ht="15.75">
      <c r="A80" s="2" t="s">
        <v>131</v>
      </c>
      <c r="B80" s="3">
        <v>46040</v>
      </c>
      <c r="C80" s="4" t="s">
        <v>27</v>
      </c>
      <c r="D80" s="4" t="s">
        <v>48</v>
      </c>
      <c r="E80" s="4" t="s">
        <v>25</v>
      </c>
      <c r="F80" s="4" t="s">
        <v>4</v>
      </c>
      <c r="G80" s="4" t="s">
        <v>31</v>
      </c>
      <c r="H80" s="4" t="s">
        <v>64</v>
      </c>
      <c r="I80" s="9">
        <v>3</v>
      </c>
      <c r="J80" s="6">
        <v>80.27</v>
      </c>
      <c r="K80" s="7">
        <v>0.1</v>
      </c>
      <c r="L80" s="6">
        <v>39.26</v>
      </c>
      <c r="M80" s="6">
        <f>I80*J80*(1-K80)</f>
        <v>216.72900000000001</v>
      </c>
      <c r="N80" s="6">
        <f>I80*L80</f>
        <v>117.78</v>
      </c>
      <c r="O80" s="6">
        <f>M80-N80</f>
        <v>98.949000000000012</v>
      </c>
      <c r="P80" s="8">
        <f>IFERROR(O80/M80,0)</f>
        <v>0.45655634455933447</v>
      </c>
      <c r="Q80" s="5">
        <f>YEAR(SalesDataTable[[#This Row],[Order Date]])</f>
        <v>2026</v>
      </c>
      <c r="R80" s="8" t="str">
        <f>"Q"&amp;ROUNDUP(MONTH(SalesDataTable[[#This Row],[Order Date]])/3,0)</f>
        <v>Q1</v>
      </c>
      <c r="S80" s="9">
        <f>MONTH(SalesDataTable[[#This Row],[Order Date]])</f>
        <v>1</v>
      </c>
      <c r="T80" s="8" t="str">
        <f>TEXT(SalesDataTable[[#This Row],[Order Date]],"mmm")</f>
        <v>Jan</v>
      </c>
    </row>
    <row r="81" spans="1:20" ht="15.75">
      <c r="A81" s="2" t="s">
        <v>132</v>
      </c>
      <c r="B81" s="3">
        <v>46040</v>
      </c>
      <c r="C81" s="4" t="s">
        <v>8</v>
      </c>
      <c r="D81" s="4" t="s">
        <v>9</v>
      </c>
      <c r="E81" s="4" t="s">
        <v>25</v>
      </c>
      <c r="F81" s="4" t="s">
        <v>16</v>
      </c>
      <c r="G81" s="4" t="s">
        <v>31</v>
      </c>
      <c r="H81" s="4" t="s">
        <v>32</v>
      </c>
      <c r="I81" s="9">
        <v>4</v>
      </c>
      <c r="J81" s="6">
        <v>333.28</v>
      </c>
      <c r="K81" s="7">
        <v>0</v>
      </c>
      <c r="L81" s="6">
        <v>195.76</v>
      </c>
      <c r="M81" s="6">
        <f>I81*J81*(1-K81)</f>
        <v>1333.12</v>
      </c>
      <c r="N81" s="6">
        <f>I81*L81</f>
        <v>783.04</v>
      </c>
      <c r="O81" s="6">
        <f>M81-N81</f>
        <v>550.07999999999993</v>
      </c>
      <c r="P81" s="8">
        <f>IFERROR(O81/M81,0)</f>
        <v>0.41262602016322608</v>
      </c>
      <c r="Q81" s="5">
        <f>YEAR(SalesDataTable[[#This Row],[Order Date]])</f>
        <v>2026</v>
      </c>
      <c r="R81" s="8" t="str">
        <f>"Q"&amp;ROUNDUP(MONTH(SalesDataTable[[#This Row],[Order Date]])/3,0)</f>
        <v>Q1</v>
      </c>
      <c r="S81" s="9">
        <f>MONTH(SalesDataTable[[#This Row],[Order Date]])</f>
        <v>1</v>
      </c>
      <c r="T81" s="8" t="str">
        <f>TEXT(SalesDataTable[[#This Row],[Order Date]],"mmm")</f>
        <v>Jan</v>
      </c>
    </row>
    <row r="82" spans="1:20" ht="15.75">
      <c r="A82" s="2" t="s">
        <v>133</v>
      </c>
      <c r="B82" s="3">
        <v>46040</v>
      </c>
      <c r="C82" s="4" t="s">
        <v>27</v>
      </c>
      <c r="D82" s="4" t="s">
        <v>82</v>
      </c>
      <c r="E82" s="4" t="s">
        <v>39</v>
      </c>
      <c r="F82" s="4" t="s">
        <v>16</v>
      </c>
      <c r="G82" s="4" t="s">
        <v>5</v>
      </c>
      <c r="H82" s="4" t="s">
        <v>43</v>
      </c>
      <c r="I82" s="9">
        <v>1</v>
      </c>
      <c r="J82" s="6">
        <v>104.36</v>
      </c>
      <c r="K82" s="7">
        <v>0</v>
      </c>
      <c r="L82" s="6">
        <v>51.63</v>
      </c>
      <c r="M82" s="6">
        <f>I82*J82*(1-K82)</f>
        <v>104.36</v>
      </c>
      <c r="N82" s="6">
        <f>I82*L82</f>
        <v>51.63</v>
      </c>
      <c r="O82" s="6">
        <f>M82-N82</f>
        <v>52.73</v>
      </c>
      <c r="P82" s="8">
        <f>IFERROR(O82/M82,0)</f>
        <v>0.50527021847451126</v>
      </c>
      <c r="Q82" s="5">
        <f>YEAR(SalesDataTable[[#This Row],[Order Date]])</f>
        <v>2026</v>
      </c>
      <c r="R82" s="8" t="str">
        <f>"Q"&amp;ROUNDUP(MONTH(SalesDataTable[[#This Row],[Order Date]])/3,0)</f>
        <v>Q1</v>
      </c>
      <c r="S82" s="9">
        <f>MONTH(SalesDataTable[[#This Row],[Order Date]])</f>
        <v>1</v>
      </c>
      <c r="T82" s="8" t="str">
        <f>TEXT(SalesDataTable[[#This Row],[Order Date]],"mmm")</f>
        <v>Jan</v>
      </c>
    </row>
    <row r="83" spans="1:20" ht="15.75">
      <c r="A83" s="2" t="s">
        <v>134</v>
      </c>
      <c r="B83" s="3">
        <v>46040</v>
      </c>
      <c r="C83" s="4" t="s">
        <v>14</v>
      </c>
      <c r="D83" s="4" t="s">
        <v>34</v>
      </c>
      <c r="E83" s="4" t="s">
        <v>39</v>
      </c>
      <c r="F83" s="4" t="s">
        <v>16</v>
      </c>
      <c r="G83" s="4" t="s">
        <v>5</v>
      </c>
      <c r="H83" s="4" t="s">
        <v>6</v>
      </c>
      <c r="I83" s="9">
        <v>1</v>
      </c>
      <c r="J83" s="6">
        <v>83.52</v>
      </c>
      <c r="K83" s="7">
        <v>0.05</v>
      </c>
      <c r="L83" s="6">
        <v>42.97</v>
      </c>
      <c r="M83" s="6">
        <f>I83*J83*(1-K83)</f>
        <v>79.343999999999994</v>
      </c>
      <c r="N83" s="6">
        <f>I83*L83</f>
        <v>42.97</v>
      </c>
      <c r="O83" s="6">
        <f>M83-N83</f>
        <v>36.373999999999995</v>
      </c>
      <c r="P83" s="8">
        <f>IFERROR(O83/M83,0)</f>
        <v>0.45843416011292598</v>
      </c>
      <c r="Q83" s="5">
        <f>YEAR(SalesDataTable[[#This Row],[Order Date]])</f>
        <v>2026</v>
      </c>
      <c r="R83" s="8" t="str">
        <f>"Q"&amp;ROUNDUP(MONTH(SalesDataTable[[#This Row],[Order Date]])/3,0)</f>
        <v>Q1</v>
      </c>
      <c r="S83" s="9">
        <f>MONTH(SalesDataTable[[#This Row],[Order Date]])</f>
        <v>1</v>
      </c>
      <c r="T83" s="8" t="str">
        <f>TEXT(SalesDataTable[[#This Row],[Order Date]],"mmm")</f>
        <v>Jan</v>
      </c>
    </row>
    <row r="84" spans="1:20" ht="15.75">
      <c r="A84" s="2" t="s">
        <v>135</v>
      </c>
      <c r="B84" s="3">
        <v>46041</v>
      </c>
      <c r="C84" s="4" t="s">
        <v>14</v>
      </c>
      <c r="D84" s="4" t="s">
        <v>61</v>
      </c>
      <c r="E84" s="4" t="s">
        <v>3</v>
      </c>
      <c r="F84" s="4" t="s">
        <v>16</v>
      </c>
      <c r="G84" s="4" t="s">
        <v>49</v>
      </c>
      <c r="H84" s="4" t="s">
        <v>55</v>
      </c>
      <c r="I84" s="9">
        <v>2</v>
      </c>
      <c r="J84" s="6">
        <v>125.93</v>
      </c>
      <c r="K84" s="7">
        <v>0</v>
      </c>
      <c r="L84" s="6">
        <v>69.150000000000006</v>
      </c>
      <c r="M84" s="6">
        <f>I84*J84*(1-K84)</f>
        <v>251.86</v>
      </c>
      <c r="N84" s="6">
        <f>I84*L84</f>
        <v>138.30000000000001</v>
      </c>
      <c r="O84" s="6">
        <f>M84-N84</f>
        <v>113.56</v>
      </c>
      <c r="P84" s="8">
        <f>IFERROR(O84/M84,0)</f>
        <v>0.45088541253077102</v>
      </c>
      <c r="Q84" s="5">
        <f>YEAR(SalesDataTable[[#This Row],[Order Date]])</f>
        <v>2026</v>
      </c>
      <c r="R84" s="8" t="str">
        <f>"Q"&amp;ROUNDUP(MONTH(SalesDataTable[[#This Row],[Order Date]])/3,0)</f>
        <v>Q1</v>
      </c>
      <c r="S84" s="9">
        <f>MONTH(SalesDataTable[[#This Row],[Order Date]])</f>
        <v>1</v>
      </c>
      <c r="T84" s="8" t="str">
        <f>TEXT(SalesDataTable[[#This Row],[Order Date]],"mmm")</f>
        <v>Jan</v>
      </c>
    </row>
    <row r="85" spans="1:20" ht="15.75">
      <c r="A85" s="2" t="s">
        <v>136</v>
      </c>
      <c r="B85" s="3">
        <v>46041</v>
      </c>
      <c r="C85" s="4" t="s">
        <v>8</v>
      </c>
      <c r="D85" s="4" t="s">
        <v>38</v>
      </c>
      <c r="E85" s="4" t="s">
        <v>3</v>
      </c>
      <c r="F85" s="4" t="s">
        <v>20</v>
      </c>
      <c r="G85" s="4" t="s">
        <v>5</v>
      </c>
      <c r="H85" s="4" t="s">
        <v>29</v>
      </c>
      <c r="I85" s="9">
        <v>1</v>
      </c>
      <c r="J85" s="6">
        <v>49.85</v>
      </c>
      <c r="K85" s="7">
        <v>0</v>
      </c>
      <c r="L85" s="6">
        <v>23.07</v>
      </c>
      <c r="M85" s="6">
        <f>I85*J85*(1-K85)</f>
        <v>49.85</v>
      </c>
      <c r="N85" s="6">
        <f>I85*L85</f>
        <v>23.07</v>
      </c>
      <c r="O85" s="6">
        <f>M85-N85</f>
        <v>26.78</v>
      </c>
      <c r="P85" s="8">
        <f>IFERROR(O85/M85,0)</f>
        <v>0.53721163490471413</v>
      </c>
      <c r="Q85" s="5">
        <f>YEAR(SalesDataTable[[#This Row],[Order Date]])</f>
        <v>2026</v>
      </c>
      <c r="R85" s="8" t="str">
        <f>"Q"&amp;ROUNDUP(MONTH(SalesDataTable[[#This Row],[Order Date]])/3,0)</f>
        <v>Q1</v>
      </c>
      <c r="S85" s="9">
        <f>MONTH(SalesDataTable[[#This Row],[Order Date]])</f>
        <v>1</v>
      </c>
      <c r="T85" s="8" t="str">
        <f>TEXT(SalesDataTable[[#This Row],[Order Date]],"mmm")</f>
        <v>Jan</v>
      </c>
    </row>
    <row r="86" spans="1:20" ht="15.75">
      <c r="A86" s="2" t="s">
        <v>137</v>
      </c>
      <c r="B86" s="3">
        <v>46041</v>
      </c>
      <c r="C86" s="4" t="s">
        <v>8</v>
      </c>
      <c r="D86" s="4" t="s">
        <v>9</v>
      </c>
      <c r="E86" s="4" t="s">
        <v>3</v>
      </c>
      <c r="F86" s="4" t="s">
        <v>4</v>
      </c>
      <c r="G86" s="4" t="s">
        <v>17</v>
      </c>
      <c r="H86" s="4" t="s">
        <v>18</v>
      </c>
      <c r="I86" s="9">
        <v>1</v>
      </c>
      <c r="J86" s="6">
        <v>36.130000000000003</v>
      </c>
      <c r="K86" s="7">
        <v>0</v>
      </c>
      <c r="L86" s="6">
        <v>13.39</v>
      </c>
      <c r="M86" s="6">
        <f>I86*J86*(1-K86)</f>
        <v>36.130000000000003</v>
      </c>
      <c r="N86" s="6">
        <f>I86*L86</f>
        <v>13.39</v>
      </c>
      <c r="O86" s="6">
        <f>M86-N86</f>
        <v>22.740000000000002</v>
      </c>
      <c r="P86" s="8">
        <f>IFERROR(O86/M86,0)</f>
        <v>0.62939385552172711</v>
      </c>
      <c r="Q86" s="5">
        <f>YEAR(SalesDataTable[[#This Row],[Order Date]])</f>
        <v>2026</v>
      </c>
      <c r="R86" s="8" t="str">
        <f>"Q"&amp;ROUNDUP(MONTH(SalesDataTable[[#This Row],[Order Date]])/3,0)</f>
        <v>Q1</v>
      </c>
      <c r="S86" s="9">
        <f>MONTH(SalesDataTable[[#This Row],[Order Date]])</f>
        <v>1</v>
      </c>
      <c r="T86" s="8" t="str">
        <f>TEXT(SalesDataTable[[#This Row],[Order Date]],"mmm")</f>
        <v>Jan</v>
      </c>
    </row>
    <row r="87" spans="1:20" ht="15.75">
      <c r="A87" s="2" t="s">
        <v>138</v>
      </c>
      <c r="B87" s="3">
        <v>46041</v>
      </c>
      <c r="C87" s="4" t="s">
        <v>27</v>
      </c>
      <c r="D87" s="4" t="s">
        <v>82</v>
      </c>
      <c r="E87" s="4" t="s">
        <v>25</v>
      </c>
      <c r="F87" s="4" t="s">
        <v>4</v>
      </c>
      <c r="G87" s="4" t="s">
        <v>5</v>
      </c>
      <c r="H87" s="4" t="s">
        <v>43</v>
      </c>
      <c r="I87" s="9">
        <v>1</v>
      </c>
      <c r="J87" s="6">
        <v>104.83</v>
      </c>
      <c r="K87" s="7">
        <v>0.05</v>
      </c>
      <c r="L87" s="6">
        <v>51.06</v>
      </c>
      <c r="M87" s="6">
        <f>I87*J87*(1-K87)</f>
        <v>99.588499999999996</v>
      </c>
      <c r="N87" s="6">
        <f>I87*L87</f>
        <v>51.06</v>
      </c>
      <c r="O87" s="6">
        <f>M87-N87</f>
        <v>48.528499999999994</v>
      </c>
      <c r="P87" s="8">
        <f>IFERROR(O87/M87,0)</f>
        <v>0.48729019916958277</v>
      </c>
      <c r="Q87" s="5">
        <f>YEAR(SalesDataTable[[#This Row],[Order Date]])</f>
        <v>2026</v>
      </c>
      <c r="R87" s="8" t="str">
        <f>"Q"&amp;ROUNDUP(MONTH(SalesDataTable[[#This Row],[Order Date]])/3,0)</f>
        <v>Q1</v>
      </c>
      <c r="S87" s="9">
        <f>MONTH(SalesDataTable[[#This Row],[Order Date]])</f>
        <v>1</v>
      </c>
      <c r="T87" s="8" t="str">
        <f>TEXT(SalesDataTable[[#This Row],[Order Date]],"mmm")</f>
        <v>Jan</v>
      </c>
    </row>
    <row r="88" spans="1:20" ht="15.75">
      <c r="A88" s="2" t="s">
        <v>139</v>
      </c>
      <c r="B88" s="3">
        <v>46041</v>
      </c>
      <c r="C88" s="4" t="s">
        <v>1</v>
      </c>
      <c r="D88" s="4" t="s">
        <v>2</v>
      </c>
      <c r="E88" s="4" t="s">
        <v>25</v>
      </c>
      <c r="F88" s="4" t="s">
        <v>4</v>
      </c>
      <c r="G88" s="4" t="s">
        <v>17</v>
      </c>
      <c r="H88" s="4" t="s">
        <v>18</v>
      </c>
      <c r="I88" s="9">
        <v>1</v>
      </c>
      <c r="J88" s="6">
        <v>35.46</v>
      </c>
      <c r="K88" s="7">
        <v>0.05</v>
      </c>
      <c r="L88" s="6">
        <v>13.81</v>
      </c>
      <c r="M88" s="6">
        <f>I88*J88*(1-K88)</f>
        <v>33.686999999999998</v>
      </c>
      <c r="N88" s="6">
        <f>I88*L88</f>
        <v>13.81</v>
      </c>
      <c r="O88" s="6">
        <f>M88-N88</f>
        <v>19.876999999999995</v>
      </c>
      <c r="P88" s="8">
        <f>IFERROR(O88/M88,0)</f>
        <v>0.59004957401965141</v>
      </c>
      <c r="Q88" s="5">
        <f>YEAR(SalesDataTable[[#This Row],[Order Date]])</f>
        <v>2026</v>
      </c>
      <c r="R88" s="8" t="str">
        <f>"Q"&amp;ROUNDUP(MONTH(SalesDataTable[[#This Row],[Order Date]])/3,0)</f>
        <v>Q1</v>
      </c>
      <c r="S88" s="9">
        <f>MONTH(SalesDataTable[[#This Row],[Order Date]])</f>
        <v>1</v>
      </c>
      <c r="T88" s="8" t="str">
        <f>TEXT(SalesDataTable[[#This Row],[Order Date]],"mmm")</f>
        <v>Jan</v>
      </c>
    </row>
    <row r="89" spans="1:20" ht="15.75">
      <c r="A89" s="2" t="s">
        <v>140</v>
      </c>
      <c r="B89" s="3">
        <v>46042</v>
      </c>
      <c r="C89" s="4" t="s">
        <v>27</v>
      </c>
      <c r="D89" s="4" t="s">
        <v>48</v>
      </c>
      <c r="E89" s="4" t="s">
        <v>39</v>
      </c>
      <c r="F89" s="4" t="s">
        <v>4</v>
      </c>
      <c r="G89" s="4" t="s">
        <v>17</v>
      </c>
      <c r="H89" s="4" t="s">
        <v>83</v>
      </c>
      <c r="I89" s="9">
        <v>1</v>
      </c>
      <c r="J89" s="6">
        <v>165.42</v>
      </c>
      <c r="K89" s="7">
        <v>0</v>
      </c>
      <c r="L89" s="6">
        <v>85.69</v>
      </c>
      <c r="M89" s="6">
        <f>I89*J89*(1-K89)</f>
        <v>165.42</v>
      </c>
      <c r="N89" s="6">
        <f>I89*L89</f>
        <v>85.69</v>
      </c>
      <c r="O89" s="6">
        <f>M89-N89</f>
        <v>79.72999999999999</v>
      </c>
      <c r="P89" s="8">
        <f>IFERROR(O89/M89,0)</f>
        <v>0.48198524966751299</v>
      </c>
      <c r="Q89" s="5">
        <f>YEAR(SalesDataTable[[#This Row],[Order Date]])</f>
        <v>2026</v>
      </c>
      <c r="R89" s="8" t="str">
        <f>"Q"&amp;ROUNDUP(MONTH(SalesDataTable[[#This Row],[Order Date]])/3,0)</f>
        <v>Q1</v>
      </c>
      <c r="S89" s="9">
        <f>MONTH(SalesDataTable[[#This Row],[Order Date]])</f>
        <v>1</v>
      </c>
      <c r="T89" s="8" t="str">
        <f>TEXT(SalesDataTable[[#This Row],[Order Date]],"mmm")</f>
        <v>Jan</v>
      </c>
    </row>
    <row r="90" spans="1:20" ht="15.75">
      <c r="A90" s="2" t="s">
        <v>141</v>
      </c>
      <c r="B90" s="3">
        <v>46042</v>
      </c>
      <c r="C90" s="4" t="s">
        <v>14</v>
      </c>
      <c r="D90" s="4" t="s">
        <v>34</v>
      </c>
      <c r="E90" s="4" t="s">
        <v>3</v>
      </c>
      <c r="F90" s="4" t="s">
        <v>4</v>
      </c>
      <c r="G90" s="4" t="s">
        <v>31</v>
      </c>
      <c r="H90" s="4" t="s">
        <v>90</v>
      </c>
      <c r="I90" s="9">
        <v>1</v>
      </c>
      <c r="J90" s="6">
        <v>122.86</v>
      </c>
      <c r="K90" s="7">
        <v>0.05</v>
      </c>
      <c r="L90" s="6">
        <v>60.36</v>
      </c>
      <c r="M90" s="6">
        <f>I90*J90*(1-K90)</f>
        <v>116.717</v>
      </c>
      <c r="N90" s="6">
        <f>I90*L90</f>
        <v>60.36</v>
      </c>
      <c r="O90" s="6">
        <f>M90-N90</f>
        <v>56.356999999999999</v>
      </c>
      <c r="P90" s="8">
        <f>IFERROR(O90/M90,0)</f>
        <v>0.48285168398776529</v>
      </c>
      <c r="Q90" s="5">
        <f>YEAR(SalesDataTable[[#This Row],[Order Date]])</f>
        <v>2026</v>
      </c>
      <c r="R90" s="8" t="str">
        <f>"Q"&amp;ROUNDUP(MONTH(SalesDataTable[[#This Row],[Order Date]])/3,0)</f>
        <v>Q1</v>
      </c>
      <c r="S90" s="9">
        <f>MONTH(SalesDataTable[[#This Row],[Order Date]])</f>
        <v>1</v>
      </c>
      <c r="T90" s="8" t="str">
        <f>TEXT(SalesDataTable[[#This Row],[Order Date]],"mmm")</f>
        <v>Jan</v>
      </c>
    </row>
    <row r="91" spans="1:20" ht="15.75">
      <c r="A91" s="2" t="s">
        <v>142</v>
      </c>
      <c r="B91" s="3">
        <v>46042</v>
      </c>
      <c r="C91" s="4" t="s">
        <v>1</v>
      </c>
      <c r="D91" s="4" t="s">
        <v>2</v>
      </c>
      <c r="E91" s="4" t="s">
        <v>25</v>
      </c>
      <c r="F91" s="4" t="s">
        <v>4</v>
      </c>
      <c r="G91" s="4" t="s">
        <v>49</v>
      </c>
      <c r="H91" s="4" t="s">
        <v>67</v>
      </c>
      <c r="I91" s="9">
        <v>2</v>
      </c>
      <c r="J91" s="6">
        <v>35.82</v>
      </c>
      <c r="K91" s="7">
        <v>0</v>
      </c>
      <c r="L91" s="6">
        <v>14.09</v>
      </c>
      <c r="M91" s="6">
        <f>I91*J91*(1-K91)</f>
        <v>71.64</v>
      </c>
      <c r="N91" s="6">
        <f>I91*L91</f>
        <v>28.18</v>
      </c>
      <c r="O91" s="6">
        <f>M91-N91</f>
        <v>43.46</v>
      </c>
      <c r="P91" s="8">
        <f>IFERROR(O91/M91,0)</f>
        <v>0.60664433277498608</v>
      </c>
      <c r="Q91" s="5">
        <f>YEAR(SalesDataTable[[#This Row],[Order Date]])</f>
        <v>2026</v>
      </c>
      <c r="R91" s="8" t="str">
        <f>"Q"&amp;ROUNDUP(MONTH(SalesDataTable[[#This Row],[Order Date]])/3,0)</f>
        <v>Q1</v>
      </c>
      <c r="S91" s="9">
        <f>MONTH(SalesDataTable[[#This Row],[Order Date]])</f>
        <v>1</v>
      </c>
      <c r="T91" s="8" t="str">
        <f>TEXT(SalesDataTable[[#This Row],[Order Date]],"mmm")</f>
        <v>Jan</v>
      </c>
    </row>
    <row r="92" spans="1:20" ht="15.75">
      <c r="A92" s="2" t="s">
        <v>143</v>
      </c>
      <c r="B92" s="3">
        <v>46042</v>
      </c>
      <c r="C92" s="4" t="s">
        <v>1</v>
      </c>
      <c r="D92" s="4" t="s">
        <v>2</v>
      </c>
      <c r="E92" s="4" t="s">
        <v>3</v>
      </c>
      <c r="F92" s="4" t="s">
        <v>16</v>
      </c>
      <c r="G92" s="4" t="s">
        <v>31</v>
      </c>
      <c r="H92" s="4" t="s">
        <v>90</v>
      </c>
      <c r="I92" s="9">
        <v>3</v>
      </c>
      <c r="J92" s="6">
        <v>120.29</v>
      </c>
      <c r="K92" s="7">
        <v>0.1</v>
      </c>
      <c r="L92" s="6">
        <v>62.41</v>
      </c>
      <c r="M92" s="6">
        <f>I92*J92*(1-K92)</f>
        <v>324.78300000000002</v>
      </c>
      <c r="N92" s="6">
        <f>I92*L92</f>
        <v>187.23</v>
      </c>
      <c r="O92" s="6">
        <f>M92-N92</f>
        <v>137.55300000000003</v>
      </c>
      <c r="P92" s="8">
        <f>IFERROR(O92/M92,0)</f>
        <v>0.42352278290427769</v>
      </c>
      <c r="Q92" s="5">
        <f>YEAR(SalesDataTable[[#This Row],[Order Date]])</f>
        <v>2026</v>
      </c>
      <c r="R92" s="8" t="str">
        <f>"Q"&amp;ROUNDUP(MONTH(SalesDataTable[[#This Row],[Order Date]])/3,0)</f>
        <v>Q1</v>
      </c>
      <c r="S92" s="9">
        <f>MONTH(SalesDataTable[[#This Row],[Order Date]])</f>
        <v>1</v>
      </c>
      <c r="T92" s="8" t="str">
        <f>TEXT(SalesDataTable[[#This Row],[Order Date]],"mmm")</f>
        <v>Jan</v>
      </c>
    </row>
    <row r="93" spans="1:20" ht="15.75">
      <c r="A93" s="2" t="s">
        <v>144</v>
      </c>
      <c r="B93" s="3">
        <v>46042</v>
      </c>
      <c r="C93" s="4" t="s">
        <v>8</v>
      </c>
      <c r="D93" s="4" t="s">
        <v>66</v>
      </c>
      <c r="E93" s="4" t="s">
        <v>39</v>
      </c>
      <c r="F93" s="4" t="s">
        <v>4</v>
      </c>
      <c r="G93" s="4" t="s">
        <v>31</v>
      </c>
      <c r="H93" s="4" t="s">
        <v>64</v>
      </c>
      <c r="I93" s="9">
        <v>1</v>
      </c>
      <c r="J93" s="6">
        <v>80.239999999999995</v>
      </c>
      <c r="K93" s="7">
        <v>0.1</v>
      </c>
      <c r="L93" s="6">
        <v>39.950000000000003</v>
      </c>
      <c r="M93" s="6">
        <f>I93*J93*(1-K93)</f>
        <v>72.215999999999994</v>
      </c>
      <c r="N93" s="6">
        <f>I93*L93</f>
        <v>39.950000000000003</v>
      </c>
      <c r="O93" s="6">
        <f>M93-N93</f>
        <v>32.265999999999991</v>
      </c>
      <c r="P93" s="8">
        <f>IFERROR(O93/M93,0)</f>
        <v>0.44679849340866279</v>
      </c>
      <c r="Q93" s="5">
        <f>YEAR(SalesDataTable[[#This Row],[Order Date]])</f>
        <v>2026</v>
      </c>
      <c r="R93" s="8" t="str">
        <f>"Q"&amp;ROUNDUP(MONTH(SalesDataTable[[#This Row],[Order Date]])/3,0)</f>
        <v>Q1</v>
      </c>
      <c r="S93" s="9">
        <f>MONTH(SalesDataTable[[#This Row],[Order Date]])</f>
        <v>1</v>
      </c>
      <c r="T93" s="8" t="str">
        <f>TEXT(SalesDataTable[[#This Row],[Order Date]],"mmm")</f>
        <v>Jan</v>
      </c>
    </row>
    <row r="94" spans="1:20" ht="15.75">
      <c r="A94" s="2" t="s">
        <v>145</v>
      </c>
      <c r="B94" s="3">
        <v>46043</v>
      </c>
      <c r="C94" s="4" t="s">
        <v>1</v>
      </c>
      <c r="D94" s="4" t="s">
        <v>88</v>
      </c>
      <c r="E94" s="4" t="s">
        <v>25</v>
      </c>
      <c r="F94" s="4" t="s">
        <v>16</v>
      </c>
      <c r="G94" s="4" t="s">
        <v>49</v>
      </c>
      <c r="H94" s="4" t="s">
        <v>67</v>
      </c>
      <c r="I94" s="9">
        <v>2</v>
      </c>
      <c r="J94" s="6">
        <v>35.97</v>
      </c>
      <c r="K94" s="7">
        <v>0</v>
      </c>
      <c r="L94" s="6">
        <v>13.55</v>
      </c>
      <c r="M94" s="6">
        <f>I94*J94*(1-K94)</f>
        <v>71.94</v>
      </c>
      <c r="N94" s="6">
        <f>I94*L94</f>
        <v>27.1</v>
      </c>
      <c r="O94" s="6">
        <f>M94-N94</f>
        <v>44.839999999999996</v>
      </c>
      <c r="P94" s="8">
        <f>IFERROR(O94/M94,0)</f>
        <v>0.62329719210453149</v>
      </c>
      <c r="Q94" s="5">
        <f>YEAR(SalesDataTable[[#This Row],[Order Date]])</f>
        <v>2026</v>
      </c>
      <c r="R94" s="8" t="str">
        <f>"Q"&amp;ROUNDUP(MONTH(SalesDataTable[[#This Row],[Order Date]])/3,0)</f>
        <v>Q1</v>
      </c>
      <c r="S94" s="9">
        <f>MONTH(SalesDataTable[[#This Row],[Order Date]])</f>
        <v>1</v>
      </c>
      <c r="T94" s="8" t="str">
        <f>TEXT(SalesDataTable[[#This Row],[Order Date]],"mmm")</f>
        <v>Jan</v>
      </c>
    </row>
    <row r="95" spans="1:20" ht="15.75">
      <c r="A95" s="2" t="s">
        <v>146</v>
      </c>
      <c r="B95" s="3">
        <v>46043</v>
      </c>
      <c r="C95" s="4" t="s">
        <v>8</v>
      </c>
      <c r="D95" s="4" t="s">
        <v>66</v>
      </c>
      <c r="E95" s="4" t="s">
        <v>3</v>
      </c>
      <c r="F95" s="4" t="s">
        <v>16</v>
      </c>
      <c r="G95" s="4" t="s">
        <v>11</v>
      </c>
      <c r="H95" s="4" t="s">
        <v>79</v>
      </c>
      <c r="I95" s="9">
        <v>1</v>
      </c>
      <c r="J95" s="6">
        <v>72.239999999999995</v>
      </c>
      <c r="K95" s="7">
        <v>0</v>
      </c>
      <c r="L95" s="6">
        <v>33.26</v>
      </c>
      <c r="M95" s="6">
        <f>I95*J95*(1-K95)</f>
        <v>72.239999999999995</v>
      </c>
      <c r="N95" s="6">
        <f>I95*L95</f>
        <v>33.26</v>
      </c>
      <c r="O95" s="6">
        <f>M95-N95</f>
        <v>38.979999999999997</v>
      </c>
      <c r="P95" s="8">
        <f>IFERROR(O95/M95,0)</f>
        <v>0.53959025470653377</v>
      </c>
      <c r="Q95" s="5">
        <f>YEAR(SalesDataTable[[#This Row],[Order Date]])</f>
        <v>2026</v>
      </c>
      <c r="R95" s="8" t="str">
        <f>"Q"&amp;ROUNDUP(MONTH(SalesDataTable[[#This Row],[Order Date]])/3,0)</f>
        <v>Q1</v>
      </c>
      <c r="S95" s="9">
        <f>MONTH(SalesDataTable[[#This Row],[Order Date]])</f>
        <v>1</v>
      </c>
      <c r="T95" s="8" t="str">
        <f>TEXT(SalesDataTable[[#This Row],[Order Date]],"mmm")</f>
        <v>Jan</v>
      </c>
    </row>
    <row r="96" spans="1:20" ht="15.75">
      <c r="A96" s="2" t="s">
        <v>147</v>
      </c>
      <c r="B96" s="3">
        <v>46043</v>
      </c>
      <c r="C96" s="4" t="s">
        <v>1</v>
      </c>
      <c r="D96" s="4" t="s">
        <v>88</v>
      </c>
      <c r="E96" s="4" t="s">
        <v>3</v>
      </c>
      <c r="F96" s="4" t="s">
        <v>4</v>
      </c>
      <c r="G96" s="4" t="s">
        <v>11</v>
      </c>
      <c r="H96" s="4" t="s">
        <v>53</v>
      </c>
      <c r="I96" s="9">
        <v>5</v>
      </c>
      <c r="J96" s="6">
        <v>152.81</v>
      </c>
      <c r="K96" s="7">
        <v>0</v>
      </c>
      <c r="L96" s="6">
        <v>78.989999999999995</v>
      </c>
      <c r="M96" s="6">
        <f>I96*J96*(1-K96)</f>
        <v>764.05</v>
      </c>
      <c r="N96" s="6">
        <f>I96*L96</f>
        <v>394.95</v>
      </c>
      <c r="O96" s="6">
        <f>M96-N96</f>
        <v>369.09999999999997</v>
      </c>
      <c r="P96" s="8">
        <f>IFERROR(O96/M96,0)</f>
        <v>0.48308356782933054</v>
      </c>
      <c r="Q96" s="5">
        <f>YEAR(SalesDataTable[[#This Row],[Order Date]])</f>
        <v>2026</v>
      </c>
      <c r="R96" s="8" t="str">
        <f>"Q"&amp;ROUNDUP(MONTH(SalesDataTable[[#This Row],[Order Date]])/3,0)</f>
        <v>Q1</v>
      </c>
      <c r="S96" s="9">
        <f>MONTH(SalesDataTable[[#This Row],[Order Date]])</f>
        <v>1</v>
      </c>
      <c r="T96" s="8" t="str">
        <f>TEXT(SalesDataTable[[#This Row],[Order Date]],"mmm")</f>
        <v>Jan</v>
      </c>
    </row>
    <row r="97" spans="1:20" ht="15.75">
      <c r="A97" s="2" t="s">
        <v>148</v>
      </c>
      <c r="B97" s="3">
        <v>46043</v>
      </c>
      <c r="C97" s="4" t="s">
        <v>1</v>
      </c>
      <c r="D97" s="4" t="s">
        <v>88</v>
      </c>
      <c r="E97" s="4" t="s">
        <v>3</v>
      </c>
      <c r="F97" s="4" t="s">
        <v>16</v>
      </c>
      <c r="G97" s="4" t="s">
        <v>5</v>
      </c>
      <c r="H97" s="4" t="s">
        <v>6</v>
      </c>
      <c r="I97" s="9">
        <v>3</v>
      </c>
      <c r="J97" s="6">
        <v>83.34</v>
      </c>
      <c r="K97" s="7">
        <v>0</v>
      </c>
      <c r="L97" s="6">
        <v>41.44</v>
      </c>
      <c r="M97" s="6">
        <f>I97*J97*(1-K97)</f>
        <v>250.02</v>
      </c>
      <c r="N97" s="6">
        <f>I97*L97</f>
        <v>124.32</v>
      </c>
      <c r="O97" s="6">
        <f>M97-N97</f>
        <v>125.70000000000002</v>
      </c>
      <c r="P97" s="8">
        <f>IFERROR(O97/M97,0)</f>
        <v>0.50275977921766268</v>
      </c>
      <c r="Q97" s="5">
        <f>YEAR(SalesDataTable[[#This Row],[Order Date]])</f>
        <v>2026</v>
      </c>
      <c r="R97" s="8" t="str">
        <f>"Q"&amp;ROUNDUP(MONTH(SalesDataTable[[#This Row],[Order Date]])/3,0)</f>
        <v>Q1</v>
      </c>
      <c r="S97" s="9">
        <f>MONTH(SalesDataTable[[#This Row],[Order Date]])</f>
        <v>1</v>
      </c>
      <c r="T97" s="8" t="str">
        <f>TEXT(SalesDataTable[[#This Row],[Order Date]],"mmm")</f>
        <v>Jan</v>
      </c>
    </row>
    <row r="98" spans="1:20" ht="15.75">
      <c r="A98" s="2" t="s">
        <v>149</v>
      </c>
      <c r="B98" s="3">
        <v>46043</v>
      </c>
      <c r="C98" s="4" t="s">
        <v>27</v>
      </c>
      <c r="D98" s="4" t="s">
        <v>82</v>
      </c>
      <c r="E98" s="4" t="s">
        <v>3</v>
      </c>
      <c r="F98" s="4" t="s">
        <v>4</v>
      </c>
      <c r="G98" s="4" t="s">
        <v>49</v>
      </c>
      <c r="H98" s="4" t="s">
        <v>67</v>
      </c>
      <c r="I98" s="9">
        <v>1</v>
      </c>
      <c r="J98" s="6">
        <v>35.869999999999997</v>
      </c>
      <c r="K98" s="7">
        <v>0</v>
      </c>
      <c r="L98" s="6">
        <v>13.64</v>
      </c>
      <c r="M98" s="6">
        <f>I98*J98*(1-K98)</f>
        <v>35.869999999999997</v>
      </c>
      <c r="N98" s="6">
        <f>I98*L98</f>
        <v>13.64</v>
      </c>
      <c r="O98" s="6">
        <f>M98-N98</f>
        <v>22.229999999999997</v>
      </c>
      <c r="P98" s="8">
        <f>IFERROR(O98/M98,0)</f>
        <v>0.61973794257039305</v>
      </c>
      <c r="Q98" s="5">
        <f>YEAR(SalesDataTable[[#This Row],[Order Date]])</f>
        <v>2026</v>
      </c>
      <c r="R98" s="8" t="str">
        <f>"Q"&amp;ROUNDUP(MONTH(SalesDataTable[[#This Row],[Order Date]])/3,0)</f>
        <v>Q1</v>
      </c>
      <c r="S98" s="9">
        <f>MONTH(SalesDataTable[[#This Row],[Order Date]])</f>
        <v>1</v>
      </c>
      <c r="T98" s="8" t="str">
        <f>TEXT(SalesDataTable[[#This Row],[Order Date]],"mmm")</f>
        <v>Jan</v>
      </c>
    </row>
    <row r="99" spans="1:20" ht="15.75">
      <c r="A99" s="2" t="s">
        <v>150</v>
      </c>
      <c r="B99" s="3">
        <v>46044</v>
      </c>
      <c r="C99" s="4" t="s">
        <v>27</v>
      </c>
      <c r="D99" s="4" t="s">
        <v>28</v>
      </c>
      <c r="E99" s="4" t="s">
        <v>39</v>
      </c>
      <c r="F99" s="4" t="s">
        <v>16</v>
      </c>
      <c r="G99" s="4" t="s">
        <v>31</v>
      </c>
      <c r="H99" s="4" t="s">
        <v>41</v>
      </c>
      <c r="I99" s="9">
        <v>1</v>
      </c>
      <c r="J99" s="6">
        <v>199.42</v>
      </c>
      <c r="K99" s="7">
        <v>0.05</v>
      </c>
      <c r="L99" s="6">
        <v>101.82</v>
      </c>
      <c r="M99" s="6">
        <f>I99*J99*(1-K99)</f>
        <v>189.44899999999998</v>
      </c>
      <c r="N99" s="6">
        <f>I99*L99</f>
        <v>101.82</v>
      </c>
      <c r="O99" s="6">
        <f>M99-N99</f>
        <v>87.628999999999991</v>
      </c>
      <c r="P99" s="8">
        <f>IFERROR(O99/M99,0)</f>
        <v>0.46254664843836601</v>
      </c>
      <c r="Q99" s="5">
        <f>YEAR(SalesDataTable[[#This Row],[Order Date]])</f>
        <v>2026</v>
      </c>
      <c r="R99" s="8" t="str">
        <f>"Q"&amp;ROUNDUP(MONTH(SalesDataTable[[#This Row],[Order Date]])/3,0)</f>
        <v>Q1</v>
      </c>
      <c r="S99" s="9">
        <f>MONTH(SalesDataTable[[#This Row],[Order Date]])</f>
        <v>1</v>
      </c>
      <c r="T99" s="8" t="str">
        <f>TEXT(SalesDataTable[[#This Row],[Order Date]],"mmm")</f>
        <v>Jan</v>
      </c>
    </row>
    <row r="100" spans="1:20" ht="15.75">
      <c r="A100" s="2" t="s">
        <v>151</v>
      </c>
      <c r="B100" s="3">
        <v>46044</v>
      </c>
      <c r="C100" s="4" t="s">
        <v>14</v>
      </c>
      <c r="D100" s="4" t="s">
        <v>34</v>
      </c>
      <c r="E100" s="4" t="s">
        <v>3</v>
      </c>
      <c r="F100" s="4" t="s">
        <v>16</v>
      </c>
      <c r="G100" s="4" t="s">
        <v>31</v>
      </c>
      <c r="H100" s="4" t="s">
        <v>32</v>
      </c>
      <c r="I100" s="9">
        <v>3</v>
      </c>
      <c r="J100" s="6">
        <v>347.41</v>
      </c>
      <c r="K100" s="7">
        <v>0.1</v>
      </c>
      <c r="L100" s="6">
        <v>192.13</v>
      </c>
      <c r="M100" s="6">
        <f>I100*J100*(1-K100)</f>
        <v>938.00700000000006</v>
      </c>
      <c r="N100" s="6">
        <f>I100*L100</f>
        <v>576.39</v>
      </c>
      <c r="O100" s="6">
        <f>M100-N100</f>
        <v>361.61700000000008</v>
      </c>
      <c r="P100" s="8">
        <f>IFERROR(O100/M100,0)</f>
        <v>0.38551631277804971</v>
      </c>
      <c r="Q100" s="5">
        <f>YEAR(SalesDataTable[[#This Row],[Order Date]])</f>
        <v>2026</v>
      </c>
      <c r="R100" s="8" t="str">
        <f>"Q"&amp;ROUNDUP(MONTH(SalesDataTable[[#This Row],[Order Date]])/3,0)</f>
        <v>Q1</v>
      </c>
      <c r="S100" s="9">
        <f>MONTH(SalesDataTable[[#This Row],[Order Date]])</f>
        <v>1</v>
      </c>
      <c r="T100" s="8" t="str">
        <f>TEXT(SalesDataTable[[#This Row],[Order Date]],"mmm")</f>
        <v>Jan</v>
      </c>
    </row>
    <row r="101" spans="1:20" ht="15.75">
      <c r="A101" s="2" t="s">
        <v>152</v>
      </c>
      <c r="B101" s="3">
        <v>46044</v>
      </c>
      <c r="C101" s="4" t="s">
        <v>1</v>
      </c>
      <c r="D101" s="4" t="s">
        <v>52</v>
      </c>
      <c r="E101" s="4" t="s">
        <v>3</v>
      </c>
      <c r="F101" s="4" t="s">
        <v>16</v>
      </c>
      <c r="G101" s="4" t="s">
        <v>5</v>
      </c>
      <c r="H101" s="4" t="s">
        <v>35</v>
      </c>
      <c r="I101" s="9">
        <v>1</v>
      </c>
      <c r="J101" s="6">
        <v>40.28</v>
      </c>
      <c r="K101" s="7">
        <v>0</v>
      </c>
      <c r="L101" s="6">
        <v>16.79</v>
      </c>
      <c r="M101" s="6">
        <f>I101*J101*(1-K101)</f>
        <v>40.28</v>
      </c>
      <c r="N101" s="6">
        <f>I101*L101</f>
        <v>16.79</v>
      </c>
      <c r="O101" s="6">
        <f>M101-N101</f>
        <v>23.490000000000002</v>
      </c>
      <c r="P101" s="8">
        <f>IFERROR(O101/M101,0)</f>
        <v>0.58316782522343602</v>
      </c>
      <c r="Q101" s="5">
        <f>YEAR(SalesDataTable[[#This Row],[Order Date]])</f>
        <v>2026</v>
      </c>
      <c r="R101" s="8" t="str">
        <f>"Q"&amp;ROUNDUP(MONTH(SalesDataTable[[#This Row],[Order Date]])/3,0)</f>
        <v>Q1</v>
      </c>
      <c r="S101" s="9">
        <f>MONTH(SalesDataTable[[#This Row],[Order Date]])</f>
        <v>1</v>
      </c>
      <c r="T101" s="8" t="str">
        <f>TEXT(SalesDataTable[[#This Row],[Order Date]],"mmm")</f>
        <v>Jan</v>
      </c>
    </row>
    <row r="102" spans="1:20" ht="15.75">
      <c r="A102" s="2" t="s">
        <v>153</v>
      </c>
      <c r="B102" s="3">
        <v>46044</v>
      </c>
      <c r="C102" s="4" t="s">
        <v>27</v>
      </c>
      <c r="D102" s="4" t="s">
        <v>82</v>
      </c>
      <c r="E102" s="4" t="s">
        <v>3</v>
      </c>
      <c r="F102" s="4" t="s">
        <v>4</v>
      </c>
      <c r="G102" s="4" t="s">
        <v>31</v>
      </c>
      <c r="H102" s="4" t="s">
        <v>41</v>
      </c>
      <c r="I102" s="9">
        <v>3</v>
      </c>
      <c r="J102" s="6">
        <v>195.49</v>
      </c>
      <c r="K102" s="7">
        <v>0.05</v>
      </c>
      <c r="L102" s="6">
        <v>106.38</v>
      </c>
      <c r="M102" s="6">
        <f>I102*J102*(1-K102)</f>
        <v>557.14649999999995</v>
      </c>
      <c r="N102" s="6">
        <f>I102*L102</f>
        <v>319.14</v>
      </c>
      <c r="O102" s="6">
        <f>M102-N102</f>
        <v>238.00649999999996</v>
      </c>
      <c r="P102" s="8">
        <f>IFERROR(O102/M102,0)</f>
        <v>0.42718836069148775</v>
      </c>
      <c r="Q102" s="5">
        <f>YEAR(SalesDataTable[[#This Row],[Order Date]])</f>
        <v>2026</v>
      </c>
      <c r="R102" s="8" t="str">
        <f>"Q"&amp;ROUNDUP(MONTH(SalesDataTable[[#This Row],[Order Date]])/3,0)</f>
        <v>Q1</v>
      </c>
      <c r="S102" s="9">
        <f>MONTH(SalesDataTable[[#This Row],[Order Date]])</f>
        <v>1</v>
      </c>
      <c r="T102" s="8" t="str">
        <f>TEXT(SalesDataTable[[#This Row],[Order Date]],"mmm")</f>
        <v>Jan</v>
      </c>
    </row>
    <row r="103" spans="1:20" ht="15.75">
      <c r="A103" s="2" t="s">
        <v>154</v>
      </c>
      <c r="B103" s="3">
        <v>46045</v>
      </c>
      <c r="C103" s="4" t="s">
        <v>8</v>
      </c>
      <c r="D103" s="4" t="s">
        <v>66</v>
      </c>
      <c r="E103" s="4" t="s">
        <v>3</v>
      </c>
      <c r="F103" s="4" t="s">
        <v>4</v>
      </c>
      <c r="G103" s="4" t="s">
        <v>49</v>
      </c>
      <c r="H103" s="4" t="s">
        <v>67</v>
      </c>
      <c r="I103" s="9">
        <v>2</v>
      </c>
      <c r="J103" s="6">
        <v>35.75</v>
      </c>
      <c r="K103" s="7">
        <v>0</v>
      </c>
      <c r="L103" s="6">
        <v>13.94</v>
      </c>
      <c r="M103" s="6">
        <f>I103*J103*(1-K103)</f>
        <v>71.5</v>
      </c>
      <c r="N103" s="6">
        <f>I103*L103</f>
        <v>27.88</v>
      </c>
      <c r="O103" s="6">
        <f>M103-N103</f>
        <v>43.620000000000005</v>
      </c>
      <c r="P103" s="8">
        <f>IFERROR(O103/M103,0)</f>
        <v>0.61006993006993016</v>
      </c>
      <c r="Q103" s="5">
        <f>YEAR(SalesDataTable[[#This Row],[Order Date]])</f>
        <v>2026</v>
      </c>
      <c r="R103" s="8" t="str">
        <f>"Q"&amp;ROUNDUP(MONTH(SalesDataTable[[#This Row],[Order Date]])/3,0)</f>
        <v>Q1</v>
      </c>
      <c r="S103" s="9">
        <f>MONTH(SalesDataTable[[#This Row],[Order Date]])</f>
        <v>1</v>
      </c>
      <c r="T103" s="8" t="str">
        <f>TEXT(SalesDataTable[[#This Row],[Order Date]],"mmm")</f>
        <v>Jan</v>
      </c>
    </row>
    <row r="104" spans="1:20" ht="15.75">
      <c r="A104" s="2" t="s">
        <v>155</v>
      </c>
      <c r="B104" s="3">
        <v>46045</v>
      </c>
      <c r="C104" s="4" t="s">
        <v>1</v>
      </c>
      <c r="D104" s="4" t="s">
        <v>88</v>
      </c>
      <c r="E104" s="4" t="s">
        <v>3</v>
      </c>
      <c r="F104" s="4" t="s">
        <v>4</v>
      </c>
      <c r="G104" s="4" t="s">
        <v>5</v>
      </c>
      <c r="H104" s="4" t="s">
        <v>43</v>
      </c>
      <c r="I104" s="9">
        <v>1</v>
      </c>
      <c r="J104" s="6">
        <v>103.39</v>
      </c>
      <c r="K104" s="7">
        <v>0</v>
      </c>
      <c r="L104" s="6">
        <v>51.32</v>
      </c>
      <c r="M104" s="6">
        <f>I104*J104*(1-K104)</f>
        <v>103.39</v>
      </c>
      <c r="N104" s="6">
        <f>I104*L104</f>
        <v>51.32</v>
      </c>
      <c r="O104" s="6">
        <f>M104-N104</f>
        <v>52.07</v>
      </c>
      <c r="P104" s="8">
        <f>IFERROR(O104/M104,0)</f>
        <v>0.50362704323435536</v>
      </c>
      <c r="Q104" s="5">
        <f>YEAR(SalesDataTable[[#This Row],[Order Date]])</f>
        <v>2026</v>
      </c>
      <c r="R104" s="8" t="str">
        <f>"Q"&amp;ROUNDUP(MONTH(SalesDataTable[[#This Row],[Order Date]])/3,0)</f>
        <v>Q1</v>
      </c>
      <c r="S104" s="9">
        <f>MONTH(SalesDataTable[[#This Row],[Order Date]])</f>
        <v>1</v>
      </c>
      <c r="T104" s="8" t="str">
        <f>TEXT(SalesDataTable[[#This Row],[Order Date]],"mmm")</f>
        <v>Jan</v>
      </c>
    </row>
    <row r="105" spans="1:20" ht="15.75">
      <c r="A105" s="2" t="s">
        <v>156</v>
      </c>
      <c r="B105" s="3">
        <v>46045</v>
      </c>
      <c r="C105" s="4" t="s">
        <v>1</v>
      </c>
      <c r="D105" s="4" t="s">
        <v>88</v>
      </c>
      <c r="E105" s="4" t="s">
        <v>3</v>
      </c>
      <c r="F105" s="4" t="s">
        <v>16</v>
      </c>
      <c r="G105" s="4" t="s">
        <v>31</v>
      </c>
      <c r="H105" s="4" t="s">
        <v>64</v>
      </c>
      <c r="I105" s="9">
        <v>3</v>
      </c>
      <c r="J105" s="6">
        <v>81.98</v>
      </c>
      <c r="K105" s="7">
        <v>0.1</v>
      </c>
      <c r="L105" s="6">
        <v>40.229999999999997</v>
      </c>
      <c r="M105" s="6">
        <f>I105*J105*(1-K105)</f>
        <v>221.346</v>
      </c>
      <c r="N105" s="6">
        <f>I105*L105</f>
        <v>120.69</v>
      </c>
      <c r="O105" s="6">
        <f>M105-N105</f>
        <v>100.65600000000001</v>
      </c>
      <c r="P105" s="8">
        <f>IFERROR(O105/M105,0)</f>
        <v>0.45474505977067581</v>
      </c>
      <c r="Q105" s="5">
        <f>YEAR(SalesDataTable[[#This Row],[Order Date]])</f>
        <v>2026</v>
      </c>
      <c r="R105" s="8" t="str">
        <f>"Q"&amp;ROUNDUP(MONTH(SalesDataTable[[#This Row],[Order Date]])/3,0)</f>
        <v>Q1</v>
      </c>
      <c r="S105" s="9">
        <f>MONTH(SalesDataTable[[#This Row],[Order Date]])</f>
        <v>1</v>
      </c>
      <c r="T105" s="8" t="str">
        <f>TEXT(SalesDataTable[[#This Row],[Order Date]],"mmm")</f>
        <v>Jan</v>
      </c>
    </row>
    <row r="106" spans="1:20" ht="15.75">
      <c r="A106" s="2" t="s">
        <v>157</v>
      </c>
      <c r="B106" s="3">
        <v>46045</v>
      </c>
      <c r="C106" s="4" t="s">
        <v>14</v>
      </c>
      <c r="D106" s="4" t="s">
        <v>15</v>
      </c>
      <c r="E106" s="4" t="s">
        <v>10</v>
      </c>
      <c r="F106" s="4" t="s">
        <v>20</v>
      </c>
      <c r="G106" s="4" t="s">
        <v>31</v>
      </c>
      <c r="H106" s="4" t="s">
        <v>32</v>
      </c>
      <c r="I106" s="9">
        <v>10</v>
      </c>
      <c r="J106" s="6">
        <v>337.69</v>
      </c>
      <c r="K106" s="7">
        <v>0.1</v>
      </c>
      <c r="L106" s="6">
        <v>200.27</v>
      </c>
      <c r="M106" s="6">
        <f>I106*J106*(1-K106)</f>
        <v>3039.21</v>
      </c>
      <c r="N106" s="6">
        <f>I106*L106</f>
        <v>2002.7</v>
      </c>
      <c r="O106" s="6">
        <f>M106-N106</f>
        <v>1036.51</v>
      </c>
      <c r="P106" s="8">
        <f>IFERROR(O106/M106,0)</f>
        <v>0.34104586389226149</v>
      </c>
      <c r="Q106" s="5">
        <f>YEAR(SalesDataTable[[#This Row],[Order Date]])</f>
        <v>2026</v>
      </c>
      <c r="R106" s="8" t="str">
        <f>"Q"&amp;ROUNDUP(MONTH(SalesDataTable[[#This Row],[Order Date]])/3,0)</f>
        <v>Q1</v>
      </c>
      <c r="S106" s="9">
        <f>MONTH(SalesDataTable[[#This Row],[Order Date]])</f>
        <v>1</v>
      </c>
      <c r="T106" s="8" t="str">
        <f>TEXT(SalesDataTable[[#This Row],[Order Date]],"mmm")</f>
        <v>Jan</v>
      </c>
    </row>
    <row r="107" spans="1:20" ht="15.75">
      <c r="A107" s="2" t="s">
        <v>158</v>
      </c>
      <c r="B107" s="3">
        <v>46045</v>
      </c>
      <c r="C107" s="4" t="s">
        <v>27</v>
      </c>
      <c r="D107" s="4" t="s">
        <v>48</v>
      </c>
      <c r="E107" s="4" t="s">
        <v>3</v>
      </c>
      <c r="F107" s="4" t="s">
        <v>16</v>
      </c>
      <c r="G107" s="4" t="s">
        <v>31</v>
      </c>
      <c r="H107" s="4" t="s">
        <v>32</v>
      </c>
      <c r="I107" s="9">
        <v>2</v>
      </c>
      <c r="J107" s="6">
        <v>333.29</v>
      </c>
      <c r="K107" s="7">
        <v>0</v>
      </c>
      <c r="L107" s="6">
        <v>197.18</v>
      </c>
      <c r="M107" s="6">
        <f>I107*J107*(1-K107)</f>
        <v>666.58</v>
      </c>
      <c r="N107" s="6">
        <f>I107*L107</f>
        <v>394.36</v>
      </c>
      <c r="O107" s="6">
        <f>M107-N107</f>
        <v>272.22000000000003</v>
      </c>
      <c r="P107" s="8">
        <f>IFERROR(O107/M107,0)</f>
        <v>0.40838308980167426</v>
      </c>
      <c r="Q107" s="5">
        <f>YEAR(SalesDataTable[[#This Row],[Order Date]])</f>
        <v>2026</v>
      </c>
      <c r="R107" s="8" t="str">
        <f>"Q"&amp;ROUNDUP(MONTH(SalesDataTable[[#This Row],[Order Date]])/3,0)</f>
        <v>Q1</v>
      </c>
      <c r="S107" s="9">
        <f>MONTH(SalesDataTable[[#This Row],[Order Date]])</f>
        <v>1</v>
      </c>
      <c r="T107" s="8" t="str">
        <f>TEXT(SalesDataTable[[#This Row],[Order Date]],"mmm")</f>
        <v>Jan</v>
      </c>
    </row>
    <row r="108" spans="1:20" ht="15.75">
      <c r="A108" s="2" t="s">
        <v>159</v>
      </c>
      <c r="B108" s="3">
        <v>46045</v>
      </c>
      <c r="C108" s="4" t="s">
        <v>1</v>
      </c>
      <c r="D108" s="4" t="s">
        <v>88</v>
      </c>
      <c r="E108" s="4" t="s">
        <v>25</v>
      </c>
      <c r="F108" s="4" t="s">
        <v>16</v>
      </c>
      <c r="G108" s="4" t="s">
        <v>5</v>
      </c>
      <c r="H108" s="4" t="s">
        <v>6</v>
      </c>
      <c r="I108" s="9">
        <v>1</v>
      </c>
      <c r="J108" s="6">
        <v>80.11</v>
      </c>
      <c r="K108" s="7">
        <v>0.05</v>
      </c>
      <c r="L108" s="6">
        <v>43.54</v>
      </c>
      <c r="M108" s="6">
        <f>I108*J108*(1-K108)</f>
        <v>76.104500000000002</v>
      </c>
      <c r="N108" s="6">
        <f>I108*L108</f>
        <v>43.54</v>
      </c>
      <c r="O108" s="6">
        <f>M108-N108</f>
        <v>32.564500000000002</v>
      </c>
      <c r="P108" s="8">
        <f>IFERROR(O108/M108,0)</f>
        <v>0.42789191177919839</v>
      </c>
      <c r="Q108" s="5">
        <f>YEAR(SalesDataTable[[#This Row],[Order Date]])</f>
        <v>2026</v>
      </c>
      <c r="R108" s="8" t="str">
        <f>"Q"&amp;ROUNDUP(MONTH(SalesDataTable[[#This Row],[Order Date]])/3,0)</f>
        <v>Q1</v>
      </c>
      <c r="S108" s="9">
        <f>MONTH(SalesDataTable[[#This Row],[Order Date]])</f>
        <v>1</v>
      </c>
      <c r="T108" s="8" t="str">
        <f>TEXT(SalesDataTable[[#This Row],[Order Date]],"mmm")</f>
        <v>Jan</v>
      </c>
    </row>
    <row r="109" spans="1:20" ht="15.75">
      <c r="A109" s="2" t="s">
        <v>160</v>
      </c>
      <c r="B109" s="3">
        <v>46045</v>
      </c>
      <c r="C109" s="4" t="s">
        <v>27</v>
      </c>
      <c r="D109" s="4" t="s">
        <v>82</v>
      </c>
      <c r="E109" s="4" t="s">
        <v>25</v>
      </c>
      <c r="F109" s="4" t="s">
        <v>16</v>
      </c>
      <c r="G109" s="4" t="s">
        <v>31</v>
      </c>
      <c r="H109" s="4" t="s">
        <v>64</v>
      </c>
      <c r="I109" s="9">
        <v>1</v>
      </c>
      <c r="J109" s="6">
        <v>82.6</v>
      </c>
      <c r="K109" s="7">
        <v>0.05</v>
      </c>
      <c r="L109" s="6">
        <v>38.299999999999997</v>
      </c>
      <c r="M109" s="6">
        <f>I109*J109*(1-K109)</f>
        <v>78.469999999999985</v>
      </c>
      <c r="N109" s="6">
        <f>I109*L109</f>
        <v>38.299999999999997</v>
      </c>
      <c r="O109" s="6">
        <f>M109-N109</f>
        <v>40.169999999999987</v>
      </c>
      <c r="P109" s="8">
        <f>IFERROR(O109/M109,0)</f>
        <v>0.51191538167452522</v>
      </c>
      <c r="Q109" s="5">
        <f>YEAR(SalesDataTable[[#This Row],[Order Date]])</f>
        <v>2026</v>
      </c>
      <c r="R109" s="8" t="str">
        <f>"Q"&amp;ROUNDUP(MONTH(SalesDataTable[[#This Row],[Order Date]])/3,0)</f>
        <v>Q1</v>
      </c>
      <c r="S109" s="9">
        <f>MONTH(SalesDataTable[[#This Row],[Order Date]])</f>
        <v>1</v>
      </c>
      <c r="T109" s="8" t="str">
        <f>TEXT(SalesDataTable[[#This Row],[Order Date]],"mmm")</f>
        <v>Jan</v>
      </c>
    </row>
    <row r="110" spans="1:20" ht="15.75">
      <c r="A110" s="2" t="s">
        <v>161</v>
      </c>
      <c r="B110" s="3">
        <v>46046</v>
      </c>
      <c r="C110" s="4" t="s">
        <v>1</v>
      </c>
      <c r="D110" s="4" t="s">
        <v>88</v>
      </c>
      <c r="E110" s="4" t="s">
        <v>3</v>
      </c>
      <c r="F110" s="4" t="s">
        <v>4</v>
      </c>
      <c r="G110" s="4" t="s">
        <v>11</v>
      </c>
      <c r="H110" s="4" t="s">
        <v>12</v>
      </c>
      <c r="I110" s="9">
        <v>1</v>
      </c>
      <c r="J110" s="6">
        <v>94.07</v>
      </c>
      <c r="K110" s="7">
        <v>0</v>
      </c>
      <c r="L110" s="6">
        <v>46.28</v>
      </c>
      <c r="M110" s="6">
        <f>I110*J110*(1-K110)</f>
        <v>94.07</v>
      </c>
      <c r="N110" s="6">
        <f>I110*L110</f>
        <v>46.28</v>
      </c>
      <c r="O110" s="6">
        <f>M110-N110</f>
        <v>47.789999999999992</v>
      </c>
      <c r="P110" s="8">
        <f>IFERROR(O110/M110,0)</f>
        <v>0.50802593813117891</v>
      </c>
      <c r="Q110" s="5">
        <f>YEAR(SalesDataTable[[#This Row],[Order Date]])</f>
        <v>2026</v>
      </c>
      <c r="R110" s="8" t="str">
        <f>"Q"&amp;ROUNDUP(MONTH(SalesDataTable[[#This Row],[Order Date]])/3,0)</f>
        <v>Q1</v>
      </c>
      <c r="S110" s="9">
        <f>MONTH(SalesDataTable[[#This Row],[Order Date]])</f>
        <v>1</v>
      </c>
      <c r="T110" s="8" t="str">
        <f>TEXT(SalesDataTable[[#This Row],[Order Date]],"mmm")</f>
        <v>Jan</v>
      </c>
    </row>
    <row r="111" spans="1:20" ht="15.75">
      <c r="A111" s="2" t="s">
        <v>162</v>
      </c>
      <c r="B111" s="3">
        <v>46046</v>
      </c>
      <c r="C111" s="4" t="s">
        <v>1</v>
      </c>
      <c r="D111" s="4" t="s">
        <v>88</v>
      </c>
      <c r="E111" s="4" t="s">
        <v>3</v>
      </c>
      <c r="F111" s="4" t="s">
        <v>4</v>
      </c>
      <c r="G111" s="4" t="s">
        <v>17</v>
      </c>
      <c r="H111" s="4" t="s">
        <v>83</v>
      </c>
      <c r="I111" s="9">
        <v>1</v>
      </c>
      <c r="J111" s="6">
        <v>163.71</v>
      </c>
      <c r="K111" s="7">
        <v>0</v>
      </c>
      <c r="L111" s="6">
        <v>90.06</v>
      </c>
      <c r="M111" s="6">
        <f>I111*J111*(1-K111)</f>
        <v>163.71</v>
      </c>
      <c r="N111" s="6">
        <f>I111*L111</f>
        <v>90.06</v>
      </c>
      <c r="O111" s="6">
        <f>M111-N111</f>
        <v>73.650000000000006</v>
      </c>
      <c r="P111" s="8">
        <f>IFERROR(O111/M111,0)</f>
        <v>0.44988088693421296</v>
      </c>
      <c r="Q111" s="5">
        <f>YEAR(SalesDataTable[[#This Row],[Order Date]])</f>
        <v>2026</v>
      </c>
      <c r="R111" s="8" t="str">
        <f>"Q"&amp;ROUNDUP(MONTH(SalesDataTable[[#This Row],[Order Date]])/3,0)</f>
        <v>Q1</v>
      </c>
      <c r="S111" s="9">
        <f>MONTH(SalesDataTable[[#This Row],[Order Date]])</f>
        <v>1</v>
      </c>
      <c r="T111" s="8" t="str">
        <f>TEXT(SalesDataTable[[#This Row],[Order Date]],"mmm")</f>
        <v>Jan</v>
      </c>
    </row>
    <row r="112" spans="1:20" ht="15.75">
      <c r="A112" s="2" t="s">
        <v>163</v>
      </c>
      <c r="B112" s="3">
        <v>46046</v>
      </c>
      <c r="C112" s="4" t="s">
        <v>27</v>
      </c>
      <c r="D112" s="4" t="s">
        <v>48</v>
      </c>
      <c r="E112" s="4" t="s">
        <v>25</v>
      </c>
      <c r="F112" s="4" t="s">
        <v>4</v>
      </c>
      <c r="G112" s="4" t="s">
        <v>31</v>
      </c>
      <c r="H112" s="4" t="s">
        <v>41</v>
      </c>
      <c r="I112" s="9">
        <v>4</v>
      </c>
      <c r="J112" s="6">
        <v>191.43</v>
      </c>
      <c r="K112" s="7">
        <v>0</v>
      </c>
      <c r="L112" s="6">
        <v>106.82</v>
      </c>
      <c r="M112" s="6">
        <f>I112*J112*(1-K112)</f>
        <v>765.72</v>
      </c>
      <c r="N112" s="6">
        <f>I112*L112</f>
        <v>427.28</v>
      </c>
      <c r="O112" s="6">
        <f>M112-N112</f>
        <v>338.44000000000005</v>
      </c>
      <c r="P112" s="8">
        <f>IFERROR(O112/M112,0)</f>
        <v>0.441989238886277</v>
      </c>
      <c r="Q112" s="5">
        <f>YEAR(SalesDataTable[[#This Row],[Order Date]])</f>
        <v>2026</v>
      </c>
      <c r="R112" s="8" t="str">
        <f>"Q"&amp;ROUNDUP(MONTH(SalesDataTable[[#This Row],[Order Date]])/3,0)</f>
        <v>Q1</v>
      </c>
      <c r="S112" s="9">
        <f>MONTH(SalesDataTable[[#This Row],[Order Date]])</f>
        <v>1</v>
      </c>
      <c r="T112" s="8" t="str">
        <f>TEXT(SalesDataTable[[#This Row],[Order Date]],"mmm")</f>
        <v>Jan</v>
      </c>
    </row>
    <row r="113" spans="1:20" ht="15.75">
      <c r="A113" s="2" t="s">
        <v>164</v>
      </c>
      <c r="B113" s="3">
        <v>46046</v>
      </c>
      <c r="C113" s="4" t="s">
        <v>8</v>
      </c>
      <c r="D113" s="4" t="s">
        <v>66</v>
      </c>
      <c r="E113" s="4" t="s">
        <v>10</v>
      </c>
      <c r="F113" s="4" t="s">
        <v>20</v>
      </c>
      <c r="G113" s="4" t="s">
        <v>17</v>
      </c>
      <c r="H113" s="4" t="s">
        <v>46</v>
      </c>
      <c r="I113" s="9">
        <v>3</v>
      </c>
      <c r="J113" s="6">
        <v>46.94</v>
      </c>
      <c r="K113" s="7">
        <v>0.05</v>
      </c>
      <c r="L113" s="6">
        <v>18.18</v>
      </c>
      <c r="M113" s="6">
        <f>I113*J113*(1-K113)</f>
        <v>133.779</v>
      </c>
      <c r="N113" s="6">
        <f>I113*L113</f>
        <v>54.54</v>
      </c>
      <c r="O113" s="6">
        <f>M113-N113</f>
        <v>79.239000000000004</v>
      </c>
      <c r="P113" s="8">
        <f>IFERROR(O113/M113,0)</f>
        <v>0.59231269481757232</v>
      </c>
      <c r="Q113" s="5">
        <f>YEAR(SalesDataTable[[#This Row],[Order Date]])</f>
        <v>2026</v>
      </c>
      <c r="R113" s="8" t="str">
        <f>"Q"&amp;ROUNDUP(MONTH(SalesDataTable[[#This Row],[Order Date]])/3,0)</f>
        <v>Q1</v>
      </c>
      <c r="S113" s="9">
        <f>MONTH(SalesDataTable[[#This Row],[Order Date]])</f>
        <v>1</v>
      </c>
      <c r="T113" s="8" t="str">
        <f>TEXT(SalesDataTable[[#This Row],[Order Date]],"mmm")</f>
        <v>Jan</v>
      </c>
    </row>
    <row r="114" spans="1:20" ht="15.75">
      <c r="A114" s="2" t="s">
        <v>165</v>
      </c>
      <c r="B114" s="3">
        <v>46046</v>
      </c>
      <c r="C114" s="4" t="s">
        <v>27</v>
      </c>
      <c r="D114" s="4" t="s">
        <v>45</v>
      </c>
      <c r="E114" s="4" t="s">
        <v>3</v>
      </c>
      <c r="F114" s="4" t="s">
        <v>4</v>
      </c>
      <c r="G114" s="4" t="s">
        <v>11</v>
      </c>
      <c r="H114" s="4" t="s">
        <v>21</v>
      </c>
      <c r="I114" s="9">
        <v>1</v>
      </c>
      <c r="J114" s="6">
        <v>147.21</v>
      </c>
      <c r="K114" s="7">
        <v>0</v>
      </c>
      <c r="L114" s="6">
        <v>79.510000000000005</v>
      </c>
      <c r="M114" s="6">
        <f>I114*J114*(1-K114)</f>
        <v>147.21</v>
      </c>
      <c r="N114" s="6">
        <f>I114*L114</f>
        <v>79.510000000000005</v>
      </c>
      <c r="O114" s="6">
        <f>M114-N114</f>
        <v>67.7</v>
      </c>
      <c r="P114" s="8">
        <f>IFERROR(O114/M114,0)</f>
        <v>0.45988723592147274</v>
      </c>
      <c r="Q114" s="5">
        <f>YEAR(SalesDataTable[[#This Row],[Order Date]])</f>
        <v>2026</v>
      </c>
      <c r="R114" s="8" t="str">
        <f>"Q"&amp;ROUNDUP(MONTH(SalesDataTable[[#This Row],[Order Date]])/3,0)</f>
        <v>Q1</v>
      </c>
      <c r="S114" s="9">
        <f>MONTH(SalesDataTable[[#This Row],[Order Date]])</f>
        <v>1</v>
      </c>
      <c r="T114" s="8" t="str">
        <f>TEXT(SalesDataTable[[#This Row],[Order Date]],"mmm")</f>
        <v>Jan</v>
      </c>
    </row>
    <row r="115" spans="1:20" ht="15.75">
      <c r="A115" s="2" t="s">
        <v>166</v>
      </c>
      <c r="B115" s="3">
        <v>46047</v>
      </c>
      <c r="C115" s="4" t="s">
        <v>1</v>
      </c>
      <c r="D115" s="4" t="s">
        <v>2</v>
      </c>
      <c r="E115" s="4" t="s">
        <v>3</v>
      </c>
      <c r="F115" s="4" t="s">
        <v>20</v>
      </c>
      <c r="G115" s="4" t="s">
        <v>17</v>
      </c>
      <c r="H115" s="4" t="s">
        <v>18</v>
      </c>
      <c r="I115" s="9">
        <v>1</v>
      </c>
      <c r="J115" s="6">
        <v>35.729999999999997</v>
      </c>
      <c r="K115" s="7">
        <v>0</v>
      </c>
      <c r="L115" s="6">
        <v>13.57</v>
      </c>
      <c r="M115" s="6">
        <f>I115*J115*(1-K115)</f>
        <v>35.729999999999997</v>
      </c>
      <c r="N115" s="6">
        <f>I115*L115</f>
        <v>13.57</v>
      </c>
      <c r="O115" s="6">
        <f>M115-N115</f>
        <v>22.159999999999997</v>
      </c>
      <c r="P115" s="8">
        <f>IFERROR(O115/M115,0)</f>
        <v>0.62020710887209629</v>
      </c>
      <c r="Q115" s="5">
        <f>YEAR(SalesDataTable[[#This Row],[Order Date]])</f>
        <v>2026</v>
      </c>
      <c r="R115" s="8" t="str">
        <f>"Q"&amp;ROUNDUP(MONTH(SalesDataTable[[#This Row],[Order Date]])/3,0)</f>
        <v>Q1</v>
      </c>
      <c r="S115" s="9">
        <f>MONTH(SalesDataTable[[#This Row],[Order Date]])</f>
        <v>1</v>
      </c>
      <c r="T115" s="8" t="str">
        <f>TEXT(SalesDataTable[[#This Row],[Order Date]],"mmm")</f>
        <v>Jan</v>
      </c>
    </row>
    <row r="116" spans="1:20" ht="15.75">
      <c r="A116" s="2" t="s">
        <v>167</v>
      </c>
      <c r="B116" s="3">
        <v>46047</v>
      </c>
      <c r="C116" s="4" t="s">
        <v>8</v>
      </c>
      <c r="D116" s="4" t="s">
        <v>86</v>
      </c>
      <c r="E116" s="4" t="s">
        <v>3</v>
      </c>
      <c r="F116" s="4" t="s">
        <v>16</v>
      </c>
      <c r="G116" s="4" t="s">
        <v>5</v>
      </c>
      <c r="H116" s="4" t="s">
        <v>43</v>
      </c>
      <c r="I116" s="9">
        <v>2</v>
      </c>
      <c r="J116" s="6">
        <v>103.99</v>
      </c>
      <c r="K116" s="7">
        <v>0.15</v>
      </c>
      <c r="L116" s="6">
        <v>51.94</v>
      </c>
      <c r="M116" s="6">
        <f>I116*J116*(1-K116)</f>
        <v>176.78299999999999</v>
      </c>
      <c r="N116" s="6">
        <f>I116*L116</f>
        <v>103.88</v>
      </c>
      <c r="O116" s="6">
        <f>M116-N116</f>
        <v>72.902999999999992</v>
      </c>
      <c r="P116" s="8">
        <f>IFERROR(O116/M116,0)</f>
        <v>0.41238693765803269</v>
      </c>
      <c r="Q116" s="5">
        <f>YEAR(SalesDataTable[[#This Row],[Order Date]])</f>
        <v>2026</v>
      </c>
      <c r="R116" s="8" t="str">
        <f>"Q"&amp;ROUNDUP(MONTH(SalesDataTable[[#This Row],[Order Date]])/3,0)</f>
        <v>Q1</v>
      </c>
      <c r="S116" s="9">
        <f>MONTH(SalesDataTable[[#This Row],[Order Date]])</f>
        <v>1</v>
      </c>
      <c r="T116" s="8" t="str">
        <f>TEXT(SalesDataTable[[#This Row],[Order Date]],"mmm")</f>
        <v>Jan</v>
      </c>
    </row>
    <row r="117" spans="1:20" ht="15.75">
      <c r="A117" s="2" t="s">
        <v>168</v>
      </c>
      <c r="B117" s="3">
        <v>46047</v>
      </c>
      <c r="C117" s="4" t="s">
        <v>8</v>
      </c>
      <c r="D117" s="4" t="s">
        <v>69</v>
      </c>
      <c r="E117" s="4" t="s">
        <v>3</v>
      </c>
      <c r="F117" s="4" t="s">
        <v>4</v>
      </c>
      <c r="G117" s="4" t="s">
        <v>11</v>
      </c>
      <c r="H117" s="4" t="s">
        <v>79</v>
      </c>
      <c r="I117" s="9">
        <v>2</v>
      </c>
      <c r="J117" s="6">
        <v>72.739999999999995</v>
      </c>
      <c r="K117" s="7">
        <v>0</v>
      </c>
      <c r="L117" s="6">
        <v>31.96</v>
      </c>
      <c r="M117" s="6">
        <f>I117*J117*(1-K117)</f>
        <v>145.47999999999999</v>
      </c>
      <c r="N117" s="6">
        <f>I117*L117</f>
        <v>63.92</v>
      </c>
      <c r="O117" s="6">
        <f>M117-N117</f>
        <v>81.559999999999988</v>
      </c>
      <c r="P117" s="8">
        <f>IFERROR(O117/M117,0)</f>
        <v>0.56062689029419843</v>
      </c>
      <c r="Q117" s="5">
        <f>YEAR(SalesDataTable[[#This Row],[Order Date]])</f>
        <v>2026</v>
      </c>
      <c r="R117" s="8" t="str">
        <f>"Q"&amp;ROUNDUP(MONTH(SalesDataTable[[#This Row],[Order Date]])/3,0)</f>
        <v>Q1</v>
      </c>
      <c r="S117" s="9">
        <f>MONTH(SalesDataTable[[#This Row],[Order Date]])</f>
        <v>1</v>
      </c>
      <c r="T117" s="8" t="str">
        <f>TEXT(SalesDataTable[[#This Row],[Order Date]],"mmm")</f>
        <v>Jan</v>
      </c>
    </row>
    <row r="118" spans="1:20" ht="15.75">
      <c r="A118" s="2" t="s">
        <v>169</v>
      </c>
      <c r="B118" s="3">
        <v>46048</v>
      </c>
      <c r="C118" s="4" t="s">
        <v>14</v>
      </c>
      <c r="D118" s="4" t="s">
        <v>61</v>
      </c>
      <c r="E118" s="4" t="s">
        <v>25</v>
      </c>
      <c r="F118" s="4" t="s">
        <v>4</v>
      </c>
      <c r="G118" s="4" t="s">
        <v>5</v>
      </c>
      <c r="H118" s="4" t="s">
        <v>43</v>
      </c>
      <c r="I118" s="9">
        <v>1</v>
      </c>
      <c r="J118" s="6">
        <v>100.01</v>
      </c>
      <c r="K118" s="7">
        <v>0.05</v>
      </c>
      <c r="L118" s="6">
        <v>49.41</v>
      </c>
      <c r="M118" s="6">
        <f>I118*J118*(1-K118)</f>
        <v>95.009500000000003</v>
      </c>
      <c r="N118" s="6">
        <f>I118*L118</f>
        <v>49.41</v>
      </c>
      <c r="O118" s="6">
        <f>M118-N118</f>
        <v>45.599500000000006</v>
      </c>
      <c r="P118" s="8">
        <f>IFERROR(O118/M118,0)</f>
        <v>0.47994674216788852</v>
      </c>
      <c r="Q118" s="5">
        <f>YEAR(SalesDataTable[[#This Row],[Order Date]])</f>
        <v>2026</v>
      </c>
      <c r="R118" s="8" t="str">
        <f>"Q"&amp;ROUNDUP(MONTH(SalesDataTable[[#This Row],[Order Date]])/3,0)</f>
        <v>Q1</v>
      </c>
      <c r="S118" s="9">
        <f>MONTH(SalesDataTable[[#This Row],[Order Date]])</f>
        <v>1</v>
      </c>
      <c r="T118" s="8" t="str">
        <f>TEXT(SalesDataTable[[#This Row],[Order Date]],"mmm")</f>
        <v>Jan</v>
      </c>
    </row>
    <row r="119" spans="1:20" ht="15.75">
      <c r="A119" s="2" t="s">
        <v>170</v>
      </c>
      <c r="B119" s="3">
        <v>46048</v>
      </c>
      <c r="C119" s="4" t="s">
        <v>27</v>
      </c>
      <c r="D119" s="4" t="s">
        <v>45</v>
      </c>
      <c r="E119" s="4" t="s">
        <v>3</v>
      </c>
      <c r="F119" s="4" t="s">
        <v>20</v>
      </c>
      <c r="G119" s="4" t="s">
        <v>17</v>
      </c>
      <c r="H119" s="4" t="s">
        <v>46</v>
      </c>
      <c r="I119" s="9">
        <v>2</v>
      </c>
      <c r="J119" s="6">
        <v>45.73</v>
      </c>
      <c r="K119" s="7">
        <v>0</v>
      </c>
      <c r="L119" s="6">
        <v>18.11</v>
      </c>
      <c r="M119" s="6">
        <f>I119*J119*(1-K119)</f>
        <v>91.46</v>
      </c>
      <c r="N119" s="6">
        <f>I119*L119</f>
        <v>36.22</v>
      </c>
      <c r="O119" s="6">
        <f>M119-N119</f>
        <v>55.239999999999995</v>
      </c>
      <c r="P119" s="8">
        <f>IFERROR(O119/M119,0)</f>
        <v>0.60397988191559149</v>
      </c>
      <c r="Q119" s="5">
        <f>YEAR(SalesDataTable[[#This Row],[Order Date]])</f>
        <v>2026</v>
      </c>
      <c r="R119" s="8" t="str">
        <f>"Q"&amp;ROUNDUP(MONTH(SalesDataTable[[#This Row],[Order Date]])/3,0)</f>
        <v>Q1</v>
      </c>
      <c r="S119" s="9">
        <f>MONTH(SalesDataTable[[#This Row],[Order Date]])</f>
        <v>1</v>
      </c>
      <c r="T119" s="8" t="str">
        <f>TEXT(SalesDataTable[[#This Row],[Order Date]],"mmm")</f>
        <v>Jan</v>
      </c>
    </row>
    <row r="120" spans="1:20" ht="15.75">
      <c r="A120" s="2" t="s">
        <v>171</v>
      </c>
      <c r="B120" s="3">
        <v>46048</v>
      </c>
      <c r="C120" s="4" t="s">
        <v>14</v>
      </c>
      <c r="D120" s="4" t="s">
        <v>126</v>
      </c>
      <c r="E120" s="4" t="s">
        <v>3</v>
      </c>
      <c r="F120" s="4" t="s">
        <v>4</v>
      </c>
      <c r="G120" s="4" t="s">
        <v>11</v>
      </c>
      <c r="H120" s="4" t="s">
        <v>21</v>
      </c>
      <c r="I120" s="9">
        <v>2</v>
      </c>
      <c r="J120" s="6">
        <v>143.66</v>
      </c>
      <c r="K120" s="7">
        <v>0.15</v>
      </c>
      <c r="L120" s="6">
        <v>78.14</v>
      </c>
      <c r="M120" s="6">
        <f>I120*J120*(1-K120)</f>
        <v>244.22199999999998</v>
      </c>
      <c r="N120" s="6">
        <f>I120*L120</f>
        <v>156.28</v>
      </c>
      <c r="O120" s="6">
        <f>M120-N120</f>
        <v>87.941999999999979</v>
      </c>
      <c r="P120" s="8">
        <f>IFERROR(O120/M120,0)</f>
        <v>0.36009040954541355</v>
      </c>
      <c r="Q120" s="5">
        <f>YEAR(SalesDataTable[[#This Row],[Order Date]])</f>
        <v>2026</v>
      </c>
      <c r="R120" s="8" t="str">
        <f>"Q"&amp;ROUNDUP(MONTH(SalesDataTable[[#This Row],[Order Date]])/3,0)</f>
        <v>Q1</v>
      </c>
      <c r="S120" s="9">
        <f>MONTH(SalesDataTable[[#This Row],[Order Date]])</f>
        <v>1</v>
      </c>
      <c r="T120" s="8" t="str">
        <f>TEXT(SalesDataTable[[#This Row],[Order Date]],"mmm")</f>
        <v>Jan</v>
      </c>
    </row>
    <row r="121" spans="1:20" ht="15.75">
      <c r="A121" s="2" t="s">
        <v>172</v>
      </c>
      <c r="B121" s="3">
        <v>46048</v>
      </c>
      <c r="C121" s="4" t="s">
        <v>14</v>
      </c>
      <c r="D121" s="4" t="s">
        <v>61</v>
      </c>
      <c r="E121" s="4" t="s">
        <v>3</v>
      </c>
      <c r="F121" s="4" t="s">
        <v>20</v>
      </c>
      <c r="G121" s="4" t="s">
        <v>31</v>
      </c>
      <c r="H121" s="4" t="s">
        <v>90</v>
      </c>
      <c r="I121" s="9">
        <v>2</v>
      </c>
      <c r="J121" s="6">
        <v>121.88</v>
      </c>
      <c r="K121" s="7">
        <v>0.05</v>
      </c>
      <c r="L121" s="6">
        <v>62.17</v>
      </c>
      <c r="M121" s="6">
        <f>I121*J121*(1-K121)</f>
        <v>231.57199999999997</v>
      </c>
      <c r="N121" s="6">
        <f>I121*L121</f>
        <v>124.34</v>
      </c>
      <c r="O121" s="6">
        <f>M121-N121</f>
        <v>107.23199999999997</v>
      </c>
      <c r="P121" s="8">
        <f>IFERROR(O121/M121,0)</f>
        <v>0.46306116456220953</v>
      </c>
      <c r="Q121" s="5">
        <f>YEAR(SalesDataTable[[#This Row],[Order Date]])</f>
        <v>2026</v>
      </c>
      <c r="R121" s="8" t="str">
        <f>"Q"&amp;ROUNDUP(MONTH(SalesDataTable[[#This Row],[Order Date]])/3,0)</f>
        <v>Q1</v>
      </c>
      <c r="S121" s="9">
        <f>MONTH(SalesDataTable[[#This Row],[Order Date]])</f>
        <v>1</v>
      </c>
      <c r="T121" s="8" t="str">
        <f>TEXT(SalesDataTable[[#This Row],[Order Date]],"mmm")</f>
        <v>Jan</v>
      </c>
    </row>
    <row r="122" spans="1:20" ht="15.75">
      <c r="A122" s="2" t="s">
        <v>173</v>
      </c>
      <c r="B122" s="3">
        <v>46048</v>
      </c>
      <c r="C122" s="4" t="s">
        <v>1</v>
      </c>
      <c r="D122" s="4" t="s">
        <v>88</v>
      </c>
      <c r="E122" s="4" t="s">
        <v>3</v>
      </c>
      <c r="F122" s="4" t="s">
        <v>4</v>
      </c>
      <c r="G122" s="4" t="s">
        <v>49</v>
      </c>
      <c r="H122" s="4" t="s">
        <v>74</v>
      </c>
      <c r="I122" s="9">
        <v>3</v>
      </c>
      <c r="J122" s="6">
        <v>50.92</v>
      </c>
      <c r="K122" s="7">
        <v>0.05</v>
      </c>
      <c r="L122" s="6">
        <v>21.87</v>
      </c>
      <c r="M122" s="6">
        <f>I122*J122*(1-K122)</f>
        <v>145.12199999999999</v>
      </c>
      <c r="N122" s="6">
        <f>I122*L122</f>
        <v>65.61</v>
      </c>
      <c r="O122" s="6">
        <f>M122-N122</f>
        <v>79.511999999999986</v>
      </c>
      <c r="P122" s="8">
        <f>IFERROR(O122/M122,0)</f>
        <v>0.54789763095877941</v>
      </c>
      <c r="Q122" s="5">
        <f>YEAR(SalesDataTable[[#This Row],[Order Date]])</f>
        <v>2026</v>
      </c>
      <c r="R122" s="8" t="str">
        <f>"Q"&amp;ROUNDUP(MONTH(SalesDataTable[[#This Row],[Order Date]])/3,0)</f>
        <v>Q1</v>
      </c>
      <c r="S122" s="9">
        <f>MONTH(SalesDataTable[[#This Row],[Order Date]])</f>
        <v>1</v>
      </c>
      <c r="T122" s="8" t="str">
        <f>TEXT(SalesDataTable[[#This Row],[Order Date]],"mmm")</f>
        <v>Jan</v>
      </c>
    </row>
    <row r="123" spans="1:20" ht="15.75">
      <c r="A123" s="2" t="s">
        <v>174</v>
      </c>
      <c r="B123" s="3">
        <v>46049</v>
      </c>
      <c r="C123" s="4" t="s">
        <v>1</v>
      </c>
      <c r="D123" s="4" t="s">
        <v>2</v>
      </c>
      <c r="E123" s="4" t="s">
        <v>3</v>
      </c>
      <c r="F123" s="4" t="s">
        <v>4</v>
      </c>
      <c r="G123" s="4" t="s">
        <v>5</v>
      </c>
      <c r="H123" s="4" t="s">
        <v>43</v>
      </c>
      <c r="I123" s="9">
        <v>1</v>
      </c>
      <c r="J123" s="6">
        <v>103.78</v>
      </c>
      <c r="K123" s="7">
        <v>0</v>
      </c>
      <c r="L123" s="6">
        <v>49.36</v>
      </c>
      <c r="M123" s="6">
        <f>I123*J123*(1-K123)</f>
        <v>103.78</v>
      </c>
      <c r="N123" s="6">
        <f>I123*L123</f>
        <v>49.36</v>
      </c>
      <c r="O123" s="6">
        <f>M123-N123</f>
        <v>54.42</v>
      </c>
      <c r="P123" s="8">
        <f>IFERROR(O123/M123,0)</f>
        <v>0.52437849296588934</v>
      </c>
      <c r="Q123" s="5">
        <f>YEAR(SalesDataTable[[#This Row],[Order Date]])</f>
        <v>2026</v>
      </c>
      <c r="R123" s="8" t="str">
        <f>"Q"&amp;ROUNDUP(MONTH(SalesDataTable[[#This Row],[Order Date]])/3,0)</f>
        <v>Q1</v>
      </c>
      <c r="S123" s="9">
        <f>MONTH(SalesDataTable[[#This Row],[Order Date]])</f>
        <v>1</v>
      </c>
      <c r="T123" s="8" t="str">
        <f>TEXT(SalesDataTable[[#This Row],[Order Date]],"mmm")</f>
        <v>Jan</v>
      </c>
    </row>
    <row r="124" spans="1:20" ht="15.75">
      <c r="A124" s="2" t="s">
        <v>175</v>
      </c>
      <c r="B124" s="3">
        <v>46049</v>
      </c>
      <c r="C124" s="4" t="s">
        <v>8</v>
      </c>
      <c r="D124" s="4" t="s">
        <v>38</v>
      </c>
      <c r="E124" s="4" t="s">
        <v>39</v>
      </c>
      <c r="F124" s="4" t="s">
        <v>16</v>
      </c>
      <c r="G124" s="4" t="s">
        <v>11</v>
      </c>
      <c r="H124" s="4" t="s">
        <v>53</v>
      </c>
      <c r="I124" s="9">
        <v>2</v>
      </c>
      <c r="J124" s="6">
        <v>157.16999999999999</v>
      </c>
      <c r="K124" s="7">
        <v>0</v>
      </c>
      <c r="L124" s="6">
        <v>81.260000000000005</v>
      </c>
      <c r="M124" s="6">
        <f>I124*J124*(1-K124)</f>
        <v>314.33999999999997</v>
      </c>
      <c r="N124" s="6">
        <f>I124*L124</f>
        <v>162.52000000000001</v>
      </c>
      <c r="O124" s="6">
        <f>M124-N124</f>
        <v>151.81999999999996</v>
      </c>
      <c r="P124" s="8">
        <f>IFERROR(O124/M124,0)</f>
        <v>0.4829802125087484</v>
      </c>
      <c r="Q124" s="5">
        <f>YEAR(SalesDataTable[[#This Row],[Order Date]])</f>
        <v>2026</v>
      </c>
      <c r="R124" s="8" t="str">
        <f>"Q"&amp;ROUNDUP(MONTH(SalesDataTable[[#This Row],[Order Date]])/3,0)</f>
        <v>Q1</v>
      </c>
      <c r="S124" s="9">
        <f>MONTH(SalesDataTable[[#This Row],[Order Date]])</f>
        <v>1</v>
      </c>
      <c r="T124" s="8" t="str">
        <f>TEXT(SalesDataTable[[#This Row],[Order Date]],"mmm")</f>
        <v>Jan</v>
      </c>
    </row>
    <row r="125" spans="1:20" ht="15.75">
      <c r="A125" s="2" t="s">
        <v>176</v>
      </c>
      <c r="B125" s="3">
        <v>46049</v>
      </c>
      <c r="C125" s="4" t="s">
        <v>8</v>
      </c>
      <c r="D125" s="4" t="s">
        <v>69</v>
      </c>
      <c r="E125" s="4" t="s">
        <v>3</v>
      </c>
      <c r="F125" s="4" t="s">
        <v>20</v>
      </c>
      <c r="G125" s="4" t="s">
        <v>17</v>
      </c>
      <c r="H125" s="4" t="s">
        <v>71</v>
      </c>
      <c r="I125" s="9">
        <v>2</v>
      </c>
      <c r="J125" s="6">
        <v>132.91999999999999</v>
      </c>
      <c r="K125" s="7">
        <v>0</v>
      </c>
      <c r="L125" s="6">
        <v>69.02</v>
      </c>
      <c r="M125" s="6">
        <f>I125*J125*(1-K125)</f>
        <v>265.83999999999997</v>
      </c>
      <c r="N125" s="6">
        <f>I125*L125</f>
        <v>138.04</v>
      </c>
      <c r="O125" s="6">
        <f>M125-N125</f>
        <v>127.79999999999998</v>
      </c>
      <c r="P125" s="8">
        <f>IFERROR(O125/M125,0)</f>
        <v>0.48074029491423409</v>
      </c>
      <c r="Q125" s="5">
        <f>YEAR(SalesDataTable[[#This Row],[Order Date]])</f>
        <v>2026</v>
      </c>
      <c r="R125" s="8" t="str">
        <f>"Q"&amp;ROUNDUP(MONTH(SalesDataTable[[#This Row],[Order Date]])/3,0)</f>
        <v>Q1</v>
      </c>
      <c r="S125" s="9">
        <f>MONTH(SalesDataTable[[#This Row],[Order Date]])</f>
        <v>1</v>
      </c>
      <c r="T125" s="8" t="str">
        <f>TEXT(SalesDataTable[[#This Row],[Order Date]],"mmm")</f>
        <v>Jan</v>
      </c>
    </row>
    <row r="126" spans="1:20" ht="15.75">
      <c r="A126" s="2" t="s">
        <v>177</v>
      </c>
      <c r="B126" s="3">
        <v>46049</v>
      </c>
      <c r="C126" s="4" t="s">
        <v>27</v>
      </c>
      <c r="D126" s="4" t="s">
        <v>48</v>
      </c>
      <c r="E126" s="4" t="s">
        <v>25</v>
      </c>
      <c r="F126" s="4" t="s">
        <v>4</v>
      </c>
      <c r="G126" s="4" t="s">
        <v>11</v>
      </c>
      <c r="H126" s="4" t="s">
        <v>79</v>
      </c>
      <c r="I126" s="9">
        <v>1</v>
      </c>
      <c r="J126" s="6">
        <v>71.41</v>
      </c>
      <c r="K126" s="7">
        <v>0.05</v>
      </c>
      <c r="L126" s="6">
        <v>32.28</v>
      </c>
      <c r="M126" s="6">
        <f>I126*J126*(1-K126)</f>
        <v>67.839499999999987</v>
      </c>
      <c r="N126" s="6">
        <f>I126*L126</f>
        <v>32.28</v>
      </c>
      <c r="O126" s="6">
        <f>M126-N126</f>
        <v>35.559499999999986</v>
      </c>
      <c r="P126" s="8">
        <f>IFERROR(O126/M126,0)</f>
        <v>0.52417102130764515</v>
      </c>
      <c r="Q126" s="5">
        <f>YEAR(SalesDataTable[[#This Row],[Order Date]])</f>
        <v>2026</v>
      </c>
      <c r="R126" s="8" t="str">
        <f>"Q"&amp;ROUNDUP(MONTH(SalesDataTable[[#This Row],[Order Date]])/3,0)</f>
        <v>Q1</v>
      </c>
      <c r="S126" s="9">
        <f>MONTH(SalesDataTable[[#This Row],[Order Date]])</f>
        <v>1</v>
      </c>
      <c r="T126" s="8" t="str">
        <f>TEXT(SalesDataTable[[#This Row],[Order Date]],"mmm")</f>
        <v>Jan</v>
      </c>
    </row>
    <row r="127" spans="1:20" ht="15.75">
      <c r="A127" s="2" t="s">
        <v>178</v>
      </c>
      <c r="B127" s="3">
        <v>46049</v>
      </c>
      <c r="C127" s="4" t="s">
        <v>27</v>
      </c>
      <c r="D127" s="4" t="s">
        <v>48</v>
      </c>
      <c r="E127" s="4" t="s">
        <v>3</v>
      </c>
      <c r="F127" s="4" t="s">
        <v>16</v>
      </c>
      <c r="G127" s="4" t="s">
        <v>31</v>
      </c>
      <c r="H127" s="4" t="s">
        <v>41</v>
      </c>
      <c r="I127" s="9">
        <v>1</v>
      </c>
      <c r="J127" s="6">
        <v>199.67</v>
      </c>
      <c r="K127" s="7">
        <v>0</v>
      </c>
      <c r="L127" s="6">
        <v>103.81</v>
      </c>
      <c r="M127" s="6">
        <f>I127*J127*(1-K127)</f>
        <v>199.67</v>
      </c>
      <c r="N127" s="6">
        <f>I127*L127</f>
        <v>103.81</v>
      </c>
      <c r="O127" s="6">
        <f>M127-N127</f>
        <v>95.859999999999985</v>
      </c>
      <c r="P127" s="8">
        <f>IFERROR(O127/M127,0)</f>
        <v>0.4800921520508839</v>
      </c>
      <c r="Q127" s="5">
        <f>YEAR(SalesDataTable[[#This Row],[Order Date]])</f>
        <v>2026</v>
      </c>
      <c r="R127" s="8" t="str">
        <f>"Q"&amp;ROUNDUP(MONTH(SalesDataTable[[#This Row],[Order Date]])/3,0)</f>
        <v>Q1</v>
      </c>
      <c r="S127" s="9">
        <f>MONTH(SalesDataTable[[#This Row],[Order Date]])</f>
        <v>1</v>
      </c>
      <c r="T127" s="8" t="str">
        <f>TEXT(SalesDataTable[[#This Row],[Order Date]],"mmm")</f>
        <v>Jan</v>
      </c>
    </row>
    <row r="128" spans="1:20" ht="15.75">
      <c r="A128" s="2" t="s">
        <v>179</v>
      </c>
      <c r="B128" s="3">
        <v>46049</v>
      </c>
      <c r="C128" s="4" t="s">
        <v>1</v>
      </c>
      <c r="D128" s="4" t="s">
        <v>2</v>
      </c>
      <c r="E128" s="4" t="s">
        <v>25</v>
      </c>
      <c r="F128" s="4" t="s">
        <v>4</v>
      </c>
      <c r="G128" s="4" t="s">
        <v>31</v>
      </c>
      <c r="H128" s="4" t="s">
        <v>41</v>
      </c>
      <c r="I128" s="9">
        <v>1</v>
      </c>
      <c r="J128" s="6">
        <v>196.88</v>
      </c>
      <c r="K128" s="7">
        <v>0</v>
      </c>
      <c r="L128" s="6">
        <v>102.76</v>
      </c>
      <c r="M128" s="6">
        <f>I128*J128*(1-K128)</f>
        <v>196.88</v>
      </c>
      <c r="N128" s="6">
        <f>I128*L128</f>
        <v>102.76</v>
      </c>
      <c r="O128" s="6">
        <f>M128-N128</f>
        <v>94.11999999999999</v>
      </c>
      <c r="P128" s="8">
        <f>IFERROR(O128/M128,0)</f>
        <v>0.47805770012190163</v>
      </c>
      <c r="Q128" s="5">
        <f>YEAR(SalesDataTable[[#This Row],[Order Date]])</f>
        <v>2026</v>
      </c>
      <c r="R128" s="8" t="str">
        <f>"Q"&amp;ROUNDUP(MONTH(SalesDataTable[[#This Row],[Order Date]])/3,0)</f>
        <v>Q1</v>
      </c>
      <c r="S128" s="9">
        <f>MONTH(SalesDataTable[[#This Row],[Order Date]])</f>
        <v>1</v>
      </c>
      <c r="T128" s="8" t="str">
        <f>TEXT(SalesDataTable[[#This Row],[Order Date]],"mmm")</f>
        <v>Jan</v>
      </c>
    </row>
    <row r="129" spans="1:20" ht="15.75">
      <c r="A129" s="2" t="s">
        <v>180</v>
      </c>
      <c r="B129" s="3">
        <v>46050</v>
      </c>
      <c r="C129" s="4" t="s">
        <v>27</v>
      </c>
      <c r="D129" s="4" t="s">
        <v>45</v>
      </c>
      <c r="E129" s="4" t="s">
        <v>3</v>
      </c>
      <c r="F129" s="4" t="s">
        <v>4</v>
      </c>
      <c r="G129" s="4" t="s">
        <v>5</v>
      </c>
      <c r="H129" s="4" t="s">
        <v>29</v>
      </c>
      <c r="I129" s="9">
        <v>3</v>
      </c>
      <c r="J129" s="6">
        <v>49.95</v>
      </c>
      <c r="K129" s="7">
        <v>0</v>
      </c>
      <c r="L129" s="6">
        <v>22.55</v>
      </c>
      <c r="M129" s="6">
        <f>I129*J129*(1-K129)</f>
        <v>149.85000000000002</v>
      </c>
      <c r="N129" s="6">
        <f>I129*L129</f>
        <v>67.650000000000006</v>
      </c>
      <c r="O129" s="6">
        <f>M129-N129</f>
        <v>82.200000000000017</v>
      </c>
      <c r="P129" s="8">
        <f>IFERROR(O129/M129,0)</f>
        <v>0.54854854854854862</v>
      </c>
      <c r="Q129" s="5">
        <f>YEAR(SalesDataTable[[#This Row],[Order Date]])</f>
        <v>2026</v>
      </c>
      <c r="R129" s="8" t="str">
        <f>"Q"&amp;ROUNDUP(MONTH(SalesDataTable[[#This Row],[Order Date]])/3,0)</f>
        <v>Q1</v>
      </c>
      <c r="S129" s="9">
        <f>MONTH(SalesDataTable[[#This Row],[Order Date]])</f>
        <v>1</v>
      </c>
      <c r="T129" s="8" t="str">
        <f>TEXT(SalesDataTable[[#This Row],[Order Date]],"mmm")</f>
        <v>Jan</v>
      </c>
    </row>
    <row r="130" spans="1:20" ht="15.75">
      <c r="A130" s="2" t="s">
        <v>181</v>
      </c>
      <c r="B130" s="3">
        <v>46050</v>
      </c>
      <c r="C130" s="4" t="s">
        <v>8</v>
      </c>
      <c r="D130" s="4" t="s">
        <v>38</v>
      </c>
      <c r="E130" s="4" t="s">
        <v>39</v>
      </c>
      <c r="F130" s="4" t="s">
        <v>20</v>
      </c>
      <c r="G130" s="4" t="s">
        <v>11</v>
      </c>
      <c r="H130" s="4" t="s">
        <v>79</v>
      </c>
      <c r="I130" s="9">
        <v>1</v>
      </c>
      <c r="J130" s="6">
        <v>70.41</v>
      </c>
      <c r="K130" s="7">
        <v>0</v>
      </c>
      <c r="L130" s="6">
        <v>32.74</v>
      </c>
      <c r="M130" s="6">
        <f>I130*J130*(1-K130)</f>
        <v>70.41</v>
      </c>
      <c r="N130" s="6">
        <f>I130*L130</f>
        <v>32.74</v>
      </c>
      <c r="O130" s="6">
        <f>M130-N130</f>
        <v>37.669999999999995</v>
      </c>
      <c r="P130" s="8">
        <f>IFERROR(O130/M130,0)</f>
        <v>0.53500923164323244</v>
      </c>
      <c r="Q130" s="5">
        <f>YEAR(SalesDataTable[[#This Row],[Order Date]])</f>
        <v>2026</v>
      </c>
      <c r="R130" s="8" t="str">
        <f>"Q"&amp;ROUNDUP(MONTH(SalesDataTable[[#This Row],[Order Date]])/3,0)</f>
        <v>Q1</v>
      </c>
      <c r="S130" s="9">
        <f>MONTH(SalesDataTable[[#This Row],[Order Date]])</f>
        <v>1</v>
      </c>
      <c r="T130" s="8" t="str">
        <f>TEXT(SalesDataTable[[#This Row],[Order Date]],"mmm")</f>
        <v>Jan</v>
      </c>
    </row>
    <row r="131" spans="1:20" ht="15.75">
      <c r="A131" s="2" t="s">
        <v>182</v>
      </c>
      <c r="B131" s="3">
        <v>46050</v>
      </c>
      <c r="C131" s="4" t="s">
        <v>14</v>
      </c>
      <c r="D131" s="4" t="s">
        <v>126</v>
      </c>
      <c r="E131" s="4" t="s">
        <v>39</v>
      </c>
      <c r="F131" s="4" t="s">
        <v>4</v>
      </c>
      <c r="G131" s="4" t="s">
        <v>11</v>
      </c>
      <c r="H131" s="4" t="s">
        <v>79</v>
      </c>
      <c r="I131" s="9">
        <v>2</v>
      </c>
      <c r="J131" s="6">
        <v>70.290000000000006</v>
      </c>
      <c r="K131" s="7">
        <v>0.15</v>
      </c>
      <c r="L131" s="6">
        <v>31.84</v>
      </c>
      <c r="M131" s="6">
        <f>I131*J131*(1-K131)</f>
        <v>119.49300000000001</v>
      </c>
      <c r="N131" s="6">
        <f>I131*L131</f>
        <v>63.68</v>
      </c>
      <c r="O131" s="6">
        <f>M131-N131</f>
        <v>55.813000000000009</v>
      </c>
      <c r="P131" s="8">
        <f>IFERROR(O131/M131,0)</f>
        <v>0.46708175374289712</v>
      </c>
      <c r="Q131" s="5">
        <f>YEAR(SalesDataTable[[#This Row],[Order Date]])</f>
        <v>2026</v>
      </c>
      <c r="R131" s="8" t="str">
        <f>"Q"&amp;ROUNDUP(MONTH(SalesDataTable[[#This Row],[Order Date]])/3,0)</f>
        <v>Q1</v>
      </c>
      <c r="S131" s="9">
        <f>MONTH(SalesDataTable[[#This Row],[Order Date]])</f>
        <v>1</v>
      </c>
      <c r="T131" s="8" t="str">
        <f>TEXT(SalesDataTable[[#This Row],[Order Date]],"mmm")</f>
        <v>Jan</v>
      </c>
    </row>
    <row r="132" spans="1:20" ht="15.75">
      <c r="A132" s="2" t="s">
        <v>183</v>
      </c>
      <c r="B132" s="3">
        <v>46050</v>
      </c>
      <c r="C132" s="4" t="s">
        <v>14</v>
      </c>
      <c r="D132" s="4" t="s">
        <v>126</v>
      </c>
      <c r="E132" s="4" t="s">
        <v>3</v>
      </c>
      <c r="F132" s="4" t="s">
        <v>20</v>
      </c>
      <c r="G132" s="4" t="s">
        <v>11</v>
      </c>
      <c r="H132" s="4" t="s">
        <v>12</v>
      </c>
      <c r="I132" s="9">
        <v>4</v>
      </c>
      <c r="J132" s="6">
        <v>91.46</v>
      </c>
      <c r="K132" s="7">
        <v>0</v>
      </c>
      <c r="L132" s="6">
        <v>44.04</v>
      </c>
      <c r="M132" s="6">
        <f>I132*J132*(1-K132)</f>
        <v>365.84</v>
      </c>
      <c r="N132" s="6">
        <f>I132*L132</f>
        <v>176.16</v>
      </c>
      <c r="O132" s="6">
        <f>M132-N132</f>
        <v>189.67999999999998</v>
      </c>
      <c r="P132" s="8">
        <f>IFERROR(O132/M132,0)</f>
        <v>0.51847802317953207</v>
      </c>
      <c r="Q132" s="5">
        <f>YEAR(SalesDataTable[[#This Row],[Order Date]])</f>
        <v>2026</v>
      </c>
      <c r="R132" s="8" t="str">
        <f>"Q"&amp;ROUNDUP(MONTH(SalesDataTable[[#This Row],[Order Date]])/3,0)</f>
        <v>Q1</v>
      </c>
      <c r="S132" s="9">
        <f>MONTH(SalesDataTable[[#This Row],[Order Date]])</f>
        <v>1</v>
      </c>
      <c r="T132" s="8" t="str">
        <f>TEXT(SalesDataTable[[#This Row],[Order Date]],"mmm")</f>
        <v>Jan</v>
      </c>
    </row>
    <row r="133" spans="1:20" ht="15.75">
      <c r="A133" s="2" t="s">
        <v>184</v>
      </c>
      <c r="B133" s="3">
        <v>46051</v>
      </c>
      <c r="C133" s="4" t="s">
        <v>8</v>
      </c>
      <c r="D133" s="4" t="s">
        <v>69</v>
      </c>
      <c r="E133" s="4" t="s">
        <v>3</v>
      </c>
      <c r="F133" s="4" t="s">
        <v>16</v>
      </c>
      <c r="G133" s="4" t="s">
        <v>31</v>
      </c>
      <c r="H133" s="4" t="s">
        <v>90</v>
      </c>
      <c r="I133" s="9">
        <v>2</v>
      </c>
      <c r="J133" s="6">
        <v>123.27</v>
      </c>
      <c r="K133" s="7">
        <v>0</v>
      </c>
      <c r="L133" s="6">
        <v>60.26</v>
      </c>
      <c r="M133" s="6">
        <f>I133*J133*(1-K133)</f>
        <v>246.54</v>
      </c>
      <c r="N133" s="6">
        <f>I133*L133</f>
        <v>120.52</v>
      </c>
      <c r="O133" s="6">
        <f>M133-N133</f>
        <v>126.02</v>
      </c>
      <c r="P133" s="8">
        <f>IFERROR(O133/M133,0)</f>
        <v>0.51115437657175311</v>
      </c>
      <c r="Q133" s="5">
        <f>YEAR(SalesDataTable[[#This Row],[Order Date]])</f>
        <v>2026</v>
      </c>
      <c r="R133" s="8" t="str">
        <f>"Q"&amp;ROUNDUP(MONTH(SalesDataTable[[#This Row],[Order Date]])/3,0)</f>
        <v>Q1</v>
      </c>
      <c r="S133" s="9">
        <f>MONTH(SalesDataTable[[#This Row],[Order Date]])</f>
        <v>1</v>
      </c>
      <c r="T133" s="8" t="str">
        <f>TEXT(SalesDataTable[[#This Row],[Order Date]],"mmm")</f>
        <v>Jan</v>
      </c>
    </row>
    <row r="134" spans="1:20" ht="15.75">
      <c r="A134" s="2" t="s">
        <v>185</v>
      </c>
      <c r="B134" s="3">
        <v>46051</v>
      </c>
      <c r="C134" s="4" t="s">
        <v>14</v>
      </c>
      <c r="D134" s="4" t="s">
        <v>34</v>
      </c>
      <c r="E134" s="4" t="s">
        <v>10</v>
      </c>
      <c r="F134" s="4" t="s">
        <v>20</v>
      </c>
      <c r="G134" s="4" t="s">
        <v>49</v>
      </c>
      <c r="H134" s="4" t="s">
        <v>74</v>
      </c>
      <c r="I134" s="9">
        <v>3</v>
      </c>
      <c r="J134" s="6">
        <v>49.63</v>
      </c>
      <c r="K134" s="7">
        <v>0.1</v>
      </c>
      <c r="L134" s="6">
        <v>22.06</v>
      </c>
      <c r="M134" s="6">
        <f>I134*J134*(1-K134)</f>
        <v>134.001</v>
      </c>
      <c r="N134" s="6">
        <f>I134*L134</f>
        <v>66.179999999999993</v>
      </c>
      <c r="O134" s="6">
        <f>M134-N134</f>
        <v>67.821000000000012</v>
      </c>
      <c r="P134" s="8">
        <f>IFERROR(O134/M134,0)</f>
        <v>0.50612308863366695</v>
      </c>
      <c r="Q134" s="5">
        <f>YEAR(SalesDataTable[[#This Row],[Order Date]])</f>
        <v>2026</v>
      </c>
      <c r="R134" s="8" t="str">
        <f>"Q"&amp;ROUNDUP(MONTH(SalesDataTable[[#This Row],[Order Date]])/3,0)</f>
        <v>Q1</v>
      </c>
      <c r="S134" s="9">
        <f>MONTH(SalesDataTable[[#This Row],[Order Date]])</f>
        <v>1</v>
      </c>
      <c r="T134" s="8" t="str">
        <f>TEXT(SalesDataTable[[#This Row],[Order Date]],"mmm")</f>
        <v>Jan</v>
      </c>
    </row>
    <row r="135" spans="1:20" ht="15.75">
      <c r="A135" s="2" t="s">
        <v>186</v>
      </c>
      <c r="B135" s="3">
        <v>46051</v>
      </c>
      <c r="C135" s="4" t="s">
        <v>1</v>
      </c>
      <c r="D135" s="4" t="s">
        <v>52</v>
      </c>
      <c r="E135" s="4" t="s">
        <v>10</v>
      </c>
      <c r="F135" s="4" t="s">
        <v>20</v>
      </c>
      <c r="G135" s="4" t="s">
        <v>17</v>
      </c>
      <c r="H135" s="4" t="s">
        <v>71</v>
      </c>
      <c r="I135" s="9">
        <v>12</v>
      </c>
      <c r="J135" s="6">
        <v>132.21</v>
      </c>
      <c r="K135" s="7">
        <v>0.1</v>
      </c>
      <c r="L135" s="6">
        <v>68.95</v>
      </c>
      <c r="M135" s="6">
        <f>I135*J135*(1-K135)</f>
        <v>1427.8679999999999</v>
      </c>
      <c r="N135" s="6">
        <f>I135*L135</f>
        <v>827.40000000000009</v>
      </c>
      <c r="O135" s="6">
        <f>M135-N135</f>
        <v>600.46799999999985</v>
      </c>
      <c r="P135" s="8">
        <f>IFERROR(O135/M135,0)</f>
        <v>0.42053467127213429</v>
      </c>
      <c r="Q135" s="5">
        <f>YEAR(SalesDataTable[[#This Row],[Order Date]])</f>
        <v>2026</v>
      </c>
      <c r="R135" s="8" t="str">
        <f>"Q"&amp;ROUNDUP(MONTH(SalesDataTable[[#This Row],[Order Date]])/3,0)</f>
        <v>Q1</v>
      </c>
      <c r="S135" s="9">
        <f>MONTH(SalesDataTable[[#This Row],[Order Date]])</f>
        <v>1</v>
      </c>
      <c r="T135" s="8" t="str">
        <f>TEXT(SalesDataTable[[#This Row],[Order Date]],"mmm")</f>
        <v>Jan</v>
      </c>
    </row>
    <row r="136" spans="1:20" ht="15.75">
      <c r="A136" s="2" t="s">
        <v>187</v>
      </c>
      <c r="B136" s="3">
        <v>46052</v>
      </c>
      <c r="C136" s="4" t="s">
        <v>8</v>
      </c>
      <c r="D136" s="4" t="s">
        <v>9</v>
      </c>
      <c r="E136" s="4" t="s">
        <v>25</v>
      </c>
      <c r="F136" s="4" t="s">
        <v>20</v>
      </c>
      <c r="G136" s="4" t="s">
        <v>5</v>
      </c>
      <c r="H136" s="4" t="s">
        <v>35</v>
      </c>
      <c r="I136" s="9">
        <v>1</v>
      </c>
      <c r="J136" s="6">
        <v>39.549999999999997</v>
      </c>
      <c r="K136" s="7">
        <v>0</v>
      </c>
      <c r="L136" s="6">
        <v>17.059999999999999</v>
      </c>
      <c r="M136" s="6">
        <f>I136*J136*(1-K136)</f>
        <v>39.549999999999997</v>
      </c>
      <c r="N136" s="6">
        <f>I136*L136</f>
        <v>17.059999999999999</v>
      </c>
      <c r="O136" s="6">
        <f>M136-N136</f>
        <v>22.49</v>
      </c>
      <c r="P136" s="8">
        <f>IFERROR(O136/M136,0)</f>
        <v>0.56864728192161818</v>
      </c>
      <c r="Q136" s="5">
        <f>YEAR(SalesDataTable[[#This Row],[Order Date]])</f>
        <v>2026</v>
      </c>
      <c r="R136" s="8" t="str">
        <f>"Q"&amp;ROUNDUP(MONTH(SalesDataTable[[#This Row],[Order Date]])/3,0)</f>
        <v>Q1</v>
      </c>
      <c r="S136" s="9">
        <f>MONTH(SalesDataTable[[#This Row],[Order Date]])</f>
        <v>1</v>
      </c>
      <c r="T136" s="8" t="str">
        <f>TEXT(SalesDataTable[[#This Row],[Order Date]],"mmm")</f>
        <v>Jan</v>
      </c>
    </row>
    <row r="137" spans="1:20" ht="15.75">
      <c r="A137" s="2" t="s">
        <v>188</v>
      </c>
      <c r="B137" s="3">
        <v>46052</v>
      </c>
      <c r="C137" s="4" t="s">
        <v>8</v>
      </c>
      <c r="D137" s="4" t="s">
        <v>69</v>
      </c>
      <c r="E137" s="4" t="s">
        <v>3</v>
      </c>
      <c r="F137" s="4" t="s">
        <v>16</v>
      </c>
      <c r="G137" s="4" t="s">
        <v>31</v>
      </c>
      <c r="H137" s="4" t="s">
        <v>64</v>
      </c>
      <c r="I137" s="9">
        <v>3</v>
      </c>
      <c r="J137" s="6">
        <v>80.08</v>
      </c>
      <c r="K137" s="7">
        <v>0</v>
      </c>
      <c r="L137" s="6">
        <v>39.450000000000003</v>
      </c>
      <c r="M137" s="6">
        <f>I137*J137*(1-K137)</f>
        <v>240.24</v>
      </c>
      <c r="N137" s="6">
        <f>I137*L137</f>
        <v>118.35000000000001</v>
      </c>
      <c r="O137" s="6">
        <f>M137-N137</f>
        <v>121.89</v>
      </c>
      <c r="P137" s="8">
        <f>IFERROR(O137/M137,0)</f>
        <v>0.50736763236763238</v>
      </c>
      <c r="Q137" s="5">
        <f>YEAR(SalesDataTable[[#This Row],[Order Date]])</f>
        <v>2026</v>
      </c>
      <c r="R137" s="8" t="str">
        <f>"Q"&amp;ROUNDUP(MONTH(SalesDataTable[[#This Row],[Order Date]])/3,0)</f>
        <v>Q1</v>
      </c>
      <c r="S137" s="9">
        <f>MONTH(SalesDataTable[[#This Row],[Order Date]])</f>
        <v>1</v>
      </c>
      <c r="T137" s="8" t="str">
        <f>TEXT(SalesDataTable[[#This Row],[Order Date]],"mmm")</f>
        <v>Jan</v>
      </c>
    </row>
    <row r="138" spans="1:20" ht="15.75">
      <c r="A138" s="2" t="s">
        <v>189</v>
      </c>
      <c r="B138" s="3">
        <v>46052</v>
      </c>
      <c r="C138" s="4" t="s">
        <v>14</v>
      </c>
      <c r="D138" s="4" t="s">
        <v>34</v>
      </c>
      <c r="E138" s="4" t="s">
        <v>25</v>
      </c>
      <c r="F138" s="4" t="s">
        <v>4</v>
      </c>
      <c r="G138" s="4" t="s">
        <v>49</v>
      </c>
      <c r="H138" s="4" t="s">
        <v>55</v>
      </c>
      <c r="I138" s="9">
        <v>1</v>
      </c>
      <c r="J138" s="6">
        <v>120.48</v>
      </c>
      <c r="K138" s="7">
        <v>0</v>
      </c>
      <c r="L138" s="6">
        <v>69.55</v>
      </c>
      <c r="M138" s="6">
        <f>I138*J138*(1-K138)</f>
        <v>120.48</v>
      </c>
      <c r="N138" s="6">
        <f>I138*L138</f>
        <v>69.55</v>
      </c>
      <c r="O138" s="6">
        <f>M138-N138</f>
        <v>50.930000000000007</v>
      </c>
      <c r="P138" s="8">
        <f>IFERROR(O138/M138,0)</f>
        <v>0.42272576361221786</v>
      </c>
      <c r="Q138" s="5">
        <f>YEAR(SalesDataTable[[#This Row],[Order Date]])</f>
        <v>2026</v>
      </c>
      <c r="R138" s="8" t="str">
        <f>"Q"&amp;ROUNDUP(MONTH(SalesDataTable[[#This Row],[Order Date]])/3,0)</f>
        <v>Q1</v>
      </c>
      <c r="S138" s="9">
        <f>MONTH(SalesDataTable[[#This Row],[Order Date]])</f>
        <v>1</v>
      </c>
      <c r="T138" s="8" t="str">
        <f>TEXT(SalesDataTable[[#This Row],[Order Date]],"mmm")</f>
        <v>Jan</v>
      </c>
    </row>
    <row r="139" spans="1:20" ht="15.75">
      <c r="A139" s="2" t="s">
        <v>190</v>
      </c>
      <c r="B139" s="3">
        <v>46052</v>
      </c>
      <c r="C139" s="4" t="s">
        <v>27</v>
      </c>
      <c r="D139" s="4" t="s">
        <v>45</v>
      </c>
      <c r="E139" s="4" t="s">
        <v>3</v>
      </c>
      <c r="F139" s="4" t="s">
        <v>4</v>
      </c>
      <c r="G139" s="4" t="s">
        <v>49</v>
      </c>
      <c r="H139" s="4" t="s">
        <v>50</v>
      </c>
      <c r="I139" s="9">
        <v>1</v>
      </c>
      <c r="J139" s="6">
        <v>39.369999999999997</v>
      </c>
      <c r="K139" s="7">
        <v>0.05</v>
      </c>
      <c r="L139" s="6">
        <v>14.66</v>
      </c>
      <c r="M139" s="6">
        <f>I139*J139*(1-K139)</f>
        <v>37.401499999999999</v>
      </c>
      <c r="N139" s="6">
        <f>I139*L139</f>
        <v>14.66</v>
      </c>
      <c r="O139" s="6">
        <f>M139-N139</f>
        <v>22.741499999999998</v>
      </c>
      <c r="P139" s="8">
        <f>IFERROR(O139/M139,0)</f>
        <v>0.60803711081106371</v>
      </c>
      <c r="Q139" s="5">
        <f>YEAR(SalesDataTable[[#This Row],[Order Date]])</f>
        <v>2026</v>
      </c>
      <c r="R139" s="8" t="str">
        <f>"Q"&amp;ROUNDUP(MONTH(SalesDataTable[[#This Row],[Order Date]])/3,0)</f>
        <v>Q1</v>
      </c>
      <c r="S139" s="9">
        <f>MONTH(SalesDataTable[[#This Row],[Order Date]])</f>
        <v>1</v>
      </c>
      <c r="T139" s="8" t="str">
        <f>TEXT(SalesDataTable[[#This Row],[Order Date]],"mmm")</f>
        <v>Jan</v>
      </c>
    </row>
    <row r="140" spans="1:20" ht="15.75">
      <c r="A140" s="2" t="s">
        <v>191</v>
      </c>
      <c r="B140" s="3">
        <v>46052</v>
      </c>
      <c r="C140" s="4" t="s">
        <v>8</v>
      </c>
      <c r="D140" s="4" t="s">
        <v>69</v>
      </c>
      <c r="E140" s="4" t="s">
        <v>10</v>
      </c>
      <c r="F140" s="4" t="s">
        <v>20</v>
      </c>
      <c r="G140" s="4" t="s">
        <v>31</v>
      </c>
      <c r="H140" s="4" t="s">
        <v>64</v>
      </c>
      <c r="I140" s="9">
        <v>8</v>
      </c>
      <c r="J140" s="6">
        <v>81.06</v>
      </c>
      <c r="K140" s="7">
        <v>0.15</v>
      </c>
      <c r="L140" s="6">
        <v>39.549999999999997</v>
      </c>
      <c r="M140" s="6">
        <f>I140*J140*(1-K140)</f>
        <v>551.20799999999997</v>
      </c>
      <c r="N140" s="6">
        <f>I140*L140</f>
        <v>316.39999999999998</v>
      </c>
      <c r="O140" s="6">
        <f>M140-N140</f>
        <v>234.80799999999999</v>
      </c>
      <c r="P140" s="8">
        <f>IFERROR(O140/M140,0)</f>
        <v>0.42598801178502488</v>
      </c>
      <c r="Q140" s="5">
        <f>YEAR(SalesDataTable[[#This Row],[Order Date]])</f>
        <v>2026</v>
      </c>
      <c r="R140" s="8" t="str">
        <f>"Q"&amp;ROUNDUP(MONTH(SalesDataTable[[#This Row],[Order Date]])/3,0)</f>
        <v>Q1</v>
      </c>
      <c r="S140" s="9">
        <f>MONTH(SalesDataTable[[#This Row],[Order Date]])</f>
        <v>1</v>
      </c>
      <c r="T140" s="8" t="str">
        <f>TEXT(SalesDataTable[[#This Row],[Order Date]],"mmm")</f>
        <v>Jan</v>
      </c>
    </row>
    <row r="141" spans="1:20" ht="15.75">
      <c r="A141" s="2" t="s">
        <v>192</v>
      </c>
      <c r="B141" s="3">
        <v>46052</v>
      </c>
      <c r="C141" s="4" t="s">
        <v>8</v>
      </c>
      <c r="D141" s="4" t="s">
        <v>69</v>
      </c>
      <c r="E141" s="4" t="s">
        <v>39</v>
      </c>
      <c r="F141" s="4" t="s">
        <v>4</v>
      </c>
      <c r="G141" s="4" t="s">
        <v>49</v>
      </c>
      <c r="H141" s="4" t="s">
        <v>55</v>
      </c>
      <c r="I141" s="9">
        <v>5</v>
      </c>
      <c r="J141" s="6">
        <v>120.4</v>
      </c>
      <c r="K141" s="7">
        <v>0</v>
      </c>
      <c r="L141" s="6">
        <v>69.510000000000005</v>
      </c>
      <c r="M141" s="6">
        <f>I141*J141*(1-K141)</f>
        <v>602</v>
      </c>
      <c r="N141" s="6">
        <f>I141*L141</f>
        <v>347.55</v>
      </c>
      <c r="O141" s="6">
        <f>M141-N141</f>
        <v>254.45</v>
      </c>
      <c r="P141" s="8">
        <f>IFERROR(O141/M141,0)</f>
        <v>0.42267441860465116</v>
      </c>
      <c r="Q141" s="5">
        <f>YEAR(SalesDataTable[[#This Row],[Order Date]])</f>
        <v>2026</v>
      </c>
      <c r="R141" s="8" t="str">
        <f>"Q"&amp;ROUNDUP(MONTH(SalesDataTable[[#This Row],[Order Date]])/3,0)</f>
        <v>Q1</v>
      </c>
      <c r="S141" s="9">
        <f>MONTH(SalesDataTable[[#This Row],[Order Date]])</f>
        <v>1</v>
      </c>
      <c r="T141" s="8" t="str">
        <f>TEXT(SalesDataTable[[#This Row],[Order Date]],"mmm")</f>
        <v>Jan</v>
      </c>
    </row>
    <row r="142" spans="1:20" ht="15.75">
      <c r="A142" s="2" t="s">
        <v>193</v>
      </c>
      <c r="B142" s="3">
        <v>46053</v>
      </c>
      <c r="C142" s="4" t="s">
        <v>14</v>
      </c>
      <c r="D142" s="4" t="s">
        <v>61</v>
      </c>
      <c r="E142" s="4" t="s">
        <v>10</v>
      </c>
      <c r="F142" s="4" t="s">
        <v>20</v>
      </c>
      <c r="G142" s="4" t="s">
        <v>17</v>
      </c>
      <c r="H142" s="4" t="s">
        <v>46</v>
      </c>
      <c r="I142" s="9">
        <v>10</v>
      </c>
      <c r="J142" s="6">
        <v>47.71</v>
      </c>
      <c r="K142" s="7">
        <v>0.1</v>
      </c>
      <c r="L142" s="6">
        <v>18.649999999999999</v>
      </c>
      <c r="M142" s="6">
        <f>I142*J142*(1-K142)</f>
        <v>429.39000000000004</v>
      </c>
      <c r="N142" s="6">
        <f>I142*L142</f>
        <v>186.5</v>
      </c>
      <c r="O142" s="6">
        <f>M142-N142</f>
        <v>242.89000000000004</v>
      </c>
      <c r="P142" s="8">
        <f>IFERROR(O142/M142,0)</f>
        <v>0.56566291716155481</v>
      </c>
      <c r="Q142" s="5">
        <f>YEAR(SalesDataTable[[#This Row],[Order Date]])</f>
        <v>2026</v>
      </c>
      <c r="R142" s="8" t="str">
        <f>"Q"&amp;ROUNDUP(MONTH(SalesDataTable[[#This Row],[Order Date]])/3,0)</f>
        <v>Q1</v>
      </c>
      <c r="S142" s="9">
        <f>MONTH(SalesDataTable[[#This Row],[Order Date]])</f>
        <v>1</v>
      </c>
      <c r="T142" s="8" t="str">
        <f>TEXT(SalesDataTable[[#This Row],[Order Date]],"mmm")</f>
        <v>Jan</v>
      </c>
    </row>
    <row r="143" spans="1:20" ht="15.75">
      <c r="A143" s="2" t="s">
        <v>194</v>
      </c>
      <c r="B143" s="3">
        <v>46053</v>
      </c>
      <c r="C143" s="4" t="s">
        <v>1</v>
      </c>
      <c r="D143" s="4" t="s">
        <v>52</v>
      </c>
      <c r="E143" s="4" t="s">
        <v>3</v>
      </c>
      <c r="F143" s="4" t="s">
        <v>20</v>
      </c>
      <c r="G143" s="4" t="s">
        <v>5</v>
      </c>
      <c r="H143" s="4" t="s">
        <v>43</v>
      </c>
      <c r="I143" s="9">
        <v>1</v>
      </c>
      <c r="J143" s="6">
        <v>102.92</v>
      </c>
      <c r="K143" s="7">
        <v>0.05</v>
      </c>
      <c r="L143" s="6">
        <v>50.92</v>
      </c>
      <c r="M143" s="6">
        <f>I143*J143*(1-K143)</f>
        <v>97.774000000000001</v>
      </c>
      <c r="N143" s="6">
        <f>I143*L143</f>
        <v>50.92</v>
      </c>
      <c r="O143" s="6">
        <f>M143-N143</f>
        <v>46.853999999999999</v>
      </c>
      <c r="P143" s="8">
        <f>IFERROR(O143/M143,0)</f>
        <v>0.4792071511853867</v>
      </c>
      <c r="Q143" s="5">
        <f>YEAR(SalesDataTable[[#This Row],[Order Date]])</f>
        <v>2026</v>
      </c>
      <c r="R143" s="8" t="str">
        <f>"Q"&amp;ROUNDUP(MONTH(SalesDataTable[[#This Row],[Order Date]])/3,0)</f>
        <v>Q1</v>
      </c>
      <c r="S143" s="9">
        <f>MONTH(SalesDataTable[[#This Row],[Order Date]])</f>
        <v>1</v>
      </c>
      <c r="T143" s="8" t="str">
        <f>TEXT(SalesDataTable[[#This Row],[Order Date]],"mmm")</f>
        <v>Jan</v>
      </c>
    </row>
    <row r="144" spans="1:20" ht="15.75">
      <c r="A144" s="2" t="s">
        <v>195</v>
      </c>
      <c r="B144" s="3">
        <v>46053</v>
      </c>
      <c r="C144" s="4" t="s">
        <v>8</v>
      </c>
      <c r="D144" s="4" t="s">
        <v>9</v>
      </c>
      <c r="E144" s="4" t="s">
        <v>3</v>
      </c>
      <c r="F144" s="4" t="s">
        <v>4</v>
      </c>
      <c r="G144" s="4" t="s">
        <v>11</v>
      </c>
      <c r="H144" s="4" t="s">
        <v>79</v>
      </c>
      <c r="I144" s="9">
        <v>1</v>
      </c>
      <c r="J144" s="6">
        <v>72.69</v>
      </c>
      <c r="K144" s="7">
        <v>0.1</v>
      </c>
      <c r="L144" s="6">
        <v>32.67</v>
      </c>
      <c r="M144" s="6">
        <f>I144*J144*(1-K144)</f>
        <v>65.421000000000006</v>
      </c>
      <c r="N144" s="6">
        <f>I144*L144</f>
        <v>32.67</v>
      </c>
      <c r="O144" s="6">
        <f>M144-N144</f>
        <v>32.751000000000005</v>
      </c>
      <c r="P144" s="8">
        <f>IFERROR(O144/M144,0)</f>
        <v>0.50061906727197691</v>
      </c>
      <c r="Q144" s="5">
        <f>YEAR(SalesDataTable[[#This Row],[Order Date]])</f>
        <v>2026</v>
      </c>
      <c r="R144" s="8" t="str">
        <f>"Q"&amp;ROUNDUP(MONTH(SalesDataTable[[#This Row],[Order Date]])/3,0)</f>
        <v>Q1</v>
      </c>
      <c r="S144" s="9">
        <f>MONTH(SalesDataTable[[#This Row],[Order Date]])</f>
        <v>1</v>
      </c>
      <c r="T144" s="8" t="str">
        <f>TEXT(SalesDataTable[[#This Row],[Order Date]],"mmm")</f>
        <v>Jan</v>
      </c>
    </row>
    <row r="145" spans="1:20" ht="15.75">
      <c r="A145" s="2" t="s">
        <v>196</v>
      </c>
      <c r="B145" s="3">
        <v>46053</v>
      </c>
      <c r="C145" s="4" t="s">
        <v>1</v>
      </c>
      <c r="D145" s="4" t="s">
        <v>2</v>
      </c>
      <c r="E145" s="4" t="s">
        <v>3</v>
      </c>
      <c r="F145" s="4" t="s">
        <v>16</v>
      </c>
      <c r="G145" s="4" t="s">
        <v>5</v>
      </c>
      <c r="H145" s="4" t="s">
        <v>6</v>
      </c>
      <c r="I145" s="9">
        <v>1</v>
      </c>
      <c r="J145" s="6">
        <v>79.989999999999995</v>
      </c>
      <c r="K145" s="7">
        <v>0.05</v>
      </c>
      <c r="L145" s="6">
        <v>43.02</v>
      </c>
      <c r="M145" s="6">
        <f>I145*J145*(1-K145)</f>
        <v>75.990499999999997</v>
      </c>
      <c r="N145" s="6">
        <f>I145*L145</f>
        <v>43.02</v>
      </c>
      <c r="O145" s="6">
        <f>M145-N145</f>
        <v>32.970499999999994</v>
      </c>
      <c r="P145" s="8">
        <f>IFERROR(O145/M145,0)</f>
        <v>0.43387660299642711</v>
      </c>
      <c r="Q145" s="5">
        <f>YEAR(SalesDataTable[[#This Row],[Order Date]])</f>
        <v>2026</v>
      </c>
      <c r="R145" s="8" t="str">
        <f>"Q"&amp;ROUNDUP(MONTH(SalesDataTable[[#This Row],[Order Date]])/3,0)</f>
        <v>Q1</v>
      </c>
      <c r="S145" s="9">
        <f>MONTH(SalesDataTable[[#This Row],[Order Date]])</f>
        <v>1</v>
      </c>
      <c r="T145" s="8" t="str">
        <f>TEXT(SalesDataTable[[#This Row],[Order Date]],"mmm")</f>
        <v>Jan</v>
      </c>
    </row>
    <row r="146" spans="1:20" ht="15.75">
      <c r="A146" s="2" t="s">
        <v>197</v>
      </c>
      <c r="B146" s="3">
        <v>46053</v>
      </c>
      <c r="C146" s="4" t="s">
        <v>8</v>
      </c>
      <c r="D146" s="4" t="s">
        <v>38</v>
      </c>
      <c r="E146" s="4" t="s">
        <v>10</v>
      </c>
      <c r="F146" s="4" t="s">
        <v>20</v>
      </c>
      <c r="G146" s="4" t="s">
        <v>49</v>
      </c>
      <c r="H146" s="4" t="s">
        <v>74</v>
      </c>
      <c r="I146" s="9">
        <v>4</v>
      </c>
      <c r="J146" s="6">
        <v>51.11</v>
      </c>
      <c r="K146" s="7">
        <v>0.15</v>
      </c>
      <c r="L146" s="6">
        <v>22.25</v>
      </c>
      <c r="M146" s="6">
        <f>I146*J146*(1-K146)</f>
        <v>173.774</v>
      </c>
      <c r="N146" s="6">
        <f>I146*L146</f>
        <v>89</v>
      </c>
      <c r="O146" s="6">
        <f>M146-N146</f>
        <v>84.774000000000001</v>
      </c>
      <c r="P146" s="8">
        <f>IFERROR(O146/M146,0)</f>
        <v>0.48784052850253778</v>
      </c>
      <c r="Q146" s="5">
        <f>YEAR(SalesDataTable[[#This Row],[Order Date]])</f>
        <v>2026</v>
      </c>
      <c r="R146" s="8" t="str">
        <f>"Q"&amp;ROUNDUP(MONTH(SalesDataTable[[#This Row],[Order Date]])/3,0)</f>
        <v>Q1</v>
      </c>
      <c r="S146" s="9">
        <f>MONTH(SalesDataTable[[#This Row],[Order Date]])</f>
        <v>1</v>
      </c>
      <c r="T146" s="8" t="str">
        <f>TEXT(SalesDataTable[[#This Row],[Order Date]],"mmm")</f>
        <v>Jan</v>
      </c>
    </row>
    <row r="147" spans="1:20" ht="15.75">
      <c r="A147" s="2" t="s">
        <v>198</v>
      </c>
      <c r="B147" s="3">
        <v>46053</v>
      </c>
      <c r="C147" s="4" t="s">
        <v>1</v>
      </c>
      <c r="D147" s="4" t="s">
        <v>88</v>
      </c>
      <c r="E147" s="4" t="s">
        <v>3</v>
      </c>
      <c r="F147" s="4" t="s">
        <v>4</v>
      </c>
      <c r="G147" s="4" t="s">
        <v>49</v>
      </c>
      <c r="H147" s="4" t="s">
        <v>55</v>
      </c>
      <c r="I147" s="9">
        <v>2</v>
      </c>
      <c r="J147" s="6">
        <v>124.83</v>
      </c>
      <c r="K147" s="7">
        <v>0</v>
      </c>
      <c r="L147" s="6">
        <v>70.91</v>
      </c>
      <c r="M147" s="6">
        <f>I147*J147*(1-K147)</f>
        <v>249.66</v>
      </c>
      <c r="N147" s="6">
        <f>I147*L147</f>
        <v>141.82</v>
      </c>
      <c r="O147" s="6">
        <f>M147-N147</f>
        <v>107.84</v>
      </c>
      <c r="P147" s="8">
        <f>IFERROR(O147/M147,0)</f>
        <v>0.43194744853000083</v>
      </c>
      <c r="Q147" s="5">
        <f>YEAR(SalesDataTable[[#This Row],[Order Date]])</f>
        <v>2026</v>
      </c>
      <c r="R147" s="8" t="str">
        <f>"Q"&amp;ROUNDUP(MONTH(SalesDataTable[[#This Row],[Order Date]])/3,0)</f>
        <v>Q1</v>
      </c>
      <c r="S147" s="9">
        <f>MONTH(SalesDataTable[[#This Row],[Order Date]])</f>
        <v>1</v>
      </c>
      <c r="T147" s="8" t="str">
        <f>TEXT(SalesDataTable[[#This Row],[Order Date]],"mmm")</f>
        <v>Jan</v>
      </c>
    </row>
    <row r="148" spans="1:20" ht="15.75">
      <c r="A148" s="2" t="s">
        <v>199</v>
      </c>
      <c r="B148" s="3">
        <v>46053</v>
      </c>
      <c r="C148" s="4" t="s">
        <v>8</v>
      </c>
      <c r="D148" s="4" t="s">
        <v>66</v>
      </c>
      <c r="E148" s="4" t="s">
        <v>25</v>
      </c>
      <c r="F148" s="4" t="s">
        <v>16</v>
      </c>
      <c r="G148" s="4" t="s">
        <v>5</v>
      </c>
      <c r="H148" s="4" t="s">
        <v>35</v>
      </c>
      <c r="I148" s="9">
        <v>6</v>
      </c>
      <c r="J148" s="6">
        <v>41.07</v>
      </c>
      <c r="K148" s="7">
        <v>0.1</v>
      </c>
      <c r="L148" s="6">
        <v>16.29</v>
      </c>
      <c r="M148" s="6">
        <f>I148*J148*(1-K148)</f>
        <v>221.77800000000002</v>
      </c>
      <c r="N148" s="6">
        <f>I148*L148</f>
        <v>97.74</v>
      </c>
      <c r="O148" s="6">
        <f>M148-N148</f>
        <v>124.03800000000003</v>
      </c>
      <c r="P148" s="8">
        <f>IFERROR(O148/M148,0)</f>
        <v>0.55928901874847825</v>
      </c>
      <c r="Q148" s="5">
        <f>YEAR(SalesDataTable[[#This Row],[Order Date]])</f>
        <v>2026</v>
      </c>
      <c r="R148" s="8" t="str">
        <f>"Q"&amp;ROUNDUP(MONTH(SalesDataTable[[#This Row],[Order Date]])/3,0)</f>
        <v>Q1</v>
      </c>
      <c r="S148" s="9">
        <f>MONTH(SalesDataTable[[#This Row],[Order Date]])</f>
        <v>1</v>
      </c>
      <c r="T148" s="8" t="str">
        <f>TEXT(SalesDataTable[[#This Row],[Order Date]],"mmm")</f>
        <v>Jan</v>
      </c>
    </row>
    <row r="149" spans="1:20" ht="15.75">
      <c r="A149" s="2" t="s">
        <v>200</v>
      </c>
      <c r="B149" s="3">
        <v>46053</v>
      </c>
      <c r="C149" s="4" t="s">
        <v>1</v>
      </c>
      <c r="D149" s="4" t="s">
        <v>88</v>
      </c>
      <c r="E149" s="4" t="s">
        <v>3</v>
      </c>
      <c r="F149" s="4" t="s">
        <v>16</v>
      </c>
      <c r="G149" s="4" t="s">
        <v>17</v>
      </c>
      <c r="H149" s="4" t="s">
        <v>18</v>
      </c>
      <c r="I149" s="9">
        <v>1</v>
      </c>
      <c r="J149" s="6">
        <v>36.020000000000003</v>
      </c>
      <c r="K149" s="7">
        <v>0</v>
      </c>
      <c r="L149" s="6">
        <v>13.34</v>
      </c>
      <c r="M149" s="6">
        <f>I149*J149*(1-K149)</f>
        <v>36.020000000000003</v>
      </c>
      <c r="N149" s="6">
        <f>I149*L149</f>
        <v>13.34</v>
      </c>
      <c r="O149" s="6">
        <f>M149-N149</f>
        <v>22.680000000000003</v>
      </c>
      <c r="P149" s="8">
        <f>IFERROR(O149/M149,0)</f>
        <v>0.62965019433647973</v>
      </c>
      <c r="Q149" s="5">
        <f>YEAR(SalesDataTable[[#This Row],[Order Date]])</f>
        <v>2026</v>
      </c>
      <c r="R149" s="8" t="str">
        <f>"Q"&amp;ROUNDUP(MONTH(SalesDataTable[[#This Row],[Order Date]])/3,0)</f>
        <v>Q1</v>
      </c>
      <c r="S149" s="9">
        <f>MONTH(SalesDataTable[[#This Row],[Order Date]])</f>
        <v>1</v>
      </c>
      <c r="T149" s="8" t="str">
        <f>TEXT(SalesDataTable[[#This Row],[Order Date]],"mmm")</f>
        <v>Jan</v>
      </c>
    </row>
    <row r="150" spans="1:20" ht="15.75">
      <c r="A150" s="2" t="s">
        <v>201</v>
      </c>
      <c r="B150" s="3">
        <v>46053</v>
      </c>
      <c r="C150" s="4" t="s">
        <v>1</v>
      </c>
      <c r="D150" s="4" t="s">
        <v>2</v>
      </c>
      <c r="E150" s="4" t="s">
        <v>25</v>
      </c>
      <c r="F150" s="4" t="s">
        <v>4</v>
      </c>
      <c r="G150" s="4" t="s">
        <v>49</v>
      </c>
      <c r="H150" s="4" t="s">
        <v>67</v>
      </c>
      <c r="I150" s="9">
        <v>1</v>
      </c>
      <c r="J150" s="6">
        <v>35.82</v>
      </c>
      <c r="K150" s="7">
        <v>0.05</v>
      </c>
      <c r="L150" s="6">
        <v>14.32</v>
      </c>
      <c r="M150" s="6">
        <f>I150*J150*(1-K150)</f>
        <v>34.028999999999996</v>
      </c>
      <c r="N150" s="6">
        <f>I150*L150</f>
        <v>14.32</v>
      </c>
      <c r="O150" s="6">
        <f>M150-N150</f>
        <v>19.708999999999996</v>
      </c>
      <c r="P150" s="8">
        <f>IFERROR(O150/M150,0)</f>
        <v>0.57918246201769075</v>
      </c>
      <c r="Q150" s="5">
        <f>YEAR(SalesDataTable[[#This Row],[Order Date]])</f>
        <v>2026</v>
      </c>
      <c r="R150" s="8" t="str">
        <f>"Q"&amp;ROUNDUP(MONTH(SalesDataTable[[#This Row],[Order Date]])/3,0)</f>
        <v>Q1</v>
      </c>
      <c r="S150" s="9">
        <f>MONTH(SalesDataTable[[#This Row],[Order Date]])</f>
        <v>1</v>
      </c>
      <c r="T150" s="8" t="str">
        <f>TEXT(SalesDataTable[[#This Row],[Order Date]],"mmm")</f>
        <v>Jan</v>
      </c>
    </row>
    <row r="151" spans="1:20" ht="15.75">
      <c r="A151" s="2" t="s">
        <v>202</v>
      </c>
      <c r="B151" s="3">
        <v>46053</v>
      </c>
      <c r="C151" s="4" t="s">
        <v>14</v>
      </c>
      <c r="D151" s="4" t="s">
        <v>24</v>
      </c>
      <c r="E151" s="4" t="s">
        <v>25</v>
      </c>
      <c r="F151" s="4" t="s">
        <v>4</v>
      </c>
      <c r="G151" s="4" t="s">
        <v>5</v>
      </c>
      <c r="H151" s="4" t="s">
        <v>43</v>
      </c>
      <c r="I151" s="9">
        <v>3</v>
      </c>
      <c r="J151" s="6">
        <v>103.94</v>
      </c>
      <c r="K151" s="7">
        <v>0.1</v>
      </c>
      <c r="L151" s="6">
        <v>50.67</v>
      </c>
      <c r="M151" s="6">
        <f>I151*J151*(1-K151)</f>
        <v>280.63799999999998</v>
      </c>
      <c r="N151" s="6">
        <f>I151*L151</f>
        <v>152.01</v>
      </c>
      <c r="O151" s="6">
        <f>M151-N151</f>
        <v>128.62799999999999</v>
      </c>
      <c r="P151" s="8">
        <f>IFERROR(O151/M151,0)</f>
        <v>0.45834135077929572</v>
      </c>
      <c r="Q151" s="5">
        <f>YEAR(SalesDataTable[[#This Row],[Order Date]])</f>
        <v>2026</v>
      </c>
      <c r="R151" s="8" t="str">
        <f>"Q"&amp;ROUNDUP(MONTH(SalesDataTable[[#This Row],[Order Date]])/3,0)</f>
        <v>Q1</v>
      </c>
      <c r="S151" s="9">
        <f>MONTH(SalesDataTable[[#This Row],[Order Date]])</f>
        <v>1</v>
      </c>
      <c r="T151" s="8" t="str">
        <f>TEXT(SalesDataTable[[#This Row],[Order Date]],"mmm")</f>
        <v>Jan</v>
      </c>
    </row>
    <row r="152" spans="1:20" ht="15.75">
      <c r="A152" s="2" t="s">
        <v>203</v>
      </c>
      <c r="B152" s="3">
        <v>46054</v>
      </c>
      <c r="C152" s="4" t="s">
        <v>1</v>
      </c>
      <c r="D152" s="4" t="s">
        <v>2</v>
      </c>
      <c r="E152" s="4" t="s">
        <v>3</v>
      </c>
      <c r="F152" s="4" t="s">
        <v>4</v>
      </c>
      <c r="G152" s="4" t="s">
        <v>11</v>
      </c>
      <c r="H152" s="4" t="s">
        <v>21</v>
      </c>
      <c r="I152" s="9">
        <v>1</v>
      </c>
      <c r="J152" s="6">
        <v>140.53</v>
      </c>
      <c r="K152" s="7">
        <v>0</v>
      </c>
      <c r="L152" s="6">
        <v>77.36</v>
      </c>
      <c r="M152" s="6">
        <f>I152*J152*(1-K152)</f>
        <v>140.53</v>
      </c>
      <c r="N152" s="6">
        <f>I152*L152</f>
        <v>77.36</v>
      </c>
      <c r="O152" s="6">
        <f>M152-N152</f>
        <v>63.17</v>
      </c>
      <c r="P152" s="8">
        <f>IFERROR(O152/M152,0)</f>
        <v>0.44951255959581587</v>
      </c>
      <c r="Q152" s="5">
        <f>YEAR(SalesDataTable[[#This Row],[Order Date]])</f>
        <v>2026</v>
      </c>
      <c r="R152" s="8" t="str">
        <f>"Q"&amp;ROUNDUP(MONTH(SalesDataTable[[#This Row],[Order Date]])/3,0)</f>
        <v>Q1</v>
      </c>
      <c r="S152" s="9">
        <f>MONTH(SalesDataTable[[#This Row],[Order Date]])</f>
        <v>2</v>
      </c>
      <c r="T152" s="8" t="str">
        <f>TEXT(SalesDataTable[[#This Row],[Order Date]],"mmm")</f>
        <v>Feb</v>
      </c>
    </row>
    <row r="153" spans="1:20" ht="15.75">
      <c r="A153" s="2" t="s">
        <v>204</v>
      </c>
      <c r="B153" s="3">
        <v>46054</v>
      </c>
      <c r="C153" s="4" t="s">
        <v>27</v>
      </c>
      <c r="D153" s="4" t="s">
        <v>45</v>
      </c>
      <c r="E153" s="4" t="s">
        <v>25</v>
      </c>
      <c r="F153" s="4" t="s">
        <v>4</v>
      </c>
      <c r="G153" s="4" t="s">
        <v>11</v>
      </c>
      <c r="H153" s="4" t="s">
        <v>21</v>
      </c>
      <c r="I153" s="9">
        <v>1</v>
      </c>
      <c r="J153" s="6">
        <v>142.03</v>
      </c>
      <c r="K153" s="7">
        <v>0.05</v>
      </c>
      <c r="L153" s="6">
        <v>77.069999999999993</v>
      </c>
      <c r="M153" s="6">
        <f>I153*J153*(1-K153)</f>
        <v>134.92849999999999</v>
      </c>
      <c r="N153" s="6">
        <f>I153*L153</f>
        <v>77.069999999999993</v>
      </c>
      <c r="O153" s="6">
        <f>M153-N153</f>
        <v>57.858499999999992</v>
      </c>
      <c r="P153" s="8">
        <f>IFERROR(O153/M153,0)</f>
        <v>0.42880859121682963</v>
      </c>
      <c r="Q153" s="5">
        <f>YEAR(SalesDataTable[[#This Row],[Order Date]])</f>
        <v>2026</v>
      </c>
      <c r="R153" s="8" t="str">
        <f>"Q"&amp;ROUNDUP(MONTH(SalesDataTable[[#This Row],[Order Date]])/3,0)</f>
        <v>Q1</v>
      </c>
      <c r="S153" s="9">
        <f>MONTH(SalesDataTable[[#This Row],[Order Date]])</f>
        <v>2</v>
      </c>
      <c r="T153" s="8" t="str">
        <f>TEXT(SalesDataTable[[#This Row],[Order Date]],"mmm")</f>
        <v>Feb</v>
      </c>
    </row>
    <row r="154" spans="1:20" ht="15.75">
      <c r="A154" s="2" t="s">
        <v>205</v>
      </c>
      <c r="B154" s="3">
        <v>46054</v>
      </c>
      <c r="C154" s="4" t="s">
        <v>14</v>
      </c>
      <c r="D154" s="4" t="s">
        <v>34</v>
      </c>
      <c r="E154" s="4" t="s">
        <v>10</v>
      </c>
      <c r="F154" s="4" t="s">
        <v>20</v>
      </c>
      <c r="G154" s="4" t="s">
        <v>31</v>
      </c>
      <c r="H154" s="4" t="s">
        <v>90</v>
      </c>
      <c r="I154" s="9">
        <v>12</v>
      </c>
      <c r="J154" s="6">
        <v>124.84</v>
      </c>
      <c r="K154" s="7">
        <v>0.1</v>
      </c>
      <c r="L154" s="6">
        <v>59.47</v>
      </c>
      <c r="M154" s="6">
        <f>I154*J154*(1-K154)</f>
        <v>1348.2719999999999</v>
      </c>
      <c r="N154" s="6">
        <f>I154*L154</f>
        <v>713.64</v>
      </c>
      <c r="O154" s="6">
        <f>M154-N154</f>
        <v>634.63199999999995</v>
      </c>
      <c r="P154" s="8">
        <f>IFERROR(O154/M154,0)</f>
        <v>0.47070027412866244</v>
      </c>
      <c r="Q154" s="5">
        <f>YEAR(SalesDataTable[[#This Row],[Order Date]])</f>
        <v>2026</v>
      </c>
      <c r="R154" s="8" t="str">
        <f>"Q"&amp;ROUNDUP(MONTH(SalesDataTable[[#This Row],[Order Date]])/3,0)</f>
        <v>Q1</v>
      </c>
      <c r="S154" s="9">
        <f>MONTH(SalesDataTable[[#This Row],[Order Date]])</f>
        <v>2</v>
      </c>
      <c r="T154" s="8" t="str">
        <f>TEXT(SalesDataTable[[#This Row],[Order Date]],"mmm")</f>
        <v>Feb</v>
      </c>
    </row>
    <row r="155" spans="1:20" ht="15.75">
      <c r="A155" s="2" t="s">
        <v>206</v>
      </c>
      <c r="B155" s="3">
        <v>46054</v>
      </c>
      <c r="C155" s="4" t="s">
        <v>8</v>
      </c>
      <c r="D155" s="4" t="s">
        <v>69</v>
      </c>
      <c r="E155" s="4" t="s">
        <v>3</v>
      </c>
      <c r="F155" s="4" t="s">
        <v>4</v>
      </c>
      <c r="G155" s="4" t="s">
        <v>49</v>
      </c>
      <c r="H155" s="4" t="s">
        <v>67</v>
      </c>
      <c r="I155" s="9">
        <v>3</v>
      </c>
      <c r="J155" s="6">
        <v>35.36</v>
      </c>
      <c r="K155" s="7">
        <v>0</v>
      </c>
      <c r="L155" s="6">
        <v>13.7</v>
      </c>
      <c r="M155" s="6">
        <f>I155*J155*(1-K155)</f>
        <v>106.08</v>
      </c>
      <c r="N155" s="6">
        <f>I155*L155</f>
        <v>41.099999999999994</v>
      </c>
      <c r="O155" s="6">
        <f>M155-N155</f>
        <v>64.98</v>
      </c>
      <c r="P155" s="8">
        <f>IFERROR(O155/M155,0)</f>
        <v>0.61255656108597289</v>
      </c>
      <c r="Q155" s="5">
        <f>YEAR(SalesDataTable[[#This Row],[Order Date]])</f>
        <v>2026</v>
      </c>
      <c r="R155" s="8" t="str">
        <f>"Q"&amp;ROUNDUP(MONTH(SalesDataTable[[#This Row],[Order Date]])/3,0)</f>
        <v>Q1</v>
      </c>
      <c r="S155" s="9">
        <f>MONTH(SalesDataTable[[#This Row],[Order Date]])</f>
        <v>2</v>
      </c>
      <c r="T155" s="8" t="str">
        <f>TEXT(SalesDataTable[[#This Row],[Order Date]],"mmm")</f>
        <v>Feb</v>
      </c>
    </row>
    <row r="156" spans="1:20" ht="15.75">
      <c r="A156" s="2" t="s">
        <v>207</v>
      </c>
      <c r="B156" s="3">
        <v>46054</v>
      </c>
      <c r="C156" s="4" t="s">
        <v>27</v>
      </c>
      <c r="D156" s="4" t="s">
        <v>82</v>
      </c>
      <c r="E156" s="4" t="s">
        <v>39</v>
      </c>
      <c r="F156" s="4" t="s">
        <v>4</v>
      </c>
      <c r="G156" s="4" t="s">
        <v>49</v>
      </c>
      <c r="H156" s="4" t="s">
        <v>55</v>
      </c>
      <c r="I156" s="9">
        <v>2</v>
      </c>
      <c r="J156" s="6">
        <v>122.43</v>
      </c>
      <c r="K156" s="7">
        <v>0</v>
      </c>
      <c r="L156" s="6">
        <v>69.08</v>
      </c>
      <c r="M156" s="6">
        <f>I156*J156*(1-K156)</f>
        <v>244.86</v>
      </c>
      <c r="N156" s="6">
        <f>I156*L156</f>
        <v>138.16</v>
      </c>
      <c r="O156" s="6">
        <f>M156-N156</f>
        <v>106.70000000000002</v>
      </c>
      <c r="P156" s="8">
        <f>IFERROR(O156/M156,0)</f>
        <v>0.43575920934411505</v>
      </c>
      <c r="Q156" s="5">
        <f>YEAR(SalesDataTable[[#This Row],[Order Date]])</f>
        <v>2026</v>
      </c>
      <c r="R156" s="8" t="str">
        <f>"Q"&amp;ROUNDUP(MONTH(SalesDataTable[[#This Row],[Order Date]])/3,0)</f>
        <v>Q1</v>
      </c>
      <c r="S156" s="9">
        <f>MONTH(SalesDataTable[[#This Row],[Order Date]])</f>
        <v>2</v>
      </c>
      <c r="T156" s="8" t="str">
        <f>TEXT(SalesDataTable[[#This Row],[Order Date]],"mmm")</f>
        <v>Feb</v>
      </c>
    </row>
    <row r="157" spans="1:20" ht="15.75">
      <c r="A157" s="2" t="s">
        <v>208</v>
      </c>
      <c r="B157" s="3">
        <v>46054</v>
      </c>
      <c r="C157" s="4" t="s">
        <v>1</v>
      </c>
      <c r="D157" s="4" t="s">
        <v>88</v>
      </c>
      <c r="E157" s="4" t="s">
        <v>39</v>
      </c>
      <c r="F157" s="4" t="s">
        <v>16</v>
      </c>
      <c r="G157" s="4" t="s">
        <v>11</v>
      </c>
      <c r="H157" s="4" t="s">
        <v>21</v>
      </c>
      <c r="I157" s="9">
        <v>2</v>
      </c>
      <c r="J157" s="6">
        <v>140.47</v>
      </c>
      <c r="K157" s="7">
        <v>0.05</v>
      </c>
      <c r="L157" s="6">
        <v>78.39</v>
      </c>
      <c r="M157" s="6">
        <f>I157*J157*(1-K157)</f>
        <v>266.89299999999997</v>
      </c>
      <c r="N157" s="6">
        <f>I157*L157</f>
        <v>156.78</v>
      </c>
      <c r="O157" s="6">
        <f>M157-N157</f>
        <v>110.11299999999997</v>
      </c>
      <c r="P157" s="8">
        <f>IFERROR(O157/M157,0)</f>
        <v>0.41257357817552348</v>
      </c>
      <c r="Q157" s="5">
        <f>YEAR(SalesDataTable[[#This Row],[Order Date]])</f>
        <v>2026</v>
      </c>
      <c r="R157" s="8" t="str">
        <f>"Q"&amp;ROUNDUP(MONTH(SalesDataTable[[#This Row],[Order Date]])/3,0)</f>
        <v>Q1</v>
      </c>
      <c r="S157" s="9">
        <f>MONTH(SalesDataTable[[#This Row],[Order Date]])</f>
        <v>2</v>
      </c>
      <c r="T157" s="8" t="str">
        <f>TEXT(SalesDataTable[[#This Row],[Order Date]],"mmm")</f>
        <v>Feb</v>
      </c>
    </row>
    <row r="158" spans="1:20" ht="15.75">
      <c r="A158" s="2" t="s">
        <v>209</v>
      </c>
      <c r="B158" s="3">
        <v>46055</v>
      </c>
      <c r="C158" s="4" t="s">
        <v>8</v>
      </c>
      <c r="D158" s="4" t="s">
        <v>86</v>
      </c>
      <c r="E158" s="4" t="s">
        <v>3</v>
      </c>
      <c r="F158" s="4" t="s">
        <v>4</v>
      </c>
      <c r="G158" s="4" t="s">
        <v>17</v>
      </c>
      <c r="H158" s="4" t="s">
        <v>46</v>
      </c>
      <c r="I158" s="9">
        <v>1</v>
      </c>
      <c r="J158" s="6">
        <v>45.43</v>
      </c>
      <c r="K158" s="7">
        <v>0.05</v>
      </c>
      <c r="L158" s="6">
        <v>18.670000000000002</v>
      </c>
      <c r="M158" s="6">
        <f>I158*J158*(1-K158)</f>
        <v>43.158499999999997</v>
      </c>
      <c r="N158" s="6">
        <f>I158*L158</f>
        <v>18.670000000000002</v>
      </c>
      <c r="O158" s="6">
        <f>M158-N158</f>
        <v>24.488499999999995</v>
      </c>
      <c r="P158" s="8">
        <f>IFERROR(O158/M158,0)</f>
        <v>0.56740850585632019</v>
      </c>
      <c r="Q158" s="5">
        <f>YEAR(SalesDataTable[[#This Row],[Order Date]])</f>
        <v>2026</v>
      </c>
      <c r="R158" s="8" t="str">
        <f>"Q"&amp;ROUNDUP(MONTH(SalesDataTable[[#This Row],[Order Date]])/3,0)</f>
        <v>Q1</v>
      </c>
      <c r="S158" s="9">
        <f>MONTH(SalesDataTable[[#This Row],[Order Date]])</f>
        <v>2</v>
      </c>
      <c r="T158" s="8" t="str">
        <f>TEXT(SalesDataTable[[#This Row],[Order Date]],"mmm")</f>
        <v>Feb</v>
      </c>
    </row>
    <row r="159" spans="1:20" ht="15.75">
      <c r="A159" s="2" t="s">
        <v>210</v>
      </c>
      <c r="B159" s="3">
        <v>46055</v>
      </c>
      <c r="C159" s="4" t="s">
        <v>27</v>
      </c>
      <c r="D159" s="4" t="s">
        <v>82</v>
      </c>
      <c r="E159" s="4" t="s">
        <v>10</v>
      </c>
      <c r="F159" s="4" t="s">
        <v>20</v>
      </c>
      <c r="G159" s="4" t="s">
        <v>5</v>
      </c>
      <c r="H159" s="4" t="s">
        <v>43</v>
      </c>
      <c r="I159" s="9">
        <v>8</v>
      </c>
      <c r="J159" s="6">
        <v>102.78</v>
      </c>
      <c r="K159" s="7">
        <v>0.15</v>
      </c>
      <c r="L159" s="6">
        <v>50.39</v>
      </c>
      <c r="M159" s="6">
        <f>I159*J159*(1-K159)</f>
        <v>698.904</v>
      </c>
      <c r="N159" s="6">
        <f>I159*L159</f>
        <v>403.12</v>
      </c>
      <c r="O159" s="6">
        <f>M159-N159</f>
        <v>295.78399999999999</v>
      </c>
      <c r="P159" s="8">
        <f>IFERROR(O159/M159,0)</f>
        <v>0.42321119924911005</v>
      </c>
      <c r="Q159" s="5">
        <f>YEAR(SalesDataTable[[#This Row],[Order Date]])</f>
        <v>2026</v>
      </c>
      <c r="R159" s="8" t="str">
        <f>"Q"&amp;ROUNDUP(MONTH(SalesDataTable[[#This Row],[Order Date]])/3,0)</f>
        <v>Q1</v>
      </c>
      <c r="S159" s="9">
        <f>MONTH(SalesDataTable[[#This Row],[Order Date]])</f>
        <v>2</v>
      </c>
      <c r="T159" s="8" t="str">
        <f>TEXT(SalesDataTable[[#This Row],[Order Date]],"mmm")</f>
        <v>Feb</v>
      </c>
    </row>
    <row r="160" spans="1:20" ht="15.75">
      <c r="A160" s="2" t="s">
        <v>211</v>
      </c>
      <c r="B160" s="3">
        <v>46055</v>
      </c>
      <c r="C160" s="4" t="s">
        <v>8</v>
      </c>
      <c r="D160" s="4" t="s">
        <v>66</v>
      </c>
      <c r="E160" s="4" t="s">
        <v>39</v>
      </c>
      <c r="F160" s="4" t="s">
        <v>16</v>
      </c>
      <c r="G160" s="4" t="s">
        <v>31</v>
      </c>
      <c r="H160" s="4" t="s">
        <v>90</v>
      </c>
      <c r="I160" s="9">
        <v>1</v>
      </c>
      <c r="J160" s="6">
        <v>123.95</v>
      </c>
      <c r="K160" s="7">
        <v>0</v>
      </c>
      <c r="L160" s="6">
        <v>61.32</v>
      </c>
      <c r="M160" s="6">
        <f>I160*J160*(1-K160)</f>
        <v>123.95</v>
      </c>
      <c r="N160" s="6">
        <f>I160*L160</f>
        <v>61.32</v>
      </c>
      <c r="O160" s="6">
        <f>M160-N160</f>
        <v>62.63</v>
      </c>
      <c r="P160" s="8">
        <f>IFERROR(O160/M160,0)</f>
        <v>0.50528438886647842</v>
      </c>
      <c r="Q160" s="5">
        <f>YEAR(SalesDataTable[[#This Row],[Order Date]])</f>
        <v>2026</v>
      </c>
      <c r="R160" s="8" t="str">
        <f>"Q"&amp;ROUNDUP(MONTH(SalesDataTable[[#This Row],[Order Date]])/3,0)</f>
        <v>Q1</v>
      </c>
      <c r="S160" s="9">
        <f>MONTH(SalesDataTable[[#This Row],[Order Date]])</f>
        <v>2</v>
      </c>
      <c r="T160" s="8" t="str">
        <f>TEXT(SalesDataTable[[#This Row],[Order Date]],"mmm")</f>
        <v>Feb</v>
      </c>
    </row>
    <row r="161" spans="1:20" ht="15.75">
      <c r="A161" s="2" t="s">
        <v>212</v>
      </c>
      <c r="B161" s="3">
        <v>46055</v>
      </c>
      <c r="C161" s="4" t="s">
        <v>8</v>
      </c>
      <c r="D161" s="4" t="s">
        <v>66</v>
      </c>
      <c r="E161" s="4" t="s">
        <v>39</v>
      </c>
      <c r="F161" s="4" t="s">
        <v>4</v>
      </c>
      <c r="G161" s="4" t="s">
        <v>31</v>
      </c>
      <c r="H161" s="4" t="s">
        <v>41</v>
      </c>
      <c r="I161" s="9">
        <v>3</v>
      </c>
      <c r="J161" s="6">
        <v>199.9</v>
      </c>
      <c r="K161" s="7">
        <v>0</v>
      </c>
      <c r="L161" s="6">
        <v>104.18</v>
      </c>
      <c r="M161" s="6">
        <f>I161*J161*(1-K161)</f>
        <v>599.70000000000005</v>
      </c>
      <c r="N161" s="6">
        <f>I161*L161</f>
        <v>312.54000000000002</v>
      </c>
      <c r="O161" s="6">
        <f>M161-N161</f>
        <v>287.16000000000003</v>
      </c>
      <c r="P161" s="8">
        <f>IFERROR(O161/M161,0)</f>
        <v>0.47883941970985494</v>
      </c>
      <c r="Q161" s="5">
        <f>YEAR(SalesDataTable[[#This Row],[Order Date]])</f>
        <v>2026</v>
      </c>
      <c r="R161" s="8" t="str">
        <f>"Q"&amp;ROUNDUP(MONTH(SalesDataTable[[#This Row],[Order Date]])/3,0)</f>
        <v>Q1</v>
      </c>
      <c r="S161" s="9">
        <f>MONTH(SalesDataTable[[#This Row],[Order Date]])</f>
        <v>2</v>
      </c>
      <c r="T161" s="8" t="str">
        <f>TEXT(SalesDataTable[[#This Row],[Order Date]],"mmm")</f>
        <v>Feb</v>
      </c>
    </row>
    <row r="162" spans="1:20" ht="15.75">
      <c r="A162" s="2" t="s">
        <v>213</v>
      </c>
      <c r="B162" s="3">
        <v>46055</v>
      </c>
      <c r="C162" s="4" t="s">
        <v>8</v>
      </c>
      <c r="D162" s="4" t="s">
        <v>69</v>
      </c>
      <c r="E162" s="4" t="s">
        <v>39</v>
      </c>
      <c r="F162" s="4" t="s">
        <v>4</v>
      </c>
      <c r="G162" s="4" t="s">
        <v>11</v>
      </c>
      <c r="H162" s="4" t="s">
        <v>12</v>
      </c>
      <c r="I162" s="9">
        <v>1</v>
      </c>
      <c r="J162" s="6">
        <v>93.78</v>
      </c>
      <c r="K162" s="7">
        <v>0</v>
      </c>
      <c r="L162" s="6">
        <v>44.21</v>
      </c>
      <c r="M162" s="6">
        <f>I162*J162*(1-K162)</f>
        <v>93.78</v>
      </c>
      <c r="N162" s="6">
        <f>I162*L162</f>
        <v>44.21</v>
      </c>
      <c r="O162" s="6">
        <f>M162-N162</f>
        <v>49.57</v>
      </c>
      <c r="P162" s="8">
        <f>IFERROR(O162/M162,0)</f>
        <v>0.52857752185967155</v>
      </c>
      <c r="Q162" s="5">
        <f>YEAR(SalesDataTable[[#This Row],[Order Date]])</f>
        <v>2026</v>
      </c>
      <c r="R162" s="8" t="str">
        <f>"Q"&amp;ROUNDUP(MONTH(SalesDataTable[[#This Row],[Order Date]])/3,0)</f>
        <v>Q1</v>
      </c>
      <c r="S162" s="9">
        <f>MONTH(SalesDataTable[[#This Row],[Order Date]])</f>
        <v>2</v>
      </c>
      <c r="T162" s="8" t="str">
        <f>TEXT(SalesDataTable[[#This Row],[Order Date]],"mmm")</f>
        <v>Feb</v>
      </c>
    </row>
    <row r="163" spans="1:20" ht="15.75">
      <c r="A163" s="2" t="s">
        <v>214</v>
      </c>
      <c r="B163" s="3">
        <v>46055</v>
      </c>
      <c r="C163" s="4" t="s">
        <v>1</v>
      </c>
      <c r="D163" s="4" t="s">
        <v>2</v>
      </c>
      <c r="E163" s="4" t="s">
        <v>3</v>
      </c>
      <c r="F163" s="4" t="s">
        <v>20</v>
      </c>
      <c r="G163" s="4" t="s">
        <v>49</v>
      </c>
      <c r="H163" s="4" t="s">
        <v>50</v>
      </c>
      <c r="I163" s="9">
        <v>1</v>
      </c>
      <c r="J163" s="6">
        <v>39.39</v>
      </c>
      <c r="K163" s="7">
        <v>0.1</v>
      </c>
      <c r="L163" s="6">
        <v>15.09</v>
      </c>
      <c r="M163" s="6">
        <f>I163*J163*(1-K163)</f>
        <v>35.451000000000001</v>
      </c>
      <c r="N163" s="6">
        <f>I163*L163</f>
        <v>15.09</v>
      </c>
      <c r="O163" s="6">
        <f>M163-N163</f>
        <v>20.361000000000001</v>
      </c>
      <c r="P163" s="8">
        <f>IFERROR(O163/M163,0)</f>
        <v>0.57434204958957435</v>
      </c>
      <c r="Q163" s="5">
        <f>YEAR(SalesDataTable[[#This Row],[Order Date]])</f>
        <v>2026</v>
      </c>
      <c r="R163" s="8" t="str">
        <f>"Q"&amp;ROUNDUP(MONTH(SalesDataTable[[#This Row],[Order Date]])/3,0)</f>
        <v>Q1</v>
      </c>
      <c r="S163" s="9">
        <f>MONTH(SalesDataTable[[#This Row],[Order Date]])</f>
        <v>2</v>
      </c>
      <c r="T163" s="8" t="str">
        <f>TEXT(SalesDataTable[[#This Row],[Order Date]],"mmm")</f>
        <v>Feb</v>
      </c>
    </row>
    <row r="164" spans="1:20" ht="15.75">
      <c r="A164" s="2" t="s">
        <v>215</v>
      </c>
      <c r="B164" s="3">
        <v>46055</v>
      </c>
      <c r="C164" s="4" t="s">
        <v>1</v>
      </c>
      <c r="D164" s="4" t="s">
        <v>2</v>
      </c>
      <c r="E164" s="4" t="s">
        <v>3</v>
      </c>
      <c r="F164" s="4" t="s">
        <v>16</v>
      </c>
      <c r="G164" s="4" t="s">
        <v>5</v>
      </c>
      <c r="H164" s="4" t="s">
        <v>43</v>
      </c>
      <c r="I164" s="9">
        <v>6</v>
      </c>
      <c r="J164" s="6">
        <v>101.64</v>
      </c>
      <c r="K164" s="7">
        <v>0</v>
      </c>
      <c r="L164" s="6">
        <v>51.06</v>
      </c>
      <c r="M164" s="6">
        <f>I164*J164*(1-K164)</f>
        <v>609.84</v>
      </c>
      <c r="N164" s="6">
        <f>I164*L164</f>
        <v>306.36</v>
      </c>
      <c r="O164" s="6">
        <f>M164-N164</f>
        <v>303.48</v>
      </c>
      <c r="P164" s="8">
        <f>IFERROR(O164/M164,0)</f>
        <v>0.49763872491145217</v>
      </c>
      <c r="Q164" s="5">
        <f>YEAR(SalesDataTable[[#This Row],[Order Date]])</f>
        <v>2026</v>
      </c>
      <c r="R164" s="8" t="str">
        <f>"Q"&amp;ROUNDUP(MONTH(SalesDataTable[[#This Row],[Order Date]])/3,0)</f>
        <v>Q1</v>
      </c>
      <c r="S164" s="9">
        <f>MONTH(SalesDataTable[[#This Row],[Order Date]])</f>
        <v>2</v>
      </c>
      <c r="T164" s="8" t="str">
        <f>TEXT(SalesDataTable[[#This Row],[Order Date]],"mmm")</f>
        <v>Feb</v>
      </c>
    </row>
    <row r="165" spans="1:20" ht="15.75">
      <c r="A165" s="2" t="s">
        <v>216</v>
      </c>
      <c r="B165" s="3">
        <v>46056</v>
      </c>
      <c r="C165" s="4" t="s">
        <v>1</v>
      </c>
      <c r="D165" s="4" t="s">
        <v>2</v>
      </c>
      <c r="E165" s="4" t="s">
        <v>10</v>
      </c>
      <c r="F165" s="4" t="s">
        <v>20</v>
      </c>
      <c r="G165" s="4" t="s">
        <v>49</v>
      </c>
      <c r="H165" s="4" t="s">
        <v>67</v>
      </c>
      <c r="I165" s="9">
        <v>12</v>
      </c>
      <c r="J165" s="6">
        <v>36.74</v>
      </c>
      <c r="K165" s="7">
        <v>0.2</v>
      </c>
      <c r="L165" s="6">
        <v>13.53</v>
      </c>
      <c r="M165" s="6">
        <f>I165*J165*(1-K165)</f>
        <v>352.70400000000001</v>
      </c>
      <c r="N165" s="6">
        <f>I165*L165</f>
        <v>162.35999999999999</v>
      </c>
      <c r="O165" s="6">
        <f>M165-N165</f>
        <v>190.34400000000002</v>
      </c>
      <c r="P165" s="8">
        <f>IFERROR(O165/M165,0)</f>
        <v>0.53967065868263475</v>
      </c>
      <c r="Q165" s="5">
        <f>YEAR(SalesDataTable[[#This Row],[Order Date]])</f>
        <v>2026</v>
      </c>
      <c r="R165" s="8" t="str">
        <f>"Q"&amp;ROUNDUP(MONTH(SalesDataTable[[#This Row],[Order Date]])/3,0)</f>
        <v>Q1</v>
      </c>
      <c r="S165" s="9">
        <f>MONTH(SalesDataTable[[#This Row],[Order Date]])</f>
        <v>2</v>
      </c>
      <c r="T165" s="8" t="str">
        <f>TEXT(SalesDataTable[[#This Row],[Order Date]],"mmm")</f>
        <v>Feb</v>
      </c>
    </row>
    <row r="166" spans="1:20" ht="15.75">
      <c r="A166" s="2" t="s">
        <v>217</v>
      </c>
      <c r="B166" s="3">
        <v>46056</v>
      </c>
      <c r="C166" s="4" t="s">
        <v>27</v>
      </c>
      <c r="D166" s="4" t="s">
        <v>48</v>
      </c>
      <c r="E166" s="4" t="s">
        <v>25</v>
      </c>
      <c r="F166" s="4" t="s">
        <v>16</v>
      </c>
      <c r="G166" s="4" t="s">
        <v>11</v>
      </c>
      <c r="H166" s="4" t="s">
        <v>53</v>
      </c>
      <c r="I166" s="9">
        <v>2</v>
      </c>
      <c r="J166" s="6">
        <v>154.62</v>
      </c>
      <c r="K166" s="7">
        <v>0</v>
      </c>
      <c r="L166" s="6">
        <v>78.209999999999994</v>
      </c>
      <c r="M166" s="6">
        <f>I166*J166*(1-K166)</f>
        <v>309.24</v>
      </c>
      <c r="N166" s="6">
        <f>I166*L166</f>
        <v>156.41999999999999</v>
      </c>
      <c r="O166" s="6">
        <f>M166-N166</f>
        <v>152.82000000000002</v>
      </c>
      <c r="P166" s="8">
        <f>IFERROR(O166/M166,0)</f>
        <v>0.49417927823050062</v>
      </c>
      <c r="Q166" s="5">
        <f>YEAR(SalesDataTable[[#This Row],[Order Date]])</f>
        <v>2026</v>
      </c>
      <c r="R166" s="8" t="str">
        <f>"Q"&amp;ROUNDUP(MONTH(SalesDataTable[[#This Row],[Order Date]])/3,0)</f>
        <v>Q1</v>
      </c>
      <c r="S166" s="9">
        <f>MONTH(SalesDataTable[[#This Row],[Order Date]])</f>
        <v>2</v>
      </c>
      <c r="T166" s="8" t="str">
        <f>TEXT(SalesDataTable[[#This Row],[Order Date]],"mmm")</f>
        <v>Feb</v>
      </c>
    </row>
    <row r="167" spans="1:20" ht="15.75">
      <c r="A167" s="2" t="s">
        <v>218</v>
      </c>
      <c r="B167" s="3">
        <v>46057</v>
      </c>
      <c r="C167" s="4" t="s">
        <v>1</v>
      </c>
      <c r="D167" s="4" t="s">
        <v>2</v>
      </c>
      <c r="E167" s="4" t="s">
        <v>39</v>
      </c>
      <c r="F167" s="4" t="s">
        <v>16</v>
      </c>
      <c r="G167" s="4" t="s">
        <v>31</v>
      </c>
      <c r="H167" s="4" t="s">
        <v>90</v>
      </c>
      <c r="I167" s="9">
        <v>1</v>
      </c>
      <c r="J167" s="6">
        <v>125.63</v>
      </c>
      <c r="K167" s="7">
        <v>0.1</v>
      </c>
      <c r="L167" s="6">
        <v>60.38</v>
      </c>
      <c r="M167" s="6">
        <f>I167*J167*(1-K167)</f>
        <v>113.06699999999999</v>
      </c>
      <c r="N167" s="6">
        <f>I167*L167</f>
        <v>60.38</v>
      </c>
      <c r="O167" s="6">
        <f>M167-N167</f>
        <v>52.686999999999991</v>
      </c>
      <c r="P167" s="8">
        <f>IFERROR(O167/M167,0)</f>
        <v>0.46598034793529497</v>
      </c>
      <c r="Q167" s="5">
        <f>YEAR(SalesDataTable[[#This Row],[Order Date]])</f>
        <v>2026</v>
      </c>
      <c r="R167" s="8" t="str">
        <f>"Q"&amp;ROUNDUP(MONTH(SalesDataTable[[#This Row],[Order Date]])/3,0)</f>
        <v>Q1</v>
      </c>
      <c r="S167" s="9">
        <f>MONTH(SalesDataTable[[#This Row],[Order Date]])</f>
        <v>2</v>
      </c>
      <c r="T167" s="8" t="str">
        <f>TEXT(SalesDataTable[[#This Row],[Order Date]],"mmm")</f>
        <v>Feb</v>
      </c>
    </row>
    <row r="168" spans="1:20" ht="15.75">
      <c r="A168" s="2" t="s">
        <v>219</v>
      </c>
      <c r="B168" s="3">
        <v>46057</v>
      </c>
      <c r="C168" s="4" t="s">
        <v>8</v>
      </c>
      <c r="D168" s="4" t="s">
        <v>66</v>
      </c>
      <c r="E168" s="4" t="s">
        <v>3</v>
      </c>
      <c r="F168" s="4" t="s">
        <v>16</v>
      </c>
      <c r="G168" s="4" t="s">
        <v>31</v>
      </c>
      <c r="H168" s="4" t="s">
        <v>64</v>
      </c>
      <c r="I168" s="9">
        <v>2</v>
      </c>
      <c r="J168" s="6">
        <v>81.59</v>
      </c>
      <c r="K168" s="7">
        <v>0.1</v>
      </c>
      <c r="L168" s="6">
        <v>38.64</v>
      </c>
      <c r="M168" s="6">
        <f>I168*J168*(1-K168)</f>
        <v>146.86200000000002</v>
      </c>
      <c r="N168" s="6">
        <f>I168*L168</f>
        <v>77.28</v>
      </c>
      <c r="O168" s="6">
        <f>M168-N168</f>
        <v>69.582000000000022</v>
      </c>
      <c r="P168" s="8">
        <f>IFERROR(O168/M168,0)</f>
        <v>0.47379172284185161</v>
      </c>
      <c r="Q168" s="5">
        <f>YEAR(SalesDataTable[[#This Row],[Order Date]])</f>
        <v>2026</v>
      </c>
      <c r="R168" s="8" t="str">
        <f>"Q"&amp;ROUNDUP(MONTH(SalesDataTable[[#This Row],[Order Date]])/3,0)</f>
        <v>Q1</v>
      </c>
      <c r="S168" s="9">
        <f>MONTH(SalesDataTable[[#This Row],[Order Date]])</f>
        <v>2</v>
      </c>
      <c r="T168" s="8" t="str">
        <f>TEXT(SalesDataTable[[#This Row],[Order Date]],"mmm")</f>
        <v>Feb</v>
      </c>
    </row>
    <row r="169" spans="1:20" ht="15.75">
      <c r="A169" s="2" t="s">
        <v>220</v>
      </c>
      <c r="B169" s="3">
        <v>46057</v>
      </c>
      <c r="C169" s="4" t="s">
        <v>14</v>
      </c>
      <c r="D169" s="4" t="s">
        <v>34</v>
      </c>
      <c r="E169" s="4" t="s">
        <v>3</v>
      </c>
      <c r="F169" s="4" t="s">
        <v>16</v>
      </c>
      <c r="G169" s="4" t="s">
        <v>17</v>
      </c>
      <c r="H169" s="4" t="s">
        <v>46</v>
      </c>
      <c r="I169" s="9">
        <v>2</v>
      </c>
      <c r="J169" s="6">
        <v>45.81</v>
      </c>
      <c r="K169" s="7">
        <v>0.1</v>
      </c>
      <c r="L169" s="6">
        <v>18.420000000000002</v>
      </c>
      <c r="M169" s="6">
        <f>I169*J169*(1-K169)</f>
        <v>82.458000000000013</v>
      </c>
      <c r="N169" s="6">
        <f>I169*L169</f>
        <v>36.840000000000003</v>
      </c>
      <c r="O169" s="6">
        <f>M169-N169</f>
        <v>45.618000000000009</v>
      </c>
      <c r="P169" s="8">
        <f>IFERROR(O169/M169,0)</f>
        <v>0.55322709743141962</v>
      </c>
      <c r="Q169" s="5">
        <f>YEAR(SalesDataTable[[#This Row],[Order Date]])</f>
        <v>2026</v>
      </c>
      <c r="R169" s="8" t="str">
        <f>"Q"&amp;ROUNDUP(MONTH(SalesDataTable[[#This Row],[Order Date]])/3,0)</f>
        <v>Q1</v>
      </c>
      <c r="S169" s="9">
        <f>MONTH(SalesDataTable[[#This Row],[Order Date]])</f>
        <v>2</v>
      </c>
      <c r="T169" s="8" t="str">
        <f>TEXT(SalesDataTable[[#This Row],[Order Date]],"mmm")</f>
        <v>Feb</v>
      </c>
    </row>
    <row r="170" spans="1:20" ht="15.75">
      <c r="A170" s="2" t="s">
        <v>221</v>
      </c>
      <c r="B170" s="3">
        <v>46058</v>
      </c>
      <c r="C170" s="4" t="s">
        <v>8</v>
      </c>
      <c r="D170" s="4" t="s">
        <v>69</v>
      </c>
      <c r="E170" s="4" t="s">
        <v>3</v>
      </c>
      <c r="F170" s="4" t="s">
        <v>4</v>
      </c>
      <c r="G170" s="4" t="s">
        <v>49</v>
      </c>
      <c r="H170" s="4" t="s">
        <v>55</v>
      </c>
      <c r="I170" s="9">
        <v>3</v>
      </c>
      <c r="J170" s="6">
        <v>125.63</v>
      </c>
      <c r="K170" s="7">
        <v>0</v>
      </c>
      <c r="L170" s="6">
        <v>71.05</v>
      </c>
      <c r="M170" s="6">
        <f>I170*J170*(1-K170)</f>
        <v>376.89</v>
      </c>
      <c r="N170" s="6">
        <f>I170*L170</f>
        <v>213.14999999999998</v>
      </c>
      <c r="O170" s="6">
        <f>M170-N170</f>
        <v>163.74</v>
      </c>
      <c r="P170" s="8">
        <f>IFERROR(O170/M170,0)</f>
        <v>0.43445037013452203</v>
      </c>
      <c r="Q170" s="5">
        <f>YEAR(SalesDataTable[[#This Row],[Order Date]])</f>
        <v>2026</v>
      </c>
      <c r="R170" s="8" t="str">
        <f>"Q"&amp;ROUNDUP(MONTH(SalesDataTable[[#This Row],[Order Date]])/3,0)</f>
        <v>Q1</v>
      </c>
      <c r="S170" s="9">
        <f>MONTH(SalesDataTable[[#This Row],[Order Date]])</f>
        <v>2</v>
      </c>
      <c r="T170" s="8" t="str">
        <f>TEXT(SalesDataTable[[#This Row],[Order Date]],"mmm")</f>
        <v>Feb</v>
      </c>
    </row>
    <row r="171" spans="1:20" ht="15.75">
      <c r="A171" s="2" t="s">
        <v>222</v>
      </c>
      <c r="B171" s="3">
        <v>46058</v>
      </c>
      <c r="C171" s="4" t="s">
        <v>27</v>
      </c>
      <c r="D171" s="4" t="s">
        <v>48</v>
      </c>
      <c r="E171" s="4" t="s">
        <v>3</v>
      </c>
      <c r="F171" s="4" t="s">
        <v>4</v>
      </c>
      <c r="G171" s="4" t="s">
        <v>5</v>
      </c>
      <c r="H171" s="4" t="s">
        <v>43</v>
      </c>
      <c r="I171" s="9">
        <v>2</v>
      </c>
      <c r="J171" s="6">
        <v>101.01</v>
      </c>
      <c r="K171" s="7">
        <v>0</v>
      </c>
      <c r="L171" s="6">
        <v>50.26</v>
      </c>
      <c r="M171" s="6">
        <f>I171*J171*(1-K171)</f>
        <v>202.02</v>
      </c>
      <c r="N171" s="6">
        <f>I171*L171</f>
        <v>100.52</v>
      </c>
      <c r="O171" s="6">
        <f>M171-N171</f>
        <v>101.50000000000001</v>
      </c>
      <c r="P171" s="8">
        <f>IFERROR(O171/M171,0)</f>
        <v>0.50242550242550243</v>
      </c>
      <c r="Q171" s="5">
        <f>YEAR(SalesDataTable[[#This Row],[Order Date]])</f>
        <v>2026</v>
      </c>
      <c r="R171" s="8" t="str">
        <f>"Q"&amp;ROUNDUP(MONTH(SalesDataTable[[#This Row],[Order Date]])/3,0)</f>
        <v>Q1</v>
      </c>
      <c r="S171" s="9">
        <f>MONTH(SalesDataTable[[#This Row],[Order Date]])</f>
        <v>2</v>
      </c>
      <c r="T171" s="8" t="str">
        <f>TEXT(SalesDataTable[[#This Row],[Order Date]],"mmm")</f>
        <v>Feb</v>
      </c>
    </row>
    <row r="172" spans="1:20" ht="15.75">
      <c r="A172" s="2" t="s">
        <v>223</v>
      </c>
      <c r="B172" s="3">
        <v>46058</v>
      </c>
      <c r="C172" s="4" t="s">
        <v>27</v>
      </c>
      <c r="D172" s="4" t="s">
        <v>82</v>
      </c>
      <c r="E172" s="4" t="s">
        <v>3</v>
      </c>
      <c r="F172" s="4" t="s">
        <v>4</v>
      </c>
      <c r="G172" s="4" t="s">
        <v>11</v>
      </c>
      <c r="H172" s="4" t="s">
        <v>53</v>
      </c>
      <c r="I172" s="9">
        <v>6</v>
      </c>
      <c r="J172" s="6">
        <v>154.22</v>
      </c>
      <c r="K172" s="7">
        <v>0</v>
      </c>
      <c r="L172" s="6">
        <v>79.599999999999994</v>
      </c>
      <c r="M172" s="6">
        <f>I172*J172*(1-K172)</f>
        <v>925.31999999999994</v>
      </c>
      <c r="N172" s="6">
        <f>I172*L172</f>
        <v>477.59999999999997</v>
      </c>
      <c r="O172" s="6">
        <f>M172-N172</f>
        <v>447.71999999999997</v>
      </c>
      <c r="P172" s="8">
        <f>IFERROR(O172/M172,0)</f>
        <v>0.4838542342108676</v>
      </c>
      <c r="Q172" s="5">
        <f>YEAR(SalesDataTable[[#This Row],[Order Date]])</f>
        <v>2026</v>
      </c>
      <c r="R172" s="8" t="str">
        <f>"Q"&amp;ROUNDUP(MONTH(SalesDataTable[[#This Row],[Order Date]])/3,0)</f>
        <v>Q1</v>
      </c>
      <c r="S172" s="9">
        <f>MONTH(SalesDataTable[[#This Row],[Order Date]])</f>
        <v>2</v>
      </c>
      <c r="T172" s="8" t="str">
        <f>TEXT(SalesDataTable[[#This Row],[Order Date]],"mmm")</f>
        <v>Feb</v>
      </c>
    </row>
    <row r="173" spans="1:20" ht="15.75">
      <c r="A173" s="2" t="s">
        <v>224</v>
      </c>
      <c r="B173" s="3">
        <v>46058</v>
      </c>
      <c r="C173" s="4" t="s">
        <v>8</v>
      </c>
      <c r="D173" s="4" t="s">
        <v>86</v>
      </c>
      <c r="E173" s="4" t="s">
        <v>3</v>
      </c>
      <c r="F173" s="4" t="s">
        <v>16</v>
      </c>
      <c r="G173" s="4" t="s">
        <v>11</v>
      </c>
      <c r="H173" s="4" t="s">
        <v>79</v>
      </c>
      <c r="I173" s="9">
        <v>1</v>
      </c>
      <c r="J173" s="6">
        <v>72.78</v>
      </c>
      <c r="K173" s="7">
        <v>0.05</v>
      </c>
      <c r="L173" s="6">
        <v>33.26</v>
      </c>
      <c r="M173" s="6">
        <f>I173*J173*(1-K173)</f>
        <v>69.140999999999991</v>
      </c>
      <c r="N173" s="6">
        <f>I173*L173</f>
        <v>33.26</v>
      </c>
      <c r="O173" s="6">
        <f>M173-N173</f>
        <v>35.880999999999993</v>
      </c>
      <c r="P173" s="8">
        <f>IFERROR(O173/M173,0)</f>
        <v>0.51895402149231273</v>
      </c>
      <c r="Q173" s="5">
        <f>YEAR(SalesDataTable[[#This Row],[Order Date]])</f>
        <v>2026</v>
      </c>
      <c r="R173" s="8" t="str">
        <f>"Q"&amp;ROUNDUP(MONTH(SalesDataTable[[#This Row],[Order Date]])/3,0)</f>
        <v>Q1</v>
      </c>
      <c r="S173" s="9">
        <f>MONTH(SalesDataTable[[#This Row],[Order Date]])</f>
        <v>2</v>
      </c>
      <c r="T173" s="8" t="str">
        <f>TEXT(SalesDataTable[[#This Row],[Order Date]],"mmm")</f>
        <v>Feb</v>
      </c>
    </row>
    <row r="174" spans="1:20" ht="15.75">
      <c r="A174" s="2" t="s">
        <v>225</v>
      </c>
      <c r="B174" s="3">
        <v>46058</v>
      </c>
      <c r="C174" s="4" t="s">
        <v>8</v>
      </c>
      <c r="D174" s="4" t="s">
        <v>86</v>
      </c>
      <c r="E174" s="4" t="s">
        <v>10</v>
      </c>
      <c r="F174" s="4" t="s">
        <v>20</v>
      </c>
      <c r="G174" s="4" t="s">
        <v>31</v>
      </c>
      <c r="H174" s="4" t="s">
        <v>90</v>
      </c>
      <c r="I174" s="9">
        <v>3</v>
      </c>
      <c r="J174" s="6">
        <v>122.69</v>
      </c>
      <c r="K174" s="7">
        <v>0.05</v>
      </c>
      <c r="L174" s="6">
        <v>62.08</v>
      </c>
      <c r="M174" s="6">
        <f>I174*J174*(1-K174)</f>
        <v>349.66649999999998</v>
      </c>
      <c r="N174" s="6">
        <f>I174*L174</f>
        <v>186.24</v>
      </c>
      <c r="O174" s="6">
        <f>M174-N174</f>
        <v>163.42649999999998</v>
      </c>
      <c r="P174" s="8">
        <f>IFERROR(O174/M174,0)</f>
        <v>0.46737820180085876</v>
      </c>
      <c r="Q174" s="5">
        <f>YEAR(SalesDataTable[[#This Row],[Order Date]])</f>
        <v>2026</v>
      </c>
      <c r="R174" s="8" t="str">
        <f>"Q"&amp;ROUNDUP(MONTH(SalesDataTable[[#This Row],[Order Date]])/3,0)</f>
        <v>Q1</v>
      </c>
      <c r="S174" s="9">
        <f>MONTH(SalesDataTable[[#This Row],[Order Date]])</f>
        <v>2</v>
      </c>
      <c r="T174" s="8" t="str">
        <f>TEXT(SalesDataTable[[#This Row],[Order Date]],"mmm")</f>
        <v>Feb</v>
      </c>
    </row>
    <row r="175" spans="1:20" ht="15.75">
      <c r="A175" s="2" t="s">
        <v>226</v>
      </c>
      <c r="B175" s="3">
        <v>46059</v>
      </c>
      <c r="C175" s="4" t="s">
        <v>8</v>
      </c>
      <c r="D175" s="4" t="s">
        <v>9</v>
      </c>
      <c r="E175" s="4" t="s">
        <v>3</v>
      </c>
      <c r="F175" s="4" t="s">
        <v>20</v>
      </c>
      <c r="G175" s="4" t="s">
        <v>5</v>
      </c>
      <c r="H175" s="4" t="s">
        <v>43</v>
      </c>
      <c r="I175" s="9">
        <v>3</v>
      </c>
      <c r="J175" s="6">
        <v>103.22</v>
      </c>
      <c r="K175" s="7">
        <v>0</v>
      </c>
      <c r="L175" s="6">
        <v>50.74</v>
      </c>
      <c r="M175" s="6">
        <f>I175*J175*(1-K175)</f>
        <v>309.65999999999997</v>
      </c>
      <c r="N175" s="6">
        <f>I175*L175</f>
        <v>152.22</v>
      </c>
      <c r="O175" s="6">
        <f>M175-N175</f>
        <v>157.43999999999997</v>
      </c>
      <c r="P175" s="8">
        <f>IFERROR(O175/M175,0)</f>
        <v>0.50842859910869986</v>
      </c>
      <c r="Q175" s="5">
        <f>YEAR(SalesDataTable[[#This Row],[Order Date]])</f>
        <v>2026</v>
      </c>
      <c r="R175" s="8" t="str">
        <f>"Q"&amp;ROUNDUP(MONTH(SalesDataTable[[#This Row],[Order Date]])/3,0)</f>
        <v>Q1</v>
      </c>
      <c r="S175" s="9">
        <f>MONTH(SalesDataTable[[#This Row],[Order Date]])</f>
        <v>2</v>
      </c>
      <c r="T175" s="8" t="str">
        <f>TEXT(SalesDataTable[[#This Row],[Order Date]],"mmm")</f>
        <v>Feb</v>
      </c>
    </row>
    <row r="176" spans="1:20" ht="15.75">
      <c r="A176" s="2" t="s">
        <v>227</v>
      </c>
      <c r="B176" s="3">
        <v>46059</v>
      </c>
      <c r="C176" s="4" t="s">
        <v>1</v>
      </c>
      <c r="D176" s="4" t="s">
        <v>88</v>
      </c>
      <c r="E176" s="4" t="s">
        <v>39</v>
      </c>
      <c r="F176" s="4" t="s">
        <v>16</v>
      </c>
      <c r="G176" s="4" t="s">
        <v>11</v>
      </c>
      <c r="H176" s="4" t="s">
        <v>12</v>
      </c>
      <c r="I176" s="9">
        <v>3</v>
      </c>
      <c r="J176" s="6">
        <v>92.96</v>
      </c>
      <c r="K176" s="7">
        <v>0.15</v>
      </c>
      <c r="L176" s="6">
        <v>44.56</v>
      </c>
      <c r="M176" s="6">
        <f>I176*J176*(1-K176)</f>
        <v>237.048</v>
      </c>
      <c r="N176" s="6">
        <f>I176*L176</f>
        <v>133.68</v>
      </c>
      <c r="O176" s="6">
        <f>M176-N176</f>
        <v>103.36799999999999</v>
      </c>
      <c r="P176" s="8">
        <f>IFERROR(O176/M176,0)</f>
        <v>0.43606358205932971</v>
      </c>
      <c r="Q176" s="5">
        <f>YEAR(SalesDataTable[[#This Row],[Order Date]])</f>
        <v>2026</v>
      </c>
      <c r="R176" s="8" t="str">
        <f>"Q"&amp;ROUNDUP(MONTH(SalesDataTable[[#This Row],[Order Date]])/3,0)</f>
        <v>Q1</v>
      </c>
      <c r="S176" s="9">
        <f>MONTH(SalesDataTable[[#This Row],[Order Date]])</f>
        <v>2</v>
      </c>
      <c r="T176" s="8" t="str">
        <f>TEXT(SalesDataTable[[#This Row],[Order Date]],"mmm")</f>
        <v>Feb</v>
      </c>
    </row>
    <row r="177" spans="1:20" ht="15.75">
      <c r="A177" s="2" t="s">
        <v>228</v>
      </c>
      <c r="B177" s="3">
        <v>46059</v>
      </c>
      <c r="C177" s="4" t="s">
        <v>8</v>
      </c>
      <c r="D177" s="4" t="s">
        <v>69</v>
      </c>
      <c r="E177" s="4" t="s">
        <v>25</v>
      </c>
      <c r="F177" s="4" t="s">
        <v>16</v>
      </c>
      <c r="G177" s="4" t="s">
        <v>17</v>
      </c>
      <c r="H177" s="4" t="s">
        <v>18</v>
      </c>
      <c r="I177" s="9">
        <v>1</v>
      </c>
      <c r="J177" s="6">
        <v>36.520000000000003</v>
      </c>
      <c r="K177" s="7">
        <v>0</v>
      </c>
      <c r="L177" s="6">
        <v>13.94</v>
      </c>
      <c r="M177" s="6">
        <f>I177*J177*(1-K177)</f>
        <v>36.520000000000003</v>
      </c>
      <c r="N177" s="6">
        <f>I177*L177</f>
        <v>13.94</v>
      </c>
      <c r="O177" s="6">
        <f>M177-N177</f>
        <v>22.580000000000005</v>
      </c>
      <c r="P177" s="8">
        <f>IFERROR(O177/M177,0)</f>
        <v>0.61829134720700996</v>
      </c>
      <c r="Q177" s="5">
        <f>YEAR(SalesDataTable[[#This Row],[Order Date]])</f>
        <v>2026</v>
      </c>
      <c r="R177" s="8" t="str">
        <f>"Q"&amp;ROUNDUP(MONTH(SalesDataTable[[#This Row],[Order Date]])/3,0)</f>
        <v>Q1</v>
      </c>
      <c r="S177" s="9">
        <f>MONTH(SalesDataTable[[#This Row],[Order Date]])</f>
        <v>2</v>
      </c>
      <c r="T177" s="8" t="str">
        <f>TEXT(SalesDataTable[[#This Row],[Order Date]],"mmm")</f>
        <v>Feb</v>
      </c>
    </row>
    <row r="178" spans="1:20" ht="15.75">
      <c r="A178" s="2" t="s">
        <v>229</v>
      </c>
      <c r="B178" s="3">
        <v>46059</v>
      </c>
      <c r="C178" s="4" t="s">
        <v>1</v>
      </c>
      <c r="D178" s="4" t="s">
        <v>2</v>
      </c>
      <c r="E178" s="4" t="s">
        <v>25</v>
      </c>
      <c r="F178" s="4" t="s">
        <v>4</v>
      </c>
      <c r="G178" s="4" t="s">
        <v>49</v>
      </c>
      <c r="H178" s="4" t="s">
        <v>74</v>
      </c>
      <c r="I178" s="9">
        <v>3</v>
      </c>
      <c r="J178" s="6">
        <v>50.65</v>
      </c>
      <c r="K178" s="7">
        <v>0</v>
      </c>
      <c r="L178" s="6">
        <v>21.49</v>
      </c>
      <c r="M178" s="6">
        <f>I178*J178*(1-K178)</f>
        <v>151.94999999999999</v>
      </c>
      <c r="N178" s="6">
        <f>I178*L178</f>
        <v>64.47</v>
      </c>
      <c r="O178" s="6">
        <f>M178-N178</f>
        <v>87.47999999999999</v>
      </c>
      <c r="P178" s="8">
        <f>IFERROR(O178/M178,0)</f>
        <v>0.57571569595261596</v>
      </c>
      <c r="Q178" s="5">
        <f>YEAR(SalesDataTable[[#This Row],[Order Date]])</f>
        <v>2026</v>
      </c>
      <c r="R178" s="8" t="str">
        <f>"Q"&amp;ROUNDUP(MONTH(SalesDataTable[[#This Row],[Order Date]])/3,0)</f>
        <v>Q1</v>
      </c>
      <c r="S178" s="9">
        <f>MONTH(SalesDataTable[[#This Row],[Order Date]])</f>
        <v>2</v>
      </c>
      <c r="T178" s="8" t="str">
        <f>TEXT(SalesDataTable[[#This Row],[Order Date]],"mmm")</f>
        <v>Feb</v>
      </c>
    </row>
    <row r="179" spans="1:20" ht="15.75">
      <c r="A179" s="2" t="s">
        <v>230</v>
      </c>
      <c r="B179" s="3">
        <v>46060</v>
      </c>
      <c r="C179" s="4" t="s">
        <v>27</v>
      </c>
      <c r="D179" s="4" t="s">
        <v>28</v>
      </c>
      <c r="E179" s="4" t="s">
        <v>3</v>
      </c>
      <c r="F179" s="4" t="s">
        <v>4</v>
      </c>
      <c r="G179" s="4" t="s">
        <v>17</v>
      </c>
      <c r="H179" s="4" t="s">
        <v>18</v>
      </c>
      <c r="I179" s="9">
        <v>2</v>
      </c>
      <c r="J179" s="6">
        <v>37.03</v>
      </c>
      <c r="K179" s="7">
        <v>0.15</v>
      </c>
      <c r="L179" s="6">
        <v>13.87</v>
      </c>
      <c r="M179" s="6">
        <f>I179*J179*(1-K179)</f>
        <v>62.951000000000001</v>
      </c>
      <c r="N179" s="6">
        <f>I179*L179</f>
        <v>27.74</v>
      </c>
      <c r="O179" s="6">
        <f>M179-N179</f>
        <v>35.210999999999999</v>
      </c>
      <c r="P179" s="8">
        <f>IFERROR(O179/M179,0)</f>
        <v>0.55933980397451988</v>
      </c>
      <c r="Q179" s="5">
        <f>YEAR(SalesDataTable[[#This Row],[Order Date]])</f>
        <v>2026</v>
      </c>
      <c r="R179" s="8" t="str">
        <f>"Q"&amp;ROUNDUP(MONTH(SalesDataTable[[#This Row],[Order Date]])/3,0)</f>
        <v>Q1</v>
      </c>
      <c r="S179" s="9">
        <f>MONTH(SalesDataTable[[#This Row],[Order Date]])</f>
        <v>2</v>
      </c>
      <c r="T179" s="8" t="str">
        <f>TEXT(SalesDataTable[[#This Row],[Order Date]],"mmm")</f>
        <v>Feb</v>
      </c>
    </row>
    <row r="180" spans="1:20" ht="15.75">
      <c r="A180" s="2" t="s">
        <v>231</v>
      </c>
      <c r="B180" s="3">
        <v>46060</v>
      </c>
      <c r="C180" s="4" t="s">
        <v>14</v>
      </c>
      <c r="D180" s="4" t="s">
        <v>15</v>
      </c>
      <c r="E180" s="4" t="s">
        <v>3</v>
      </c>
      <c r="F180" s="4" t="s">
        <v>16</v>
      </c>
      <c r="G180" s="4" t="s">
        <v>49</v>
      </c>
      <c r="H180" s="4" t="s">
        <v>67</v>
      </c>
      <c r="I180" s="9">
        <v>1</v>
      </c>
      <c r="J180" s="6">
        <v>36.619999999999997</v>
      </c>
      <c r="K180" s="7">
        <v>0</v>
      </c>
      <c r="L180" s="6">
        <v>13.55</v>
      </c>
      <c r="M180" s="6">
        <f>I180*J180*(1-K180)</f>
        <v>36.619999999999997</v>
      </c>
      <c r="N180" s="6">
        <f>I180*L180</f>
        <v>13.55</v>
      </c>
      <c r="O180" s="6">
        <f>M180-N180</f>
        <v>23.069999999999997</v>
      </c>
      <c r="P180" s="8">
        <f>IFERROR(O180/M180,0)</f>
        <v>0.62998361551064985</v>
      </c>
      <c r="Q180" s="5">
        <f>YEAR(SalesDataTable[[#This Row],[Order Date]])</f>
        <v>2026</v>
      </c>
      <c r="R180" s="8" t="str">
        <f>"Q"&amp;ROUNDUP(MONTH(SalesDataTable[[#This Row],[Order Date]])/3,0)</f>
        <v>Q1</v>
      </c>
      <c r="S180" s="9">
        <f>MONTH(SalesDataTable[[#This Row],[Order Date]])</f>
        <v>2</v>
      </c>
      <c r="T180" s="8" t="str">
        <f>TEXT(SalesDataTable[[#This Row],[Order Date]],"mmm")</f>
        <v>Feb</v>
      </c>
    </row>
    <row r="181" spans="1:20" ht="15.75">
      <c r="A181" s="2" t="s">
        <v>232</v>
      </c>
      <c r="B181" s="3">
        <v>46060</v>
      </c>
      <c r="C181" s="4" t="s">
        <v>14</v>
      </c>
      <c r="D181" s="4" t="s">
        <v>126</v>
      </c>
      <c r="E181" s="4" t="s">
        <v>25</v>
      </c>
      <c r="F181" s="4" t="s">
        <v>4</v>
      </c>
      <c r="G181" s="4" t="s">
        <v>31</v>
      </c>
      <c r="H181" s="4" t="s">
        <v>64</v>
      </c>
      <c r="I181" s="9">
        <v>1</v>
      </c>
      <c r="J181" s="6">
        <v>81.47</v>
      </c>
      <c r="K181" s="7">
        <v>0</v>
      </c>
      <c r="L181" s="6">
        <v>39.18</v>
      </c>
      <c r="M181" s="6">
        <f>I181*J181*(1-K181)</f>
        <v>81.47</v>
      </c>
      <c r="N181" s="6">
        <f>I181*L181</f>
        <v>39.18</v>
      </c>
      <c r="O181" s="6">
        <f>M181-N181</f>
        <v>42.29</v>
      </c>
      <c r="P181" s="8">
        <f>IFERROR(O181/M181,0)</f>
        <v>0.51908678040996681</v>
      </c>
      <c r="Q181" s="5">
        <f>YEAR(SalesDataTable[[#This Row],[Order Date]])</f>
        <v>2026</v>
      </c>
      <c r="R181" s="8" t="str">
        <f>"Q"&amp;ROUNDUP(MONTH(SalesDataTable[[#This Row],[Order Date]])/3,0)</f>
        <v>Q1</v>
      </c>
      <c r="S181" s="9">
        <f>MONTH(SalesDataTable[[#This Row],[Order Date]])</f>
        <v>2</v>
      </c>
      <c r="T181" s="8" t="str">
        <f>TEXT(SalesDataTable[[#This Row],[Order Date]],"mmm")</f>
        <v>Feb</v>
      </c>
    </row>
    <row r="182" spans="1:20" ht="15.75">
      <c r="A182" s="2" t="s">
        <v>233</v>
      </c>
      <c r="B182" s="3">
        <v>46061</v>
      </c>
      <c r="C182" s="4" t="s">
        <v>8</v>
      </c>
      <c r="D182" s="4" t="s">
        <v>9</v>
      </c>
      <c r="E182" s="4" t="s">
        <v>10</v>
      </c>
      <c r="F182" s="4" t="s">
        <v>4</v>
      </c>
      <c r="G182" s="4" t="s">
        <v>31</v>
      </c>
      <c r="H182" s="4" t="s">
        <v>90</v>
      </c>
      <c r="I182" s="9">
        <v>12</v>
      </c>
      <c r="J182" s="6">
        <v>122.75</v>
      </c>
      <c r="K182" s="7">
        <v>0.15</v>
      </c>
      <c r="L182" s="6">
        <v>62.51</v>
      </c>
      <c r="M182" s="6">
        <f>I182*J182*(1-K182)</f>
        <v>1252.05</v>
      </c>
      <c r="N182" s="6">
        <f>I182*L182</f>
        <v>750.12</v>
      </c>
      <c r="O182" s="6">
        <f>M182-N182</f>
        <v>501.92999999999995</v>
      </c>
      <c r="P182" s="8">
        <f>IFERROR(O182/M182,0)</f>
        <v>0.40088654606445429</v>
      </c>
      <c r="Q182" s="5">
        <f>YEAR(SalesDataTable[[#This Row],[Order Date]])</f>
        <v>2026</v>
      </c>
      <c r="R182" s="8" t="str">
        <f>"Q"&amp;ROUNDUP(MONTH(SalesDataTable[[#This Row],[Order Date]])/3,0)</f>
        <v>Q1</v>
      </c>
      <c r="S182" s="9">
        <f>MONTH(SalesDataTable[[#This Row],[Order Date]])</f>
        <v>2</v>
      </c>
      <c r="T182" s="8" t="str">
        <f>TEXT(SalesDataTable[[#This Row],[Order Date]],"mmm")</f>
        <v>Feb</v>
      </c>
    </row>
    <row r="183" spans="1:20" ht="15.75">
      <c r="A183" s="2" t="s">
        <v>234</v>
      </c>
      <c r="B183" s="3">
        <v>46061</v>
      </c>
      <c r="C183" s="4" t="s">
        <v>1</v>
      </c>
      <c r="D183" s="4" t="s">
        <v>52</v>
      </c>
      <c r="E183" s="4" t="s">
        <v>3</v>
      </c>
      <c r="F183" s="4" t="s">
        <v>20</v>
      </c>
      <c r="G183" s="4" t="s">
        <v>49</v>
      </c>
      <c r="H183" s="4" t="s">
        <v>74</v>
      </c>
      <c r="I183" s="9">
        <v>1</v>
      </c>
      <c r="J183" s="6">
        <v>50.38</v>
      </c>
      <c r="K183" s="7">
        <v>0.05</v>
      </c>
      <c r="L183" s="6">
        <v>21.95</v>
      </c>
      <c r="M183" s="6">
        <f>I183*J183*(1-K183)</f>
        <v>47.860999999999997</v>
      </c>
      <c r="N183" s="6">
        <f>I183*L183</f>
        <v>21.95</v>
      </c>
      <c r="O183" s="6">
        <f>M183-N183</f>
        <v>25.910999999999998</v>
      </c>
      <c r="P183" s="8">
        <f>IFERROR(O183/M183,0)</f>
        <v>0.54138024696516995</v>
      </c>
      <c r="Q183" s="5">
        <f>YEAR(SalesDataTable[[#This Row],[Order Date]])</f>
        <v>2026</v>
      </c>
      <c r="R183" s="8" t="str">
        <f>"Q"&amp;ROUNDUP(MONTH(SalesDataTable[[#This Row],[Order Date]])/3,0)</f>
        <v>Q1</v>
      </c>
      <c r="S183" s="9">
        <f>MONTH(SalesDataTable[[#This Row],[Order Date]])</f>
        <v>2</v>
      </c>
      <c r="T183" s="8" t="str">
        <f>TEXT(SalesDataTable[[#This Row],[Order Date]],"mmm")</f>
        <v>Feb</v>
      </c>
    </row>
    <row r="184" spans="1:20" ht="15.75">
      <c r="A184" s="2" t="s">
        <v>235</v>
      </c>
      <c r="B184" s="3">
        <v>46061</v>
      </c>
      <c r="C184" s="4" t="s">
        <v>27</v>
      </c>
      <c r="D184" s="4" t="s">
        <v>45</v>
      </c>
      <c r="E184" s="4" t="s">
        <v>3</v>
      </c>
      <c r="F184" s="4" t="s">
        <v>20</v>
      </c>
      <c r="G184" s="4" t="s">
        <v>49</v>
      </c>
      <c r="H184" s="4" t="s">
        <v>74</v>
      </c>
      <c r="I184" s="9">
        <v>2</v>
      </c>
      <c r="J184" s="6">
        <v>50.4</v>
      </c>
      <c r="K184" s="7">
        <v>0</v>
      </c>
      <c r="L184" s="6">
        <v>21.43</v>
      </c>
      <c r="M184" s="6">
        <f>I184*J184*(1-K184)</f>
        <v>100.8</v>
      </c>
      <c r="N184" s="6">
        <f>I184*L184</f>
        <v>42.86</v>
      </c>
      <c r="O184" s="6">
        <f>M184-N184</f>
        <v>57.94</v>
      </c>
      <c r="P184" s="8">
        <f>IFERROR(O184/M184,0)</f>
        <v>0.57480158730158726</v>
      </c>
      <c r="Q184" s="5">
        <f>YEAR(SalesDataTable[[#This Row],[Order Date]])</f>
        <v>2026</v>
      </c>
      <c r="R184" s="8" t="str">
        <f>"Q"&amp;ROUNDUP(MONTH(SalesDataTable[[#This Row],[Order Date]])/3,0)</f>
        <v>Q1</v>
      </c>
      <c r="S184" s="9">
        <f>MONTH(SalesDataTable[[#This Row],[Order Date]])</f>
        <v>2</v>
      </c>
      <c r="T184" s="8" t="str">
        <f>TEXT(SalesDataTable[[#This Row],[Order Date]],"mmm")</f>
        <v>Feb</v>
      </c>
    </row>
    <row r="185" spans="1:20" ht="15.75">
      <c r="A185" s="2" t="s">
        <v>236</v>
      </c>
      <c r="B185" s="3">
        <v>46061</v>
      </c>
      <c r="C185" s="4" t="s">
        <v>14</v>
      </c>
      <c r="D185" s="4" t="s">
        <v>34</v>
      </c>
      <c r="E185" s="4" t="s">
        <v>3</v>
      </c>
      <c r="F185" s="4" t="s">
        <v>16</v>
      </c>
      <c r="G185" s="4" t="s">
        <v>11</v>
      </c>
      <c r="H185" s="4" t="s">
        <v>79</v>
      </c>
      <c r="I185" s="9">
        <v>1</v>
      </c>
      <c r="J185" s="6">
        <v>69.98</v>
      </c>
      <c r="K185" s="7">
        <v>0</v>
      </c>
      <c r="L185" s="6">
        <v>33.21</v>
      </c>
      <c r="M185" s="6">
        <f>I185*J185*(1-K185)</f>
        <v>69.98</v>
      </c>
      <c r="N185" s="6">
        <f>I185*L185</f>
        <v>33.21</v>
      </c>
      <c r="O185" s="6">
        <f>M185-N185</f>
        <v>36.770000000000003</v>
      </c>
      <c r="P185" s="8">
        <f>IFERROR(O185/M185,0)</f>
        <v>0.52543583881108891</v>
      </c>
      <c r="Q185" s="5">
        <f>YEAR(SalesDataTable[[#This Row],[Order Date]])</f>
        <v>2026</v>
      </c>
      <c r="R185" s="8" t="str">
        <f>"Q"&amp;ROUNDUP(MONTH(SalesDataTable[[#This Row],[Order Date]])/3,0)</f>
        <v>Q1</v>
      </c>
      <c r="S185" s="9">
        <f>MONTH(SalesDataTable[[#This Row],[Order Date]])</f>
        <v>2</v>
      </c>
      <c r="T185" s="8" t="str">
        <f>TEXT(SalesDataTable[[#This Row],[Order Date]],"mmm")</f>
        <v>Feb</v>
      </c>
    </row>
    <row r="186" spans="1:20" ht="15.75">
      <c r="A186" s="2" t="s">
        <v>237</v>
      </c>
      <c r="B186" s="3">
        <v>46061</v>
      </c>
      <c r="C186" s="4" t="s">
        <v>1</v>
      </c>
      <c r="D186" s="4" t="s">
        <v>2</v>
      </c>
      <c r="E186" s="4" t="s">
        <v>25</v>
      </c>
      <c r="F186" s="4" t="s">
        <v>16</v>
      </c>
      <c r="G186" s="4" t="s">
        <v>11</v>
      </c>
      <c r="H186" s="4" t="s">
        <v>12</v>
      </c>
      <c r="I186" s="9">
        <v>3</v>
      </c>
      <c r="J186" s="6">
        <v>90.04</v>
      </c>
      <c r="K186" s="7">
        <v>0.05</v>
      </c>
      <c r="L186" s="6">
        <v>45.25</v>
      </c>
      <c r="M186" s="6">
        <f>I186*J186*(1-K186)</f>
        <v>256.61399999999998</v>
      </c>
      <c r="N186" s="6">
        <f>I186*L186</f>
        <v>135.75</v>
      </c>
      <c r="O186" s="6">
        <f>M186-N186</f>
        <v>120.86399999999998</v>
      </c>
      <c r="P186" s="8">
        <f>IFERROR(O186/M186,0)</f>
        <v>0.47099534709719654</v>
      </c>
      <c r="Q186" s="5">
        <f>YEAR(SalesDataTable[[#This Row],[Order Date]])</f>
        <v>2026</v>
      </c>
      <c r="R186" s="8" t="str">
        <f>"Q"&amp;ROUNDUP(MONTH(SalesDataTable[[#This Row],[Order Date]])/3,0)</f>
        <v>Q1</v>
      </c>
      <c r="S186" s="9">
        <f>MONTH(SalesDataTable[[#This Row],[Order Date]])</f>
        <v>2</v>
      </c>
      <c r="T186" s="8" t="str">
        <f>TEXT(SalesDataTable[[#This Row],[Order Date]],"mmm")</f>
        <v>Feb</v>
      </c>
    </row>
    <row r="187" spans="1:20" ht="15.75">
      <c r="A187" s="2" t="s">
        <v>238</v>
      </c>
      <c r="B187" s="3">
        <v>46061</v>
      </c>
      <c r="C187" s="4" t="s">
        <v>8</v>
      </c>
      <c r="D187" s="4" t="s">
        <v>86</v>
      </c>
      <c r="E187" s="4" t="s">
        <v>3</v>
      </c>
      <c r="F187" s="4" t="s">
        <v>16</v>
      </c>
      <c r="G187" s="4" t="s">
        <v>49</v>
      </c>
      <c r="H187" s="4" t="s">
        <v>74</v>
      </c>
      <c r="I187" s="9">
        <v>3</v>
      </c>
      <c r="J187" s="6">
        <v>51.18</v>
      </c>
      <c r="K187" s="7">
        <v>0</v>
      </c>
      <c r="L187" s="6">
        <v>21.95</v>
      </c>
      <c r="M187" s="6">
        <f>I187*J187*(1-K187)</f>
        <v>153.54</v>
      </c>
      <c r="N187" s="6">
        <f>I187*L187</f>
        <v>65.849999999999994</v>
      </c>
      <c r="O187" s="6">
        <f>M187-N187</f>
        <v>87.69</v>
      </c>
      <c r="P187" s="8">
        <f>IFERROR(O187/M187,0)</f>
        <v>0.57112153184837833</v>
      </c>
      <c r="Q187" s="5">
        <f>YEAR(SalesDataTable[[#This Row],[Order Date]])</f>
        <v>2026</v>
      </c>
      <c r="R187" s="8" t="str">
        <f>"Q"&amp;ROUNDUP(MONTH(SalesDataTable[[#This Row],[Order Date]])/3,0)</f>
        <v>Q1</v>
      </c>
      <c r="S187" s="9">
        <f>MONTH(SalesDataTable[[#This Row],[Order Date]])</f>
        <v>2</v>
      </c>
      <c r="T187" s="8" t="str">
        <f>TEXT(SalesDataTable[[#This Row],[Order Date]],"mmm")</f>
        <v>Feb</v>
      </c>
    </row>
    <row r="188" spans="1:20" ht="15.75">
      <c r="A188" s="2" t="s">
        <v>239</v>
      </c>
      <c r="B188" s="3">
        <v>46061</v>
      </c>
      <c r="C188" s="4" t="s">
        <v>1</v>
      </c>
      <c r="D188" s="4" t="s">
        <v>88</v>
      </c>
      <c r="E188" s="4" t="s">
        <v>3</v>
      </c>
      <c r="F188" s="4" t="s">
        <v>16</v>
      </c>
      <c r="G188" s="4" t="s">
        <v>17</v>
      </c>
      <c r="H188" s="4" t="s">
        <v>18</v>
      </c>
      <c r="I188" s="9">
        <v>1</v>
      </c>
      <c r="J188" s="6">
        <v>35.69</v>
      </c>
      <c r="K188" s="7">
        <v>0</v>
      </c>
      <c r="L188" s="6">
        <v>13.38</v>
      </c>
      <c r="M188" s="6">
        <f>I188*J188*(1-K188)</f>
        <v>35.69</v>
      </c>
      <c r="N188" s="6">
        <f>I188*L188</f>
        <v>13.38</v>
      </c>
      <c r="O188" s="6">
        <f>M188-N188</f>
        <v>22.309999999999995</v>
      </c>
      <c r="P188" s="8">
        <f>IFERROR(O188/M188,0)</f>
        <v>0.62510507144858496</v>
      </c>
      <c r="Q188" s="5">
        <f>YEAR(SalesDataTable[[#This Row],[Order Date]])</f>
        <v>2026</v>
      </c>
      <c r="R188" s="8" t="str">
        <f>"Q"&amp;ROUNDUP(MONTH(SalesDataTable[[#This Row],[Order Date]])/3,0)</f>
        <v>Q1</v>
      </c>
      <c r="S188" s="9">
        <f>MONTH(SalesDataTable[[#This Row],[Order Date]])</f>
        <v>2</v>
      </c>
      <c r="T188" s="8" t="str">
        <f>TEXT(SalesDataTable[[#This Row],[Order Date]],"mmm")</f>
        <v>Feb</v>
      </c>
    </row>
    <row r="189" spans="1:20" ht="15.75">
      <c r="A189" s="2" t="s">
        <v>240</v>
      </c>
      <c r="B189" s="3">
        <v>46061</v>
      </c>
      <c r="C189" s="4" t="s">
        <v>27</v>
      </c>
      <c r="D189" s="4" t="s">
        <v>45</v>
      </c>
      <c r="E189" s="4" t="s">
        <v>3</v>
      </c>
      <c r="F189" s="4" t="s">
        <v>16</v>
      </c>
      <c r="G189" s="4" t="s">
        <v>5</v>
      </c>
      <c r="H189" s="4" t="s">
        <v>29</v>
      </c>
      <c r="I189" s="9">
        <v>3</v>
      </c>
      <c r="J189" s="6">
        <v>50.29</v>
      </c>
      <c r="K189" s="7">
        <v>0.05</v>
      </c>
      <c r="L189" s="6">
        <v>22.87</v>
      </c>
      <c r="M189" s="6">
        <f>I189*J189*(1-K189)</f>
        <v>143.32650000000001</v>
      </c>
      <c r="N189" s="6">
        <f>I189*L189</f>
        <v>68.61</v>
      </c>
      <c r="O189" s="6">
        <f>M189-N189</f>
        <v>74.716500000000011</v>
      </c>
      <c r="P189" s="8">
        <f>IFERROR(O189/M189,0)</f>
        <v>0.52130275978273388</v>
      </c>
      <c r="Q189" s="5">
        <f>YEAR(SalesDataTable[[#This Row],[Order Date]])</f>
        <v>2026</v>
      </c>
      <c r="R189" s="8" t="str">
        <f>"Q"&amp;ROUNDUP(MONTH(SalesDataTable[[#This Row],[Order Date]])/3,0)</f>
        <v>Q1</v>
      </c>
      <c r="S189" s="9">
        <f>MONTH(SalesDataTable[[#This Row],[Order Date]])</f>
        <v>2</v>
      </c>
      <c r="T189" s="8" t="str">
        <f>TEXT(SalesDataTable[[#This Row],[Order Date]],"mmm")</f>
        <v>Feb</v>
      </c>
    </row>
    <row r="190" spans="1:20" ht="15.75">
      <c r="A190" s="2" t="s">
        <v>241</v>
      </c>
      <c r="B190" s="3">
        <v>46062</v>
      </c>
      <c r="C190" s="4" t="s">
        <v>8</v>
      </c>
      <c r="D190" s="4" t="s">
        <v>69</v>
      </c>
      <c r="E190" s="4" t="s">
        <v>39</v>
      </c>
      <c r="F190" s="4" t="s">
        <v>4</v>
      </c>
      <c r="G190" s="4" t="s">
        <v>31</v>
      </c>
      <c r="H190" s="4" t="s">
        <v>41</v>
      </c>
      <c r="I190" s="9">
        <v>1</v>
      </c>
      <c r="J190" s="6">
        <v>194.32</v>
      </c>
      <c r="K190" s="7">
        <v>0.05</v>
      </c>
      <c r="L190" s="6">
        <v>102.52</v>
      </c>
      <c r="M190" s="6">
        <f>I190*J190*(1-K190)</f>
        <v>184.60399999999998</v>
      </c>
      <c r="N190" s="6">
        <f>I190*L190</f>
        <v>102.52</v>
      </c>
      <c r="O190" s="6">
        <f>M190-N190</f>
        <v>82.083999999999989</v>
      </c>
      <c r="P190" s="8">
        <f>IFERROR(O190/M190,0)</f>
        <v>0.44464908669367942</v>
      </c>
      <c r="Q190" s="5">
        <f>YEAR(SalesDataTable[[#This Row],[Order Date]])</f>
        <v>2026</v>
      </c>
      <c r="R190" s="8" t="str">
        <f>"Q"&amp;ROUNDUP(MONTH(SalesDataTable[[#This Row],[Order Date]])/3,0)</f>
        <v>Q1</v>
      </c>
      <c r="S190" s="9">
        <f>MONTH(SalesDataTable[[#This Row],[Order Date]])</f>
        <v>2</v>
      </c>
      <c r="T190" s="8" t="str">
        <f>TEXT(SalesDataTable[[#This Row],[Order Date]],"mmm")</f>
        <v>Feb</v>
      </c>
    </row>
    <row r="191" spans="1:20" ht="15.75">
      <c r="A191" s="2" t="s">
        <v>242</v>
      </c>
      <c r="B191" s="3">
        <v>46062</v>
      </c>
      <c r="C191" s="4" t="s">
        <v>27</v>
      </c>
      <c r="D191" s="4" t="s">
        <v>82</v>
      </c>
      <c r="E191" s="4" t="s">
        <v>25</v>
      </c>
      <c r="F191" s="4" t="s">
        <v>16</v>
      </c>
      <c r="G191" s="4" t="s">
        <v>49</v>
      </c>
      <c r="H191" s="4" t="s">
        <v>50</v>
      </c>
      <c r="I191" s="9">
        <v>4</v>
      </c>
      <c r="J191" s="6">
        <v>40.44</v>
      </c>
      <c r="K191" s="7">
        <v>0</v>
      </c>
      <c r="L191" s="6">
        <v>14.75</v>
      </c>
      <c r="M191" s="6">
        <f>I191*J191*(1-K191)</f>
        <v>161.76</v>
      </c>
      <c r="N191" s="6">
        <f>I191*L191</f>
        <v>59</v>
      </c>
      <c r="O191" s="6">
        <f>M191-N191</f>
        <v>102.75999999999999</v>
      </c>
      <c r="P191" s="8">
        <f>IFERROR(O191/M191,0)</f>
        <v>0.63526211671612265</v>
      </c>
      <c r="Q191" s="5">
        <f>YEAR(SalesDataTable[[#This Row],[Order Date]])</f>
        <v>2026</v>
      </c>
      <c r="R191" s="8" t="str">
        <f>"Q"&amp;ROUNDUP(MONTH(SalesDataTable[[#This Row],[Order Date]])/3,0)</f>
        <v>Q1</v>
      </c>
      <c r="S191" s="9">
        <f>MONTH(SalesDataTable[[#This Row],[Order Date]])</f>
        <v>2</v>
      </c>
      <c r="T191" s="8" t="str">
        <f>TEXT(SalesDataTable[[#This Row],[Order Date]],"mmm")</f>
        <v>Feb</v>
      </c>
    </row>
    <row r="192" spans="1:20" ht="15.75">
      <c r="A192" s="2" t="s">
        <v>243</v>
      </c>
      <c r="B192" s="3">
        <v>46063</v>
      </c>
      <c r="C192" s="4" t="s">
        <v>27</v>
      </c>
      <c r="D192" s="4" t="s">
        <v>45</v>
      </c>
      <c r="E192" s="4" t="s">
        <v>3</v>
      </c>
      <c r="F192" s="4" t="s">
        <v>16</v>
      </c>
      <c r="G192" s="4" t="s">
        <v>17</v>
      </c>
      <c r="H192" s="4" t="s">
        <v>71</v>
      </c>
      <c r="I192" s="9">
        <v>3</v>
      </c>
      <c r="J192" s="6">
        <v>134.53</v>
      </c>
      <c r="K192" s="7">
        <v>0.1</v>
      </c>
      <c r="L192" s="6">
        <v>69.12</v>
      </c>
      <c r="M192" s="6">
        <f>I192*J192*(1-K192)</f>
        <v>363.23100000000005</v>
      </c>
      <c r="N192" s="6">
        <f>I192*L192</f>
        <v>207.36</v>
      </c>
      <c r="O192" s="6">
        <f>M192-N192</f>
        <v>155.87100000000004</v>
      </c>
      <c r="P192" s="8">
        <f>IFERROR(O192/M192,0)</f>
        <v>0.42912361555043488</v>
      </c>
      <c r="Q192" s="5">
        <f>YEAR(SalesDataTable[[#This Row],[Order Date]])</f>
        <v>2026</v>
      </c>
      <c r="R192" s="8" t="str">
        <f>"Q"&amp;ROUNDUP(MONTH(SalesDataTable[[#This Row],[Order Date]])/3,0)</f>
        <v>Q1</v>
      </c>
      <c r="S192" s="9">
        <f>MONTH(SalesDataTable[[#This Row],[Order Date]])</f>
        <v>2</v>
      </c>
      <c r="T192" s="8" t="str">
        <f>TEXT(SalesDataTable[[#This Row],[Order Date]],"mmm")</f>
        <v>Feb</v>
      </c>
    </row>
    <row r="193" spans="1:20" ht="15.75">
      <c r="A193" s="2" t="s">
        <v>244</v>
      </c>
      <c r="B193" s="3">
        <v>46063</v>
      </c>
      <c r="C193" s="4" t="s">
        <v>14</v>
      </c>
      <c r="D193" s="4" t="s">
        <v>15</v>
      </c>
      <c r="E193" s="4" t="s">
        <v>39</v>
      </c>
      <c r="F193" s="4" t="s">
        <v>16</v>
      </c>
      <c r="G193" s="4" t="s">
        <v>11</v>
      </c>
      <c r="H193" s="4" t="s">
        <v>53</v>
      </c>
      <c r="I193" s="9">
        <v>6</v>
      </c>
      <c r="J193" s="6">
        <v>154.05000000000001</v>
      </c>
      <c r="K193" s="7">
        <v>0</v>
      </c>
      <c r="L193" s="6">
        <v>79.25</v>
      </c>
      <c r="M193" s="6">
        <f>I193*J193*(1-K193)</f>
        <v>924.30000000000007</v>
      </c>
      <c r="N193" s="6">
        <f>I193*L193</f>
        <v>475.5</v>
      </c>
      <c r="O193" s="6">
        <f>M193-N193</f>
        <v>448.80000000000007</v>
      </c>
      <c r="P193" s="8">
        <f>IFERROR(O193/M193,0)</f>
        <v>0.4855566374553717</v>
      </c>
      <c r="Q193" s="5">
        <f>YEAR(SalesDataTable[[#This Row],[Order Date]])</f>
        <v>2026</v>
      </c>
      <c r="R193" s="8" t="str">
        <f>"Q"&amp;ROUNDUP(MONTH(SalesDataTable[[#This Row],[Order Date]])/3,0)</f>
        <v>Q1</v>
      </c>
      <c r="S193" s="9">
        <f>MONTH(SalesDataTable[[#This Row],[Order Date]])</f>
        <v>2</v>
      </c>
      <c r="T193" s="8" t="str">
        <f>TEXT(SalesDataTable[[#This Row],[Order Date]],"mmm")</f>
        <v>Feb</v>
      </c>
    </row>
    <row r="194" spans="1:20" ht="15.75">
      <c r="A194" s="2" t="s">
        <v>245</v>
      </c>
      <c r="B194" s="3">
        <v>46063</v>
      </c>
      <c r="C194" s="4" t="s">
        <v>14</v>
      </c>
      <c r="D194" s="4" t="s">
        <v>15</v>
      </c>
      <c r="E194" s="4" t="s">
        <v>3</v>
      </c>
      <c r="F194" s="4" t="s">
        <v>16</v>
      </c>
      <c r="G194" s="4" t="s">
        <v>17</v>
      </c>
      <c r="H194" s="4" t="s">
        <v>71</v>
      </c>
      <c r="I194" s="9">
        <v>1</v>
      </c>
      <c r="J194" s="6">
        <v>135.4</v>
      </c>
      <c r="K194" s="7">
        <v>0</v>
      </c>
      <c r="L194" s="6">
        <v>67.56</v>
      </c>
      <c r="M194" s="6">
        <f>I194*J194*(1-K194)</f>
        <v>135.4</v>
      </c>
      <c r="N194" s="6">
        <f>I194*L194</f>
        <v>67.56</v>
      </c>
      <c r="O194" s="6">
        <f>M194-N194</f>
        <v>67.84</v>
      </c>
      <c r="P194" s="8">
        <f>IFERROR(O194/M194,0)</f>
        <v>0.50103397341211231</v>
      </c>
      <c r="Q194" s="5">
        <f>YEAR(SalesDataTable[[#This Row],[Order Date]])</f>
        <v>2026</v>
      </c>
      <c r="R194" s="8" t="str">
        <f>"Q"&amp;ROUNDUP(MONTH(SalesDataTable[[#This Row],[Order Date]])/3,0)</f>
        <v>Q1</v>
      </c>
      <c r="S194" s="9">
        <f>MONTH(SalesDataTable[[#This Row],[Order Date]])</f>
        <v>2</v>
      </c>
      <c r="T194" s="8" t="str">
        <f>TEXT(SalesDataTable[[#This Row],[Order Date]],"mmm")</f>
        <v>Feb</v>
      </c>
    </row>
    <row r="195" spans="1:20" ht="15.75">
      <c r="A195" s="2" t="s">
        <v>246</v>
      </c>
      <c r="B195" s="3">
        <v>46063</v>
      </c>
      <c r="C195" s="4" t="s">
        <v>1</v>
      </c>
      <c r="D195" s="4" t="s">
        <v>2</v>
      </c>
      <c r="E195" s="4" t="s">
        <v>3</v>
      </c>
      <c r="F195" s="4" t="s">
        <v>16</v>
      </c>
      <c r="G195" s="4" t="s">
        <v>5</v>
      </c>
      <c r="H195" s="4" t="s">
        <v>35</v>
      </c>
      <c r="I195" s="9">
        <v>2</v>
      </c>
      <c r="J195" s="6">
        <v>41.03</v>
      </c>
      <c r="K195" s="7">
        <v>0</v>
      </c>
      <c r="L195" s="6">
        <v>16.260000000000002</v>
      </c>
      <c r="M195" s="6">
        <f>I195*J195*(1-K195)</f>
        <v>82.06</v>
      </c>
      <c r="N195" s="6">
        <f>I195*L195</f>
        <v>32.520000000000003</v>
      </c>
      <c r="O195" s="6">
        <f>M195-N195</f>
        <v>49.54</v>
      </c>
      <c r="P195" s="8">
        <f>IFERROR(O195/M195,0)</f>
        <v>0.60370460638557155</v>
      </c>
      <c r="Q195" s="5">
        <f>YEAR(SalesDataTable[[#This Row],[Order Date]])</f>
        <v>2026</v>
      </c>
      <c r="R195" s="8" t="str">
        <f>"Q"&amp;ROUNDUP(MONTH(SalesDataTable[[#This Row],[Order Date]])/3,0)</f>
        <v>Q1</v>
      </c>
      <c r="S195" s="9">
        <f>MONTH(SalesDataTable[[#This Row],[Order Date]])</f>
        <v>2</v>
      </c>
      <c r="T195" s="8" t="str">
        <f>TEXT(SalesDataTable[[#This Row],[Order Date]],"mmm")</f>
        <v>Feb</v>
      </c>
    </row>
    <row r="196" spans="1:20" ht="15.75">
      <c r="A196" s="2" t="s">
        <v>247</v>
      </c>
      <c r="B196" s="3">
        <v>46063</v>
      </c>
      <c r="C196" s="4" t="s">
        <v>27</v>
      </c>
      <c r="D196" s="4" t="s">
        <v>48</v>
      </c>
      <c r="E196" s="4" t="s">
        <v>39</v>
      </c>
      <c r="F196" s="4" t="s">
        <v>16</v>
      </c>
      <c r="G196" s="4" t="s">
        <v>5</v>
      </c>
      <c r="H196" s="4" t="s">
        <v>6</v>
      </c>
      <c r="I196" s="9">
        <v>1</v>
      </c>
      <c r="J196" s="6">
        <v>81.44</v>
      </c>
      <c r="K196" s="7">
        <v>0.05</v>
      </c>
      <c r="L196" s="6">
        <v>43.9</v>
      </c>
      <c r="M196" s="6">
        <f>I196*J196*(1-K196)</f>
        <v>77.367999999999995</v>
      </c>
      <c r="N196" s="6">
        <f>I196*L196</f>
        <v>43.9</v>
      </c>
      <c r="O196" s="6">
        <f>M196-N196</f>
        <v>33.467999999999996</v>
      </c>
      <c r="P196" s="8">
        <f>IFERROR(O196/M196,0)</f>
        <v>0.43258194602419603</v>
      </c>
      <c r="Q196" s="5">
        <f>YEAR(SalesDataTable[[#This Row],[Order Date]])</f>
        <v>2026</v>
      </c>
      <c r="R196" s="8" t="str">
        <f>"Q"&amp;ROUNDUP(MONTH(SalesDataTable[[#This Row],[Order Date]])/3,0)</f>
        <v>Q1</v>
      </c>
      <c r="S196" s="9">
        <f>MONTH(SalesDataTable[[#This Row],[Order Date]])</f>
        <v>2</v>
      </c>
      <c r="T196" s="8" t="str">
        <f>TEXT(SalesDataTable[[#This Row],[Order Date]],"mmm")</f>
        <v>Feb</v>
      </c>
    </row>
    <row r="197" spans="1:20" ht="15.75">
      <c r="A197" s="2" t="s">
        <v>248</v>
      </c>
      <c r="B197" s="3">
        <v>46063</v>
      </c>
      <c r="C197" s="4" t="s">
        <v>1</v>
      </c>
      <c r="D197" s="4" t="s">
        <v>2</v>
      </c>
      <c r="E197" s="4" t="s">
        <v>10</v>
      </c>
      <c r="F197" s="4" t="s">
        <v>20</v>
      </c>
      <c r="G197" s="4" t="s">
        <v>31</v>
      </c>
      <c r="H197" s="4" t="s">
        <v>90</v>
      </c>
      <c r="I197" s="9">
        <v>8</v>
      </c>
      <c r="J197" s="6">
        <v>122.19</v>
      </c>
      <c r="K197" s="7">
        <v>0.1</v>
      </c>
      <c r="L197" s="6">
        <v>60</v>
      </c>
      <c r="M197" s="6">
        <f>I197*J197*(1-K197)</f>
        <v>879.76800000000003</v>
      </c>
      <c r="N197" s="6">
        <f>I197*L197</f>
        <v>480</v>
      </c>
      <c r="O197" s="6">
        <f>M197-N197</f>
        <v>399.76800000000003</v>
      </c>
      <c r="P197" s="8">
        <f>IFERROR(O197/M197,0)</f>
        <v>0.45440161497121973</v>
      </c>
      <c r="Q197" s="5">
        <f>YEAR(SalesDataTable[[#This Row],[Order Date]])</f>
        <v>2026</v>
      </c>
      <c r="R197" s="8" t="str">
        <f>"Q"&amp;ROUNDUP(MONTH(SalesDataTable[[#This Row],[Order Date]])/3,0)</f>
        <v>Q1</v>
      </c>
      <c r="S197" s="9">
        <f>MONTH(SalesDataTable[[#This Row],[Order Date]])</f>
        <v>2</v>
      </c>
      <c r="T197" s="8" t="str">
        <f>TEXT(SalesDataTable[[#This Row],[Order Date]],"mmm")</f>
        <v>Feb</v>
      </c>
    </row>
    <row r="198" spans="1:20" ht="15.75">
      <c r="A198" s="2" t="s">
        <v>249</v>
      </c>
      <c r="B198" s="3">
        <v>46063</v>
      </c>
      <c r="C198" s="4" t="s">
        <v>14</v>
      </c>
      <c r="D198" s="4" t="s">
        <v>126</v>
      </c>
      <c r="E198" s="4" t="s">
        <v>25</v>
      </c>
      <c r="F198" s="4" t="s">
        <v>4</v>
      </c>
      <c r="G198" s="4" t="s">
        <v>11</v>
      </c>
      <c r="H198" s="4" t="s">
        <v>21</v>
      </c>
      <c r="I198" s="9">
        <v>2</v>
      </c>
      <c r="J198" s="6">
        <v>146.33000000000001</v>
      </c>
      <c r="K198" s="7">
        <v>0.1</v>
      </c>
      <c r="L198" s="6">
        <v>81.34</v>
      </c>
      <c r="M198" s="6">
        <f>I198*J198*(1-K198)</f>
        <v>263.39400000000001</v>
      </c>
      <c r="N198" s="6">
        <f>I198*L198</f>
        <v>162.68</v>
      </c>
      <c r="O198" s="6">
        <f>M198-N198</f>
        <v>100.714</v>
      </c>
      <c r="P198" s="8">
        <f>IFERROR(O198/M198,0)</f>
        <v>0.38237013751262366</v>
      </c>
      <c r="Q198" s="5">
        <f>YEAR(SalesDataTable[[#This Row],[Order Date]])</f>
        <v>2026</v>
      </c>
      <c r="R198" s="8" t="str">
        <f>"Q"&amp;ROUNDUP(MONTH(SalesDataTable[[#This Row],[Order Date]])/3,0)</f>
        <v>Q1</v>
      </c>
      <c r="S198" s="9">
        <f>MONTH(SalesDataTable[[#This Row],[Order Date]])</f>
        <v>2</v>
      </c>
      <c r="T198" s="8" t="str">
        <f>TEXT(SalesDataTable[[#This Row],[Order Date]],"mmm")</f>
        <v>Feb</v>
      </c>
    </row>
    <row r="199" spans="1:20" ht="15.75">
      <c r="A199" s="2" t="s">
        <v>250</v>
      </c>
      <c r="B199" s="3">
        <v>46063</v>
      </c>
      <c r="C199" s="4" t="s">
        <v>14</v>
      </c>
      <c r="D199" s="4" t="s">
        <v>126</v>
      </c>
      <c r="E199" s="4" t="s">
        <v>39</v>
      </c>
      <c r="F199" s="4" t="s">
        <v>4</v>
      </c>
      <c r="G199" s="4" t="s">
        <v>17</v>
      </c>
      <c r="H199" s="4" t="s">
        <v>71</v>
      </c>
      <c r="I199" s="9">
        <v>1</v>
      </c>
      <c r="J199" s="6">
        <v>131.24</v>
      </c>
      <c r="K199" s="7">
        <v>0.05</v>
      </c>
      <c r="L199" s="6">
        <v>66.14</v>
      </c>
      <c r="M199" s="6">
        <f>I199*J199*(1-K199)</f>
        <v>124.678</v>
      </c>
      <c r="N199" s="6">
        <f>I199*L199</f>
        <v>66.14</v>
      </c>
      <c r="O199" s="6">
        <f>M199-N199</f>
        <v>58.537999999999997</v>
      </c>
      <c r="P199" s="8">
        <f>IFERROR(O199/M199,0)</f>
        <v>0.46951346669019395</v>
      </c>
      <c r="Q199" s="5">
        <f>YEAR(SalesDataTable[[#This Row],[Order Date]])</f>
        <v>2026</v>
      </c>
      <c r="R199" s="8" t="str">
        <f>"Q"&amp;ROUNDUP(MONTH(SalesDataTable[[#This Row],[Order Date]])/3,0)</f>
        <v>Q1</v>
      </c>
      <c r="S199" s="9">
        <f>MONTH(SalesDataTable[[#This Row],[Order Date]])</f>
        <v>2</v>
      </c>
      <c r="T199" s="8" t="str">
        <f>TEXT(SalesDataTable[[#This Row],[Order Date]],"mmm")</f>
        <v>Feb</v>
      </c>
    </row>
    <row r="200" spans="1:20" ht="15.75">
      <c r="A200" s="2" t="s">
        <v>251</v>
      </c>
      <c r="B200" s="3">
        <v>46063</v>
      </c>
      <c r="C200" s="4" t="s">
        <v>8</v>
      </c>
      <c r="D200" s="4" t="s">
        <v>9</v>
      </c>
      <c r="E200" s="4" t="s">
        <v>10</v>
      </c>
      <c r="F200" s="4" t="s">
        <v>16</v>
      </c>
      <c r="G200" s="4" t="s">
        <v>49</v>
      </c>
      <c r="H200" s="4" t="s">
        <v>74</v>
      </c>
      <c r="I200" s="9">
        <v>5</v>
      </c>
      <c r="J200" s="6">
        <v>51.37</v>
      </c>
      <c r="K200" s="7">
        <v>0.05</v>
      </c>
      <c r="L200" s="6">
        <v>21.81</v>
      </c>
      <c r="M200" s="6">
        <f>I200*J200*(1-K200)</f>
        <v>244.00749999999996</v>
      </c>
      <c r="N200" s="6">
        <f>I200*L200</f>
        <v>109.05</v>
      </c>
      <c r="O200" s="6">
        <f>M200-N200</f>
        <v>134.95749999999998</v>
      </c>
      <c r="P200" s="8">
        <f>IFERROR(O200/M200,0)</f>
        <v>0.55308750755612024</v>
      </c>
      <c r="Q200" s="5">
        <f>YEAR(SalesDataTable[[#This Row],[Order Date]])</f>
        <v>2026</v>
      </c>
      <c r="R200" s="8" t="str">
        <f>"Q"&amp;ROUNDUP(MONTH(SalesDataTable[[#This Row],[Order Date]])/3,0)</f>
        <v>Q1</v>
      </c>
      <c r="S200" s="9">
        <f>MONTH(SalesDataTable[[#This Row],[Order Date]])</f>
        <v>2</v>
      </c>
      <c r="T200" s="8" t="str">
        <f>TEXT(SalesDataTable[[#This Row],[Order Date]],"mmm")</f>
        <v>Feb</v>
      </c>
    </row>
    <row r="201" spans="1:20" ht="15.75">
      <c r="A201" s="2" t="s">
        <v>252</v>
      </c>
      <c r="B201" s="3">
        <v>46064</v>
      </c>
      <c r="C201" s="4" t="s">
        <v>8</v>
      </c>
      <c r="D201" s="4" t="s">
        <v>69</v>
      </c>
      <c r="E201" s="4" t="s">
        <v>25</v>
      </c>
      <c r="F201" s="4" t="s">
        <v>16</v>
      </c>
      <c r="G201" s="4" t="s">
        <v>31</v>
      </c>
      <c r="H201" s="4" t="s">
        <v>90</v>
      </c>
      <c r="I201" s="9">
        <v>5</v>
      </c>
      <c r="J201" s="6">
        <v>121.94</v>
      </c>
      <c r="K201" s="7">
        <v>0</v>
      </c>
      <c r="L201" s="6">
        <v>62.3</v>
      </c>
      <c r="M201" s="6">
        <f>I201*J201*(1-K201)</f>
        <v>609.70000000000005</v>
      </c>
      <c r="N201" s="6">
        <f>I201*L201</f>
        <v>311.5</v>
      </c>
      <c r="O201" s="6">
        <f>M201-N201</f>
        <v>298.20000000000005</v>
      </c>
      <c r="P201" s="8">
        <f>IFERROR(O201/M201,0)</f>
        <v>0.48909299655568317</v>
      </c>
      <c r="Q201" s="5">
        <f>YEAR(SalesDataTable[[#This Row],[Order Date]])</f>
        <v>2026</v>
      </c>
      <c r="R201" s="8" t="str">
        <f>"Q"&amp;ROUNDUP(MONTH(SalesDataTable[[#This Row],[Order Date]])/3,0)</f>
        <v>Q1</v>
      </c>
      <c r="S201" s="9">
        <f>MONTH(SalesDataTable[[#This Row],[Order Date]])</f>
        <v>2</v>
      </c>
      <c r="T201" s="8" t="str">
        <f>TEXT(SalesDataTable[[#This Row],[Order Date]],"mmm")</f>
        <v>Feb</v>
      </c>
    </row>
    <row r="202" spans="1:20" ht="15.75">
      <c r="A202" s="2" t="s">
        <v>253</v>
      </c>
      <c r="B202" s="3">
        <v>46064</v>
      </c>
      <c r="C202" s="4" t="s">
        <v>1</v>
      </c>
      <c r="D202" s="4" t="s">
        <v>2</v>
      </c>
      <c r="E202" s="4" t="s">
        <v>3</v>
      </c>
      <c r="F202" s="4" t="s">
        <v>4</v>
      </c>
      <c r="G202" s="4" t="s">
        <v>31</v>
      </c>
      <c r="H202" s="4" t="s">
        <v>90</v>
      </c>
      <c r="I202" s="9">
        <v>4</v>
      </c>
      <c r="J202" s="6">
        <v>124.55</v>
      </c>
      <c r="K202" s="7">
        <v>0</v>
      </c>
      <c r="L202" s="6">
        <v>60.41</v>
      </c>
      <c r="M202" s="6">
        <f>I202*J202*(1-K202)</f>
        <v>498.2</v>
      </c>
      <c r="N202" s="6">
        <f>I202*L202</f>
        <v>241.64</v>
      </c>
      <c r="O202" s="6">
        <f>M202-N202</f>
        <v>256.56</v>
      </c>
      <c r="P202" s="8">
        <f>IFERROR(O202/M202,0)</f>
        <v>0.51497390606182258</v>
      </c>
      <c r="Q202" s="5">
        <f>YEAR(SalesDataTable[[#This Row],[Order Date]])</f>
        <v>2026</v>
      </c>
      <c r="R202" s="8" t="str">
        <f>"Q"&amp;ROUNDUP(MONTH(SalesDataTable[[#This Row],[Order Date]])/3,0)</f>
        <v>Q1</v>
      </c>
      <c r="S202" s="9">
        <f>MONTH(SalesDataTable[[#This Row],[Order Date]])</f>
        <v>2</v>
      </c>
      <c r="T202" s="8" t="str">
        <f>TEXT(SalesDataTable[[#This Row],[Order Date]],"mmm")</f>
        <v>Feb</v>
      </c>
    </row>
    <row r="203" spans="1:20" ht="15.75">
      <c r="A203" s="2" t="s">
        <v>254</v>
      </c>
      <c r="B203" s="3">
        <v>46064</v>
      </c>
      <c r="C203" s="4" t="s">
        <v>8</v>
      </c>
      <c r="D203" s="4" t="s">
        <v>86</v>
      </c>
      <c r="E203" s="4" t="s">
        <v>10</v>
      </c>
      <c r="F203" s="4" t="s">
        <v>20</v>
      </c>
      <c r="G203" s="4" t="s">
        <v>31</v>
      </c>
      <c r="H203" s="4" t="s">
        <v>32</v>
      </c>
      <c r="I203" s="9">
        <v>10</v>
      </c>
      <c r="J203" s="6">
        <v>343.77</v>
      </c>
      <c r="K203" s="7">
        <v>0.15</v>
      </c>
      <c r="L203" s="6">
        <v>195.29</v>
      </c>
      <c r="M203" s="6">
        <f>I203*J203*(1-K203)</f>
        <v>2922.0449999999996</v>
      </c>
      <c r="N203" s="6">
        <f>I203*L203</f>
        <v>1952.8999999999999</v>
      </c>
      <c r="O203" s="6">
        <f>M203-N203</f>
        <v>969.14499999999975</v>
      </c>
      <c r="P203" s="8">
        <f>IFERROR(O203/M203,0)</f>
        <v>0.33166669233362245</v>
      </c>
      <c r="Q203" s="5">
        <f>YEAR(SalesDataTable[[#This Row],[Order Date]])</f>
        <v>2026</v>
      </c>
      <c r="R203" s="8" t="str">
        <f>"Q"&amp;ROUNDUP(MONTH(SalesDataTable[[#This Row],[Order Date]])/3,0)</f>
        <v>Q1</v>
      </c>
      <c r="S203" s="9">
        <f>MONTH(SalesDataTable[[#This Row],[Order Date]])</f>
        <v>2</v>
      </c>
      <c r="T203" s="8" t="str">
        <f>TEXT(SalesDataTable[[#This Row],[Order Date]],"mmm")</f>
        <v>Feb</v>
      </c>
    </row>
    <row r="204" spans="1:20" ht="15.75">
      <c r="A204" s="2" t="s">
        <v>255</v>
      </c>
      <c r="B204" s="3">
        <v>46064</v>
      </c>
      <c r="C204" s="4" t="s">
        <v>8</v>
      </c>
      <c r="D204" s="4" t="s">
        <v>9</v>
      </c>
      <c r="E204" s="4" t="s">
        <v>39</v>
      </c>
      <c r="F204" s="4" t="s">
        <v>4</v>
      </c>
      <c r="G204" s="4" t="s">
        <v>5</v>
      </c>
      <c r="H204" s="4" t="s">
        <v>6</v>
      </c>
      <c r="I204" s="9">
        <v>1</v>
      </c>
      <c r="J204" s="6">
        <v>81.819999999999993</v>
      </c>
      <c r="K204" s="7">
        <v>0.05</v>
      </c>
      <c r="L204" s="6">
        <v>43.83</v>
      </c>
      <c r="M204" s="6">
        <f>I204*J204*(1-K204)</f>
        <v>77.728999999999985</v>
      </c>
      <c r="N204" s="6">
        <f>I204*L204</f>
        <v>43.83</v>
      </c>
      <c r="O204" s="6">
        <f>M204-N204</f>
        <v>33.898999999999987</v>
      </c>
      <c r="P204" s="8">
        <f>IFERROR(O204/M204,0)</f>
        <v>0.43611779387358635</v>
      </c>
      <c r="Q204" s="5">
        <f>YEAR(SalesDataTable[[#This Row],[Order Date]])</f>
        <v>2026</v>
      </c>
      <c r="R204" s="8" t="str">
        <f>"Q"&amp;ROUNDUP(MONTH(SalesDataTable[[#This Row],[Order Date]])/3,0)</f>
        <v>Q1</v>
      </c>
      <c r="S204" s="9">
        <f>MONTH(SalesDataTable[[#This Row],[Order Date]])</f>
        <v>2</v>
      </c>
      <c r="T204" s="8" t="str">
        <f>TEXT(SalesDataTable[[#This Row],[Order Date]],"mmm")</f>
        <v>Feb</v>
      </c>
    </row>
    <row r="205" spans="1:20" ht="15.75">
      <c r="A205" s="2" t="s">
        <v>256</v>
      </c>
      <c r="B205" s="3">
        <v>46065</v>
      </c>
      <c r="C205" s="4" t="s">
        <v>1</v>
      </c>
      <c r="D205" s="4" t="s">
        <v>52</v>
      </c>
      <c r="E205" s="4" t="s">
        <v>25</v>
      </c>
      <c r="F205" s="4" t="s">
        <v>16</v>
      </c>
      <c r="G205" s="4" t="s">
        <v>17</v>
      </c>
      <c r="H205" s="4" t="s">
        <v>18</v>
      </c>
      <c r="I205" s="9">
        <v>1</v>
      </c>
      <c r="J205" s="6">
        <v>36.58</v>
      </c>
      <c r="K205" s="7">
        <v>0.1</v>
      </c>
      <c r="L205" s="6">
        <v>13.76</v>
      </c>
      <c r="M205" s="6">
        <f>I205*J205*(1-K205)</f>
        <v>32.921999999999997</v>
      </c>
      <c r="N205" s="6">
        <f>I205*L205</f>
        <v>13.76</v>
      </c>
      <c r="O205" s="6">
        <f>M205-N205</f>
        <v>19.161999999999999</v>
      </c>
      <c r="P205" s="8">
        <f>IFERROR(O205/M205,0)</f>
        <v>0.58204240325618128</v>
      </c>
      <c r="Q205" s="5">
        <f>YEAR(SalesDataTable[[#This Row],[Order Date]])</f>
        <v>2026</v>
      </c>
      <c r="R205" s="8" t="str">
        <f>"Q"&amp;ROUNDUP(MONTH(SalesDataTable[[#This Row],[Order Date]])/3,0)</f>
        <v>Q1</v>
      </c>
      <c r="S205" s="9">
        <f>MONTH(SalesDataTable[[#This Row],[Order Date]])</f>
        <v>2</v>
      </c>
      <c r="T205" s="8" t="str">
        <f>TEXT(SalesDataTable[[#This Row],[Order Date]],"mmm")</f>
        <v>Feb</v>
      </c>
    </row>
    <row r="206" spans="1:20" ht="15.75">
      <c r="A206" s="2" t="s">
        <v>257</v>
      </c>
      <c r="B206" s="3">
        <v>46066</v>
      </c>
      <c r="C206" s="4" t="s">
        <v>27</v>
      </c>
      <c r="D206" s="4" t="s">
        <v>48</v>
      </c>
      <c r="E206" s="4" t="s">
        <v>25</v>
      </c>
      <c r="F206" s="4" t="s">
        <v>16</v>
      </c>
      <c r="G206" s="4" t="s">
        <v>11</v>
      </c>
      <c r="H206" s="4" t="s">
        <v>12</v>
      </c>
      <c r="I206" s="9">
        <v>4</v>
      </c>
      <c r="J206" s="6">
        <v>92.87</v>
      </c>
      <c r="K206" s="7">
        <v>0</v>
      </c>
      <c r="L206" s="6">
        <v>44.95</v>
      </c>
      <c r="M206" s="6">
        <f>I206*J206*(1-K206)</f>
        <v>371.48</v>
      </c>
      <c r="N206" s="6">
        <f>I206*L206</f>
        <v>179.8</v>
      </c>
      <c r="O206" s="6">
        <f>M206-N206</f>
        <v>191.68</v>
      </c>
      <c r="P206" s="8">
        <f>IFERROR(O206/M206,0)</f>
        <v>0.51599009367933668</v>
      </c>
      <c r="Q206" s="5">
        <f>YEAR(SalesDataTable[[#This Row],[Order Date]])</f>
        <v>2026</v>
      </c>
      <c r="R206" s="8" t="str">
        <f>"Q"&amp;ROUNDUP(MONTH(SalesDataTable[[#This Row],[Order Date]])/3,0)</f>
        <v>Q1</v>
      </c>
      <c r="S206" s="9">
        <f>MONTH(SalesDataTable[[#This Row],[Order Date]])</f>
        <v>2</v>
      </c>
      <c r="T206" s="8" t="str">
        <f>TEXT(SalesDataTable[[#This Row],[Order Date]],"mmm")</f>
        <v>Feb</v>
      </c>
    </row>
    <row r="207" spans="1:20" ht="15.75">
      <c r="A207" s="2" t="s">
        <v>258</v>
      </c>
      <c r="B207" s="3">
        <v>46066</v>
      </c>
      <c r="C207" s="4" t="s">
        <v>27</v>
      </c>
      <c r="D207" s="4" t="s">
        <v>48</v>
      </c>
      <c r="E207" s="4" t="s">
        <v>3</v>
      </c>
      <c r="F207" s="4" t="s">
        <v>16</v>
      </c>
      <c r="G207" s="4" t="s">
        <v>5</v>
      </c>
      <c r="H207" s="4" t="s">
        <v>35</v>
      </c>
      <c r="I207" s="9">
        <v>2</v>
      </c>
      <c r="J207" s="6">
        <v>41.21</v>
      </c>
      <c r="K207" s="7">
        <v>0</v>
      </c>
      <c r="L207" s="6">
        <v>16.64</v>
      </c>
      <c r="M207" s="6">
        <f>I207*J207*(1-K207)</f>
        <v>82.42</v>
      </c>
      <c r="N207" s="6">
        <f>I207*L207</f>
        <v>33.28</v>
      </c>
      <c r="O207" s="6">
        <f>M207-N207</f>
        <v>49.14</v>
      </c>
      <c r="P207" s="8">
        <f>IFERROR(O207/M207,0)</f>
        <v>0.59621451104100942</v>
      </c>
      <c r="Q207" s="5">
        <f>YEAR(SalesDataTable[[#This Row],[Order Date]])</f>
        <v>2026</v>
      </c>
      <c r="R207" s="8" t="str">
        <f>"Q"&amp;ROUNDUP(MONTH(SalesDataTable[[#This Row],[Order Date]])/3,0)</f>
        <v>Q1</v>
      </c>
      <c r="S207" s="9">
        <f>MONTH(SalesDataTable[[#This Row],[Order Date]])</f>
        <v>2</v>
      </c>
      <c r="T207" s="8" t="str">
        <f>TEXT(SalesDataTable[[#This Row],[Order Date]],"mmm")</f>
        <v>Feb</v>
      </c>
    </row>
    <row r="208" spans="1:20" ht="15.75">
      <c r="A208" s="2" t="s">
        <v>259</v>
      </c>
      <c r="B208" s="3">
        <v>46066</v>
      </c>
      <c r="C208" s="4" t="s">
        <v>1</v>
      </c>
      <c r="D208" s="4" t="s">
        <v>88</v>
      </c>
      <c r="E208" s="4" t="s">
        <v>3</v>
      </c>
      <c r="F208" s="4" t="s">
        <v>4</v>
      </c>
      <c r="G208" s="4" t="s">
        <v>11</v>
      </c>
      <c r="H208" s="4" t="s">
        <v>53</v>
      </c>
      <c r="I208" s="9">
        <v>6</v>
      </c>
      <c r="J208" s="6">
        <v>155.79</v>
      </c>
      <c r="K208" s="7">
        <v>0</v>
      </c>
      <c r="L208" s="6">
        <v>77.48</v>
      </c>
      <c r="M208" s="6">
        <f>I208*J208*(1-K208)</f>
        <v>934.74</v>
      </c>
      <c r="N208" s="6">
        <f>I208*L208</f>
        <v>464.88</v>
      </c>
      <c r="O208" s="6">
        <f>M208-N208</f>
        <v>469.86</v>
      </c>
      <c r="P208" s="8">
        <f>IFERROR(O208/M208,0)</f>
        <v>0.50266384235188399</v>
      </c>
      <c r="Q208" s="5">
        <f>YEAR(SalesDataTable[[#This Row],[Order Date]])</f>
        <v>2026</v>
      </c>
      <c r="R208" s="8" t="str">
        <f>"Q"&amp;ROUNDUP(MONTH(SalesDataTable[[#This Row],[Order Date]])/3,0)</f>
        <v>Q1</v>
      </c>
      <c r="S208" s="9">
        <f>MONTH(SalesDataTable[[#This Row],[Order Date]])</f>
        <v>2</v>
      </c>
      <c r="T208" s="8" t="str">
        <f>TEXT(SalesDataTable[[#This Row],[Order Date]],"mmm")</f>
        <v>Feb</v>
      </c>
    </row>
    <row r="209" spans="1:20" ht="15.75">
      <c r="A209" s="2" t="s">
        <v>260</v>
      </c>
      <c r="B209" s="3">
        <v>46067</v>
      </c>
      <c r="C209" s="4" t="s">
        <v>1</v>
      </c>
      <c r="D209" s="4" t="s">
        <v>2</v>
      </c>
      <c r="E209" s="4" t="s">
        <v>3</v>
      </c>
      <c r="F209" s="4" t="s">
        <v>4</v>
      </c>
      <c r="G209" s="4" t="s">
        <v>49</v>
      </c>
      <c r="H209" s="4" t="s">
        <v>74</v>
      </c>
      <c r="I209" s="9">
        <v>2</v>
      </c>
      <c r="J209" s="6">
        <v>50.16</v>
      </c>
      <c r="K209" s="7">
        <v>0.1</v>
      </c>
      <c r="L209" s="6">
        <v>21.48</v>
      </c>
      <c r="M209" s="6">
        <f>I209*J209*(1-K209)</f>
        <v>90.287999999999997</v>
      </c>
      <c r="N209" s="6">
        <f>I209*L209</f>
        <v>42.96</v>
      </c>
      <c r="O209" s="6">
        <f>M209-N209</f>
        <v>47.327999999999996</v>
      </c>
      <c r="P209" s="8">
        <f>IFERROR(O209/M209,0)</f>
        <v>0.52418926103136632</v>
      </c>
      <c r="Q209" s="5">
        <f>YEAR(SalesDataTable[[#This Row],[Order Date]])</f>
        <v>2026</v>
      </c>
      <c r="R209" s="8" t="str">
        <f>"Q"&amp;ROUNDUP(MONTH(SalesDataTable[[#This Row],[Order Date]])/3,0)</f>
        <v>Q1</v>
      </c>
      <c r="S209" s="9">
        <f>MONTH(SalesDataTable[[#This Row],[Order Date]])</f>
        <v>2</v>
      </c>
      <c r="T209" s="8" t="str">
        <f>TEXT(SalesDataTable[[#This Row],[Order Date]],"mmm")</f>
        <v>Feb</v>
      </c>
    </row>
    <row r="210" spans="1:20" ht="15.75">
      <c r="A210" s="2" t="s">
        <v>261</v>
      </c>
      <c r="B210" s="3">
        <v>46067</v>
      </c>
      <c r="C210" s="4" t="s">
        <v>27</v>
      </c>
      <c r="D210" s="4" t="s">
        <v>48</v>
      </c>
      <c r="E210" s="4" t="s">
        <v>3</v>
      </c>
      <c r="F210" s="4" t="s">
        <v>16</v>
      </c>
      <c r="G210" s="4" t="s">
        <v>11</v>
      </c>
      <c r="H210" s="4" t="s">
        <v>21</v>
      </c>
      <c r="I210" s="9">
        <v>4</v>
      </c>
      <c r="J210" s="6">
        <v>140.63999999999999</v>
      </c>
      <c r="K210" s="7">
        <v>0</v>
      </c>
      <c r="L210" s="6">
        <v>77.510000000000005</v>
      </c>
      <c r="M210" s="6">
        <f>I210*J210*(1-K210)</f>
        <v>562.55999999999995</v>
      </c>
      <c r="N210" s="6">
        <f>I210*L210</f>
        <v>310.04000000000002</v>
      </c>
      <c r="O210" s="6">
        <f>M210-N210</f>
        <v>252.51999999999992</v>
      </c>
      <c r="P210" s="8">
        <f>IFERROR(O210/M210,0)</f>
        <v>0.4488765642775881</v>
      </c>
      <c r="Q210" s="5">
        <f>YEAR(SalesDataTable[[#This Row],[Order Date]])</f>
        <v>2026</v>
      </c>
      <c r="R210" s="8" t="str">
        <f>"Q"&amp;ROUNDUP(MONTH(SalesDataTable[[#This Row],[Order Date]])/3,0)</f>
        <v>Q1</v>
      </c>
      <c r="S210" s="9">
        <f>MONTH(SalesDataTable[[#This Row],[Order Date]])</f>
        <v>2</v>
      </c>
      <c r="T210" s="8" t="str">
        <f>TEXT(SalesDataTable[[#This Row],[Order Date]],"mmm")</f>
        <v>Feb</v>
      </c>
    </row>
    <row r="211" spans="1:20" ht="15.75">
      <c r="A211" s="2" t="s">
        <v>262</v>
      </c>
      <c r="B211" s="3">
        <v>46067</v>
      </c>
      <c r="C211" s="4" t="s">
        <v>1</v>
      </c>
      <c r="D211" s="4" t="s">
        <v>2</v>
      </c>
      <c r="E211" s="4" t="s">
        <v>39</v>
      </c>
      <c r="F211" s="4" t="s">
        <v>16</v>
      </c>
      <c r="G211" s="4" t="s">
        <v>31</v>
      </c>
      <c r="H211" s="4" t="s">
        <v>64</v>
      </c>
      <c r="I211" s="9">
        <v>1</v>
      </c>
      <c r="J211" s="6">
        <v>80.680000000000007</v>
      </c>
      <c r="K211" s="7">
        <v>0</v>
      </c>
      <c r="L211" s="6">
        <v>39.630000000000003</v>
      </c>
      <c r="M211" s="6">
        <f>I211*J211*(1-K211)</f>
        <v>80.680000000000007</v>
      </c>
      <c r="N211" s="6">
        <f>I211*L211</f>
        <v>39.630000000000003</v>
      </c>
      <c r="O211" s="6">
        <f>M211-N211</f>
        <v>41.050000000000004</v>
      </c>
      <c r="P211" s="8">
        <f>IFERROR(O211/M211,0)</f>
        <v>0.50880019831432821</v>
      </c>
      <c r="Q211" s="5">
        <f>YEAR(SalesDataTable[[#This Row],[Order Date]])</f>
        <v>2026</v>
      </c>
      <c r="R211" s="8" t="str">
        <f>"Q"&amp;ROUNDUP(MONTH(SalesDataTable[[#This Row],[Order Date]])/3,0)</f>
        <v>Q1</v>
      </c>
      <c r="S211" s="9">
        <f>MONTH(SalesDataTable[[#This Row],[Order Date]])</f>
        <v>2</v>
      </c>
      <c r="T211" s="8" t="str">
        <f>TEXT(SalesDataTable[[#This Row],[Order Date]],"mmm")</f>
        <v>Feb</v>
      </c>
    </row>
    <row r="212" spans="1:20" ht="15.75">
      <c r="A212" s="2" t="s">
        <v>263</v>
      </c>
      <c r="B212" s="3">
        <v>46068</v>
      </c>
      <c r="C212" s="4" t="s">
        <v>1</v>
      </c>
      <c r="D212" s="4" t="s">
        <v>2</v>
      </c>
      <c r="E212" s="4" t="s">
        <v>10</v>
      </c>
      <c r="F212" s="4" t="s">
        <v>20</v>
      </c>
      <c r="G212" s="4" t="s">
        <v>17</v>
      </c>
      <c r="H212" s="4" t="s">
        <v>83</v>
      </c>
      <c r="I212" s="9">
        <v>3</v>
      </c>
      <c r="J212" s="6">
        <v>162.44999999999999</v>
      </c>
      <c r="K212" s="7">
        <v>0.05</v>
      </c>
      <c r="L212" s="6">
        <v>86.43</v>
      </c>
      <c r="M212" s="6">
        <f>I212*J212*(1-K212)</f>
        <v>462.98249999999996</v>
      </c>
      <c r="N212" s="6">
        <f>I212*L212</f>
        <v>259.29000000000002</v>
      </c>
      <c r="O212" s="6">
        <f>M212-N212</f>
        <v>203.69249999999994</v>
      </c>
      <c r="P212" s="8">
        <f>IFERROR(O212/M212,0)</f>
        <v>0.43995723380473334</v>
      </c>
      <c r="Q212" s="5">
        <f>YEAR(SalesDataTable[[#This Row],[Order Date]])</f>
        <v>2026</v>
      </c>
      <c r="R212" s="8" t="str">
        <f>"Q"&amp;ROUNDUP(MONTH(SalesDataTable[[#This Row],[Order Date]])/3,0)</f>
        <v>Q1</v>
      </c>
      <c r="S212" s="9">
        <f>MONTH(SalesDataTable[[#This Row],[Order Date]])</f>
        <v>2</v>
      </c>
      <c r="T212" s="8" t="str">
        <f>TEXT(SalesDataTable[[#This Row],[Order Date]],"mmm")</f>
        <v>Feb</v>
      </c>
    </row>
    <row r="213" spans="1:20" ht="15.75">
      <c r="A213" s="2" t="s">
        <v>264</v>
      </c>
      <c r="B213" s="3">
        <v>46068</v>
      </c>
      <c r="C213" s="4" t="s">
        <v>8</v>
      </c>
      <c r="D213" s="4" t="s">
        <v>38</v>
      </c>
      <c r="E213" s="4" t="s">
        <v>39</v>
      </c>
      <c r="F213" s="4" t="s">
        <v>4</v>
      </c>
      <c r="G213" s="4" t="s">
        <v>5</v>
      </c>
      <c r="H213" s="4" t="s">
        <v>43</v>
      </c>
      <c r="I213" s="9">
        <v>2</v>
      </c>
      <c r="J213" s="6">
        <v>102.12</v>
      </c>
      <c r="K213" s="7">
        <v>0.15</v>
      </c>
      <c r="L213" s="6">
        <v>51.03</v>
      </c>
      <c r="M213" s="6">
        <f>I213*J213*(1-K213)</f>
        <v>173.60400000000001</v>
      </c>
      <c r="N213" s="6">
        <f>I213*L213</f>
        <v>102.06</v>
      </c>
      <c r="O213" s="6">
        <f>M213-N213</f>
        <v>71.544000000000011</v>
      </c>
      <c r="P213" s="8">
        <f>IFERROR(O213/M213,0)</f>
        <v>0.41211032003870884</v>
      </c>
      <c r="Q213" s="5">
        <f>YEAR(SalesDataTable[[#This Row],[Order Date]])</f>
        <v>2026</v>
      </c>
      <c r="R213" s="8" t="str">
        <f>"Q"&amp;ROUNDUP(MONTH(SalesDataTable[[#This Row],[Order Date]])/3,0)</f>
        <v>Q1</v>
      </c>
      <c r="S213" s="9">
        <f>MONTH(SalesDataTable[[#This Row],[Order Date]])</f>
        <v>2</v>
      </c>
      <c r="T213" s="8" t="str">
        <f>TEXT(SalesDataTable[[#This Row],[Order Date]],"mmm")</f>
        <v>Feb</v>
      </c>
    </row>
    <row r="214" spans="1:20" ht="15.75">
      <c r="A214" s="2" t="s">
        <v>265</v>
      </c>
      <c r="B214" s="3">
        <v>46069</v>
      </c>
      <c r="C214" s="4" t="s">
        <v>14</v>
      </c>
      <c r="D214" s="4" t="s">
        <v>24</v>
      </c>
      <c r="E214" s="4" t="s">
        <v>3</v>
      </c>
      <c r="F214" s="4" t="s">
        <v>16</v>
      </c>
      <c r="G214" s="4" t="s">
        <v>5</v>
      </c>
      <c r="H214" s="4" t="s">
        <v>43</v>
      </c>
      <c r="I214" s="9">
        <v>2</v>
      </c>
      <c r="J214" s="6">
        <v>101.77</v>
      </c>
      <c r="K214" s="7">
        <v>0</v>
      </c>
      <c r="L214" s="6">
        <v>51.34</v>
      </c>
      <c r="M214" s="6">
        <f>I214*J214*(1-K214)</f>
        <v>203.54</v>
      </c>
      <c r="N214" s="6">
        <f>I214*L214</f>
        <v>102.68</v>
      </c>
      <c r="O214" s="6">
        <f>M214-N214</f>
        <v>100.85999999999999</v>
      </c>
      <c r="P214" s="8">
        <f>IFERROR(O214/M214,0)</f>
        <v>0.49552913432249185</v>
      </c>
      <c r="Q214" s="5">
        <f>YEAR(SalesDataTable[[#This Row],[Order Date]])</f>
        <v>2026</v>
      </c>
      <c r="R214" s="8" t="str">
        <f>"Q"&amp;ROUNDUP(MONTH(SalesDataTable[[#This Row],[Order Date]])/3,0)</f>
        <v>Q1</v>
      </c>
      <c r="S214" s="9">
        <f>MONTH(SalesDataTable[[#This Row],[Order Date]])</f>
        <v>2</v>
      </c>
      <c r="T214" s="8" t="str">
        <f>TEXT(SalesDataTable[[#This Row],[Order Date]],"mmm")</f>
        <v>Feb</v>
      </c>
    </row>
    <row r="215" spans="1:20" ht="15.75">
      <c r="A215" s="2" t="s">
        <v>266</v>
      </c>
      <c r="B215" s="3">
        <v>46069</v>
      </c>
      <c r="C215" s="4" t="s">
        <v>1</v>
      </c>
      <c r="D215" s="4" t="s">
        <v>88</v>
      </c>
      <c r="E215" s="4" t="s">
        <v>3</v>
      </c>
      <c r="F215" s="4" t="s">
        <v>20</v>
      </c>
      <c r="G215" s="4" t="s">
        <v>11</v>
      </c>
      <c r="H215" s="4" t="s">
        <v>53</v>
      </c>
      <c r="I215" s="9">
        <v>3</v>
      </c>
      <c r="J215" s="6">
        <v>153.24</v>
      </c>
      <c r="K215" s="7">
        <v>0.15</v>
      </c>
      <c r="L215" s="6">
        <v>77.61</v>
      </c>
      <c r="M215" s="6">
        <f>I215*J215*(1-K215)</f>
        <v>390.762</v>
      </c>
      <c r="N215" s="6">
        <f>I215*L215</f>
        <v>232.82999999999998</v>
      </c>
      <c r="O215" s="6">
        <f>M215-N215</f>
        <v>157.93200000000002</v>
      </c>
      <c r="P215" s="8">
        <f>IFERROR(O215/M215,0)</f>
        <v>0.40416417154175693</v>
      </c>
      <c r="Q215" s="5">
        <f>YEAR(SalesDataTable[[#This Row],[Order Date]])</f>
        <v>2026</v>
      </c>
      <c r="R215" s="8" t="str">
        <f>"Q"&amp;ROUNDUP(MONTH(SalesDataTable[[#This Row],[Order Date]])/3,0)</f>
        <v>Q1</v>
      </c>
      <c r="S215" s="9">
        <f>MONTH(SalesDataTable[[#This Row],[Order Date]])</f>
        <v>2</v>
      </c>
      <c r="T215" s="8" t="str">
        <f>TEXT(SalesDataTable[[#This Row],[Order Date]],"mmm")</f>
        <v>Feb</v>
      </c>
    </row>
    <row r="216" spans="1:20" ht="15.75">
      <c r="A216" s="2" t="s">
        <v>267</v>
      </c>
      <c r="B216" s="3">
        <v>46069</v>
      </c>
      <c r="C216" s="4" t="s">
        <v>27</v>
      </c>
      <c r="D216" s="4" t="s">
        <v>28</v>
      </c>
      <c r="E216" s="4" t="s">
        <v>39</v>
      </c>
      <c r="F216" s="4" t="s">
        <v>4</v>
      </c>
      <c r="G216" s="4" t="s">
        <v>11</v>
      </c>
      <c r="H216" s="4" t="s">
        <v>21</v>
      </c>
      <c r="I216" s="9">
        <v>1</v>
      </c>
      <c r="J216" s="6">
        <v>140.47</v>
      </c>
      <c r="K216" s="7">
        <v>0</v>
      </c>
      <c r="L216" s="6">
        <v>79.66</v>
      </c>
      <c r="M216" s="6">
        <f>I216*J216*(1-K216)</f>
        <v>140.47</v>
      </c>
      <c r="N216" s="6">
        <f>I216*L216</f>
        <v>79.66</v>
      </c>
      <c r="O216" s="6">
        <f>M216-N216</f>
        <v>60.81</v>
      </c>
      <c r="P216" s="8">
        <f>IFERROR(O216/M216,0)</f>
        <v>0.43290382288033036</v>
      </c>
      <c r="Q216" s="5">
        <f>YEAR(SalesDataTable[[#This Row],[Order Date]])</f>
        <v>2026</v>
      </c>
      <c r="R216" s="8" t="str">
        <f>"Q"&amp;ROUNDUP(MONTH(SalesDataTable[[#This Row],[Order Date]])/3,0)</f>
        <v>Q1</v>
      </c>
      <c r="S216" s="9">
        <f>MONTH(SalesDataTable[[#This Row],[Order Date]])</f>
        <v>2</v>
      </c>
      <c r="T216" s="8" t="str">
        <f>TEXT(SalesDataTable[[#This Row],[Order Date]],"mmm")</f>
        <v>Feb</v>
      </c>
    </row>
    <row r="217" spans="1:20" ht="15.75">
      <c r="A217" s="2" t="s">
        <v>268</v>
      </c>
      <c r="B217" s="3">
        <v>46069</v>
      </c>
      <c r="C217" s="4" t="s">
        <v>27</v>
      </c>
      <c r="D217" s="4" t="s">
        <v>45</v>
      </c>
      <c r="E217" s="4" t="s">
        <v>25</v>
      </c>
      <c r="F217" s="4" t="s">
        <v>16</v>
      </c>
      <c r="G217" s="4" t="s">
        <v>11</v>
      </c>
      <c r="H217" s="4" t="s">
        <v>79</v>
      </c>
      <c r="I217" s="9">
        <v>4</v>
      </c>
      <c r="J217" s="6">
        <v>70.67</v>
      </c>
      <c r="K217" s="7">
        <v>0.05</v>
      </c>
      <c r="L217" s="6">
        <v>32.96</v>
      </c>
      <c r="M217" s="6">
        <f>I217*J217*(1-K217)</f>
        <v>268.54599999999999</v>
      </c>
      <c r="N217" s="6">
        <f>I217*L217</f>
        <v>131.84</v>
      </c>
      <c r="O217" s="6">
        <f>M217-N217</f>
        <v>136.70599999999999</v>
      </c>
      <c r="P217" s="8">
        <f>IFERROR(O217/M217,0)</f>
        <v>0.50905990035226734</v>
      </c>
      <c r="Q217" s="5">
        <f>YEAR(SalesDataTable[[#This Row],[Order Date]])</f>
        <v>2026</v>
      </c>
      <c r="R217" s="8" t="str">
        <f>"Q"&amp;ROUNDUP(MONTH(SalesDataTable[[#This Row],[Order Date]])/3,0)</f>
        <v>Q1</v>
      </c>
      <c r="S217" s="9">
        <f>MONTH(SalesDataTable[[#This Row],[Order Date]])</f>
        <v>2</v>
      </c>
      <c r="T217" s="8" t="str">
        <f>TEXT(SalesDataTable[[#This Row],[Order Date]],"mmm")</f>
        <v>Feb</v>
      </c>
    </row>
    <row r="218" spans="1:20" ht="15.75">
      <c r="A218" s="2" t="s">
        <v>269</v>
      </c>
      <c r="B218" s="3">
        <v>46070</v>
      </c>
      <c r="C218" s="4" t="s">
        <v>1</v>
      </c>
      <c r="D218" s="4" t="s">
        <v>88</v>
      </c>
      <c r="E218" s="4" t="s">
        <v>25</v>
      </c>
      <c r="F218" s="4" t="s">
        <v>20</v>
      </c>
      <c r="G218" s="4" t="s">
        <v>17</v>
      </c>
      <c r="H218" s="4" t="s">
        <v>71</v>
      </c>
      <c r="I218" s="9">
        <v>3</v>
      </c>
      <c r="J218" s="6">
        <v>134.91</v>
      </c>
      <c r="K218" s="7">
        <v>0</v>
      </c>
      <c r="L218" s="6">
        <v>67.69</v>
      </c>
      <c r="M218" s="6">
        <f>I218*J218*(1-K218)</f>
        <v>404.73</v>
      </c>
      <c r="N218" s="6">
        <f>I218*L218</f>
        <v>203.07</v>
      </c>
      <c r="O218" s="6">
        <f>M218-N218</f>
        <v>201.66000000000003</v>
      </c>
      <c r="P218" s="8">
        <f>IFERROR(O218/M218,0)</f>
        <v>0.49825809799125348</v>
      </c>
      <c r="Q218" s="5">
        <f>YEAR(SalesDataTable[[#This Row],[Order Date]])</f>
        <v>2026</v>
      </c>
      <c r="R218" s="8" t="str">
        <f>"Q"&amp;ROUNDUP(MONTH(SalesDataTable[[#This Row],[Order Date]])/3,0)</f>
        <v>Q1</v>
      </c>
      <c r="S218" s="9">
        <f>MONTH(SalesDataTable[[#This Row],[Order Date]])</f>
        <v>2</v>
      </c>
      <c r="T218" s="8" t="str">
        <f>TEXT(SalesDataTable[[#This Row],[Order Date]],"mmm")</f>
        <v>Feb</v>
      </c>
    </row>
    <row r="219" spans="1:20" ht="15.75">
      <c r="A219" s="2" t="s">
        <v>270</v>
      </c>
      <c r="B219" s="3">
        <v>46070</v>
      </c>
      <c r="C219" s="4" t="s">
        <v>14</v>
      </c>
      <c r="D219" s="4" t="s">
        <v>15</v>
      </c>
      <c r="E219" s="4" t="s">
        <v>3</v>
      </c>
      <c r="F219" s="4" t="s">
        <v>20</v>
      </c>
      <c r="G219" s="4" t="s">
        <v>11</v>
      </c>
      <c r="H219" s="4" t="s">
        <v>79</v>
      </c>
      <c r="I219" s="9">
        <v>1</v>
      </c>
      <c r="J219" s="6">
        <v>70.86</v>
      </c>
      <c r="K219" s="7">
        <v>0.1</v>
      </c>
      <c r="L219" s="6">
        <v>33.299999999999997</v>
      </c>
      <c r="M219" s="6">
        <f>I219*J219*(1-K219)</f>
        <v>63.774000000000001</v>
      </c>
      <c r="N219" s="6">
        <f>I219*L219</f>
        <v>33.299999999999997</v>
      </c>
      <c r="O219" s="6">
        <f>M219-N219</f>
        <v>30.474000000000004</v>
      </c>
      <c r="P219" s="8">
        <f>IFERROR(O219/M219,0)</f>
        <v>0.47784363533728486</v>
      </c>
      <c r="Q219" s="5">
        <f>YEAR(SalesDataTable[[#This Row],[Order Date]])</f>
        <v>2026</v>
      </c>
      <c r="R219" s="8" t="str">
        <f>"Q"&amp;ROUNDUP(MONTH(SalesDataTable[[#This Row],[Order Date]])/3,0)</f>
        <v>Q1</v>
      </c>
      <c r="S219" s="9">
        <f>MONTH(SalesDataTable[[#This Row],[Order Date]])</f>
        <v>2</v>
      </c>
      <c r="T219" s="8" t="str">
        <f>TEXT(SalesDataTable[[#This Row],[Order Date]],"mmm")</f>
        <v>Feb</v>
      </c>
    </row>
    <row r="220" spans="1:20" ht="15.75">
      <c r="A220" s="2" t="s">
        <v>271</v>
      </c>
      <c r="B220" s="3">
        <v>46070</v>
      </c>
      <c r="C220" s="4" t="s">
        <v>8</v>
      </c>
      <c r="D220" s="4" t="s">
        <v>69</v>
      </c>
      <c r="E220" s="4" t="s">
        <v>25</v>
      </c>
      <c r="F220" s="4" t="s">
        <v>16</v>
      </c>
      <c r="G220" s="4" t="s">
        <v>5</v>
      </c>
      <c r="H220" s="4" t="s">
        <v>43</v>
      </c>
      <c r="I220" s="9">
        <v>1</v>
      </c>
      <c r="J220" s="6">
        <v>104.35</v>
      </c>
      <c r="K220" s="7">
        <v>0</v>
      </c>
      <c r="L220" s="6">
        <v>51.49</v>
      </c>
      <c r="M220" s="6">
        <f>I220*J220*(1-K220)</f>
        <v>104.35</v>
      </c>
      <c r="N220" s="6">
        <f>I220*L220</f>
        <v>51.49</v>
      </c>
      <c r="O220" s="6">
        <f>M220-N220</f>
        <v>52.859999999999992</v>
      </c>
      <c r="P220" s="8">
        <f>IFERROR(O220/M220,0)</f>
        <v>0.50656444657402966</v>
      </c>
      <c r="Q220" s="5">
        <f>YEAR(SalesDataTable[[#This Row],[Order Date]])</f>
        <v>2026</v>
      </c>
      <c r="R220" s="8" t="str">
        <f>"Q"&amp;ROUNDUP(MONTH(SalesDataTable[[#This Row],[Order Date]])/3,0)</f>
        <v>Q1</v>
      </c>
      <c r="S220" s="9">
        <f>MONTH(SalesDataTable[[#This Row],[Order Date]])</f>
        <v>2</v>
      </c>
      <c r="T220" s="8" t="str">
        <f>TEXT(SalesDataTable[[#This Row],[Order Date]],"mmm")</f>
        <v>Feb</v>
      </c>
    </row>
    <row r="221" spans="1:20" ht="15.75">
      <c r="A221" s="2" t="s">
        <v>272</v>
      </c>
      <c r="B221" s="3">
        <v>46070</v>
      </c>
      <c r="C221" s="4" t="s">
        <v>27</v>
      </c>
      <c r="D221" s="4" t="s">
        <v>48</v>
      </c>
      <c r="E221" s="4" t="s">
        <v>3</v>
      </c>
      <c r="F221" s="4" t="s">
        <v>4</v>
      </c>
      <c r="G221" s="4" t="s">
        <v>49</v>
      </c>
      <c r="H221" s="4" t="s">
        <v>55</v>
      </c>
      <c r="I221" s="9">
        <v>2</v>
      </c>
      <c r="J221" s="6">
        <v>120.48</v>
      </c>
      <c r="K221" s="7">
        <v>0</v>
      </c>
      <c r="L221" s="6">
        <v>70.680000000000007</v>
      </c>
      <c r="M221" s="6">
        <f>I221*J221*(1-K221)</f>
        <v>240.96</v>
      </c>
      <c r="N221" s="6">
        <f>I221*L221</f>
        <v>141.36000000000001</v>
      </c>
      <c r="O221" s="6">
        <f>M221-N221</f>
        <v>99.6</v>
      </c>
      <c r="P221" s="8">
        <f>IFERROR(O221/M221,0)</f>
        <v>0.4133466135458167</v>
      </c>
      <c r="Q221" s="5">
        <f>YEAR(SalesDataTable[[#This Row],[Order Date]])</f>
        <v>2026</v>
      </c>
      <c r="R221" s="8" t="str">
        <f>"Q"&amp;ROUNDUP(MONTH(SalesDataTable[[#This Row],[Order Date]])/3,0)</f>
        <v>Q1</v>
      </c>
      <c r="S221" s="9">
        <f>MONTH(SalesDataTable[[#This Row],[Order Date]])</f>
        <v>2</v>
      </c>
      <c r="T221" s="8" t="str">
        <f>TEXT(SalesDataTable[[#This Row],[Order Date]],"mmm")</f>
        <v>Feb</v>
      </c>
    </row>
    <row r="222" spans="1:20" ht="15.75">
      <c r="A222" s="2" t="s">
        <v>273</v>
      </c>
      <c r="B222" s="3">
        <v>46070</v>
      </c>
      <c r="C222" s="4" t="s">
        <v>8</v>
      </c>
      <c r="D222" s="4" t="s">
        <v>69</v>
      </c>
      <c r="E222" s="4" t="s">
        <v>3</v>
      </c>
      <c r="F222" s="4" t="s">
        <v>4</v>
      </c>
      <c r="G222" s="4" t="s">
        <v>31</v>
      </c>
      <c r="H222" s="4" t="s">
        <v>32</v>
      </c>
      <c r="I222" s="9">
        <v>1</v>
      </c>
      <c r="J222" s="6">
        <v>339.52</v>
      </c>
      <c r="K222" s="7">
        <v>0.1</v>
      </c>
      <c r="L222" s="6">
        <v>191.19</v>
      </c>
      <c r="M222" s="6">
        <f>I222*J222*(1-K222)</f>
        <v>305.56799999999998</v>
      </c>
      <c r="N222" s="6">
        <f>I222*L222</f>
        <v>191.19</v>
      </c>
      <c r="O222" s="6">
        <f>M222-N222</f>
        <v>114.37799999999999</v>
      </c>
      <c r="P222" s="8">
        <f>IFERROR(O222/M222,0)</f>
        <v>0.3743127552623311</v>
      </c>
      <c r="Q222" s="5">
        <f>YEAR(SalesDataTable[[#This Row],[Order Date]])</f>
        <v>2026</v>
      </c>
      <c r="R222" s="8" t="str">
        <f>"Q"&amp;ROUNDUP(MONTH(SalesDataTable[[#This Row],[Order Date]])/3,0)</f>
        <v>Q1</v>
      </c>
      <c r="S222" s="9">
        <f>MONTH(SalesDataTable[[#This Row],[Order Date]])</f>
        <v>2</v>
      </c>
      <c r="T222" s="8" t="str">
        <f>TEXT(SalesDataTable[[#This Row],[Order Date]],"mmm")</f>
        <v>Feb</v>
      </c>
    </row>
    <row r="223" spans="1:20" ht="15.75">
      <c r="A223" s="2" t="s">
        <v>274</v>
      </c>
      <c r="B223" s="3">
        <v>46070</v>
      </c>
      <c r="C223" s="4" t="s">
        <v>8</v>
      </c>
      <c r="D223" s="4" t="s">
        <v>86</v>
      </c>
      <c r="E223" s="4" t="s">
        <v>10</v>
      </c>
      <c r="F223" s="4" t="s">
        <v>20</v>
      </c>
      <c r="G223" s="4" t="s">
        <v>11</v>
      </c>
      <c r="H223" s="4" t="s">
        <v>53</v>
      </c>
      <c r="I223" s="9">
        <v>5</v>
      </c>
      <c r="J223" s="6">
        <v>154.72999999999999</v>
      </c>
      <c r="K223" s="7">
        <v>0.1</v>
      </c>
      <c r="L223" s="6">
        <v>77.42</v>
      </c>
      <c r="M223" s="6">
        <f>I223*J223*(1-K223)</f>
        <v>696.28499999999997</v>
      </c>
      <c r="N223" s="6">
        <f>I223*L223</f>
        <v>387.1</v>
      </c>
      <c r="O223" s="6">
        <f>M223-N223</f>
        <v>309.18499999999995</v>
      </c>
      <c r="P223" s="8">
        <f>IFERROR(O223/M223,0)</f>
        <v>0.44404949122844806</v>
      </c>
      <c r="Q223" s="5">
        <f>YEAR(SalesDataTable[[#This Row],[Order Date]])</f>
        <v>2026</v>
      </c>
      <c r="R223" s="8" t="str">
        <f>"Q"&amp;ROUNDUP(MONTH(SalesDataTable[[#This Row],[Order Date]])/3,0)</f>
        <v>Q1</v>
      </c>
      <c r="S223" s="9">
        <f>MONTH(SalesDataTable[[#This Row],[Order Date]])</f>
        <v>2</v>
      </c>
      <c r="T223" s="8" t="str">
        <f>TEXT(SalesDataTable[[#This Row],[Order Date]],"mmm")</f>
        <v>Feb</v>
      </c>
    </row>
    <row r="224" spans="1:20" ht="15.75">
      <c r="A224" s="2" t="s">
        <v>275</v>
      </c>
      <c r="B224" s="3">
        <v>46070</v>
      </c>
      <c r="C224" s="4" t="s">
        <v>14</v>
      </c>
      <c r="D224" s="4" t="s">
        <v>34</v>
      </c>
      <c r="E224" s="4" t="s">
        <v>25</v>
      </c>
      <c r="F224" s="4" t="s">
        <v>20</v>
      </c>
      <c r="G224" s="4" t="s">
        <v>11</v>
      </c>
      <c r="H224" s="4" t="s">
        <v>12</v>
      </c>
      <c r="I224" s="9">
        <v>4</v>
      </c>
      <c r="J224" s="6">
        <v>93.98</v>
      </c>
      <c r="K224" s="7">
        <v>0.05</v>
      </c>
      <c r="L224" s="6">
        <v>44.6</v>
      </c>
      <c r="M224" s="6">
        <f>I224*J224*(1-K224)</f>
        <v>357.12400000000002</v>
      </c>
      <c r="N224" s="6">
        <f>I224*L224</f>
        <v>178.4</v>
      </c>
      <c r="O224" s="6">
        <f>M224-N224</f>
        <v>178.72400000000002</v>
      </c>
      <c r="P224" s="8">
        <f>IFERROR(O224/M224,0)</f>
        <v>0.50045362395134463</v>
      </c>
      <c r="Q224" s="5">
        <f>YEAR(SalesDataTable[[#This Row],[Order Date]])</f>
        <v>2026</v>
      </c>
      <c r="R224" s="8" t="str">
        <f>"Q"&amp;ROUNDUP(MONTH(SalesDataTable[[#This Row],[Order Date]])/3,0)</f>
        <v>Q1</v>
      </c>
      <c r="S224" s="9">
        <f>MONTH(SalesDataTable[[#This Row],[Order Date]])</f>
        <v>2</v>
      </c>
      <c r="T224" s="8" t="str">
        <f>TEXT(SalesDataTable[[#This Row],[Order Date]],"mmm")</f>
        <v>Feb</v>
      </c>
    </row>
    <row r="225" spans="1:20" ht="15.75">
      <c r="A225" s="2" t="s">
        <v>276</v>
      </c>
      <c r="B225" s="3">
        <v>46070</v>
      </c>
      <c r="C225" s="4" t="s">
        <v>1</v>
      </c>
      <c r="D225" s="4" t="s">
        <v>2</v>
      </c>
      <c r="E225" s="4" t="s">
        <v>3</v>
      </c>
      <c r="F225" s="4" t="s">
        <v>16</v>
      </c>
      <c r="G225" s="4" t="s">
        <v>31</v>
      </c>
      <c r="H225" s="4" t="s">
        <v>32</v>
      </c>
      <c r="I225" s="9">
        <v>2</v>
      </c>
      <c r="J225" s="6">
        <v>336.83</v>
      </c>
      <c r="K225" s="7">
        <v>0</v>
      </c>
      <c r="L225" s="6">
        <v>194.42</v>
      </c>
      <c r="M225" s="6">
        <f>I225*J225*(1-K225)</f>
        <v>673.66</v>
      </c>
      <c r="N225" s="6">
        <f>I225*L225</f>
        <v>388.84</v>
      </c>
      <c r="O225" s="6">
        <f>M225-N225</f>
        <v>284.82</v>
      </c>
      <c r="P225" s="8">
        <f>IFERROR(O225/M225,0)</f>
        <v>0.42279488169106078</v>
      </c>
      <c r="Q225" s="5">
        <f>YEAR(SalesDataTable[[#This Row],[Order Date]])</f>
        <v>2026</v>
      </c>
      <c r="R225" s="8" t="str">
        <f>"Q"&amp;ROUNDUP(MONTH(SalesDataTable[[#This Row],[Order Date]])/3,0)</f>
        <v>Q1</v>
      </c>
      <c r="S225" s="9">
        <f>MONTH(SalesDataTable[[#This Row],[Order Date]])</f>
        <v>2</v>
      </c>
      <c r="T225" s="8" t="str">
        <f>TEXT(SalesDataTable[[#This Row],[Order Date]],"mmm")</f>
        <v>Feb</v>
      </c>
    </row>
    <row r="226" spans="1:20" ht="15.75">
      <c r="A226" s="2" t="s">
        <v>277</v>
      </c>
      <c r="B226" s="3">
        <v>46071</v>
      </c>
      <c r="C226" s="4" t="s">
        <v>27</v>
      </c>
      <c r="D226" s="4" t="s">
        <v>48</v>
      </c>
      <c r="E226" s="4" t="s">
        <v>25</v>
      </c>
      <c r="F226" s="4" t="s">
        <v>4</v>
      </c>
      <c r="G226" s="4" t="s">
        <v>31</v>
      </c>
      <c r="H226" s="4" t="s">
        <v>32</v>
      </c>
      <c r="I226" s="9">
        <v>1</v>
      </c>
      <c r="J226" s="6">
        <v>338.93</v>
      </c>
      <c r="K226" s="7">
        <v>0</v>
      </c>
      <c r="L226" s="6">
        <v>197.92</v>
      </c>
      <c r="M226" s="6">
        <f>I226*J226*(1-K226)</f>
        <v>338.93</v>
      </c>
      <c r="N226" s="6">
        <f>I226*L226</f>
        <v>197.92</v>
      </c>
      <c r="O226" s="6">
        <f>M226-N226</f>
        <v>141.01000000000002</v>
      </c>
      <c r="P226" s="8">
        <f>IFERROR(O226/M226,0)</f>
        <v>0.41604461098161866</v>
      </c>
      <c r="Q226" s="5">
        <f>YEAR(SalesDataTable[[#This Row],[Order Date]])</f>
        <v>2026</v>
      </c>
      <c r="R226" s="8" t="str">
        <f>"Q"&amp;ROUNDUP(MONTH(SalesDataTable[[#This Row],[Order Date]])/3,0)</f>
        <v>Q1</v>
      </c>
      <c r="S226" s="9">
        <f>MONTH(SalesDataTable[[#This Row],[Order Date]])</f>
        <v>2</v>
      </c>
      <c r="T226" s="8" t="str">
        <f>TEXT(SalesDataTable[[#This Row],[Order Date]],"mmm")</f>
        <v>Feb</v>
      </c>
    </row>
    <row r="227" spans="1:20" ht="15.75">
      <c r="A227" s="2" t="s">
        <v>278</v>
      </c>
      <c r="B227" s="3">
        <v>46071</v>
      </c>
      <c r="C227" s="4" t="s">
        <v>1</v>
      </c>
      <c r="D227" s="4" t="s">
        <v>52</v>
      </c>
      <c r="E227" s="4" t="s">
        <v>3</v>
      </c>
      <c r="F227" s="4" t="s">
        <v>16</v>
      </c>
      <c r="G227" s="4" t="s">
        <v>31</v>
      </c>
      <c r="H227" s="4" t="s">
        <v>90</v>
      </c>
      <c r="I227" s="9">
        <v>5</v>
      </c>
      <c r="J227" s="6">
        <v>122.72</v>
      </c>
      <c r="K227" s="7">
        <v>0</v>
      </c>
      <c r="L227" s="6">
        <v>62.41</v>
      </c>
      <c r="M227" s="6">
        <f>I227*J227*(1-K227)</f>
        <v>613.6</v>
      </c>
      <c r="N227" s="6">
        <f>I227*L227</f>
        <v>312.04999999999995</v>
      </c>
      <c r="O227" s="6">
        <f>M227-N227</f>
        <v>301.55000000000007</v>
      </c>
      <c r="P227" s="8">
        <f>IFERROR(O227/M227,0)</f>
        <v>0.49144393741851378</v>
      </c>
      <c r="Q227" s="5">
        <f>YEAR(SalesDataTable[[#This Row],[Order Date]])</f>
        <v>2026</v>
      </c>
      <c r="R227" s="8" t="str">
        <f>"Q"&amp;ROUNDUP(MONTH(SalesDataTable[[#This Row],[Order Date]])/3,0)</f>
        <v>Q1</v>
      </c>
      <c r="S227" s="9">
        <f>MONTH(SalesDataTable[[#This Row],[Order Date]])</f>
        <v>2</v>
      </c>
      <c r="T227" s="8" t="str">
        <f>TEXT(SalesDataTable[[#This Row],[Order Date]],"mmm")</f>
        <v>Feb</v>
      </c>
    </row>
    <row r="228" spans="1:20" ht="15.75">
      <c r="A228" s="2" t="s">
        <v>279</v>
      </c>
      <c r="B228" s="3">
        <v>46071</v>
      </c>
      <c r="C228" s="4" t="s">
        <v>27</v>
      </c>
      <c r="D228" s="4" t="s">
        <v>28</v>
      </c>
      <c r="E228" s="4" t="s">
        <v>3</v>
      </c>
      <c r="F228" s="4" t="s">
        <v>16</v>
      </c>
      <c r="G228" s="4" t="s">
        <v>17</v>
      </c>
      <c r="H228" s="4" t="s">
        <v>71</v>
      </c>
      <c r="I228" s="9">
        <v>4</v>
      </c>
      <c r="J228" s="6">
        <v>135.63</v>
      </c>
      <c r="K228" s="7">
        <v>0.05</v>
      </c>
      <c r="L228" s="6">
        <v>65.900000000000006</v>
      </c>
      <c r="M228" s="6">
        <f>I228*J228*(1-K228)</f>
        <v>515.39400000000001</v>
      </c>
      <c r="N228" s="6">
        <f>I228*L228</f>
        <v>263.60000000000002</v>
      </c>
      <c r="O228" s="6">
        <f>M228-N228</f>
        <v>251.79399999999998</v>
      </c>
      <c r="P228" s="8">
        <f>IFERROR(O228/M228,0)</f>
        <v>0.4885466264644136</v>
      </c>
      <c r="Q228" s="5">
        <f>YEAR(SalesDataTable[[#This Row],[Order Date]])</f>
        <v>2026</v>
      </c>
      <c r="R228" s="8" t="str">
        <f>"Q"&amp;ROUNDUP(MONTH(SalesDataTable[[#This Row],[Order Date]])/3,0)</f>
        <v>Q1</v>
      </c>
      <c r="S228" s="9">
        <f>MONTH(SalesDataTable[[#This Row],[Order Date]])</f>
        <v>2</v>
      </c>
      <c r="T228" s="8" t="str">
        <f>TEXT(SalesDataTable[[#This Row],[Order Date]],"mmm")</f>
        <v>Feb</v>
      </c>
    </row>
    <row r="229" spans="1:20" ht="15.75">
      <c r="A229" s="2" t="s">
        <v>280</v>
      </c>
      <c r="B229" s="3">
        <v>46072</v>
      </c>
      <c r="C229" s="4" t="s">
        <v>14</v>
      </c>
      <c r="D229" s="4" t="s">
        <v>126</v>
      </c>
      <c r="E229" s="4" t="s">
        <v>3</v>
      </c>
      <c r="F229" s="4" t="s">
        <v>4</v>
      </c>
      <c r="G229" s="4" t="s">
        <v>31</v>
      </c>
      <c r="H229" s="4" t="s">
        <v>64</v>
      </c>
      <c r="I229" s="9">
        <v>2</v>
      </c>
      <c r="J229" s="6">
        <v>81.34</v>
      </c>
      <c r="K229" s="7">
        <v>0.05</v>
      </c>
      <c r="L229" s="6">
        <v>40.64</v>
      </c>
      <c r="M229" s="6">
        <f>I229*J229*(1-K229)</f>
        <v>154.54599999999999</v>
      </c>
      <c r="N229" s="6">
        <f>I229*L229</f>
        <v>81.28</v>
      </c>
      <c r="O229" s="6">
        <f>M229-N229</f>
        <v>73.265999999999991</v>
      </c>
      <c r="P229" s="8">
        <f>IFERROR(O229/M229,0)</f>
        <v>0.47407244445019603</v>
      </c>
      <c r="Q229" s="5">
        <f>YEAR(SalesDataTable[[#This Row],[Order Date]])</f>
        <v>2026</v>
      </c>
      <c r="R229" s="8" t="str">
        <f>"Q"&amp;ROUNDUP(MONTH(SalesDataTable[[#This Row],[Order Date]])/3,0)</f>
        <v>Q1</v>
      </c>
      <c r="S229" s="9">
        <f>MONTH(SalesDataTable[[#This Row],[Order Date]])</f>
        <v>2</v>
      </c>
      <c r="T229" s="8" t="str">
        <f>TEXT(SalesDataTable[[#This Row],[Order Date]],"mmm")</f>
        <v>Feb</v>
      </c>
    </row>
    <row r="230" spans="1:20" ht="15.75">
      <c r="A230" s="2" t="s">
        <v>281</v>
      </c>
      <c r="B230" s="3">
        <v>46072</v>
      </c>
      <c r="C230" s="4" t="s">
        <v>14</v>
      </c>
      <c r="D230" s="4" t="s">
        <v>24</v>
      </c>
      <c r="E230" s="4" t="s">
        <v>3</v>
      </c>
      <c r="F230" s="4" t="s">
        <v>16</v>
      </c>
      <c r="G230" s="4" t="s">
        <v>5</v>
      </c>
      <c r="H230" s="4" t="s">
        <v>35</v>
      </c>
      <c r="I230" s="9">
        <v>1</v>
      </c>
      <c r="J230" s="6">
        <v>41.01</v>
      </c>
      <c r="K230" s="7">
        <v>0.05</v>
      </c>
      <c r="L230" s="6">
        <v>16.489999999999998</v>
      </c>
      <c r="M230" s="6">
        <f>I230*J230*(1-K230)</f>
        <v>38.959499999999998</v>
      </c>
      <c r="N230" s="6">
        <f>I230*L230</f>
        <v>16.489999999999998</v>
      </c>
      <c r="O230" s="6">
        <f>M230-N230</f>
        <v>22.4695</v>
      </c>
      <c r="P230" s="8">
        <f>IFERROR(O230/M230,0)</f>
        <v>0.57673994789460847</v>
      </c>
      <c r="Q230" s="5">
        <f>YEAR(SalesDataTable[[#This Row],[Order Date]])</f>
        <v>2026</v>
      </c>
      <c r="R230" s="8" t="str">
        <f>"Q"&amp;ROUNDUP(MONTH(SalesDataTable[[#This Row],[Order Date]])/3,0)</f>
        <v>Q1</v>
      </c>
      <c r="S230" s="9">
        <f>MONTH(SalesDataTable[[#This Row],[Order Date]])</f>
        <v>2</v>
      </c>
      <c r="T230" s="8" t="str">
        <f>TEXT(SalesDataTable[[#This Row],[Order Date]],"mmm")</f>
        <v>Feb</v>
      </c>
    </row>
    <row r="231" spans="1:20" ht="15.75">
      <c r="A231" s="2" t="s">
        <v>282</v>
      </c>
      <c r="B231" s="3">
        <v>46072</v>
      </c>
      <c r="C231" s="4" t="s">
        <v>8</v>
      </c>
      <c r="D231" s="4" t="s">
        <v>66</v>
      </c>
      <c r="E231" s="4" t="s">
        <v>39</v>
      </c>
      <c r="F231" s="4" t="s">
        <v>20</v>
      </c>
      <c r="G231" s="4" t="s">
        <v>11</v>
      </c>
      <c r="H231" s="4" t="s">
        <v>53</v>
      </c>
      <c r="I231" s="9">
        <v>2</v>
      </c>
      <c r="J231" s="6">
        <v>153.03</v>
      </c>
      <c r="K231" s="7">
        <v>0</v>
      </c>
      <c r="L231" s="6">
        <v>81.02</v>
      </c>
      <c r="M231" s="6">
        <f>I231*J231*(1-K231)</f>
        <v>306.06</v>
      </c>
      <c r="N231" s="6">
        <f>I231*L231</f>
        <v>162.04</v>
      </c>
      <c r="O231" s="6">
        <f>M231-N231</f>
        <v>144.02000000000001</v>
      </c>
      <c r="P231" s="8">
        <f>IFERROR(O231/M231,0)</f>
        <v>0.47056132784421356</v>
      </c>
      <c r="Q231" s="5">
        <f>YEAR(SalesDataTable[[#This Row],[Order Date]])</f>
        <v>2026</v>
      </c>
      <c r="R231" s="8" t="str">
        <f>"Q"&amp;ROUNDUP(MONTH(SalesDataTable[[#This Row],[Order Date]])/3,0)</f>
        <v>Q1</v>
      </c>
      <c r="S231" s="9">
        <f>MONTH(SalesDataTable[[#This Row],[Order Date]])</f>
        <v>2</v>
      </c>
      <c r="T231" s="8" t="str">
        <f>TEXT(SalesDataTable[[#This Row],[Order Date]],"mmm")</f>
        <v>Feb</v>
      </c>
    </row>
    <row r="232" spans="1:20" ht="15.75">
      <c r="A232" s="2" t="s">
        <v>283</v>
      </c>
      <c r="B232" s="3">
        <v>46073</v>
      </c>
      <c r="C232" s="4" t="s">
        <v>8</v>
      </c>
      <c r="D232" s="4" t="s">
        <v>66</v>
      </c>
      <c r="E232" s="4" t="s">
        <v>3</v>
      </c>
      <c r="F232" s="4" t="s">
        <v>16</v>
      </c>
      <c r="G232" s="4" t="s">
        <v>49</v>
      </c>
      <c r="H232" s="4" t="s">
        <v>55</v>
      </c>
      <c r="I232" s="9">
        <v>2</v>
      </c>
      <c r="J232" s="6">
        <v>124.92</v>
      </c>
      <c r="K232" s="7">
        <v>0</v>
      </c>
      <c r="L232" s="6">
        <v>69.98</v>
      </c>
      <c r="M232" s="6">
        <f>I232*J232*(1-K232)</f>
        <v>249.84</v>
      </c>
      <c r="N232" s="6">
        <f>I232*L232</f>
        <v>139.96</v>
      </c>
      <c r="O232" s="6">
        <f>M232-N232</f>
        <v>109.88</v>
      </c>
      <c r="P232" s="8">
        <f>IFERROR(O232/M232,0)</f>
        <v>0.43980147294268329</v>
      </c>
      <c r="Q232" s="5">
        <f>YEAR(SalesDataTable[[#This Row],[Order Date]])</f>
        <v>2026</v>
      </c>
      <c r="R232" s="8" t="str">
        <f>"Q"&amp;ROUNDUP(MONTH(SalesDataTable[[#This Row],[Order Date]])/3,0)</f>
        <v>Q1</v>
      </c>
      <c r="S232" s="9">
        <f>MONTH(SalesDataTable[[#This Row],[Order Date]])</f>
        <v>2</v>
      </c>
      <c r="T232" s="8" t="str">
        <f>TEXT(SalesDataTable[[#This Row],[Order Date]],"mmm")</f>
        <v>Feb</v>
      </c>
    </row>
    <row r="233" spans="1:20" ht="15.75">
      <c r="A233" s="2" t="s">
        <v>284</v>
      </c>
      <c r="B233" s="3">
        <v>46073</v>
      </c>
      <c r="C233" s="4" t="s">
        <v>8</v>
      </c>
      <c r="D233" s="4" t="s">
        <v>69</v>
      </c>
      <c r="E233" s="4" t="s">
        <v>3</v>
      </c>
      <c r="F233" s="4" t="s">
        <v>20</v>
      </c>
      <c r="G233" s="4" t="s">
        <v>17</v>
      </c>
      <c r="H233" s="4" t="s">
        <v>71</v>
      </c>
      <c r="I233" s="9">
        <v>2</v>
      </c>
      <c r="J233" s="6">
        <v>136.55000000000001</v>
      </c>
      <c r="K233" s="7">
        <v>0</v>
      </c>
      <c r="L233" s="6">
        <v>68.84</v>
      </c>
      <c r="M233" s="6">
        <f>I233*J233*(1-K233)</f>
        <v>273.10000000000002</v>
      </c>
      <c r="N233" s="6">
        <f>I233*L233</f>
        <v>137.68</v>
      </c>
      <c r="O233" s="6">
        <f>M233-N233</f>
        <v>135.42000000000002</v>
      </c>
      <c r="P233" s="8">
        <f>IFERROR(O233/M233,0)</f>
        <v>0.49586232149395826</v>
      </c>
      <c r="Q233" s="5">
        <f>YEAR(SalesDataTable[[#This Row],[Order Date]])</f>
        <v>2026</v>
      </c>
      <c r="R233" s="8" t="str">
        <f>"Q"&amp;ROUNDUP(MONTH(SalesDataTable[[#This Row],[Order Date]])/3,0)</f>
        <v>Q1</v>
      </c>
      <c r="S233" s="9">
        <f>MONTH(SalesDataTable[[#This Row],[Order Date]])</f>
        <v>2</v>
      </c>
      <c r="T233" s="8" t="str">
        <f>TEXT(SalesDataTable[[#This Row],[Order Date]],"mmm")</f>
        <v>Feb</v>
      </c>
    </row>
    <row r="234" spans="1:20" ht="15.75">
      <c r="A234" s="2" t="s">
        <v>285</v>
      </c>
      <c r="B234" s="3">
        <v>46073</v>
      </c>
      <c r="C234" s="4" t="s">
        <v>14</v>
      </c>
      <c r="D234" s="4" t="s">
        <v>34</v>
      </c>
      <c r="E234" s="4" t="s">
        <v>10</v>
      </c>
      <c r="F234" s="4" t="s">
        <v>20</v>
      </c>
      <c r="G234" s="4" t="s">
        <v>31</v>
      </c>
      <c r="H234" s="4" t="s">
        <v>90</v>
      </c>
      <c r="I234" s="9">
        <v>15</v>
      </c>
      <c r="J234" s="6">
        <v>121.98</v>
      </c>
      <c r="K234" s="7">
        <v>0.1</v>
      </c>
      <c r="L234" s="6">
        <v>59.86</v>
      </c>
      <c r="M234" s="6">
        <f>I234*J234*(1-K234)</f>
        <v>1646.73</v>
      </c>
      <c r="N234" s="6">
        <f>I234*L234</f>
        <v>897.9</v>
      </c>
      <c r="O234" s="6">
        <f>M234-N234</f>
        <v>748.83</v>
      </c>
      <c r="P234" s="8">
        <f>IFERROR(O234/M234,0)</f>
        <v>0.45473757082217486</v>
      </c>
      <c r="Q234" s="5">
        <f>YEAR(SalesDataTable[[#This Row],[Order Date]])</f>
        <v>2026</v>
      </c>
      <c r="R234" s="8" t="str">
        <f>"Q"&amp;ROUNDUP(MONTH(SalesDataTable[[#This Row],[Order Date]])/3,0)</f>
        <v>Q1</v>
      </c>
      <c r="S234" s="9">
        <f>MONTH(SalesDataTable[[#This Row],[Order Date]])</f>
        <v>2</v>
      </c>
      <c r="T234" s="8" t="str">
        <f>TEXT(SalesDataTable[[#This Row],[Order Date]],"mmm")</f>
        <v>Feb</v>
      </c>
    </row>
    <row r="235" spans="1:20" ht="15.75">
      <c r="A235" s="2" t="s">
        <v>286</v>
      </c>
      <c r="B235" s="3">
        <v>46073</v>
      </c>
      <c r="C235" s="4" t="s">
        <v>8</v>
      </c>
      <c r="D235" s="4" t="s">
        <v>69</v>
      </c>
      <c r="E235" s="4" t="s">
        <v>3</v>
      </c>
      <c r="F235" s="4" t="s">
        <v>16</v>
      </c>
      <c r="G235" s="4" t="s">
        <v>17</v>
      </c>
      <c r="H235" s="4" t="s">
        <v>46</v>
      </c>
      <c r="I235" s="9">
        <v>1</v>
      </c>
      <c r="J235" s="6">
        <v>45.54</v>
      </c>
      <c r="K235" s="7">
        <v>0</v>
      </c>
      <c r="L235" s="6">
        <v>18.29</v>
      </c>
      <c r="M235" s="6">
        <f>I235*J235*(1-K235)</f>
        <v>45.54</v>
      </c>
      <c r="N235" s="6">
        <f>I235*L235</f>
        <v>18.29</v>
      </c>
      <c r="O235" s="6">
        <f>M235-N235</f>
        <v>27.25</v>
      </c>
      <c r="P235" s="8">
        <f>IFERROR(O235/M235,0)</f>
        <v>0.59837505489679399</v>
      </c>
      <c r="Q235" s="5">
        <f>YEAR(SalesDataTable[[#This Row],[Order Date]])</f>
        <v>2026</v>
      </c>
      <c r="R235" s="8" t="str">
        <f>"Q"&amp;ROUNDUP(MONTH(SalesDataTable[[#This Row],[Order Date]])/3,0)</f>
        <v>Q1</v>
      </c>
      <c r="S235" s="9">
        <f>MONTH(SalesDataTable[[#This Row],[Order Date]])</f>
        <v>2</v>
      </c>
      <c r="T235" s="8" t="str">
        <f>TEXT(SalesDataTable[[#This Row],[Order Date]],"mmm")</f>
        <v>Feb</v>
      </c>
    </row>
    <row r="236" spans="1:20" ht="15.75">
      <c r="A236" s="2" t="s">
        <v>287</v>
      </c>
      <c r="B236" s="3">
        <v>46073</v>
      </c>
      <c r="C236" s="4" t="s">
        <v>14</v>
      </c>
      <c r="D236" s="4" t="s">
        <v>24</v>
      </c>
      <c r="E236" s="4" t="s">
        <v>39</v>
      </c>
      <c r="F236" s="4" t="s">
        <v>4</v>
      </c>
      <c r="G236" s="4" t="s">
        <v>49</v>
      </c>
      <c r="H236" s="4" t="s">
        <v>74</v>
      </c>
      <c r="I236" s="9">
        <v>1</v>
      </c>
      <c r="J236" s="6">
        <v>51.73</v>
      </c>
      <c r="K236" s="7">
        <v>0</v>
      </c>
      <c r="L236" s="6">
        <v>21.83</v>
      </c>
      <c r="M236" s="6">
        <f>I236*J236*(1-K236)</f>
        <v>51.73</v>
      </c>
      <c r="N236" s="6">
        <f>I236*L236</f>
        <v>21.83</v>
      </c>
      <c r="O236" s="6">
        <f>M236-N236</f>
        <v>29.9</v>
      </c>
      <c r="P236" s="8">
        <f>IFERROR(O236/M236,0)</f>
        <v>0.57800115986854828</v>
      </c>
      <c r="Q236" s="5">
        <f>YEAR(SalesDataTable[[#This Row],[Order Date]])</f>
        <v>2026</v>
      </c>
      <c r="R236" s="8" t="str">
        <f>"Q"&amp;ROUNDUP(MONTH(SalesDataTable[[#This Row],[Order Date]])/3,0)</f>
        <v>Q1</v>
      </c>
      <c r="S236" s="9">
        <f>MONTH(SalesDataTable[[#This Row],[Order Date]])</f>
        <v>2</v>
      </c>
      <c r="T236" s="8" t="str">
        <f>TEXT(SalesDataTable[[#This Row],[Order Date]],"mmm")</f>
        <v>Feb</v>
      </c>
    </row>
    <row r="237" spans="1:20" ht="15.75">
      <c r="A237" s="2" t="s">
        <v>288</v>
      </c>
      <c r="B237" s="3">
        <v>46073</v>
      </c>
      <c r="C237" s="4" t="s">
        <v>8</v>
      </c>
      <c r="D237" s="4" t="s">
        <v>69</v>
      </c>
      <c r="E237" s="4" t="s">
        <v>39</v>
      </c>
      <c r="F237" s="4" t="s">
        <v>4</v>
      </c>
      <c r="G237" s="4" t="s">
        <v>31</v>
      </c>
      <c r="H237" s="4" t="s">
        <v>64</v>
      </c>
      <c r="I237" s="9">
        <v>2</v>
      </c>
      <c r="J237" s="6">
        <v>80.510000000000005</v>
      </c>
      <c r="K237" s="7">
        <v>0.05</v>
      </c>
      <c r="L237" s="6">
        <v>38.630000000000003</v>
      </c>
      <c r="M237" s="6">
        <f>I237*J237*(1-K237)</f>
        <v>152.96899999999999</v>
      </c>
      <c r="N237" s="6">
        <f>I237*L237</f>
        <v>77.260000000000005</v>
      </c>
      <c r="O237" s="6">
        <f>M237-N237</f>
        <v>75.708999999999989</v>
      </c>
      <c r="P237" s="8">
        <f>IFERROR(O237/M237,0)</f>
        <v>0.4949303453640933</v>
      </c>
      <c r="Q237" s="5">
        <f>YEAR(SalesDataTable[[#This Row],[Order Date]])</f>
        <v>2026</v>
      </c>
      <c r="R237" s="8" t="str">
        <f>"Q"&amp;ROUNDUP(MONTH(SalesDataTable[[#This Row],[Order Date]])/3,0)</f>
        <v>Q1</v>
      </c>
      <c r="S237" s="9">
        <f>MONTH(SalesDataTable[[#This Row],[Order Date]])</f>
        <v>2</v>
      </c>
      <c r="T237" s="8" t="str">
        <f>TEXT(SalesDataTable[[#This Row],[Order Date]],"mmm")</f>
        <v>Feb</v>
      </c>
    </row>
    <row r="238" spans="1:20" ht="15.75">
      <c r="A238" s="2" t="s">
        <v>289</v>
      </c>
      <c r="B238" s="3">
        <v>46073</v>
      </c>
      <c r="C238" s="4" t="s">
        <v>27</v>
      </c>
      <c r="D238" s="4" t="s">
        <v>45</v>
      </c>
      <c r="E238" s="4" t="s">
        <v>3</v>
      </c>
      <c r="F238" s="4" t="s">
        <v>16</v>
      </c>
      <c r="G238" s="4" t="s">
        <v>49</v>
      </c>
      <c r="H238" s="4" t="s">
        <v>67</v>
      </c>
      <c r="I238" s="9">
        <v>1</v>
      </c>
      <c r="J238" s="6">
        <v>36.31</v>
      </c>
      <c r="K238" s="7">
        <v>0</v>
      </c>
      <c r="L238" s="6">
        <v>14</v>
      </c>
      <c r="M238" s="6">
        <f>I238*J238*(1-K238)</f>
        <v>36.31</v>
      </c>
      <c r="N238" s="6">
        <f>I238*L238</f>
        <v>14</v>
      </c>
      <c r="O238" s="6">
        <f>M238-N238</f>
        <v>22.310000000000002</v>
      </c>
      <c r="P238" s="8">
        <f>IFERROR(O238/M238,0)</f>
        <v>0.61443128614706699</v>
      </c>
      <c r="Q238" s="5">
        <f>YEAR(SalesDataTable[[#This Row],[Order Date]])</f>
        <v>2026</v>
      </c>
      <c r="R238" s="8" t="str">
        <f>"Q"&amp;ROUNDUP(MONTH(SalesDataTable[[#This Row],[Order Date]])/3,0)</f>
        <v>Q1</v>
      </c>
      <c r="S238" s="9">
        <f>MONTH(SalesDataTable[[#This Row],[Order Date]])</f>
        <v>2</v>
      </c>
      <c r="T238" s="8" t="str">
        <f>TEXT(SalesDataTable[[#This Row],[Order Date]],"mmm")</f>
        <v>Feb</v>
      </c>
    </row>
    <row r="239" spans="1:20" ht="15.75">
      <c r="A239" s="2" t="s">
        <v>290</v>
      </c>
      <c r="B239" s="3">
        <v>46073</v>
      </c>
      <c r="C239" s="4" t="s">
        <v>14</v>
      </c>
      <c r="D239" s="4" t="s">
        <v>126</v>
      </c>
      <c r="E239" s="4" t="s">
        <v>3</v>
      </c>
      <c r="F239" s="4" t="s">
        <v>4</v>
      </c>
      <c r="G239" s="4" t="s">
        <v>5</v>
      </c>
      <c r="H239" s="4" t="s">
        <v>6</v>
      </c>
      <c r="I239" s="9">
        <v>1</v>
      </c>
      <c r="J239" s="6">
        <v>82.86</v>
      </c>
      <c r="K239" s="7">
        <v>0.05</v>
      </c>
      <c r="L239" s="6">
        <v>42.3</v>
      </c>
      <c r="M239" s="6">
        <f>I239*J239*(1-K239)</f>
        <v>78.716999999999999</v>
      </c>
      <c r="N239" s="6">
        <f>I239*L239</f>
        <v>42.3</v>
      </c>
      <c r="O239" s="6">
        <f>M239-N239</f>
        <v>36.417000000000002</v>
      </c>
      <c r="P239" s="8">
        <f>IFERROR(O239/M239,0)</f>
        <v>0.46263196005945351</v>
      </c>
      <c r="Q239" s="5">
        <f>YEAR(SalesDataTable[[#This Row],[Order Date]])</f>
        <v>2026</v>
      </c>
      <c r="R239" s="8" t="str">
        <f>"Q"&amp;ROUNDUP(MONTH(SalesDataTable[[#This Row],[Order Date]])/3,0)</f>
        <v>Q1</v>
      </c>
      <c r="S239" s="9">
        <f>MONTH(SalesDataTable[[#This Row],[Order Date]])</f>
        <v>2</v>
      </c>
      <c r="T239" s="8" t="str">
        <f>TEXT(SalesDataTable[[#This Row],[Order Date]],"mmm")</f>
        <v>Feb</v>
      </c>
    </row>
    <row r="240" spans="1:20" ht="15.75">
      <c r="A240" s="2" t="s">
        <v>291</v>
      </c>
      <c r="B240" s="3">
        <v>46074</v>
      </c>
      <c r="C240" s="4" t="s">
        <v>1</v>
      </c>
      <c r="D240" s="4" t="s">
        <v>2</v>
      </c>
      <c r="E240" s="4" t="s">
        <v>25</v>
      </c>
      <c r="F240" s="4" t="s">
        <v>16</v>
      </c>
      <c r="G240" s="4" t="s">
        <v>5</v>
      </c>
      <c r="H240" s="4" t="s">
        <v>43</v>
      </c>
      <c r="I240" s="9">
        <v>2</v>
      </c>
      <c r="J240" s="6">
        <v>103.03</v>
      </c>
      <c r="K240" s="7">
        <v>0.05</v>
      </c>
      <c r="L240" s="6">
        <v>50.73</v>
      </c>
      <c r="M240" s="6">
        <f>I240*J240*(1-K240)</f>
        <v>195.75700000000001</v>
      </c>
      <c r="N240" s="6">
        <f>I240*L240</f>
        <v>101.46</v>
      </c>
      <c r="O240" s="6">
        <f>M240-N240</f>
        <v>94.297000000000011</v>
      </c>
      <c r="P240" s="8">
        <f>IFERROR(O240/M240,0)</f>
        <v>0.48170435795399402</v>
      </c>
      <c r="Q240" s="5">
        <f>YEAR(SalesDataTable[[#This Row],[Order Date]])</f>
        <v>2026</v>
      </c>
      <c r="R240" s="8" t="str">
        <f>"Q"&amp;ROUNDUP(MONTH(SalesDataTable[[#This Row],[Order Date]])/3,0)</f>
        <v>Q1</v>
      </c>
      <c r="S240" s="9">
        <f>MONTH(SalesDataTable[[#This Row],[Order Date]])</f>
        <v>2</v>
      </c>
      <c r="T240" s="8" t="str">
        <f>TEXT(SalesDataTable[[#This Row],[Order Date]],"mmm")</f>
        <v>Feb</v>
      </c>
    </row>
    <row r="241" spans="1:20" ht="15.75">
      <c r="A241" s="2" t="s">
        <v>292</v>
      </c>
      <c r="B241" s="3">
        <v>46074</v>
      </c>
      <c r="C241" s="4" t="s">
        <v>8</v>
      </c>
      <c r="D241" s="4" t="s">
        <v>86</v>
      </c>
      <c r="E241" s="4" t="s">
        <v>3</v>
      </c>
      <c r="F241" s="4" t="s">
        <v>20</v>
      </c>
      <c r="G241" s="4" t="s">
        <v>17</v>
      </c>
      <c r="H241" s="4" t="s">
        <v>18</v>
      </c>
      <c r="I241" s="9">
        <v>1</v>
      </c>
      <c r="J241" s="6">
        <v>36.39</v>
      </c>
      <c r="K241" s="7">
        <v>0</v>
      </c>
      <c r="L241" s="6">
        <v>13.49</v>
      </c>
      <c r="M241" s="6">
        <f>I241*J241*(1-K241)</f>
        <v>36.39</v>
      </c>
      <c r="N241" s="6">
        <f>I241*L241</f>
        <v>13.49</v>
      </c>
      <c r="O241" s="6">
        <f>M241-N241</f>
        <v>22.9</v>
      </c>
      <c r="P241" s="8">
        <f>IFERROR(O241/M241,0)</f>
        <v>0.62929376202253362</v>
      </c>
      <c r="Q241" s="5">
        <f>YEAR(SalesDataTable[[#This Row],[Order Date]])</f>
        <v>2026</v>
      </c>
      <c r="R241" s="8" t="str">
        <f>"Q"&amp;ROUNDUP(MONTH(SalesDataTable[[#This Row],[Order Date]])/3,0)</f>
        <v>Q1</v>
      </c>
      <c r="S241" s="9">
        <f>MONTH(SalesDataTable[[#This Row],[Order Date]])</f>
        <v>2</v>
      </c>
      <c r="T241" s="8" t="str">
        <f>TEXT(SalesDataTable[[#This Row],[Order Date]],"mmm")</f>
        <v>Feb</v>
      </c>
    </row>
    <row r="242" spans="1:20" ht="15.75">
      <c r="A242" s="2" t="s">
        <v>293</v>
      </c>
      <c r="B242" s="3">
        <v>46075</v>
      </c>
      <c r="C242" s="4" t="s">
        <v>14</v>
      </c>
      <c r="D242" s="4" t="s">
        <v>34</v>
      </c>
      <c r="E242" s="4" t="s">
        <v>3</v>
      </c>
      <c r="F242" s="4" t="s">
        <v>4</v>
      </c>
      <c r="G242" s="4" t="s">
        <v>31</v>
      </c>
      <c r="H242" s="4" t="s">
        <v>90</v>
      </c>
      <c r="I242" s="9">
        <v>1</v>
      </c>
      <c r="J242" s="6">
        <v>124.93</v>
      </c>
      <c r="K242" s="7">
        <v>0.1</v>
      </c>
      <c r="L242" s="6">
        <v>59.74</v>
      </c>
      <c r="M242" s="6">
        <f>I242*J242*(1-K242)</f>
        <v>112.43700000000001</v>
      </c>
      <c r="N242" s="6">
        <f>I242*L242</f>
        <v>59.74</v>
      </c>
      <c r="O242" s="6">
        <f>M242-N242</f>
        <v>52.69700000000001</v>
      </c>
      <c r="P242" s="8">
        <f>IFERROR(O242/M242,0)</f>
        <v>0.46868023871145625</v>
      </c>
      <c r="Q242" s="5">
        <f>YEAR(SalesDataTable[[#This Row],[Order Date]])</f>
        <v>2026</v>
      </c>
      <c r="R242" s="8" t="str">
        <f>"Q"&amp;ROUNDUP(MONTH(SalesDataTable[[#This Row],[Order Date]])/3,0)</f>
        <v>Q1</v>
      </c>
      <c r="S242" s="9">
        <f>MONTH(SalesDataTable[[#This Row],[Order Date]])</f>
        <v>2</v>
      </c>
      <c r="T242" s="8" t="str">
        <f>TEXT(SalesDataTable[[#This Row],[Order Date]],"mmm")</f>
        <v>Feb</v>
      </c>
    </row>
    <row r="243" spans="1:20" ht="15.75">
      <c r="A243" s="2" t="s">
        <v>294</v>
      </c>
      <c r="B243" s="3">
        <v>46075</v>
      </c>
      <c r="C243" s="4" t="s">
        <v>8</v>
      </c>
      <c r="D243" s="4" t="s">
        <v>66</v>
      </c>
      <c r="E243" s="4" t="s">
        <v>39</v>
      </c>
      <c r="F243" s="4" t="s">
        <v>4</v>
      </c>
      <c r="G243" s="4" t="s">
        <v>5</v>
      </c>
      <c r="H243" s="4" t="s">
        <v>43</v>
      </c>
      <c r="I243" s="9">
        <v>1</v>
      </c>
      <c r="J243" s="6">
        <v>101.19</v>
      </c>
      <c r="K243" s="7">
        <v>0.05</v>
      </c>
      <c r="L243" s="6">
        <v>49.14</v>
      </c>
      <c r="M243" s="6">
        <f>I243*J243*(1-K243)</f>
        <v>96.130499999999998</v>
      </c>
      <c r="N243" s="6">
        <f>I243*L243</f>
        <v>49.14</v>
      </c>
      <c r="O243" s="6">
        <f>M243-N243</f>
        <v>46.990499999999997</v>
      </c>
      <c r="P243" s="8">
        <f>IFERROR(O243/M243,0)</f>
        <v>0.48881988546819166</v>
      </c>
      <c r="Q243" s="5">
        <f>YEAR(SalesDataTable[[#This Row],[Order Date]])</f>
        <v>2026</v>
      </c>
      <c r="R243" s="8" t="str">
        <f>"Q"&amp;ROUNDUP(MONTH(SalesDataTable[[#This Row],[Order Date]])/3,0)</f>
        <v>Q1</v>
      </c>
      <c r="S243" s="9">
        <f>MONTH(SalesDataTable[[#This Row],[Order Date]])</f>
        <v>2</v>
      </c>
      <c r="T243" s="8" t="str">
        <f>TEXT(SalesDataTable[[#This Row],[Order Date]],"mmm")</f>
        <v>Feb</v>
      </c>
    </row>
    <row r="244" spans="1:20" ht="15.75">
      <c r="A244" s="2" t="s">
        <v>295</v>
      </c>
      <c r="B244" s="3">
        <v>46075</v>
      </c>
      <c r="C244" s="4" t="s">
        <v>27</v>
      </c>
      <c r="D244" s="4" t="s">
        <v>48</v>
      </c>
      <c r="E244" s="4" t="s">
        <v>3</v>
      </c>
      <c r="F244" s="4" t="s">
        <v>4</v>
      </c>
      <c r="G244" s="4" t="s">
        <v>49</v>
      </c>
      <c r="H244" s="4" t="s">
        <v>74</v>
      </c>
      <c r="I244" s="9">
        <v>2</v>
      </c>
      <c r="J244" s="6">
        <v>51.2</v>
      </c>
      <c r="K244" s="7">
        <v>0</v>
      </c>
      <c r="L244" s="6">
        <v>21.38</v>
      </c>
      <c r="M244" s="6">
        <f>I244*J244*(1-K244)</f>
        <v>102.4</v>
      </c>
      <c r="N244" s="6">
        <f>I244*L244</f>
        <v>42.76</v>
      </c>
      <c r="O244" s="6">
        <f>M244-N244</f>
        <v>59.640000000000008</v>
      </c>
      <c r="P244" s="8">
        <f>IFERROR(O244/M244,0)</f>
        <v>0.58242187500000009</v>
      </c>
      <c r="Q244" s="5">
        <f>YEAR(SalesDataTable[[#This Row],[Order Date]])</f>
        <v>2026</v>
      </c>
      <c r="R244" s="8" t="str">
        <f>"Q"&amp;ROUNDUP(MONTH(SalesDataTable[[#This Row],[Order Date]])/3,0)</f>
        <v>Q1</v>
      </c>
      <c r="S244" s="9">
        <f>MONTH(SalesDataTable[[#This Row],[Order Date]])</f>
        <v>2</v>
      </c>
      <c r="T244" s="8" t="str">
        <f>TEXT(SalesDataTable[[#This Row],[Order Date]],"mmm")</f>
        <v>Feb</v>
      </c>
    </row>
    <row r="245" spans="1:20" ht="15.75">
      <c r="A245" s="2" t="s">
        <v>296</v>
      </c>
      <c r="B245" s="3">
        <v>46075</v>
      </c>
      <c r="C245" s="4" t="s">
        <v>27</v>
      </c>
      <c r="D245" s="4" t="s">
        <v>28</v>
      </c>
      <c r="E245" s="4" t="s">
        <v>3</v>
      </c>
      <c r="F245" s="4" t="s">
        <v>4</v>
      </c>
      <c r="G245" s="4" t="s">
        <v>31</v>
      </c>
      <c r="H245" s="4" t="s">
        <v>64</v>
      </c>
      <c r="I245" s="9">
        <v>1</v>
      </c>
      <c r="J245" s="6">
        <v>81.81</v>
      </c>
      <c r="K245" s="7">
        <v>0</v>
      </c>
      <c r="L245" s="6">
        <v>40.32</v>
      </c>
      <c r="M245" s="6">
        <f>I245*J245*(1-K245)</f>
        <v>81.81</v>
      </c>
      <c r="N245" s="6">
        <f>I245*L245</f>
        <v>40.32</v>
      </c>
      <c r="O245" s="6">
        <f>M245-N245</f>
        <v>41.49</v>
      </c>
      <c r="P245" s="8">
        <f>IFERROR(O245/M245,0)</f>
        <v>0.50715071507150711</v>
      </c>
      <c r="Q245" s="5">
        <f>YEAR(SalesDataTable[[#This Row],[Order Date]])</f>
        <v>2026</v>
      </c>
      <c r="R245" s="8" t="str">
        <f>"Q"&amp;ROUNDUP(MONTH(SalesDataTable[[#This Row],[Order Date]])/3,0)</f>
        <v>Q1</v>
      </c>
      <c r="S245" s="9">
        <f>MONTH(SalesDataTable[[#This Row],[Order Date]])</f>
        <v>2</v>
      </c>
      <c r="T245" s="8" t="str">
        <f>TEXT(SalesDataTable[[#This Row],[Order Date]],"mmm")</f>
        <v>Feb</v>
      </c>
    </row>
    <row r="246" spans="1:20" ht="15.75">
      <c r="A246" s="2" t="s">
        <v>297</v>
      </c>
      <c r="B246" s="3">
        <v>46075</v>
      </c>
      <c r="C246" s="4" t="s">
        <v>1</v>
      </c>
      <c r="D246" s="4" t="s">
        <v>88</v>
      </c>
      <c r="E246" s="4" t="s">
        <v>25</v>
      </c>
      <c r="F246" s="4" t="s">
        <v>20</v>
      </c>
      <c r="G246" s="4" t="s">
        <v>11</v>
      </c>
      <c r="H246" s="4" t="s">
        <v>53</v>
      </c>
      <c r="I246" s="9">
        <v>1</v>
      </c>
      <c r="J246" s="6">
        <v>152.96</v>
      </c>
      <c r="K246" s="7">
        <v>0</v>
      </c>
      <c r="L246" s="6">
        <v>79.510000000000005</v>
      </c>
      <c r="M246" s="6">
        <f>I246*J246*(1-K246)</f>
        <v>152.96</v>
      </c>
      <c r="N246" s="6">
        <f>I246*L246</f>
        <v>79.510000000000005</v>
      </c>
      <c r="O246" s="6">
        <f>M246-N246</f>
        <v>73.45</v>
      </c>
      <c r="P246" s="8">
        <f>IFERROR(O246/M246,0)</f>
        <v>0.48019089958158995</v>
      </c>
      <c r="Q246" s="5">
        <f>YEAR(SalesDataTable[[#This Row],[Order Date]])</f>
        <v>2026</v>
      </c>
      <c r="R246" s="8" t="str">
        <f>"Q"&amp;ROUNDUP(MONTH(SalesDataTable[[#This Row],[Order Date]])/3,0)</f>
        <v>Q1</v>
      </c>
      <c r="S246" s="9">
        <f>MONTH(SalesDataTable[[#This Row],[Order Date]])</f>
        <v>2</v>
      </c>
      <c r="T246" s="8" t="str">
        <f>TEXT(SalesDataTable[[#This Row],[Order Date]],"mmm")</f>
        <v>Feb</v>
      </c>
    </row>
    <row r="247" spans="1:20" ht="15.75">
      <c r="A247" s="2" t="s">
        <v>298</v>
      </c>
      <c r="B247" s="3">
        <v>46076</v>
      </c>
      <c r="C247" s="4" t="s">
        <v>27</v>
      </c>
      <c r="D247" s="4" t="s">
        <v>45</v>
      </c>
      <c r="E247" s="4" t="s">
        <v>39</v>
      </c>
      <c r="F247" s="4" t="s">
        <v>20</v>
      </c>
      <c r="G247" s="4" t="s">
        <v>17</v>
      </c>
      <c r="H247" s="4" t="s">
        <v>83</v>
      </c>
      <c r="I247" s="9">
        <v>1</v>
      </c>
      <c r="J247" s="6">
        <v>166.13</v>
      </c>
      <c r="K247" s="7">
        <v>0.05</v>
      </c>
      <c r="L247" s="6">
        <v>85.7</v>
      </c>
      <c r="M247" s="6">
        <f>I247*J247*(1-K247)</f>
        <v>157.8235</v>
      </c>
      <c r="N247" s="6">
        <f>I247*L247</f>
        <v>85.7</v>
      </c>
      <c r="O247" s="6">
        <f>M247-N247</f>
        <v>72.123499999999993</v>
      </c>
      <c r="P247" s="8">
        <f>IFERROR(O247/M247,0)</f>
        <v>0.45698834457479398</v>
      </c>
      <c r="Q247" s="5">
        <f>YEAR(SalesDataTable[[#This Row],[Order Date]])</f>
        <v>2026</v>
      </c>
      <c r="R247" s="8" t="str">
        <f>"Q"&amp;ROUNDUP(MONTH(SalesDataTable[[#This Row],[Order Date]])/3,0)</f>
        <v>Q1</v>
      </c>
      <c r="S247" s="9">
        <f>MONTH(SalesDataTable[[#This Row],[Order Date]])</f>
        <v>2</v>
      </c>
      <c r="T247" s="8" t="str">
        <f>TEXT(SalesDataTable[[#This Row],[Order Date]],"mmm")</f>
        <v>Feb</v>
      </c>
    </row>
    <row r="248" spans="1:20" ht="15.75">
      <c r="A248" s="2" t="s">
        <v>299</v>
      </c>
      <c r="B248" s="3">
        <v>46076</v>
      </c>
      <c r="C248" s="4" t="s">
        <v>1</v>
      </c>
      <c r="D248" s="4" t="s">
        <v>88</v>
      </c>
      <c r="E248" s="4" t="s">
        <v>3</v>
      </c>
      <c r="F248" s="4" t="s">
        <v>16</v>
      </c>
      <c r="G248" s="4" t="s">
        <v>31</v>
      </c>
      <c r="H248" s="4" t="s">
        <v>41</v>
      </c>
      <c r="I248" s="9">
        <v>3</v>
      </c>
      <c r="J248" s="6">
        <v>193.18</v>
      </c>
      <c r="K248" s="7">
        <v>0.05</v>
      </c>
      <c r="L248" s="6">
        <v>106.19</v>
      </c>
      <c r="M248" s="6">
        <f>I248*J248*(1-K248)</f>
        <v>550.56299999999999</v>
      </c>
      <c r="N248" s="6">
        <f>I248*L248</f>
        <v>318.57</v>
      </c>
      <c r="O248" s="6">
        <f>M248-N248</f>
        <v>231.99299999999999</v>
      </c>
      <c r="P248" s="8">
        <f>IFERROR(O248/M248,0)</f>
        <v>0.42137412067283853</v>
      </c>
      <c r="Q248" s="5">
        <f>YEAR(SalesDataTable[[#This Row],[Order Date]])</f>
        <v>2026</v>
      </c>
      <c r="R248" s="8" t="str">
        <f>"Q"&amp;ROUNDUP(MONTH(SalesDataTable[[#This Row],[Order Date]])/3,0)</f>
        <v>Q1</v>
      </c>
      <c r="S248" s="9">
        <f>MONTH(SalesDataTable[[#This Row],[Order Date]])</f>
        <v>2</v>
      </c>
      <c r="T248" s="8" t="str">
        <f>TEXT(SalesDataTable[[#This Row],[Order Date]],"mmm")</f>
        <v>Feb</v>
      </c>
    </row>
    <row r="249" spans="1:20" ht="15.75">
      <c r="A249" s="2" t="s">
        <v>300</v>
      </c>
      <c r="B249" s="3">
        <v>46076</v>
      </c>
      <c r="C249" s="4" t="s">
        <v>14</v>
      </c>
      <c r="D249" s="4" t="s">
        <v>61</v>
      </c>
      <c r="E249" s="4" t="s">
        <v>3</v>
      </c>
      <c r="F249" s="4" t="s">
        <v>4</v>
      </c>
      <c r="G249" s="4" t="s">
        <v>5</v>
      </c>
      <c r="H249" s="4" t="s">
        <v>6</v>
      </c>
      <c r="I249" s="9">
        <v>1</v>
      </c>
      <c r="J249" s="6">
        <v>80.42</v>
      </c>
      <c r="K249" s="7">
        <v>0</v>
      </c>
      <c r="L249" s="6">
        <v>41.72</v>
      </c>
      <c r="M249" s="6">
        <f>I249*J249*(1-K249)</f>
        <v>80.42</v>
      </c>
      <c r="N249" s="6">
        <f>I249*L249</f>
        <v>41.72</v>
      </c>
      <c r="O249" s="6">
        <f>M249-N249</f>
        <v>38.700000000000003</v>
      </c>
      <c r="P249" s="8">
        <f>IFERROR(O249/M249,0)</f>
        <v>0.4812235762248197</v>
      </c>
      <c r="Q249" s="5">
        <f>YEAR(SalesDataTable[[#This Row],[Order Date]])</f>
        <v>2026</v>
      </c>
      <c r="R249" s="8" t="str">
        <f>"Q"&amp;ROUNDUP(MONTH(SalesDataTable[[#This Row],[Order Date]])/3,0)</f>
        <v>Q1</v>
      </c>
      <c r="S249" s="9">
        <f>MONTH(SalesDataTable[[#This Row],[Order Date]])</f>
        <v>2</v>
      </c>
      <c r="T249" s="8" t="str">
        <f>TEXT(SalesDataTable[[#This Row],[Order Date]],"mmm")</f>
        <v>Feb</v>
      </c>
    </row>
    <row r="250" spans="1:20" ht="15.75">
      <c r="A250" s="2" t="s">
        <v>301</v>
      </c>
      <c r="B250" s="3">
        <v>46076</v>
      </c>
      <c r="C250" s="4" t="s">
        <v>27</v>
      </c>
      <c r="D250" s="4" t="s">
        <v>82</v>
      </c>
      <c r="E250" s="4" t="s">
        <v>3</v>
      </c>
      <c r="F250" s="4" t="s">
        <v>4</v>
      </c>
      <c r="G250" s="4" t="s">
        <v>31</v>
      </c>
      <c r="H250" s="4" t="s">
        <v>90</v>
      </c>
      <c r="I250" s="9">
        <v>2</v>
      </c>
      <c r="J250" s="6">
        <v>122.17</v>
      </c>
      <c r="K250" s="7">
        <v>0</v>
      </c>
      <c r="L250" s="6">
        <v>60.62</v>
      </c>
      <c r="M250" s="6">
        <f>I250*J250*(1-K250)</f>
        <v>244.34</v>
      </c>
      <c r="N250" s="6">
        <f>I250*L250</f>
        <v>121.24</v>
      </c>
      <c r="O250" s="6">
        <f>M250-N250</f>
        <v>123.10000000000001</v>
      </c>
      <c r="P250" s="8">
        <f>IFERROR(O250/M250,0)</f>
        <v>0.50380617172792019</v>
      </c>
      <c r="Q250" s="5">
        <f>YEAR(SalesDataTable[[#This Row],[Order Date]])</f>
        <v>2026</v>
      </c>
      <c r="R250" s="8" t="str">
        <f>"Q"&amp;ROUNDUP(MONTH(SalesDataTable[[#This Row],[Order Date]])/3,0)</f>
        <v>Q1</v>
      </c>
      <c r="S250" s="9">
        <f>MONTH(SalesDataTable[[#This Row],[Order Date]])</f>
        <v>2</v>
      </c>
      <c r="T250" s="8" t="str">
        <f>TEXT(SalesDataTable[[#This Row],[Order Date]],"mmm")</f>
        <v>Feb</v>
      </c>
    </row>
    <row r="251" spans="1:20" ht="15.75">
      <c r="A251" s="2" t="s">
        <v>302</v>
      </c>
      <c r="B251" s="3">
        <v>46077</v>
      </c>
      <c r="C251" s="4" t="s">
        <v>8</v>
      </c>
      <c r="D251" s="4" t="s">
        <v>38</v>
      </c>
      <c r="E251" s="4" t="s">
        <v>39</v>
      </c>
      <c r="F251" s="4" t="s">
        <v>16</v>
      </c>
      <c r="G251" s="4" t="s">
        <v>17</v>
      </c>
      <c r="H251" s="4" t="s">
        <v>83</v>
      </c>
      <c r="I251" s="9">
        <v>1</v>
      </c>
      <c r="J251" s="6">
        <v>164.6</v>
      </c>
      <c r="K251" s="7">
        <v>0</v>
      </c>
      <c r="L251" s="6">
        <v>85.07</v>
      </c>
      <c r="M251" s="6">
        <f>I251*J251*(1-K251)</f>
        <v>164.6</v>
      </c>
      <c r="N251" s="6">
        <f>I251*L251</f>
        <v>85.07</v>
      </c>
      <c r="O251" s="6">
        <f>M251-N251</f>
        <v>79.53</v>
      </c>
      <c r="P251" s="8">
        <f>IFERROR(O251/M251,0)</f>
        <v>0.48317132442284327</v>
      </c>
      <c r="Q251" s="5">
        <f>YEAR(SalesDataTable[[#This Row],[Order Date]])</f>
        <v>2026</v>
      </c>
      <c r="R251" s="8" t="str">
        <f>"Q"&amp;ROUNDUP(MONTH(SalesDataTable[[#This Row],[Order Date]])/3,0)</f>
        <v>Q1</v>
      </c>
      <c r="S251" s="9">
        <f>MONTH(SalesDataTable[[#This Row],[Order Date]])</f>
        <v>2</v>
      </c>
      <c r="T251" s="8" t="str">
        <f>TEXT(SalesDataTable[[#This Row],[Order Date]],"mmm")</f>
        <v>Feb</v>
      </c>
    </row>
    <row r="252" spans="1:20" ht="15.75">
      <c r="A252" s="2" t="s">
        <v>303</v>
      </c>
      <c r="B252" s="3">
        <v>46077</v>
      </c>
      <c r="C252" s="4" t="s">
        <v>8</v>
      </c>
      <c r="D252" s="4" t="s">
        <v>86</v>
      </c>
      <c r="E252" s="4" t="s">
        <v>3</v>
      </c>
      <c r="F252" s="4" t="s">
        <v>16</v>
      </c>
      <c r="G252" s="4" t="s">
        <v>17</v>
      </c>
      <c r="H252" s="4" t="s">
        <v>71</v>
      </c>
      <c r="I252" s="9">
        <v>1</v>
      </c>
      <c r="J252" s="6">
        <v>132.19999999999999</v>
      </c>
      <c r="K252" s="7">
        <v>0</v>
      </c>
      <c r="L252" s="6">
        <v>67.180000000000007</v>
      </c>
      <c r="M252" s="6">
        <f>I252*J252*(1-K252)</f>
        <v>132.19999999999999</v>
      </c>
      <c r="N252" s="6">
        <f>I252*L252</f>
        <v>67.180000000000007</v>
      </c>
      <c r="O252" s="6">
        <f>M252-N252</f>
        <v>65.019999999999982</v>
      </c>
      <c r="P252" s="8">
        <f>IFERROR(O252/M252,0)</f>
        <v>0.49183055975794243</v>
      </c>
      <c r="Q252" s="5">
        <f>YEAR(SalesDataTable[[#This Row],[Order Date]])</f>
        <v>2026</v>
      </c>
      <c r="R252" s="8" t="str">
        <f>"Q"&amp;ROUNDUP(MONTH(SalesDataTable[[#This Row],[Order Date]])/3,0)</f>
        <v>Q1</v>
      </c>
      <c r="S252" s="9">
        <f>MONTH(SalesDataTable[[#This Row],[Order Date]])</f>
        <v>2</v>
      </c>
      <c r="T252" s="8" t="str">
        <f>TEXT(SalesDataTable[[#This Row],[Order Date]],"mmm")</f>
        <v>Feb</v>
      </c>
    </row>
    <row r="253" spans="1:20" ht="15.75">
      <c r="A253" s="2" t="s">
        <v>304</v>
      </c>
      <c r="B253" s="3">
        <v>46077</v>
      </c>
      <c r="C253" s="4" t="s">
        <v>27</v>
      </c>
      <c r="D253" s="4" t="s">
        <v>28</v>
      </c>
      <c r="E253" s="4" t="s">
        <v>3</v>
      </c>
      <c r="F253" s="4" t="s">
        <v>4</v>
      </c>
      <c r="G253" s="4" t="s">
        <v>5</v>
      </c>
      <c r="H253" s="4" t="s">
        <v>35</v>
      </c>
      <c r="I253" s="9">
        <v>2</v>
      </c>
      <c r="J253" s="6">
        <v>40.700000000000003</v>
      </c>
      <c r="K253" s="7">
        <v>0</v>
      </c>
      <c r="L253" s="6">
        <v>16.63</v>
      </c>
      <c r="M253" s="6">
        <f>I253*J253*(1-K253)</f>
        <v>81.400000000000006</v>
      </c>
      <c r="N253" s="6">
        <f>I253*L253</f>
        <v>33.26</v>
      </c>
      <c r="O253" s="6">
        <f>M253-N253</f>
        <v>48.140000000000008</v>
      </c>
      <c r="P253" s="8">
        <f>IFERROR(O253/M253,0)</f>
        <v>0.59140049140049145</v>
      </c>
      <c r="Q253" s="5">
        <f>YEAR(SalesDataTable[[#This Row],[Order Date]])</f>
        <v>2026</v>
      </c>
      <c r="R253" s="8" t="str">
        <f>"Q"&amp;ROUNDUP(MONTH(SalesDataTable[[#This Row],[Order Date]])/3,0)</f>
        <v>Q1</v>
      </c>
      <c r="S253" s="9">
        <f>MONTH(SalesDataTable[[#This Row],[Order Date]])</f>
        <v>2</v>
      </c>
      <c r="T253" s="8" t="str">
        <f>TEXT(SalesDataTable[[#This Row],[Order Date]],"mmm")</f>
        <v>Feb</v>
      </c>
    </row>
    <row r="254" spans="1:20" ht="15.75">
      <c r="A254" s="2" t="s">
        <v>305</v>
      </c>
      <c r="B254" s="3">
        <v>46077</v>
      </c>
      <c r="C254" s="4" t="s">
        <v>8</v>
      </c>
      <c r="D254" s="4" t="s">
        <v>69</v>
      </c>
      <c r="E254" s="4" t="s">
        <v>3</v>
      </c>
      <c r="F254" s="4" t="s">
        <v>4</v>
      </c>
      <c r="G254" s="4" t="s">
        <v>17</v>
      </c>
      <c r="H254" s="4" t="s">
        <v>18</v>
      </c>
      <c r="I254" s="9">
        <v>1</v>
      </c>
      <c r="J254" s="6">
        <v>35.39</v>
      </c>
      <c r="K254" s="7">
        <v>0</v>
      </c>
      <c r="L254" s="6">
        <v>13.93</v>
      </c>
      <c r="M254" s="6">
        <f>I254*J254*(1-K254)</f>
        <v>35.39</v>
      </c>
      <c r="N254" s="6">
        <f>I254*L254</f>
        <v>13.93</v>
      </c>
      <c r="O254" s="6">
        <f>M254-N254</f>
        <v>21.46</v>
      </c>
      <c r="P254" s="8">
        <f>IFERROR(O254/M254,0)</f>
        <v>0.60638598474145244</v>
      </c>
      <c r="Q254" s="5">
        <f>YEAR(SalesDataTable[[#This Row],[Order Date]])</f>
        <v>2026</v>
      </c>
      <c r="R254" s="8" t="str">
        <f>"Q"&amp;ROUNDUP(MONTH(SalesDataTable[[#This Row],[Order Date]])/3,0)</f>
        <v>Q1</v>
      </c>
      <c r="S254" s="9">
        <f>MONTH(SalesDataTable[[#This Row],[Order Date]])</f>
        <v>2</v>
      </c>
      <c r="T254" s="8" t="str">
        <f>TEXT(SalesDataTable[[#This Row],[Order Date]],"mmm")</f>
        <v>Feb</v>
      </c>
    </row>
    <row r="255" spans="1:20" ht="15.75">
      <c r="A255" s="2" t="s">
        <v>306</v>
      </c>
      <c r="B255" s="3">
        <v>46078</v>
      </c>
      <c r="C255" s="4" t="s">
        <v>1</v>
      </c>
      <c r="D255" s="4" t="s">
        <v>2</v>
      </c>
      <c r="E255" s="4" t="s">
        <v>3</v>
      </c>
      <c r="F255" s="4" t="s">
        <v>20</v>
      </c>
      <c r="G255" s="4" t="s">
        <v>5</v>
      </c>
      <c r="H255" s="4" t="s">
        <v>29</v>
      </c>
      <c r="I255" s="9">
        <v>5</v>
      </c>
      <c r="J255" s="6">
        <v>50.58</v>
      </c>
      <c r="K255" s="7">
        <v>0.1</v>
      </c>
      <c r="L255" s="6">
        <v>22.42</v>
      </c>
      <c r="M255" s="6">
        <f>I255*J255*(1-K255)</f>
        <v>227.60999999999999</v>
      </c>
      <c r="N255" s="6">
        <f>I255*L255</f>
        <v>112.10000000000001</v>
      </c>
      <c r="O255" s="6">
        <f>M255-N255</f>
        <v>115.50999999999998</v>
      </c>
      <c r="P255" s="8">
        <f>IFERROR(O255/M255,0)</f>
        <v>0.50749088352884308</v>
      </c>
      <c r="Q255" s="5">
        <f>YEAR(SalesDataTable[[#This Row],[Order Date]])</f>
        <v>2026</v>
      </c>
      <c r="R255" s="8" t="str">
        <f>"Q"&amp;ROUNDUP(MONTH(SalesDataTable[[#This Row],[Order Date]])/3,0)</f>
        <v>Q1</v>
      </c>
      <c r="S255" s="9">
        <f>MONTH(SalesDataTable[[#This Row],[Order Date]])</f>
        <v>2</v>
      </c>
      <c r="T255" s="8" t="str">
        <f>TEXT(SalesDataTable[[#This Row],[Order Date]],"mmm")</f>
        <v>Feb</v>
      </c>
    </row>
    <row r="256" spans="1:20" ht="15.75">
      <c r="A256" s="2" t="s">
        <v>307</v>
      </c>
      <c r="B256" s="3">
        <v>46078</v>
      </c>
      <c r="C256" s="4" t="s">
        <v>8</v>
      </c>
      <c r="D256" s="4" t="s">
        <v>66</v>
      </c>
      <c r="E256" s="4" t="s">
        <v>39</v>
      </c>
      <c r="F256" s="4" t="s">
        <v>20</v>
      </c>
      <c r="G256" s="4" t="s">
        <v>49</v>
      </c>
      <c r="H256" s="4" t="s">
        <v>74</v>
      </c>
      <c r="I256" s="9">
        <v>2</v>
      </c>
      <c r="J256" s="6">
        <v>49.48</v>
      </c>
      <c r="K256" s="7">
        <v>0</v>
      </c>
      <c r="L256" s="6">
        <v>21.37</v>
      </c>
      <c r="M256" s="6">
        <f>I256*J256*(1-K256)</f>
        <v>98.96</v>
      </c>
      <c r="N256" s="6">
        <f>I256*L256</f>
        <v>42.74</v>
      </c>
      <c r="O256" s="6">
        <f>M256-N256</f>
        <v>56.219999999999992</v>
      </c>
      <c r="P256" s="8">
        <f>IFERROR(O256/M256,0)</f>
        <v>0.5681083265966046</v>
      </c>
      <c r="Q256" s="5">
        <f>YEAR(SalesDataTable[[#This Row],[Order Date]])</f>
        <v>2026</v>
      </c>
      <c r="R256" s="8" t="str">
        <f>"Q"&amp;ROUNDUP(MONTH(SalesDataTable[[#This Row],[Order Date]])/3,0)</f>
        <v>Q1</v>
      </c>
      <c r="S256" s="9">
        <f>MONTH(SalesDataTable[[#This Row],[Order Date]])</f>
        <v>2</v>
      </c>
      <c r="T256" s="8" t="str">
        <f>TEXT(SalesDataTable[[#This Row],[Order Date]],"mmm")</f>
        <v>Feb</v>
      </c>
    </row>
    <row r="257" spans="1:20" ht="15.75">
      <c r="A257" s="2" t="s">
        <v>308</v>
      </c>
      <c r="B257" s="3">
        <v>46078</v>
      </c>
      <c r="C257" s="4" t="s">
        <v>27</v>
      </c>
      <c r="D257" s="4" t="s">
        <v>82</v>
      </c>
      <c r="E257" s="4" t="s">
        <v>25</v>
      </c>
      <c r="F257" s="4" t="s">
        <v>16</v>
      </c>
      <c r="G257" s="4" t="s">
        <v>49</v>
      </c>
      <c r="H257" s="4" t="s">
        <v>74</v>
      </c>
      <c r="I257" s="9">
        <v>1</v>
      </c>
      <c r="J257" s="6">
        <v>50.51</v>
      </c>
      <c r="K257" s="7">
        <v>0</v>
      </c>
      <c r="L257" s="6">
        <v>21.4</v>
      </c>
      <c r="M257" s="6">
        <f>I257*J257*(1-K257)</f>
        <v>50.51</v>
      </c>
      <c r="N257" s="6">
        <f>I257*L257</f>
        <v>21.4</v>
      </c>
      <c r="O257" s="6">
        <f>M257-N257</f>
        <v>29.11</v>
      </c>
      <c r="P257" s="8">
        <f>IFERROR(O257/M257,0)</f>
        <v>0.57632152049099195</v>
      </c>
      <c r="Q257" s="5">
        <f>YEAR(SalesDataTable[[#This Row],[Order Date]])</f>
        <v>2026</v>
      </c>
      <c r="R257" s="8" t="str">
        <f>"Q"&amp;ROUNDUP(MONTH(SalesDataTable[[#This Row],[Order Date]])/3,0)</f>
        <v>Q1</v>
      </c>
      <c r="S257" s="9">
        <f>MONTH(SalesDataTable[[#This Row],[Order Date]])</f>
        <v>2</v>
      </c>
      <c r="T257" s="8" t="str">
        <f>TEXT(SalesDataTable[[#This Row],[Order Date]],"mmm")</f>
        <v>Feb</v>
      </c>
    </row>
    <row r="258" spans="1:20" ht="15.75">
      <c r="A258" s="2" t="s">
        <v>309</v>
      </c>
      <c r="B258" s="3">
        <v>46079</v>
      </c>
      <c r="C258" s="4" t="s">
        <v>1</v>
      </c>
      <c r="D258" s="4" t="s">
        <v>88</v>
      </c>
      <c r="E258" s="4" t="s">
        <v>3</v>
      </c>
      <c r="F258" s="4" t="s">
        <v>16</v>
      </c>
      <c r="G258" s="4" t="s">
        <v>31</v>
      </c>
      <c r="H258" s="4" t="s">
        <v>90</v>
      </c>
      <c r="I258" s="9">
        <v>2</v>
      </c>
      <c r="J258" s="6">
        <v>122.16</v>
      </c>
      <c r="K258" s="7">
        <v>0</v>
      </c>
      <c r="L258" s="6">
        <v>61.31</v>
      </c>
      <c r="M258" s="6">
        <f>I258*J258*(1-K258)</f>
        <v>244.32</v>
      </c>
      <c r="N258" s="6">
        <f>I258*L258</f>
        <v>122.62</v>
      </c>
      <c r="O258" s="6">
        <f>M258-N258</f>
        <v>121.69999999999999</v>
      </c>
      <c r="P258" s="8">
        <f>IFERROR(O258/M258,0)</f>
        <v>0.49811722331368691</v>
      </c>
      <c r="Q258" s="5">
        <f>YEAR(SalesDataTable[[#This Row],[Order Date]])</f>
        <v>2026</v>
      </c>
      <c r="R258" s="8" t="str">
        <f>"Q"&amp;ROUNDUP(MONTH(SalesDataTable[[#This Row],[Order Date]])/3,0)</f>
        <v>Q1</v>
      </c>
      <c r="S258" s="9">
        <f>MONTH(SalesDataTable[[#This Row],[Order Date]])</f>
        <v>2</v>
      </c>
      <c r="T258" s="8" t="str">
        <f>TEXT(SalesDataTable[[#This Row],[Order Date]],"mmm")</f>
        <v>Feb</v>
      </c>
    </row>
    <row r="259" spans="1:20" ht="15.75">
      <c r="A259" s="2" t="s">
        <v>310</v>
      </c>
      <c r="B259" s="3">
        <v>46079</v>
      </c>
      <c r="C259" s="4" t="s">
        <v>27</v>
      </c>
      <c r="D259" s="4" t="s">
        <v>45</v>
      </c>
      <c r="E259" s="4" t="s">
        <v>25</v>
      </c>
      <c r="F259" s="4" t="s">
        <v>4</v>
      </c>
      <c r="G259" s="4" t="s">
        <v>5</v>
      </c>
      <c r="H259" s="4" t="s">
        <v>29</v>
      </c>
      <c r="I259" s="9">
        <v>3</v>
      </c>
      <c r="J259" s="6">
        <v>51.32</v>
      </c>
      <c r="K259" s="7">
        <v>0.1</v>
      </c>
      <c r="L259" s="6">
        <v>22.62</v>
      </c>
      <c r="M259" s="6">
        <f>I259*J259*(1-K259)</f>
        <v>138.56400000000002</v>
      </c>
      <c r="N259" s="6">
        <f>I259*L259</f>
        <v>67.86</v>
      </c>
      <c r="O259" s="6">
        <f>M259-N259</f>
        <v>70.704000000000022</v>
      </c>
      <c r="P259" s="8">
        <f>IFERROR(O259/M259,0)</f>
        <v>0.51026240581969351</v>
      </c>
      <c r="Q259" s="5">
        <f>YEAR(SalesDataTable[[#This Row],[Order Date]])</f>
        <v>2026</v>
      </c>
      <c r="R259" s="8" t="str">
        <f>"Q"&amp;ROUNDUP(MONTH(SalesDataTable[[#This Row],[Order Date]])/3,0)</f>
        <v>Q1</v>
      </c>
      <c r="S259" s="9">
        <f>MONTH(SalesDataTable[[#This Row],[Order Date]])</f>
        <v>2</v>
      </c>
      <c r="T259" s="8" t="str">
        <f>TEXT(SalesDataTable[[#This Row],[Order Date]],"mmm")</f>
        <v>Feb</v>
      </c>
    </row>
    <row r="260" spans="1:20" ht="15.75">
      <c r="A260" s="2" t="s">
        <v>311</v>
      </c>
      <c r="B260" s="3">
        <v>46079</v>
      </c>
      <c r="C260" s="4" t="s">
        <v>14</v>
      </c>
      <c r="D260" s="4" t="s">
        <v>61</v>
      </c>
      <c r="E260" s="4" t="s">
        <v>3</v>
      </c>
      <c r="F260" s="4" t="s">
        <v>4</v>
      </c>
      <c r="G260" s="4" t="s">
        <v>31</v>
      </c>
      <c r="H260" s="4" t="s">
        <v>41</v>
      </c>
      <c r="I260" s="9">
        <v>2</v>
      </c>
      <c r="J260" s="6">
        <v>195.92</v>
      </c>
      <c r="K260" s="7">
        <v>0.05</v>
      </c>
      <c r="L260" s="6">
        <v>104.13</v>
      </c>
      <c r="M260" s="6">
        <f>I260*J260*(1-K260)</f>
        <v>372.24799999999993</v>
      </c>
      <c r="N260" s="6">
        <f>I260*L260</f>
        <v>208.26</v>
      </c>
      <c r="O260" s="6">
        <f>M260-N260</f>
        <v>163.98799999999994</v>
      </c>
      <c r="P260" s="8">
        <f>IFERROR(O260/M260,0)</f>
        <v>0.4405342674775955</v>
      </c>
      <c r="Q260" s="5">
        <f>YEAR(SalesDataTable[[#This Row],[Order Date]])</f>
        <v>2026</v>
      </c>
      <c r="R260" s="8" t="str">
        <f>"Q"&amp;ROUNDUP(MONTH(SalesDataTable[[#This Row],[Order Date]])/3,0)</f>
        <v>Q1</v>
      </c>
      <c r="S260" s="9">
        <f>MONTH(SalesDataTable[[#This Row],[Order Date]])</f>
        <v>2</v>
      </c>
      <c r="T260" s="8" t="str">
        <f>TEXT(SalesDataTable[[#This Row],[Order Date]],"mmm")</f>
        <v>Feb</v>
      </c>
    </row>
    <row r="261" spans="1:20" ht="15.75">
      <c r="A261" s="2" t="s">
        <v>312</v>
      </c>
      <c r="B261" s="3">
        <v>46079</v>
      </c>
      <c r="C261" s="4" t="s">
        <v>1</v>
      </c>
      <c r="D261" s="4" t="s">
        <v>88</v>
      </c>
      <c r="E261" s="4" t="s">
        <v>3</v>
      </c>
      <c r="F261" s="4" t="s">
        <v>4</v>
      </c>
      <c r="G261" s="4" t="s">
        <v>17</v>
      </c>
      <c r="H261" s="4" t="s">
        <v>18</v>
      </c>
      <c r="I261" s="9">
        <v>1</v>
      </c>
      <c r="J261" s="6">
        <v>36.19</v>
      </c>
      <c r="K261" s="7">
        <v>0.1</v>
      </c>
      <c r="L261" s="6">
        <v>13.62</v>
      </c>
      <c r="M261" s="6">
        <f>I261*J261*(1-K261)</f>
        <v>32.570999999999998</v>
      </c>
      <c r="N261" s="6">
        <f>I261*L261</f>
        <v>13.62</v>
      </c>
      <c r="O261" s="6">
        <f>M261-N261</f>
        <v>18.951000000000001</v>
      </c>
      <c r="P261" s="8">
        <f>IFERROR(O261/M261,0)</f>
        <v>0.58183660311319896</v>
      </c>
      <c r="Q261" s="5">
        <f>YEAR(SalesDataTable[[#This Row],[Order Date]])</f>
        <v>2026</v>
      </c>
      <c r="R261" s="8" t="str">
        <f>"Q"&amp;ROUNDUP(MONTH(SalesDataTable[[#This Row],[Order Date]])/3,0)</f>
        <v>Q1</v>
      </c>
      <c r="S261" s="9">
        <f>MONTH(SalesDataTable[[#This Row],[Order Date]])</f>
        <v>2</v>
      </c>
      <c r="T261" s="8" t="str">
        <f>TEXT(SalesDataTable[[#This Row],[Order Date]],"mmm")</f>
        <v>Feb</v>
      </c>
    </row>
    <row r="262" spans="1:20" ht="15.75">
      <c r="A262" s="2" t="s">
        <v>313</v>
      </c>
      <c r="B262" s="3">
        <v>46080</v>
      </c>
      <c r="C262" s="4" t="s">
        <v>14</v>
      </c>
      <c r="D262" s="4" t="s">
        <v>15</v>
      </c>
      <c r="E262" s="4" t="s">
        <v>3</v>
      </c>
      <c r="F262" s="4" t="s">
        <v>16</v>
      </c>
      <c r="G262" s="4" t="s">
        <v>11</v>
      </c>
      <c r="H262" s="4" t="s">
        <v>79</v>
      </c>
      <c r="I262" s="9">
        <v>1</v>
      </c>
      <c r="J262" s="6">
        <v>72.97</v>
      </c>
      <c r="K262" s="7">
        <v>0</v>
      </c>
      <c r="L262" s="6">
        <v>32.43</v>
      </c>
      <c r="M262" s="6">
        <f>I262*J262*(1-K262)</f>
        <v>72.97</v>
      </c>
      <c r="N262" s="6">
        <f>I262*L262</f>
        <v>32.43</v>
      </c>
      <c r="O262" s="6">
        <f>M262-N262</f>
        <v>40.54</v>
      </c>
      <c r="P262" s="8">
        <f>IFERROR(O262/M262,0)</f>
        <v>0.55557078251336167</v>
      </c>
      <c r="Q262" s="5">
        <f>YEAR(SalesDataTable[[#This Row],[Order Date]])</f>
        <v>2026</v>
      </c>
      <c r="R262" s="8" t="str">
        <f>"Q"&amp;ROUNDUP(MONTH(SalesDataTable[[#This Row],[Order Date]])/3,0)</f>
        <v>Q1</v>
      </c>
      <c r="S262" s="9">
        <f>MONTH(SalesDataTable[[#This Row],[Order Date]])</f>
        <v>2</v>
      </c>
      <c r="T262" s="8" t="str">
        <f>TEXT(SalesDataTable[[#This Row],[Order Date]],"mmm")</f>
        <v>Feb</v>
      </c>
    </row>
    <row r="263" spans="1:20" ht="15.75">
      <c r="A263" s="2" t="s">
        <v>314</v>
      </c>
      <c r="B263" s="3">
        <v>46080</v>
      </c>
      <c r="C263" s="4" t="s">
        <v>27</v>
      </c>
      <c r="D263" s="4" t="s">
        <v>45</v>
      </c>
      <c r="E263" s="4" t="s">
        <v>10</v>
      </c>
      <c r="F263" s="4" t="s">
        <v>20</v>
      </c>
      <c r="G263" s="4" t="s">
        <v>17</v>
      </c>
      <c r="H263" s="4" t="s">
        <v>46</v>
      </c>
      <c r="I263" s="9">
        <v>12</v>
      </c>
      <c r="J263" s="6">
        <v>47.15</v>
      </c>
      <c r="K263" s="7">
        <v>0.1</v>
      </c>
      <c r="L263" s="6">
        <v>17.829999999999998</v>
      </c>
      <c r="M263" s="6">
        <f>I263*J263*(1-K263)</f>
        <v>509.21999999999997</v>
      </c>
      <c r="N263" s="6">
        <f>I263*L263</f>
        <v>213.95999999999998</v>
      </c>
      <c r="O263" s="6">
        <f>M263-N263</f>
        <v>295.26</v>
      </c>
      <c r="P263" s="8">
        <f>IFERROR(O263/M263,0)</f>
        <v>0.57982797219276538</v>
      </c>
      <c r="Q263" s="5">
        <f>YEAR(SalesDataTable[[#This Row],[Order Date]])</f>
        <v>2026</v>
      </c>
      <c r="R263" s="8" t="str">
        <f>"Q"&amp;ROUNDUP(MONTH(SalesDataTable[[#This Row],[Order Date]])/3,0)</f>
        <v>Q1</v>
      </c>
      <c r="S263" s="9">
        <f>MONTH(SalesDataTable[[#This Row],[Order Date]])</f>
        <v>2</v>
      </c>
      <c r="T263" s="8" t="str">
        <f>TEXT(SalesDataTable[[#This Row],[Order Date]],"mmm")</f>
        <v>Feb</v>
      </c>
    </row>
    <row r="264" spans="1:20" ht="15.75">
      <c r="A264" s="2" t="s">
        <v>315</v>
      </c>
      <c r="B264" s="3">
        <v>46080</v>
      </c>
      <c r="C264" s="4" t="s">
        <v>1</v>
      </c>
      <c r="D264" s="4" t="s">
        <v>2</v>
      </c>
      <c r="E264" s="4" t="s">
        <v>25</v>
      </c>
      <c r="F264" s="4" t="s">
        <v>20</v>
      </c>
      <c r="G264" s="4" t="s">
        <v>17</v>
      </c>
      <c r="H264" s="4" t="s">
        <v>83</v>
      </c>
      <c r="I264" s="9">
        <v>3</v>
      </c>
      <c r="J264" s="6">
        <v>161.19999999999999</v>
      </c>
      <c r="K264" s="7">
        <v>0.1</v>
      </c>
      <c r="L264" s="6">
        <v>87.37</v>
      </c>
      <c r="M264" s="6">
        <f>I264*J264*(1-K264)</f>
        <v>435.23999999999995</v>
      </c>
      <c r="N264" s="6">
        <f>I264*L264</f>
        <v>262.11</v>
      </c>
      <c r="O264" s="6">
        <f>M264-N264</f>
        <v>173.12999999999994</v>
      </c>
      <c r="P264" s="8">
        <f>IFERROR(O264/M264,0)</f>
        <v>0.39778053487730897</v>
      </c>
      <c r="Q264" s="5">
        <f>YEAR(SalesDataTable[[#This Row],[Order Date]])</f>
        <v>2026</v>
      </c>
      <c r="R264" s="8" t="str">
        <f>"Q"&amp;ROUNDUP(MONTH(SalesDataTable[[#This Row],[Order Date]])/3,0)</f>
        <v>Q1</v>
      </c>
      <c r="S264" s="9">
        <f>MONTH(SalesDataTable[[#This Row],[Order Date]])</f>
        <v>2</v>
      </c>
      <c r="T264" s="8" t="str">
        <f>TEXT(SalesDataTable[[#This Row],[Order Date]],"mmm")</f>
        <v>Feb</v>
      </c>
    </row>
    <row r="265" spans="1:20" ht="15.75">
      <c r="A265" s="2" t="s">
        <v>316</v>
      </c>
      <c r="B265" s="3">
        <v>46080</v>
      </c>
      <c r="C265" s="4" t="s">
        <v>1</v>
      </c>
      <c r="D265" s="4" t="s">
        <v>52</v>
      </c>
      <c r="E265" s="4" t="s">
        <v>25</v>
      </c>
      <c r="F265" s="4" t="s">
        <v>20</v>
      </c>
      <c r="G265" s="4" t="s">
        <v>5</v>
      </c>
      <c r="H265" s="4" t="s">
        <v>29</v>
      </c>
      <c r="I265" s="9">
        <v>1</v>
      </c>
      <c r="J265" s="6">
        <v>49.73</v>
      </c>
      <c r="K265" s="7">
        <v>0</v>
      </c>
      <c r="L265" s="6">
        <v>22</v>
      </c>
      <c r="M265" s="6">
        <f>I265*J265*(1-K265)</f>
        <v>49.73</v>
      </c>
      <c r="N265" s="6">
        <f>I265*L265</f>
        <v>22</v>
      </c>
      <c r="O265" s="6">
        <f>M265-N265</f>
        <v>27.729999999999997</v>
      </c>
      <c r="P265" s="8">
        <f>IFERROR(O265/M265,0)</f>
        <v>0.55761109993967417</v>
      </c>
      <c r="Q265" s="5">
        <f>YEAR(SalesDataTable[[#This Row],[Order Date]])</f>
        <v>2026</v>
      </c>
      <c r="R265" s="8" t="str">
        <f>"Q"&amp;ROUNDUP(MONTH(SalesDataTable[[#This Row],[Order Date]])/3,0)</f>
        <v>Q1</v>
      </c>
      <c r="S265" s="9">
        <f>MONTH(SalesDataTable[[#This Row],[Order Date]])</f>
        <v>2</v>
      </c>
      <c r="T265" s="8" t="str">
        <f>TEXT(SalesDataTable[[#This Row],[Order Date]],"mmm")</f>
        <v>Feb</v>
      </c>
    </row>
    <row r="266" spans="1:20" ht="15.75">
      <c r="A266" s="2" t="s">
        <v>317</v>
      </c>
      <c r="B266" s="3">
        <v>46080</v>
      </c>
      <c r="C266" s="4" t="s">
        <v>14</v>
      </c>
      <c r="D266" s="4" t="s">
        <v>126</v>
      </c>
      <c r="E266" s="4" t="s">
        <v>3</v>
      </c>
      <c r="F266" s="4" t="s">
        <v>4</v>
      </c>
      <c r="G266" s="4" t="s">
        <v>31</v>
      </c>
      <c r="H266" s="4" t="s">
        <v>90</v>
      </c>
      <c r="I266" s="9">
        <v>2</v>
      </c>
      <c r="J266" s="6">
        <v>126.19</v>
      </c>
      <c r="K266" s="7">
        <v>0</v>
      </c>
      <c r="L266" s="6">
        <v>58.99</v>
      </c>
      <c r="M266" s="6">
        <f>I266*J266*(1-K266)</f>
        <v>252.38</v>
      </c>
      <c r="N266" s="6">
        <f>I266*L266</f>
        <v>117.98</v>
      </c>
      <c r="O266" s="6">
        <f>M266-N266</f>
        <v>134.39999999999998</v>
      </c>
      <c r="P266" s="8">
        <f>IFERROR(O266/M266,0)</f>
        <v>0.5325303114351374</v>
      </c>
      <c r="Q266" s="5">
        <f>YEAR(SalesDataTable[[#This Row],[Order Date]])</f>
        <v>2026</v>
      </c>
      <c r="R266" s="8" t="str">
        <f>"Q"&amp;ROUNDUP(MONTH(SalesDataTable[[#This Row],[Order Date]])/3,0)</f>
        <v>Q1</v>
      </c>
      <c r="S266" s="9">
        <f>MONTH(SalesDataTable[[#This Row],[Order Date]])</f>
        <v>2</v>
      </c>
      <c r="T266" s="8" t="str">
        <f>TEXT(SalesDataTable[[#This Row],[Order Date]],"mmm")</f>
        <v>Feb</v>
      </c>
    </row>
    <row r="267" spans="1:20" ht="15.75">
      <c r="A267" s="2" t="s">
        <v>318</v>
      </c>
      <c r="B267" s="3">
        <v>46080</v>
      </c>
      <c r="C267" s="4" t="s">
        <v>8</v>
      </c>
      <c r="D267" s="4" t="s">
        <v>69</v>
      </c>
      <c r="E267" s="4" t="s">
        <v>3</v>
      </c>
      <c r="F267" s="4" t="s">
        <v>4</v>
      </c>
      <c r="G267" s="4" t="s">
        <v>17</v>
      </c>
      <c r="H267" s="4" t="s">
        <v>71</v>
      </c>
      <c r="I267" s="9">
        <v>2</v>
      </c>
      <c r="J267" s="6">
        <v>135.38999999999999</v>
      </c>
      <c r="K267" s="7">
        <v>0.05</v>
      </c>
      <c r="L267" s="6">
        <v>65.69</v>
      </c>
      <c r="M267" s="6">
        <f>I267*J267*(1-K267)</f>
        <v>257.24099999999999</v>
      </c>
      <c r="N267" s="6">
        <f>I267*L267</f>
        <v>131.38</v>
      </c>
      <c r="O267" s="6">
        <f>M267-N267</f>
        <v>125.86099999999999</v>
      </c>
      <c r="P267" s="8">
        <f>IFERROR(O267/M267,0)</f>
        <v>0.48927270536189799</v>
      </c>
      <c r="Q267" s="5">
        <f>YEAR(SalesDataTable[[#This Row],[Order Date]])</f>
        <v>2026</v>
      </c>
      <c r="R267" s="8" t="str">
        <f>"Q"&amp;ROUNDUP(MONTH(SalesDataTable[[#This Row],[Order Date]])/3,0)</f>
        <v>Q1</v>
      </c>
      <c r="S267" s="9">
        <f>MONTH(SalesDataTable[[#This Row],[Order Date]])</f>
        <v>2</v>
      </c>
      <c r="T267" s="8" t="str">
        <f>TEXT(SalesDataTable[[#This Row],[Order Date]],"mmm")</f>
        <v>Feb</v>
      </c>
    </row>
    <row r="268" spans="1:20" ht="15.75">
      <c r="A268" s="2" t="s">
        <v>319</v>
      </c>
      <c r="B268" s="3">
        <v>46080</v>
      </c>
      <c r="C268" s="4" t="s">
        <v>8</v>
      </c>
      <c r="D268" s="4" t="s">
        <v>86</v>
      </c>
      <c r="E268" s="4" t="s">
        <v>10</v>
      </c>
      <c r="F268" s="4" t="s">
        <v>20</v>
      </c>
      <c r="G268" s="4" t="s">
        <v>49</v>
      </c>
      <c r="H268" s="4" t="s">
        <v>50</v>
      </c>
      <c r="I268" s="9">
        <v>12</v>
      </c>
      <c r="J268" s="6">
        <v>41.27</v>
      </c>
      <c r="K268" s="7">
        <v>0.1</v>
      </c>
      <c r="L268" s="6">
        <v>14.71</v>
      </c>
      <c r="M268" s="6">
        <f>I268*J268*(1-K268)</f>
        <v>445.71600000000001</v>
      </c>
      <c r="N268" s="6">
        <f>I268*L268</f>
        <v>176.52</v>
      </c>
      <c r="O268" s="6">
        <f>M268-N268</f>
        <v>269.19600000000003</v>
      </c>
      <c r="P268" s="8">
        <f>IFERROR(O268/M268,0)</f>
        <v>0.60396306168053204</v>
      </c>
      <c r="Q268" s="5">
        <f>YEAR(SalesDataTable[[#This Row],[Order Date]])</f>
        <v>2026</v>
      </c>
      <c r="R268" s="8" t="str">
        <f>"Q"&amp;ROUNDUP(MONTH(SalesDataTable[[#This Row],[Order Date]])/3,0)</f>
        <v>Q1</v>
      </c>
      <c r="S268" s="9">
        <f>MONTH(SalesDataTable[[#This Row],[Order Date]])</f>
        <v>2</v>
      </c>
      <c r="T268" s="8" t="str">
        <f>TEXT(SalesDataTable[[#This Row],[Order Date]],"mmm")</f>
        <v>Feb</v>
      </c>
    </row>
    <row r="269" spans="1:20" ht="15.75">
      <c r="A269" s="2" t="s">
        <v>320</v>
      </c>
      <c r="B269" s="3">
        <v>46080</v>
      </c>
      <c r="C269" s="4" t="s">
        <v>1</v>
      </c>
      <c r="D269" s="4" t="s">
        <v>2</v>
      </c>
      <c r="E269" s="4" t="s">
        <v>25</v>
      </c>
      <c r="F269" s="4" t="s">
        <v>4</v>
      </c>
      <c r="G269" s="4" t="s">
        <v>5</v>
      </c>
      <c r="H269" s="4" t="s">
        <v>6</v>
      </c>
      <c r="I269" s="9">
        <v>1</v>
      </c>
      <c r="J269" s="6">
        <v>82.04</v>
      </c>
      <c r="K269" s="7">
        <v>0.1</v>
      </c>
      <c r="L269" s="6">
        <v>41.46</v>
      </c>
      <c r="M269" s="6">
        <f>I269*J269*(1-K269)</f>
        <v>73.836000000000013</v>
      </c>
      <c r="N269" s="6">
        <f>I269*L269</f>
        <v>41.46</v>
      </c>
      <c r="O269" s="6">
        <f>M269-N269</f>
        <v>32.376000000000012</v>
      </c>
      <c r="P269" s="8">
        <f>IFERROR(O269/M269,0)</f>
        <v>0.43848529172761264</v>
      </c>
      <c r="Q269" s="5">
        <f>YEAR(SalesDataTable[[#This Row],[Order Date]])</f>
        <v>2026</v>
      </c>
      <c r="R269" s="8" t="str">
        <f>"Q"&amp;ROUNDUP(MONTH(SalesDataTable[[#This Row],[Order Date]])/3,0)</f>
        <v>Q1</v>
      </c>
      <c r="S269" s="9">
        <f>MONTH(SalesDataTable[[#This Row],[Order Date]])</f>
        <v>2</v>
      </c>
      <c r="T269" s="8" t="str">
        <f>TEXT(SalesDataTable[[#This Row],[Order Date]],"mmm")</f>
        <v>Feb</v>
      </c>
    </row>
    <row r="270" spans="1:20" ht="15.75">
      <c r="A270" s="2" t="s">
        <v>321</v>
      </c>
      <c r="B270" s="3">
        <v>46080</v>
      </c>
      <c r="C270" s="4" t="s">
        <v>27</v>
      </c>
      <c r="D270" s="4" t="s">
        <v>28</v>
      </c>
      <c r="E270" s="4" t="s">
        <v>3</v>
      </c>
      <c r="F270" s="4" t="s">
        <v>4</v>
      </c>
      <c r="G270" s="4" t="s">
        <v>17</v>
      </c>
      <c r="H270" s="4" t="s">
        <v>18</v>
      </c>
      <c r="I270" s="9">
        <v>3</v>
      </c>
      <c r="J270" s="6">
        <v>36.630000000000003</v>
      </c>
      <c r="K270" s="7">
        <v>0</v>
      </c>
      <c r="L270" s="6">
        <v>13.26</v>
      </c>
      <c r="M270" s="6">
        <f>I270*J270*(1-K270)</f>
        <v>109.89000000000001</v>
      </c>
      <c r="N270" s="6">
        <f>I270*L270</f>
        <v>39.78</v>
      </c>
      <c r="O270" s="6">
        <f>M270-N270</f>
        <v>70.110000000000014</v>
      </c>
      <c r="P270" s="8">
        <f>IFERROR(O270/M270,0)</f>
        <v>0.63800163800163801</v>
      </c>
      <c r="Q270" s="5">
        <f>YEAR(SalesDataTable[[#This Row],[Order Date]])</f>
        <v>2026</v>
      </c>
      <c r="R270" s="8" t="str">
        <f>"Q"&amp;ROUNDUP(MONTH(SalesDataTable[[#This Row],[Order Date]])/3,0)</f>
        <v>Q1</v>
      </c>
      <c r="S270" s="9">
        <f>MONTH(SalesDataTable[[#This Row],[Order Date]])</f>
        <v>2</v>
      </c>
      <c r="T270" s="8" t="str">
        <f>TEXT(SalesDataTable[[#This Row],[Order Date]],"mmm")</f>
        <v>Feb</v>
      </c>
    </row>
    <row r="271" spans="1:20" ht="15.75">
      <c r="A271" s="2" t="s">
        <v>322</v>
      </c>
      <c r="B271" s="3">
        <v>46080</v>
      </c>
      <c r="C271" s="4" t="s">
        <v>27</v>
      </c>
      <c r="D271" s="4" t="s">
        <v>45</v>
      </c>
      <c r="E271" s="4" t="s">
        <v>25</v>
      </c>
      <c r="F271" s="4" t="s">
        <v>4</v>
      </c>
      <c r="G271" s="4" t="s">
        <v>11</v>
      </c>
      <c r="H271" s="4" t="s">
        <v>12</v>
      </c>
      <c r="I271" s="9">
        <v>5</v>
      </c>
      <c r="J271" s="6">
        <v>92.94</v>
      </c>
      <c r="K271" s="7">
        <v>0.05</v>
      </c>
      <c r="L271" s="6">
        <v>46.47</v>
      </c>
      <c r="M271" s="6">
        <f>I271*J271*(1-K271)</f>
        <v>441.46499999999997</v>
      </c>
      <c r="N271" s="6">
        <f>I271*L271</f>
        <v>232.35</v>
      </c>
      <c r="O271" s="6">
        <f>M271-N271</f>
        <v>209.11499999999998</v>
      </c>
      <c r="P271" s="8">
        <f>IFERROR(O271/M271,0)</f>
        <v>0.47368421052631576</v>
      </c>
      <c r="Q271" s="5">
        <f>YEAR(SalesDataTable[[#This Row],[Order Date]])</f>
        <v>2026</v>
      </c>
      <c r="R271" s="8" t="str">
        <f>"Q"&amp;ROUNDUP(MONTH(SalesDataTable[[#This Row],[Order Date]])/3,0)</f>
        <v>Q1</v>
      </c>
      <c r="S271" s="9">
        <f>MONTH(SalesDataTable[[#This Row],[Order Date]])</f>
        <v>2</v>
      </c>
      <c r="T271" s="8" t="str">
        <f>TEXT(SalesDataTable[[#This Row],[Order Date]],"mmm")</f>
        <v>Feb</v>
      </c>
    </row>
    <row r="272" spans="1:20" ht="15.75">
      <c r="A272" s="2" t="s">
        <v>323</v>
      </c>
      <c r="B272" s="3">
        <v>46080</v>
      </c>
      <c r="C272" s="4" t="s">
        <v>8</v>
      </c>
      <c r="D272" s="4" t="s">
        <v>69</v>
      </c>
      <c r="E272" s="4" t="s">
        <v>25</v>
      </c>
      <c r="F272" s="4" t="s">
        <v>4</v>
      </c>
      <c r="G272" s="4" t="s">
        <v>49</v>
      </c>
      <c r="H272" s="4" t="s">
        <v>55</v>
      </c>
      <c r="I272" s="9">
        <v>2</v>
      </c>
      <c r="J272" s="6">
        <v>120.44</v>
      </c>
      <c r="K272" s="7">
        <v>0.05</v>
      </c>
      <c r="L272" s="6">
        <v>68.98</v>
      </c>
      <c r="M272" s="6">
        <f>I272*J272*(1-K272)</f>
        <v>228.83599999999998</v>
      </c>
      <c r="N272" s="6">
        <f>I272*L272</f>
        <v>137.96</v>
      </c>
      <c r="O272" s="6">
        <f>M272-N272</f>
        <v>90.875999999999976</v>
      </c>
      <c r="P272" s="8">
        <f>IFERROR(O272/M272,0)</f>
        <v>0.3971228303239</v>
      </c>
      <c r="Q272" s="5">
        <f>YEAR(SalesDataTable[[#This Row],[Order Date]])</f>
        <v>2026</v>
      </c>
      <c r="R272" s="8" t="str">
        <f>"Q"&amp;ROUNDUP(MONTH(SalesDataTable[[#This Row],[Order Date]])/3,0)</f>
        <v>Q1</v>
      </c>
      <c r="S272" s="9">
        <f>MONTH(SalesDataTable[[#This Row],[Order Date]])</f>
        <v>2</v>
      </c>
      <c r="T272" s="8" t="str">
        <f>TEXT(SalesDataTable[[#This Row],[Order Date]],"mmm")</f>
        <v>Feb</v>
      </c>
    </row>
    <row r="273" spans="1:20" ht="15.75">
      <c r="A273" s="2" t="s">
        <v>324</v>
      </c>
      <c r="B273" s="3">
        <v>46080</v>
      </c>
      <c r="C273" s="4" t="s">
        <v>8</v>
      </c>
      <c r="D273" s="4" t="s">
        <v>38</v>
      </c>
      <c r="E273" s="4" t="s">
        <v>39</v>
      </c>
      <c r="F273" s="4" t="s">
        <v>16</v>
      </c>
      <c r="G273" s="4" t="s">
        <v>17</v>
      </c>
      <c r="H273" s="4" t="s">
        <v>18</v>
      </c>
      <c r="I273" s="9">
        <v>2</v>
      </c>
      <c r="J273" s="6">
        <v>36.130000000000003</v>
      </c>
      <c r="K273" s="7">
        <v>0</v>
      </c>
      <c r="L273" s="6">
        <v>13.72</v>
      </c>
      <c r="M273" s="6">
        <f>I273*J273*(1-K273)</f>
        <v>72.260000000000005</v>
      </c>
      <c r="N273" s="6">
        <f>I273*L273</f>
        <v>27.44</v>
      </c>
      <c r="O273" s="6">
        <f>M273-N273</f>
        <v>44.820000000000007</v>
      </c>
      <c r="P273" s="8">
        <f>IFERROR(O273/M273,0)</f>
        <v>0.62026017160254643</v>
      </c>
      <c r="Q273" s="5">
        <f>YEAR(SalesDataTable[[#This Row],[Order Date]])</f>
        <v>2026</v>
      </c>
      <c r="R273" s="8" t="str">
        <f>"Q"&amp;ROUNDUP(MONTH(SalesDataTable[[#This Row],[Order Date]])/3,0)</f>
        <v>Q1</v>
      </c>
      <c r="S273" s="9">
        <f>MONTH(SalesDataTable[[#This Row],[Order Date]])</f>
        <v>2</v>
      </c>
      <c r="T273" s="8" t="str">
        <f>TEXT(SalesDataTable[[#This Row],[Order Date]],"mmm")</f>
        <v>Feb</v>
      </c>
    </row>
    <row r="274" spans="1:20" ht="15.75">
      <c r="A274" s="2" t="s">
        <v>325</v>
      </c>
      <c r="B274" s="3">
        <v>46081</v>
      </c>
      <c r="C274" s="4" t="s">
        <v>8</v>
      </c>
      <c r="D274" s="4" t="s">
        <v>9</v>
      </c>
      <c r="E274" s="4" t="s">
        <v>25</v>
      </c>
      <c r="F274" s="4" t="s">
        <v>4</v>
      </c>
      <c r="G274" s="4" t="s">
        <v>49</v>
      </c>
      <c r="H274" s="4" t="s">
        <v>55</v>
      </c>
      <c r="I274" s="9">
        <v>1</v>
      </c>
      <c r="J274" s="6">
        <v>124.97</v>
      </c>
      <c r="K274" s="7">
        <v>0.1</v>
      </c>
      <c r="L274" s="6">
        <v>69.790000000000006</v>
      </c>
      <c r="M274" s="6">
        <f>I274*J274*(1-K274)</f>
        <v>112.473</v>
      </c>
      <c r="N274" s="6">
        <f>I274*L274</f>
        <v>69.790000000000006</v>
      </c>
      <c r="O274" s="6">
        <f>M274-N274</f>
        <v>42.682999999999993</v>
      </c>
      <c r="P274" s="8">
        <f>IFERROR(O274/M274,0)</f>
        <v>0.37949552337005321</v>
      </c>
      <c r="Q274" s="5">
        <f>YEAR(SalesDataTable[[#This Row],[Order Date]])</f>
        <v>2026</v>
      </c>
      <c r="R274" s="8" t="str">
        <f>"Q"&amp;ROUNDUP(MONTH(SalesDataTable[[#This Row],[Order Date]])/3,0)</f>
        <v>Q1</v>
      </c>
      <c r="S274" s="9">
        <f>MONTH(SalesDataTable[[#This Row],[Order Date]])</f>
        <v>2</v>
      </c>
      <c r="T274" s="8" t="str">
        <f>TEXT(SalesDataTable[[#This Row],[Order Date]],"mmm")</f>
        <v>Feb</v>
      </c>
    </row>
    <row r="275" spans="1:20" ht="15.75">
      <c r="A275" s="2" t="s">
        <v>326</v>
      </c>
      <c r="B275" s="3">
        <v>46081</v>
      </c>
      <c r="C275" s="4" t="s">
        <v>27</v>
      </c>
      <c r="D275" s="4" t="s">
        <v>82</v>
      </c>
      <c r="E275" s="4" t="s">
        <v>3</v>
      </c>
      <c r="F275" s="4" t="s">
        <v>4</v>
      </c>
      <c r="G275" s="4" t="s">
        <v>17</v>
      </c>
      <c r="H275" s="4" t="s">
        <v>83</v>
      </c>
      <c r="I275" s="9">
        <v>1</v>
      </c>
      <c r="J275" s="6">
        <v>163.31</v>
      </c>
      <c r="K275" s="7">
        <v>0.05</v>
      </c>
      <c r="L275" s="6">
        <v>87.22</v>
      </c>
      <c r="M275" s="6">
        <f>I275*J275*(1-K275)</f>
        <v>155.14449999999999</v>
      </c>
      <c r="N275" s="6">
        <f>I275*L275</f>
        <v>87.22</v>
      </c>
      <c r="O275" s="6">
        <f>M275-N275</f>
        <v>67.924499999999995</v>
      </c>
      <c r="P275" s="8">
        <f>IFERROR(O275/M275,0)</f>
        <v>0.43781442461705056</v>
      </c>
      <c r="Q275" s="5">
        <f>YEAR(SalesDataTable[[#This Row],[Order Date]])</f>
        <v>2026</v>
      </c>
      <c r="R275" s="8" t="str">
        <f>"Q"&amp;ROUNDUP(MONTH(SalesDataTable[[#This Row],[Order Date]])/3,0)</f>
        <v>Q1</v>
      </c>
      <c r="S275" s="9">
        <f>MONTH(SalesDataTable[[#This Row],[Order Date]])</f>
        <v>2</v>
      </c>
      <c r="T275" s="8" t="str">
        <f>TEXT(SalesDataTable[[#This Row],[Order Date]],"mmm")</f>
        <v>Feb</v>
      </c>
    </row>
    <row r="276" spans="1:20" ht="15.75">
      <c r="A276" s="2" t="s">
        <v>327</v>
      </c>
      <c r="B276" s="3">
        <v>46082</v>
      </c>
      <c r="C276" s="4" t="s">
        <v>14</v>
      </c>
      <c r="D276" s="4" t="s">
        <v>15</v>
      </c>
      <c r="E276" s="4" t="s">
        <v>25</v>
      </c>
      <c r="F276" s="4" t="s">
        <v>4</v>
      </c>
      <c r="G276" s="4" t="s">
        <v>11</v>
      </c>
      <c r="H276" s="4" t="s">
        <v>12</v>
      </c>
      <c r="I276" s="9">
        <v>3</v>
      </c>
      <c r="J276" s="6">
        <v>92.76</v>
      </c>
      <c r="K276" s="7">
        <v>0</v>
      </c>
      <c r="L276" s="6">
        <v>45.84</v>
      </c>
      <c r="M276" s="6">
        <f>I276*J276*(1-K276)</f>
        <v>278.28000000000003</v>
      </c>
      <c r="N276" s="6">
        <f>I276*L276</f>
        <v>137.52000000000001</v>
      </c>
      <c r="O276" s="6">
        <f>M276-N276</f>
        <v>140.76000000000002</v>
      </c>
      <c r="P276" s="8">
        <f>IFERROR(O276/M276,0)</f>
        <v>0.50582147477360928</v>
      </c>
      <c r="Q276" s="5">
        <f>YEAR(SalesDataTable[[#This Row],[Order Date]])</f>
        <v>2026</v>
      </c>
      <c r="R276" s="8" t="str">
        <f>"Q"&amp;ROUNDUP(MONTH(SalesDataTable[[#This Row],[Order Date]])/3,0)</f>
        <v>Q1</v>
      </c>
      <c r="S276" s="9">
        <f>MONTH(SalesDataTable[[#This Row],[Order Date]])</f>
        <v>3</v>
      </c>
      <c r="T276" s="8" t="str">
        <f>TEXT(SalesDataTable[[#This Row],[Order Date]],"mmm")</f>
        <v>Mar</v>
      </c>
    </row>
    <row r="277" spans="1:20" ht="15.75">
      <c r="A277" s="2" t="s">
        <v>328</v>
      </c>
      <c r="B277" s="3">
        <v>46082</v>
      </c>
      <c r="C277" s="4" t="s">
        <v>1</v>
      </c>
      <c r="D277" s="4" t="s">
        <v>88</v>
      </c>
      <c r="E277" s="4" t="s">
        <v>10</v>
      </c>
      <c r="F277" s="4" t="s">
        <v>20</v>
      </c>
      <c r="G277" s="4" t="s">
        <v>49</v>
      </c>
      <c r="H277" s="4" t="s">
        <v>50</v>
      </c>
      <c r="I277" s="9">
        <v>5</v>
      </c>
      <c r="J277" s="6">
        <v>41.31</v>
      </c>
      <c r="K277" s="7">
        <v>0.1</v>
      </c>
      <c r="L277" s="6">
        <v>15.14</v>
      </c>
      <c r="M277" s="6">
        <f>I277*J277*(1-K277)</f>
        <v>185.89500000000001</v>
      </c>
      <c r="N277" s="6">
        <f>I277*L277</f>
        <v>75.7</v>
      </c>
      <c r="O277" s="6">
        <f>M277-N277</f>
        <v>110.19500000000001</v>
      </c>
      <c r="P277" s="8">
        <f>IFERROR(O277/M277,0)</f>
        <v>0.59278087092175691</v>
      </c>
      <c r="Q277" s="5">
        <f>YEAR(SalesDataTable[[#This Row],[Order Date]])</f>
        <v>2026</v>
      </c>
      <c r="R277" s="8" t="str">
        <f>"Q"&amp;ROUNDUP(MONTH(SalesDataTable[[#This Row],[Order Date]])/3,0)</f>
        <v>Q1</v>
      </c>
      <c r="S277" s="9">
        <f>MONTH(SalesDataTable[[#This Row],[Order Date]])</f>
        <v>3</v>
      </c>
      <c r="T277" s="8" t="str">
        <f>TEXT(SalesDataTable[[#This Row],[Order Date]],"mmm")</f>
        <v>Mar</v>
      </c>
    </row>
    <row r="278" spans="1:20" ht="15.75">
      <c r="A278" s="2" t="s">
        <v>329</v>
      </c>
      <c r="B278" s="3">
        <v>46082</v>
      </c>
      <c r="C278" s="4" t="s">
        <v>8</v>
      </c>
      <c r="D278" s="4" t="s">
        <v>86</v>
      </c>
      <c r="E278" s="4" t="s">
        <v>39</v>
      </c>
      <c r="F278" s="4" t="s">
        <v>16</v>
      </c>
      <c r="G278" s="4" t="s">
        <v>49</v>
      </c>
      <c r="H278" s="4" t="s">
        <v>50</v>
      </c>
      <c r="I278" s="9">
        <v>2</v>
      </c>
      <c r="J278" s="6">
        <v>41.23</v>
      </c>
      <c r="K278" s="7">
        <v>0</v>
      </c>
      <c r="L278" s="6">
        <v>14.28</v>
      </c>
      <c r="M278" s="6">
        <f>I278*J278*(1-K278)</f>
        <v>82.46</v>
      </c>
      <c r="N278" s="6">
        <f>I278*L278</f>
        <v>28.56</v>
      </c>
      <c r="O278" s="6">
        <f>M278-N278</f>
        <v>53.899999999999991</v>
      </c>
      <c r="P278" s="8">
        <f>IFERROR(O278/M278,0)</f>
        <v>0.65365025466893034</v>
      </c>
      <c r="Q278" s="5">
        <f>YEAR(SalesDataTable[[#This Row],[Order Date]])</f>
        <v>2026</v>
      </c>
      <c r="R278" s="8" t="str">
        <f>"Q"&amp;ROUNDUP(MONTH(SalesDataTable[[#This Row],[Order Date]])/3,0)</f>
        <v>Q1</v>
      </c>
      <c r="S278" s="9">
        <f>MONTH(SalesDataTable[[#This Row],[Order Date]])</f>
        <v>3</v>
      </c>
      <c r="T278" s="8" t="str">
        <f>TEXT(SalesDataTable[[#This Row],[Order Date]],"mmm")</f>
        <v>Mar</v>
      </c>
    </row>
    <row r="279" spans="1:20" ht="15.75">
      <c r="A279" s="2" t="s">
        <v>330</v>
      </c>
      <c r="B279" s="3">
        <v>46082</v>
      </c>
      <c r="C279" s="4" t="s">
        <v>8</v>
      </c>
      <c r="D279" s="4" t="s">
        <v>9</v>
      </c>
      <c r="E279" s="4" t="s">
        <v>3</v>
      </c>
      <c r="F279" s="4" t="s">
        <v>16</v>
      </c>
      <c r="G279" s="4" t="s">
        <v>17</v>
      </c>
      <c r="H279" s="4" t="s">
        <v>18</v>
      </c>
      <c r="I279" s="9">
        <v>1</v>
      </c>
      <c r="J279" s="6">
        <v>36.47</v>
      </c>
      <c r="K279" s="7">
        <v>0.05</v>
      </c>
      <c r="L279" s="6">
        <v>13.21</v>
      </c>
      <c r="M279" s="6">
        <f>I279*J279*(1-K279)</f>
        <v>34.646499999999996</v>
      </c>
      <c r="N279" s="6">
        <f>I279*L279</f>
        <v>13.21</v>
      </c>
      <c r="O279" s="6">
        <f>M279-N279</f>
        <v>21.436499999999995</v>
      </c>
      <c r="P279" s="8">
        <f>IFERROR(O279/M279,0)</f>
        <v>0.61872050567878423</v>
      </c>
      <c r="Q279" s="5">
        <f>YEAR(SalesDataTable[[#This Row],[Order Date]])</f>
        <v>2026</v>
      </c>
      <c r="R279" s="8" t="str">
        <f>"Q"&amp;ROUNDUP(MONTH(SalesDataTable[[#This Row],[Order Date]])/3,0)</f>
        <v>Q1</v>
      </c>
      <c r="S279" s="9">
        <f>MONTH(SalesDataTable[[#This Row],[Order Date]])</f>
        <v>3</v>
      </c>
      <c r="T279" s="8" t="str">
        <f>TEXT(SalesDataTable[[#This Row],[Order Date]],"mmm")</f>
        <v>Mar</v>
      </c>
    </row>
    <row r="280" spans="1:20" ht="15.75">
      <c r="A280" s="2" t="s">
        <v>331</v>
      </c>
      <c r="B280" s="3">
        <v>46082</v>
      </c>
      <c r="C280" s="4" t="s">
        <v>1</v>
      </c>
      <c r="D280" s="4" t="s">
        <v>88</v>
      </c>
      <c r="E280" s="4" t="s">
        <v>39</v>
      </c>
      <c r="F280" s="4" t="s">
        <v>16</v>
      </c>
      <c r="G280" s="4" t="s">
        <v>49</v>
      </c>
      <c r="H280" s="4" t="s">
        <v>67</v>
      </c>
      <c r="I280" s="9">
        <v>1</v>
      </c>
      <c r="J280" s="6">
        <v>36.67</v>
      </c>
      <c r="K280" s="7">
        <v>0</v>
      </c>
      <c r="L280" s="6">
        <v>13.97</v>
      </c>
      <c r="M280" s="6">
        <f>I280*J280*(1-K280)</f>
        <v>36.67</v>
      </c>
      <c r="N280" s="6">
        <f>I280*L280</f>
        <v>13.97</v>
      </c>
      <c r="O280" s="6">
        <f>M280-N280</f>
        <v>22.700000000000003</v>
      </c>
      <c r="P280" s="8">
        <f>IFERROR(O280/M280,0)</f>
        <v>0.61903463321516228</v>
      </c>
      <c r="Q280" s="5">
        <f>YEAR(SalesDataTable[[#This Row],[Order Date]])</f>
        <v>2026</v>
      </c>
      <c r="R280" s="8" t="str">
        <f>"Q"&amp;ROUNDUP(MONTH(SalesDataTable[[#This Row],[Order Date]])/3,0)</f>
        <v>Q1</v>
      </c>
      <c r="S280" s="9">
        <f>MONTH(SalesDataTable[[#This Row],[Order Date]])</f>
        <v>3</v>
      </c>
      <c r="T280" s="8" t="str">
        <f>TEXT(SalesDataTable[[#This Row],[Order Date]],"mmm")</f>
        <v>Mar</v>
      </c>
    </row>
    <row r="281" spans="1:20" ht="15.75">
      <c r="A281" s="2" t="s">
        <v>332</v>
      </c>
      <c r="B281" s="3">
        <v>46082</v>
      </c>
      <c r="C281" s="4" t="s">
        <v>8</v>
      </c>
      <c r="D281" s="4" t="s">
        <v>66</v>
      </c>
      <c r="E281" s="4" t="s">
        <v>3</v>
      </c>
      <c r="F281" s="4" t="s">
        <v>20</v>
      </c>
      <c r="G281" s="4" t="s">
        <v>5</v>
      </c>
      <c r="H281" s="4" t="s">
        <v>29</v>
      </c>
      <c r="I281" s="9">
        <v>2</v>
      </c>
      <c r="J281" s="6">
        <v>51.87</v>
      </c>
      <c r="K281" s="7">
        <v>0.1</v>
      </c>
      <c r="L281" s="6">
        <v>22.95</v>
      </c>
      <c r="M281" s="6">
        <f>I281*J281*(1-K281)</f>
        <v>93.366</v>
      </c>
      <c r="N281" s="6">
        <f>I281*L281</f>
        <v>45.9</v>
      </c>
      <c r="O281" s="6">
        <f>M281-N281</f>
        <v>47.466000000000001</v>
      </c>
      <c r="P281" s="8">
        <f>IFERROR(O281/M281,0)</f>
        <v>0.50838635049161363</v>
      </c>
      <c r="Q281" s="5">
        <f>YEAR(SalesDataTable[[#This Row],[Order Date]])</f>
        <v>2026</v>
      </c>
      <c r="R281" s="8" t="str">
        <f>"Q"&amp;ROUNDUP(MONTH(SalesDataTable[[#This Row],[Order Date]])/3,0)</f>
        <v>Q1</v>
      </c>
      <c r="S281" s="9">
        <f>MONTH(SalesDataTable[[#This Row],[Order Date]])</f>
        <v>3</v>
      </c>
      <c r="T281" s="8" t="str">
        <f>TEXT(SalesDataTable[[#This Row],[Order Date]],"mmm")</f>
        <v>Mar</v>
      </c>
    </row>
    <row r="282" spans="1:20" ht="15.75">
      <c r="A282" s="2" t="s">
        <v>333</v>
      </c>
      <c r="B282" s="3">
        <v>46082</v>
      </c>
      <c r="C282" s="4" t="s">
        <v>14</v>
      </c>
      <c r="D282" s="4" t="s">
        <v>15</v>
      </c>
      <c r="E282" s="4" t="s">
        <v>25</v>
      </c>
      <c r="F282" s="4" t="s">
        <v>20</v>
      </c>
      <c r="G282" s="4" t="s">
        <v>31</v>
      </c>
      <c r="H282" s="4" t="s">
        <v>41</v>
      </c>
      <c r="I282" s="9">
        <v>1</v>
      </c>
      <c r="J282" s="6">
        <v>195.06</v>
      </c>
      <c r="K282" s="7">
        <v>0.1</v>
      </c>
      <c r="L282" s="6">
        <v>106.68</v>
      </c>
      <c r="M282" s="6">
        <f>I282*J282*(1-K282)</f>
        <v>175.554</v>
      </c>
      <c r="N282" s="6">
        <f>I282*L282</f>
        <v>106.68</v>
      </c>
      <c r="O282" s="6">
        <f>M282-N282</f>
        <v>68.873999999999995</v>
      </c>
      <c r="P282" s="8">
        <f>IFERROR(O282/M282,0)</f>
        <v>0.39232372945076727</v>
      </c>
      <c r="Q282" s="5">
        <f>YEAR(SalesDataTable[[#This Row],[Order Date]])</f>
        <v>2026</v>
      </c>
      <c r="R282" s="8" t="str">
        <f>"Q"&amp;ROUNDUP(MONTH(SalesDataTable[[#This Row],[Order Date]])/3,0)</f>
        <v>Q1</v>
      </c>
      <c r="S282" s="9">
        <f>MONTH(SalesDataTable[[#This Row],[Order Date]])</f>
        <v>3</v>
      </c>
      <c r="T282" s="8" t="str">
        <f>TEXT(SalesDataTable[[#This Row],[Order Date]],"mmm")</f>
        <v>Mar</v>
      </c>
    </row>
    <row r="283" spans="1:20" ht="15.75">
      <c r="A283" s="2" t="s">
        <v>334</v>
      </c>
      <c r="B283" s="3">
        <v>46082</v>
      </c>
      <c r="C283" s="4" t="s">
        <v>8</v>
      </c>
      <c r="D283" s="4" t="s">
        <v>66</v>
      </c>
      <c r="E283" s="4" t="s">
        <v>39</v>
      </c>
      <c r="F283" s="4" t="s">
        <v>4</v>
      </c>
      <c r="G283" s="4" t="s">
        <v>5</v>
      </c>
      <c r="H283" s="4" t="s">
        <v>43</v>
      </c>
      <c r="I283" s="9">
        <v>2</v>
      </c>
      <c r="J283" s="6">
        <v>100.79</v>
      </c>
      <c r="K283" s="7">
        <v>0.05</v>
      </c>
      <c r="L283" s="6">
        <v>49</v>
      </c>
      <c r="M283" s="6">
        <f>I283*J283*(1-K283)</f>
        <v>191.501</v>
      </c>
      <c r="N283" s="6">
        <f>I283*L283</f>
        <v>98</v>
      </c>
      <c r="O283" s="6">
        <f>M283-N283</f>
        <v>93.501000000000005</v>
      </c>
      <c r="P283" s="8">
        <f>IFERROR(O283/M283,0)</f>
        <v>0.48825332504791097</v>
      </c>
      <c r="Q283" s="5">
        <f>YEAR(SalesDataTable[[#This Row],[Order Date]])</f>
        <v>2026</v>
      </c>
      <c r="R283" s="8" t="str">
        <f>"Q"&amp;ROUNDUP(MONTH(SalesDataTable[[#This Row],[Order Date]])/3,0)</f>
        <v>Q1</v>
      </c>
      <c r="S283" s="9">
        <f>MONTH(SalesDataTable[[#This Row],[Order Date]])</f>
        <v>3</v>
      </c>
      <c r="T283" s="8" t="str">
        <f>TEXT(SalesDataTable[[#This Row],[Order Date]],"mmm")</f>
        <v>Mar</v>
      </c>
    </row>
    <row r="284" spans="1:20" ht="15.75">
      <c r="A284" s="2" t="s">
        <v>335</v>
      </c>
      <c r="B284" s="3">
        <v>46082</v>
      </c>
      <c r="C284" s="4" t="s">
        <v>27</v>
      </c>
      <c r="D284" s="4" t="s">
        <v>48</v>
      </c>
      <c r="E284" s="4" t="s">
        <v>3</v>
      </c>
      <c r="F284" s="4" t="s">
        <v>16</v>
      </c>
      <c r="G284" s="4" t="s">
        <v>5</v>
      </c>
      <c r="H284" s="4" t="s">
        <v>29</v>
      </c>
      <c r="I284" s="9">
        <v>5</v>
      </c>
      <c r="J284" s="6">
        <v>51.92</v>
      </c>
      <c r="K284" s="7">
        <v>0.15</v>
      </c>
      <c r="L284" s="6">
        <v>22.24</v>
      </c>
      <c r="M284" s="6">
        <f>I284*J284*(1-K284)</f>
        <v>220.66000000000003</v>
      </c>
      <c r="N284" s="6">
        <f>I284*L284</f>
        <v>111.19999999999999</v>
      </c>
      <c r="O284" s="6">
        <f>M284-N284</f>
        <v>109.46000000000004</v>
      </c>
      <c r="P284" s="8">
        <f>IFERROR(O284/M284,0)</f>
        <v>0.49605728269736254</v>
      </c>
      <c r="Q284" s="5">
        <f>YEAR(SalesDataTable[[#This Row],[Order Date]])</f>
        <v>2026</v>
      </c>
      <c r="R284" s="8" t="str">
        <f>"Q"&amp;ROUNDUP(MONTH(SalesDataTable[[#This Row],[Order Date]])/3,0)</f>
        <v>Q1</v>
      </c>
      <c r="S284" s="9">
        <f>MONTH(SalesDataTable[[#This Row],[Order Date]])</f>
        <v>3</v>
      </c>
      <c r="T284" s="8" t="str">
        <f>TEXT(SalesDataTable[[#This Row],[Order Date]],"mmm")</f>
        <v>Mar</v>
      </c>
    </row>
    <row r="285" spans="1:20" ht="15.75">
      <c r="A285" s="2" t="s">
        <v>336</v>
      </c>
      <c r="B285" s="3">
        <v>46082</v>
      </c>
      <c r="C285" s="4" t="s">
        <v>27</v>
      </c>
      <c r="D285" s="4" t="s">
        <v>45</v>
      </c>
      <c r="E285" s="4" t="s">
        <v>3</v>
      </c>
      <c r="F285" s="4" t="s">
        <v>16</v>
      </c>
      <c r="G285" s="4" t="s">
        <v>31</v>
      </c>
      <c r="H285" s="4" t="s">
        <v>90</v>
      </c>
      <c r="I285" s="9">
        <v>1</v>
      </c>
      <c r="J285" s="6">
        <v>123.99</v>
      </c>
      <c r="K285" s="7">
        <v>0.05</v>
      </c>
      <c r="L285" s="6">
        <v>61.67</v>
      </c>
      <c r="M285" s="6">
        <f>I285*J285*(1-K285)</f>
        <v>117.79049999999999</v>
      </c>
      <c r="N285" s="6">
        <f>I285*L285</f>
        <v>61.67</v>
      </c>
      <c r="O285" s="6">
        <f>M285-N285</f>
        <v>56.120499999999993</v>
      </c>
      <c r="P285" s="8">
        <f>IFERROR(O285/M285,0)</f>
        <v>0.47644334644984099</v>
      </c>
      <c r="Q285" s="5">
        <f>YEAR(SalesDataTable[[#This Row],[Order Date]])</f>
        <v>2026</v>
      </c>
      <c r="R285" s="8" t="str">
        <f>"Q"&amp;ROUNDUP(MONTH(SalesDataTable[[#This Row],[Order Date]])/3,0)</f>
        <v>Q1</v>
      </c>
      <c r="S285" s="9">
        <f>MONTH(SalesDataTable[[#This Row],[Order Date]])</f>
        <v>3</v>
      </c>
      <c r="T285" s="8" t="str">
        <f>TEXT(SalesDataTable[[#This Row],[Order Date]],"mmm")</f>
        <v>Mar</v>
      </c>
    </row>
    <row r="286" spans="1:20" ht="15.75">
      <c r="A286" s="2" t="s">
        <v>337</v>
      </c>
      <c r="B286" s="3">
        <v>46082</v>
      </c>
      <c r="C286" s="4" t="s">
        <v>8</v>
      </c>
      <c r="D286" s="4" t="s">
        <v>86</v>
      </c>
      <c r="E286" s="4" t="s">
        <v>3</v>
      </c>
      <c r="F286" s="4" t="s">
        <v>16</v>
      </c>
      <c r="G286" s="4" t="s">
        <v>31</v>
      </c>
      <c r="H286" s="4" t="s">
        <v>32</v>
      </c>
      <c r="I286" s="9">
        <v>1</v>
      </c>
      <c r="J286" s="6">
        <v>344.8</v>
      </c>
      <c r="K286" s="7">
        <v>0.05</v>
      </c>
      <c r="L286" s="6">
        <v>196.14</v>
      </c>
      <c r="M286" s="6">
        <f>I286*J286*(1-K286)</f>
        <v>327.56</v>
      </c>
      <c r="N286" s="6">
        <f>I286*L286</f>
        <v>196.14</v>
      </c>
      <c r="O286" s="6">
        <f>M286-N286</f>
        <v>131.42000000000002</v>
      </c>
      <c r="P286" s="8">
        <f>IFERROR(O286/M286,0)</f>
        <v>0.40120893882036884</v>
      </c>
      <c r="Q286" s="5">
        <f>YEAR(SalesDataTable[[#This Row],[Order Date]])</f>
        <v>2026</v>
      </c>
      <c r="R286" s="8" t="str">
        <f>"Q"&amp;ROUNDUP(MONTH(SalesDataTable[[#This Row],[Order Date]])/3,0)</f>
        <v>Q1</v>
      </c>
      <c r="S286" s="9">
        <f>MONTH(SalesDataTable[[#This Row],[Order Date]])</f>
        <v>3</v>
      </c>
      <c r="T286" s="8" t="str">
        <f>TEXT(SalesDataTable[[#This Row],[Order Date]],"mmm")</f>
        <v>Mar</v>
      </c>
    </row>
    <row r="287" spans="1:20" ht="15.75">
      <c r="A287" s="2" t="s">
        <v>338</v>
      </c>
      <c r="B287" s="3">
        <v>46083</v>
      </c>
      <c r="C287" s="4" t="s">
        <v>27</v>
      </c>
      <c r="D287" s="4" t="s">
        <v>48</v>
      </c>
      <c r="E287" s="4" t="s">
        <v>39</v>
      </c>
      <c r="F287" s="4" t="s">
        <v>4</v>
      </c>
      <c r="G287" s="4" t="s">
        <v>17</v>
      </c>
      <c r="H287" s="4" t="s">
        <v>71</v>
      </c>
      <c r="I287" s="9">
        <v>3</v>
      </c>
      <c r="J287" s="6">
        <v>131.91999999999999</v>
      </c>
      <c r="K287" s="7">
        <v>0.05</v>
      </c>
      <c r="L287" s="6">
        <v>67.47</v>
      </c>
      <c r="M287" s="6">
        <f>I287*J287*(1-K287)</f>
        <v>375.97199999999998</v>
      </c>
      <c r="N287" s="6">
        <f>I287*L287</f>
        <v>202.41</v>
      </c>
      <c r="O287" s="6">
        <f>M287-N287</f>
        <v>173.56199999999998</v>
      </c>
      <c r="P287" s="8">
        <f>IFERROR(O287/M287,0)</f>
        <v>0.46163544093709102</v>
      </c>
      <c r="Q287" s="5">
        <f>YEAR(SalesDataTable[[#This Row],[Order Date]])</f>
        <v>2026</v>
      </c>
      <c r="R287" s="8" t="str">
        <f>"Q"&amp;ROUNDUP(MONTH(SalesDataTable[[#This Row],[Order Date]])/3,0)</f>
        <v>Q1</v>
      </c>
      <c r="S287" s="9">
        <f>MONTH(SalesDataTable[[#This Row],[Order Date]])</f>
        <v>3</v>
      </c>
      <c r="T287" s="8" t="str">
        <f>TEXT(SalesDataTable[[#This Row],[Order Date]],"mmm")</f>
        <v>Mar</v>
      </c>
    </row>
    <row r="288" spans="1:20" ht="15.75">
      <c r="A288" s="2" t="s">
        <v>339</v>
      </c>
      <c r="B288" s="3">
        <v>46083</v>
      </c>
      <c r="C288" s="4" t="s">
        <v>14</v>
      </c>
      <c r="D288" s="4" t="s">
        <v>126</v>
      </c>
      <c r="E288" s="4" t="s">
        <v>3</v>
      </c>
      <c r="F288" s="4" t="s">
        <v>20</v>
      </c>
      <c r="G288" s="4" t="s">
        <v>11</v>
      </c>
      <c r="H288" s="4" t="s">
        <v>21</v>
      </c>
      <c r="I288" s="9">
        <v>3</v>
      </c>
      <c r="J288" s="6">
        <v>146.99</v>
      </c>
      <c r="K288" s="7">
        <v>0</v>
      </c>
      <c r="L288" s="6">
        <v>80.069999999999993</v>
      </c>
      <c r="M288" s="6">
        <f>I288*J288*(1-K288)</f>
        <v>440.97</v>
      </c>
      <c r="N288" s="6">
        <f>I288*L288</f>
        <v>240.20999999999998</v>
      </c>
      <c r="O288" s="6">
        <f>M288-N288</f>
        <v>200.76000000000005</v>
      </c>
      <c r="P288" s="8">
        <f>IFERROR(O288/M288,0)</f>
        <v>0.45526906592285199</v>
      </c>
      <c r="Q288" s="5">
        <f>YEAR(SalesDataTable[[#This Row],[Order Date]])</f>
        <v>2026</v>
      </c>
      <c r="R288" s="8" t="str">
        <f>"Q"&amp;ROUNDUP(MONTH(SalesDataTable[[#This Row],[Order Date]])/3,0)</f>
        <v>Q1</v>
      </c>
      <c r="S288" s="9">
        <f>MONTH(SalesDataTable[[#This Row],[Order Date]])</f>
        <v>3</v>
      </c>
      <c r="T288" s="8" t="str">
        <f>TEXT(SalesDataTable[[#This Row],[Order Date]],"mmm")</f>
        <v>Mar</v>
      </c>
    </row>
    <row r="289" spans="1:20" ht="15.75">
      <c r="A289" s="2" t="s">
        <v>340</v>
      </c>
      <c r="B289" s="3">
        <v>46083</v>
      </c>
      <c r="C289" s="4" t="s">
        <v>27</v>
      </c>
      <c r="D289" s="4" t="s">
        <v>45</v>
      </c>
      <c r="E289" s="4" t="s">
        <v>3</v>
      </c>
      <c r="F289" s="4" t="s">
        <v>20</v>
      </c>
      <c r="G289" s="4" t="s">
        <v>17</v>
      </c>
      <c r="H289" s="4" t="s">
        <v>83</v>
      </c>
      <c r="I289" s="9">
        <v>2</v>
      </c>
      <c r="J289" s="6">
        <v>164.74</v>
      </c>
      <c r="K289" s="7">
        <v>0.05</v>
      </c>
      <c r="L289" s="6">
        <v>89.9</v>
      </c>
      <c r="M289" s="6">
        <f>I289*J289*(1-K289)</f>
        <v>313.00600000000003</v>
      </c>
      <c r="N289" s="6">
        <f>I289*L289</f>
        <v>179.8</v>
      </c>
      <c r="O289" s="6">
        <f>M289-N289</f>
        <v>133.20600000000002</v>
      </c>
      <c r="P289" s="8">
        <f>IFERROR(O289/M289,0)</f>
        <v>0.42557011686676932</v>
      </c>
      <c r="Q289" s="5">
        <f>YEAR(SalesDataTable[[#This Row],[Order Date]])</f>
        <v>2026</v>
      </c>
      <c r="R289" s="8" t="str">
        <f>"Q"&amp;ROUNDUP(MONTH(SalesDataTable[[#This Row],[Order Date]])/3,0)</f>
        <v>Q1</v>
      </c>
      <c r="S289" s="9">
        <f>MONTH(SalesDataTable[[#This Row],[Order Date]])</f>
        <v>3</v>
      </c>
      <c r="T289" s="8" t="str">
        <f>TEXT(SalesDataTable[[#This Row],[Order Date]],"mmm")</f>
        <v>Mar</v>
      </c>
    </row>
    <row r="290" spans="1:20" ht="15.75">
      <c r="A290" s="2" t="s">
        <v>341</v>
      </c>
      <c r="B290" s="3">
        <v>46083</v>
      </c>
      <c r="C290" s="4" t="s">
        <v>27</v>
      </c>
      <c r="D290" s="4" t="s">
        <v>45</v>
      </c>
      <c r="E290" s="4" t="s">
        <v>3</v>
      </c>
      <c r="F290" s="4" t="s">
        <v>4</v>
      </c>
      <c r="G290" s="4" t="s">
        <v>11</v>
      </c>
      <c r="H290" s="4" t="s">
        <v>12</v>
      </c>
      <c r="I290" s="9">
        <v>2</v>
      </c>
      <c r="J290" s="6">
        <v>89.81</v>
      </c>
      <c r="K290" s="7">
        <v>0</v>
      </c>
      <c r="L290" s="6">
        <v>46.44</v>
      </c>
      <c r="M290" s="6">
        <f>I290*J290*(1-K290)</f>
        <v>179.62</v>
      </c>
      <c r="N290" s="6">
        <f>I290*L290</f>
        <v>92.88</v>
      </c>
      <c r="O290" s="6">
        <f>M290-N290</f>
        <v>86.740000000000009</v>
      </c>
      <c r="P290" s="8">
        <f>IFERROR(O290/M290,0)</f>
        <v>0.482908362097762</v>
      </c>
      <c r="Q290" s="5">
        <f>YEAR(SalesDataTable[[#This Row],[Order Date]])</f>
        <v>2026</v>
      </c>
      <c r="R290" s="8" t="str">
        <f>"Q"&amp;ROUNDUP(MONTH(SalesDataTable[[#This Row],[Order Date]])/3,0)</f>
        <v>Q1</v>
      </c>
      <c r="S290" s="9">
        <f>MONTH(SalesDataTable[[#This Row],[Order Date]])</f>
        <v>3</v>
      </c>
      <c r="T290" s="8" t="str">
        <f>TEXT(SalesDataTable[[#This Row],[Order Date]],"mmm")</f>
        <v>Mar</v>
      </c>
    </row>
    <row r="291" spans="1:20" ht="15.75">
      <c r="A291" s="2" t="s">
        <v>342</v>
      </c>
      <c r="B291" s="3">
        <v>46084</v>
      </c>
      <c r="C291" s="4" t="s">
        <v>14</v>
      </c>
      <c r="D291" s="4" t="s">
        <v>126</v>
      </c>
      <c r="E291" s="4" t="s">
        <v>25</v>
      </c>
      <c r="F291" s="4" t="s">
        <v>4</v>
      </c>
      <c r="G291" s="4" t="s">
        <v>49</v>
      </c>
      <c r="H291" s="4" t="s">
        <v>67</v>
      </c>
      <c r="I291" s="9">
        <v>1</v>
      </c>
      <c r="J291" s="6">
        <v>35.369999999999997</v>
      </c>
      <c r="K291" s="7">
        <v>0</v>
      </c>
      <c r="L291" s="6">
        <v>13.88</v>
      </c>
      <c r="M291" s="6">
        <f>I291*J291*(1-K291)</f>
        <v>35.369999999999997</v>
      </c>
      <c r="N291" s="6">
        <f>I291*L291</f>
        <v>13.88</v>
      </c>
      <c r="O291" s="6">
        <f>M291-N291</f>
        <v>21.489999999999995</v>
      </c>
      <c r="P291" s="8">
        <f>IFERROR(O291/M291,0)</f>
        <v>0.60757704269154644</v>
      </c>
      <c r="Q291" s="5">
        <f>YEAR(SalesDataTable[[#This Row],[Order Date]])</f>
        <v>2026</v>
      </c>
      <c r="R291" s="8" t="str">
        <f>"Q"&amp;ROUNDUP(MONTH(SalesDataTable[[#This Row],[Order Date]])/3,0)</f>
        <v>Q1</v>
      </c>
      <c r="S291" s="9">
        <f>MONTH(SalesDataTable[[#This Row],[Order Date]])</f>
        <v>3</v>
      </c>
      <c r="T291" s="8" t="str">
        <f>TEXT(SalesDataTable[[#This Row],[Order Date]],"mmm")</f>
        <v>Mar</v>
      </c>
    </row>
    <row r="292" spans="1:20" ht="15.75">
      <c r="A292" s="2" t="s">
        <v>343</v>
      </c>
      <c r="B292" s="3">
        <v>46084</v>
      </c>
      <c r="C292" s="4" t="s">
        <v>8</v>
      </c>
      <c r="D292" s="4" t="s">
        <v>69</v>
      </c>
      <c r="E292" s="4" t="s">
        <v>39</v>
      </c>
      <c r="F292" s="4" t="s">
        <v>16</v>
      </c>
      <c r="G292" s="4" t="s">
        <v>5</v>
      </c>
      <c r="H292" s="4" t="s">
        <v>29</v>
      </c>
      <c r="I292" s="9">
        <v>4</v>
      </c>
      <c r="J292" s="6">
        <v>50.64</v>
      </c>
      <c r="K292" s="7">
        <v>0</v>
      </c>
      <c r="L292" s="6">
        <v>23.09</v>
      </c>
      <c r="M292" s="6">
        <f>I292*J292*(1-K292)</f>
        <v>202.56</v>
      </c>
      <c r="N292" s="6">
        <f>I292*L292</f>
        <v>92.36</v>
      </c>
      <c r="O292" s="6">
        <f>M292-N292</f>
        <v>110.2</v>
      </c>
      <c r="P292" s="8">
        <f>IFERROR(O292/M292,0)</f>
        <v>0.54403633491311221</v>
      </c>
      <c r="Q292" s="5">
        <f>YEAR(SalesDataTable[[#This Row],[Order Date]])</f>
        <v>2026</v>
      </c>
      <c r="R292" s="8" t="str">
        <f>"Q"&amp;ROUNDUP(MONTH(SalesDataTable[[#This Row],[Order Date]])/3,0)</f>
        <v>Q1</v>
      </c>
      <c r="S292" s="9">
        <f>MONTH(SalesDataTable[[#This Row],[Order Date]])</f>
        <v>3</v>
      </c>
      <c r="T292" s="8" t="str">
        <f>TEXT(SalesDataTable[[#This Row],[Order Date]],"mmm")</f>
        <v>Mar</v>
      </c>
    </row>
    <row r="293" spans="1:20" ht="15.75">
      <c r="A293" s="2" t="s">
        <v>344</v>
      </c>
      <c r="B293" s="3">
        <v>46084</v>
      </c>
      <c r="C293" s="4" t="s">
        <v>27</v>
      </c>
      <c r="D293" s="4" t="s">
        <v>45</v>
      </c>
      <c r="E293" s="4" t="s">
        <v>25</v>
      </c>
      <c r="F293" s="4" t="s">
        <v>4</v>
      </c>
      <c r="G293" s="4" t="s">
        <v>11</v>
      </c>
      <c r="H293" s="4" t="s">
        <v>21</v>
      </c>
      <c r="I293" s="9">
        <v>1</v>
      </c>
      <c r="J293" s="6">
        <v>146.37</v>
      </c>
      <c r="K293" s="7">
        <v>0</v>
      </c>
      <c r="L293" s="6">
        <v>78.3</v>
      </c>
      <c r="M293" s="6">
        <f>I293*J293*(1-K293)</f>
        <v>146.37</v>
      </c>
      <c r="N293" s="6">
        <f>I293*L293</f>
        <v>78.3</v>
      </c>
      <c r="O293" s="6">
        <f>M293-N293</f>
        <v>68.070000000000007</v>
      </c>
      <c r="P293" s="8">
        <f>IFERROR(O293/M293,0)</f>
        <v>0.46505431440869033</v>
      </c>
      <c r="Q293" s="5">
        <f>YEAR(SalesDataTable[[#This Row],[Order Date]])</f>
        <v>2026</v>
      </c>
      <c r="R293" s="8" t="str">
        <f>"Q"&amp;ROUNDUP(MONTH(SalesDataTable[[#This Row],[Order Date]])/3,0)</f>
        <v>Q1</v>
      </c>
      <c r="S293" s="9">
        <f>MONTH(SalesDataTable[[#This Row],[Order Date]])</f>
        <v>3</v>
      </c>
      <c r="T293" s="8" t="str">
        <f>TEXT(SalesDataTable[[#This Row],[Order Date]],"mmm")</f>
        <v>Mar</v>
      </c>
    </row>
    <row r="294" spans="1:20" ht="15.75">
      <c r="A294" s="2" t="s">
        <v>345</v>
      </c>
      <c r="B294" s="3">
        <v>46084</v>
      </c>
      <c r="C294" s="4" t="s">
        <v>14</v>
      </c>
      <c r="D294" s="4" t="s">
        <v>15</v>
      </c>
      <c r="E294" s="4" t="s">
        <v>3</v>
      </c>
      <c r="F294" s="4" t="s">
        <v>4</v>
      </c>
      <c r="G294" s="4" t="s">
        <v>11</v>
      </c>
      <c r="H294" s="4" t="s">
        <v>21</v>
      </c>
      <c r="I294" s="9">
        <v>3</v>
      </c>
      <c r="J294" s="6">
        <v>143.74</v>
      </c>
      <c r="K294" s="7">
        <v>0</v>
      </c>
      <c r="L294" s="6">
        <v>81.58</v>
      </c>
      <c r="M294" s="6">
        <f>I294*J294*(1-K294)</f>
        <v>431.22</v>
      </c>
      <c r="N294" s="6">
        <f>I294*L294</f>
        <v>244.74</v>
      </c>
      <c r="O294" s="6">
        <f>M294-N294</f>
        <v>186.48000000000002</v>
      </c>
      <c r="P294" s="8">
        <f>IFERROR(O294/M294,0)</f>
        <v>0.43244747460692917</v>
      </c>
      <c r="Q294" s="5">
        <f>YEAR(SalesDataTable[[#This Row],[Order Date]])</f>
        <v>2026</v>
      </c>
      <c r="R294" s="8" t="str">
        <f>"Q"&amp;ROUNDUP(MONTH(SalesDataTable[[#This Row],[Order Date]])/3,0)</f>
        <v>Q1</v>
      </c>
      <c r="S294" s="9">
        <f>MONTH(SalesDataTable[[#This Row],[Order Date]])</f>
        <v>3</v>
      </c>
      <c r="T294" s="8" t="str">
        <f>TEXT(SalesDataTable[[#This Row],[Order Date]],"mmm")</f>
        <v>Mar</v>
      </c>
    </row>
    <row r="295" spans="1:20" ht="15.75">
      <c r="A295" s="2" t="s">
        <v>346</v>
      </c>
      <c r="B295" s="3">
        <v>46084</v>
      </c>
      <c r="C295" s="4" t="s">
        <v>27</v>
      </c>
      <c r="D295" s="4" t="s">
        <v>45</v>
      </c>
      <c r="E295" s="4" t="s">
        <v>39</v>
      </c>
      <c r="F295" s="4" t="s">
        <v>16</v>
      </c>
      <c r="G295" s="4" t="s">
        <v>31</v>
      </c>
      <c r="H295" s="4" t="s">
        <v>64</v>
      </c>
      <c r="I295" s="9">
        <v>2</v>
      </c>
      <c r="J295" s="6">
        <v>81.94</v>
      </c>
      <c r="K295" s="7">
        <v>0.1</v>
      </c>
      <c r="L295" s="6">
        <v>39.9</v>
      </c>
      <c r="M295" s="6">
        <f>I295*J295*(1-K295)</f>
        <v>147.49199999999999</v>
      </c>
      <c r="N295" s="6">
        <f>I295*L295</f>
        <v>79.8</v>
      </c>
      <c r="O295" s="6">
        <f>M295-N295</f>
        <v>67.691999999999993</v>
      </c>
      <c r="P295" s="8">
        <f>IFERROR(O295/M295,0)</f>
        <v>0.45895370596371327</v>
      </c>
      <c r="Q295" s="5">
        <f>YEAR(SalesDataTable[[#This Row],[Order Date]])</f>
        <v>2026</v>
      </c>
      <c r="R295" s="8" t="str">
        <f>"Q"&amp;ROUNDUP(MONTH(SalesDataTable[[#This Row],[Order Date]])/3,0)</f>
        <v>Q1</v>
      </c>
      <c r="S295" s="9">
        <f>MONTH(SalesDataTable[[#This Row],[Order Date]])</f>
        <v>3</v>
      </c>
      <c r="T295" s="8" t="str">
        <f>TEXT(SalesDataTable[[#This Row],[Order Date]],"mmm")</f>
        <v>Mar</v>
      </c>
    </row>
    <row r="296" spans="1:20" ht="15.75">
      <c r="A296" s="2" t="s">
        <v>347</v>
      </c>
      <c r="B296" s="3">
        <v>46084</v>
      </c>
      <c r="C296" s="4" t="s">
        <v>14</v>
      </c>
      <c r="D296" s="4" t="s">
        <v>34</v>
      </c>
      <c r="E296" s="4" t="s">
        <v>3</v>
      </c>
      <c r="F296" s="4" t="s">
        <v>16</v>
      </c>
      <c r="G296" s="4" t="s">
        <v>17</v>
      </c>
      <c r="H296" s="4" t="s">
        <v>46</v>
      </c>
      <c r="I296" s="9">
        <v>1</v>
      </c>
      <c r="J296" s="6">
        <v>46.46</v>
      </c>
      <c r="K296" s="7">
        <v>0.1</v>
      </c>
      <c r="L296" s="6">
        <v>17.989999999999998</v>
      </c>
      <c r="M296" s="6">
        <f>I296*J296*(1-K296)</f>
        <v>41.814</v>
      </c>
      <c r="N296" s="6">
        <f>I296*L296</f>
        <v>17.989999999999998</v>
      </c>
      <c r="O296" s="6">
        <f>M296-N296</f>
        <v>23.824000000000002</v>
      </c>
      <c r="P296" s="8">
        <f>IFERROR(O296/M296,0)</f>
        <v>0.56976132395848289</v>
      </c>
      <c r="Q296" s="5">
        <f>YEAR(SalesDataTable[[#This Row],[Order Date]])</f>
        <v>2026</v>
      </c>
      <c r="R296" s="8" t="str">
        <f>"Q"&amp;ROUNDUP(MONTH(SalesDataTable[[#This Row],[Order Date]])/3,0)</f>
        <v>Q1</v>
      </c>
      <c r="S296" s="9">
        <f>MONTH(SalesDataTable[[#This Row],[Order Date]])</f>
        <v>3</v>
      </c>
      <c r="T296" s="8" t="str">
        <f>TEXT(SalesDataTable[[#This Row],[Order Date]],"mmm")</f>
        <v>Mar</v>
      </c>
    </row>
    <row r="297" spans="1:20" ht="15.75">
      <c r="A297" s="2" t="s">
        <v>348</v>
      </c>
      <c r="B297" s="3">
        <v>46085</v>
      </c>
      <c r="C297" s="4" t="s">
        <v>8</v>
      </c>
      <c r="D297" s="4" t="s">
        <v>66</v>
      </c>
      <c r="E297" s="4" t="s">
        <v>3</v>
      </c>
      <c r="F297" s="4" t="s">
        <v>16</v>
      </c>
      <c r="G297" s="4" t="s">
        <v>5</v>
      </c>
      <c r="H297" s="4" t="s">
        <v>35</v>
      </c>
      <c r="I297" s="9">
        <v>3</v>
      </c>
      <c r="J297" s="6">
        <v>39.49</v>
      </c>
      <c r="K297" s="7">
        <v>0</v>
      </c>
      <c r="L297" s="6">
        <v>16.420000000000002</v>
      </c>
      <c r="M297" s="6">
        <f>I297*J297*(1-K297)</f>
        <v>118.47</v>
      </c>
      <c r="N297" s="6">
        <f>I297*L297</f>
        <v>49.260000000000005</v>
      </c>
      <c r="O297" s="6">
        <f>M297-N297</f>
        <v>69.209999999999994</v>
      </c>
      <c r="P297" s="8">
        <f>IFERROR(O297/M297,0)</f>
        <v>0.58419853127374011</v>
      </c>
      <c r="Q297" s="5">
        <f>YEAR(SalesDataTable[[#This Row],[Order Date]])</f>
        <v>2026</v>
      </c>
      <c r="R297" s="8" t="str">
        <f>"Q"&amp;ROUNDUP(MONTH(SalesDataTable[[#This Row],[Order Date]])/3,0)</f>
        <v>Q1</v>
      </c>
      <c r="S297" s="9">
        <f>MONTH(SalesDataTable[[#This Row],[Order Date]])</f>
        <v>3</v>
      </c>
      <c r="T297" s="8" t="str">
        <f>TEXT(SalesDataTable[[#This Row],[Order Date]],"mmm")</f>
        <v>Mar</v>
      </c>
    </row>
    <row r="298" spans="1:20" ht="15.75">
      <c r="A298" s="2" t="s">
        <v>349</v>
      </c>
      <c r="B298" s="3">
        <v>46085</v>
      </c>
      <c r="C298" s="4" t="s">
        <v>27</v>
      </c>
      <c r="D298" s="4" t="s">
        <v>82</v>
      </c>
      <c r="E298" s="4" t="s">
        <v>3</v>
      </c>
      <c r="F298" s="4" t="s">
        <v>4</v>
      </c>
      <c r="G298" s="4" t="s">
        <v>49</v>
      </c>
      <c r="H298" s="4" t="s">
        <v>50</v>
      </c>
      <c r="I298" s="9">
        <v>1</v>
      </c>
      <c r="J298" s="6">
        <v>40.909999999999997</v>
      </c>
      <c r="K298" s="7">
        <v>0</v>
      </c>
      <c r="L298" s="6">
        <v>14.89</v>
      </c>
      <c r="M298" s="6">
        <f>I298*J298*(1-K298)</f>
        <v>40.909999999999997</v>
      </c>
      <c r="N298" s="6">
        <f>I298*L298</f>
        <v>14.89</v>
      </c>
      <c r="O298" s="6">
        <f>M298-N298</f>
        <v>26.019999999999996</v>
      </c>
      <c r="P298" s="8">
        <f>IFERROR(O298/M298,0)</f>
        <v>0.63603031043754577</v>
      </c>
      <c r="Q298" s="5">
        <f>YEAR(SalesDataTable[[#This Row],[Order Date]])</f>
        <v>2026</v>
      </c>
      <c r="R298" s="8" t="str">
        <f>"Q"&amp;ROUNDUP(MONTH(SalesDataTable[[#This Row],[Order Date]])/3,0)</f>
        <v>Q1</v>
      </c>
      <c r="S298" s="9">
        <f>MONTH(SalesDataTable[[#This Row],[Order Date]])</f>
        <v>3</v>
      </c>
      <c r="T298" s="8" t="str">
        <f>TEXT(SalesDataTable[[#This Row],[Order Date]],"mmm")</f>
        <v>Mar</v>
      </c>
    </row>
    <row r="299" spans="1:20" ht="15.75">
      <c r="A299" s="2" t="s">
        <v>350</v>
      </c>
      <c r="B299" s="3">
        <v>46085</v>
      </c>
      <c r="C299" s="4" t="s">
        <v>27</v>
      </c>
      <c r="D299" s="4" t="s">
        <v>48</v>
      </c>
      <c r="E299" s="4" t="s">
        <v>39</v>
      </c>
      <c r="F299" s="4" t="s">
        <v>16</v>
      </c>
      <c r="G299" s="4" t="s">
        <v>5</v>
      </c>
      <c r="H299" s="4" t="s">
        <v>29</v>
      </c>
      <c r="I299" s="9">
        <v>1</v>
      </c>
      <c r="J299" s="6">
        <v>49.94</v>
      </c>
      <c r="K299" s="7">
        <v>0.1</v>
      </c>
      <c r="L299" s="6">
        <v>21.84</v>
      </c>
      <c r="M299" s="6">
        <f>I299*J299*(1-K299)</f>
        <v>44.945999999999998</v>
      </c>
      <c r="N299" s="6">
        <f>I299*L299</f>
        <v>21.84</v>
      </c>
      <c r="O299" s="6">
        <f>M299-N299</f>
        <v>23.105999999999998</v>
      </c>
      <c r="P299" s="8">
        <f>IFERROR(O299/M299,0)</f>
        <v>0.51408356694700308</v>
      </c>
      <c r="Q299" s="5">
        <f>YEAR(SalesDataTable[[#This Row],[Order Date]])</f>
        <v>2026</v>
      </c>
      <c r="R299" s="8" t="str">
        <f>"Q"&amp;ROUNDUP(MONTH(SalesDataTable[[#This Row],[Order Date]])/3,0)</f>
        <v>Q1</v>
      </c>
      <c r="S299" s="9">
        <f>MONTH(SalesDataTable[[#This Row],[Order Date]])</f>
        <v>3</v>
      </c>
      <c r="T299" s="8" t="str">
        <f>TEXT(SalesDataTable[[#This Row],[Order Date]],"mmm")</f>
        <v>Mar</v>
      </c>
    </row>
    <row r="300" spans="1:20" ht="15.75">
      <c r="A300" s="2" t="s">
        <v>351</v>
      </c>
      <c r="B300" s="3">
        <v>46085</v>
      </c>
      <c r="C300" s="4" t="s">
        <v>14</v>
      </c>
      <c r="D300" s="4" t="s">
        <v>34</v>
      </c>
      <c r="E300" s="4" t="s">
        <v>3</v>
      </c>
      <c r="F300" s="4" t="s">
        <v>20</v>
      </c>
      <c r="G300" s="4" t="s">
        <v>17</v>
      </c>
      <c r="H300" s="4" t="s">
        <v>18</v>
      </c>
      <c r="I300" s="9">
        <v>1</v>
      </c>
      <c r="J300" s="6">
        <v>35.520000000000003</v>
      </c>
      <c r="K300" s="7">
        <v>0</v>
      </c>
      <c r="L300" s="6">
        <v>13.21</v>
      </c>
      <c r="M300" s="6">
        <f>I300*J300*(1-K300)</f>
        <v>35.520000000000003</v>
      </c>
      <c r="N300" s="6">
        <f>I300*L300</f>
        <v>13.21</v>
      </c>
      <c r="O300" s="6">
        <f>M300-N300</f>
        <v>22.310000000000002</v>
      </c>
      <c r="P300" s="8">
        <f>IFERROR(O300/M300,0)</f>
        <v>0.62809684684684686</v>
      </c>
      <c r="Q300" s="5">
        <f>YEAR(SalesDataTable[[#This Row],[Order Date]])</f>
        <v>2026</v>
      </c>
      <c r="R300" s="8" t="str">
        <f>"Q"&amp;ROUNDUP(MONTH(SalesDataTable[[#This Row],[Order Date]])/3,0)</f>
        <v>Q1</v>
      </c>
      <c r="S300" s="9">
        <f>MONTH(SalesDataTable[[#This Row],[Order Date]])</f>
        <v>3</v>
      </c>
      <c r="T300" s="8" t="str">
        <f>TEXT(SalesDataTable[[#This Row],[Order Date]],"mmm")</f>
        <v>Mar</v>
      </c>
    </row>
    <row r="301" spans="1:20" ht="15.75">
      <c r="A301" s="2" t="s">
        <v>352</v>
      </c>
      <c r="B301" s="3">
        <v>46085</v>
      </c>
      <c r="C301" s="4" t="s">
        <v>27</v>
      </c>
      <c r="D301" s="4" t="s">
        <v>45</v>
      </c>
      <c r="E301" s="4" t="s">
        <v>25</v>
      </c>
      <c r="F301" s="4" t="s">
        <v>16</v>
      </c>
      <c r="G301" s="4" t="s">
        <v>31</v>
      </c>
      <c r="H301" s="4" t="s">
        <v>32</v>
      </c>
      <c r="I301" s="9">
        <v>2</v>
      </c>
      <c r="J301" s="6">
        <v>341.1</v>
      </c>
      <c r="K301" s="7">
        <v>0</v>
      </c>
      <c r="L301" s="6">
        <v>200.19</v>
      </c>
      <c r="M301" s="6">
        <f>I301*J301*(1-K301)</f>
        <v>682.2</v>
      </c>
      <c r="N301" s="6">
        <f>I301*L301</f>
        <v>400.38</v>
      </c>
      <c r="O301" s="6">
        <f>M301-N301</f>
        <v>281.82000000000005</v>
      </c>
      <c r="P301" s="8">
        <f>IFERROR(O301/M301,0)</f>
        <v>0.41310466138962187</v>
      </c>
      <c r="Q301" s="5">
        <f>YEAR(SalesDataTable[[#This Row],[Order Date]])</f>
        <v>2026</v>
      </c>
      <c r="R301" s="8" t="str">
        <f>"Q"&amp;ROUNDUP(MONTH(SalesDataTable[[#This Row],[Order Date]])/3,0)</f>
        <v>Q1</v>
      </c>
      <c r="S301" s="9">
        <f>MONTH(SalesDataTable[[#This Row],[Order Date]])</f>
        <v>3</v>
      </c>
      <c r="T301" s="8" t="str">
        <f>TEXT(SalesDataTable[[#This Row],[Order Date]],"mmm")</f>
        <v>Mar</v>
      </c>
    </row>
    <row r="302" spans="1:20" ht="15.75">
      <c r="A302" s="2" t="s">
        <v>353</v>
      </c>
      <c r="B302" s="3">
        <v>46085</v>
      </c>
      <c r="C302" s="4" t="s">
        <v>14</v>
      </c>
      <c r="D302" s="4" t="s">
        <v>126</v>
      </c>
      <c r="E302" s="4" t="s">
        <v>39</v>
      </c>
      <c r="F302" s="4" t="s">
        <v>16</v>
      </c>
      <c r="G302" s="4" t="s">
        <v>49</v>
      </c>
      <c r="H302" s="4" t="s">
        <v>67</v>
      </c>
      <c r="I302" s="9">
        <v>4</v>
      </c>
      <c r="J302" s="6">
        <v>36.08</v>
      </c>
      <c r="K302" s="7">
        <v>0</v>
      </c>
      <c r="L302" s="6">
        <v>13.89</v>
      </c>
      <c r="M302" s="6">
        <f>I302*J302*(1-K302)</f>
        <v>144.32</v>
      </c>
      <c r="N302" s="6">
        <f>I302*L302</f>
        <v>55.56</v>
      </c>
      <c r="O302" s="6">
        <f>M302-N302</f>
        <v>88.759999999999991</v>
      </c>
      <c r="P302" s="8">
        <f>IFERROR(O302/M302,0)</f>
        <v>0.61502217294900219</v>
      </c>
      <c r="Q302" s="5">
        <f>YEAR(SalesDataTable[[#This Row],[Order Date]])</f>
        <v>2026</v>
      </c>
      <c r="R302" s="8" t="str">
        <f>"Q"&amp;ROUNDUP(MONTH(SalesDataTable[[#This Row],[Order Date]])/3,0)</f>
        <v>Q1</v>
      </c>
      <c r="S302" s="9">
        <f>MONTH(SalesDataTable[[#This Row],[Order Date]])</f>
        <v>3</v>
      </c>
      <c r="T302" s="8" t="str">
        <f>TEXT(SalesDataTable[[#This Row],[Order Date]],"mmm")</f>
        <v>Mar</v>
      </c>
    </row>
    <row r="303" spans="1:20" ht="15.75">
      <c r="A303" s="2" t="s">
        <v>354</v>
      </c>
      <c r="B303" s="3">
        <v>46085</v>
      </c>
      <c r="C303" s="4" t="s">
        <v>27</v>
      </c>
      <c r="D303" s="4" t="s">
        <v>28</v>
      </c>
      <c r="E303" s="4" t="s">
        <v>3</v>
      </c>
      <c r="F303" s="4" t="s">
        <v>20</v>
      </c>
      <c r="G303" s="4" t="s">
        <v>11</v>
      </c>
      <c r="H303" s="4" t="s">
        <v>53</v>
      </c>
      <c r="I303" s="9">
        <v>2</v>
      </c>
      <c r="J303" s="6">
        <v>151.69999999999999</v>
      </c>
      <c r="K303" s="7">
        <v>0</v>
      </c>
      <c r="L303" s="6">
        <v>80.44</v>
      </c>
      <c r="M303" s="6">
        <f>I303*J303*(1-K303)</f>
        <v>303.39999999999998</v>
      </c>
      <c r="N303" s="6">
        <f>I303*L303</f>
        <v>160.88</v>
      </c>
      <c r="O303" s="6">
        <f>M303-N303</f>
        <v>142.51999999999998</v>
      </c>
      <c r="P303" s="8">
        <f>IFERROR(O303/M303,0)</f>
        <v>0.46974291364535264</v>
      </c>
      <c r="Q303" s="5">
        <f>YEAR(SalesDataTable[[#This Row],[Order Date]])</f>
        <v>2026</v>
      </c>
      <c r="R303" s="8" t="str">
        <f>"Q"&amp;ROUNDUP(MONTH(SalesDataTable[[#This Row],[Order Date]])/3,0)</f>
        <v>Q1</v>
      </c>
      <c r="S303" s="9">
        <f>MONTH(SalesDataTable[[#This Row],[Order Date]])</f>
        <v>3</v>
      </c>
      <c r="T303" s="8" t="str">
        <f>TEXT(SalesDataTable[[#This Row],[Order Date]],"mmm")</f>
        <v>Mar</v>
      </c>
    </row>
    <row r="304" spans="1:20" ht="15.75">
      <c r="A304" s="2" t="s">
        <v>355</v>
      </c>
      <c r="B304" s="3">
        <v>46085</v>
      </c>
      <c r="C304" s="4" t="s">
        <v>8</v>
      </c>
      <c r="D304" s="4" t="s">
        <v>38</v>
      </c>
      <c r="E304" s="4" t="s">
        <v>39</v>
      </c>
      <c r="F304" s="4" t="s">
        <v>16</v>
      </c>
      <c r="G304" s="4" t="s">
        <v>11</v>
      </c>
      <c r="H304" s="4" t="s">
        <v>53</v>
      </c>
      <c r="I304" s="9">
        <v>2</v>
      </c>
      <c r="J304" s="6">
        <v>151.55000000000001</v>
      </c>
      <c r="K304" s="7">
        <v>0.1</v>
      </c>
      <c r="L304" s="6">
        <v>80.680000000000007</v>
      </c>
      <c r="M304" s="6">
        <f>I304*J304*(1-K304)</f>
        <v>272.79000000000002</v>
      </c>
      <c r="N304" s="6">
        <f>I304*L304</f>
        <v>161.36000000000001</v>
      </c>
      <c r="O304" s="6">
        <f>M304-N304</f>
        <v>111.43</v>
      </c>
      <c r="P304" s="8">
        <f>IFERROR(O304/M304,0)</f>
        <v>0.40848271564206901</v>
      </c>
      <c r="Q304" s="5">
        <f>YEAR(SalesDataTable[[#This Row],[Order Date]])</f>
        <v>2026</v>
      </c>
      <c r="R304" s="8" t="str">
        <f>"Q"&amp;ROUNDUP(MONTH(SalesDataTable[[#This Row],[Order Date]])/3,0)</f>
        <v>Q1</v>
      </c>
      <c r="S304" s="9">
        <f>MONTH(SalesDataTable[[#This Row],[Order Date]])</f>
        <v>3</v>
      </c>
      <c r="T304" s="8" t="str">
        <f>TEXT(SalesDataTable[[#This Row],[Order Date]],"mmm")</f>
        <v>Mar</v>
      </c>
    </row>
    <row r="305" spans="1:20" ht="15.75">
      <c r="A305" s="2" t="s">
        <v>356</v>
      </c>
      <c r="B305" s="3">
        <v>46085</v>
      </c>
      <c r="C305" s="4" t="s">
        <v>14</v>
      </c>
      <c r="D305" s="4" t="s">
        <v>15</v>
      </c>
      <c r="E305" s="4" t="s">
        <v>10</v>
      </c>
      <c r="F305" s="4" t="s">
        <v>20</v>
      </c>
      <c r="G305" s="4" t="s">
        <v>5</v>
      </c>
      <c r="H305" s="4" t="s">
        <v>6</v>
      </c>
      <c r="I305" s="9">
        <v>5</v>
      </c>
      <c r="J305" s="6">
        <v>82.44</v>
      </c>
      <c r="K305" s="7">
        <v>0.1</v>
      </c>
      <c r="L305" s="6">
        <v>41.57</v>
      </c>
      <c r="M305" s="6">
        <f>I305*J305*(1-K305)</f>
        <v>370.98</v>
      </c>
      <c r="N305" s="6">
        <f>I305*L305</f>
        <v>207.85</v>
      </c>
      <c r="O305" s="6">
        <f>M305-N305</f>
        <v>163.13000000000002</v>
      </c>
      <c r="P305" s="8">
        <f>IFERROR(O305/M305,0)</f>
        <v>0.43972720901396306</v>
      </c>
      <c r="Q305" s="5">
        <f>YEAR(SalesDataTable[[#This Row],[Order Date]])</f>
        <v>2026</v>
      </c>
      <c r="R305" s="8" t="str">
        <f>"Q"&amp;ROUNDUP(MONTH(SalesDataTable[[#This Row],[Order Date]])/3,0)</f>
        <v>Q1</v>
      </c>
      <c r="S305" s="9">
        <f>MONTH(SalesDataTable[[#This Row],[Order Date]])</f>
        <v>3</v>
      </c>
      <c r="T305" s="8" t="str">
        <f>TEXT(SalesDataTable[[#This Row],[Order Date]],"mmm")</f>
        <v>Mar</v>
      </c>
    </row>
    <row r="306" spans="1:20" ht="15.75">
      <c r="A306" s="2" t="s">
        <v>357</v>
      </c>
      <c r="B306" s="3">
        <v>46086</v>
      </c>
      <c r="C306" s="4" t="s">
        <v>27</v>
      </c>
      <c r="D306" s="4" t="s">
        <v>48</v>
      </c>
      <c r="E306" s="4" t="s">
        <v>3</v>
      </c>
      <c r="F306" s="4" t="s">
        <v>4</v>
      </c>
      <c r="G306" s="4" t="s">
        <v>49</v>
      </c>
      <c r="H306" s="4" t="s">
        <v>67</v>
      </c>
      <c r="I306" s="9">
        <v>1</v>
      </c>
      <c r="J306" s="6">
        <v>35.61</v>
      </c>
      <c r="K306" s="7">
        <v>0.05</v>
      </c>
      <c r="L306" s="6">
        <v>13.8</v>
      </c>
      <c r="M306" s="6">
        <f>I306*J306*(1-K306)</f>
        <v>33.829499999999996</v>
      </c>
      <c r="N306" s="6">
        <f>I306*L306</f>
        <v>13.8</v>
      </c>
      <c r="O306" s="6">
        <f>M306-N306</f>
        <v>20.029499999999995</v>
      </c>
      <c r="P306" s="8">
        <f>IFERROR(O306/M306,0)</f>
        <v>0.59207200815855976</v>
      </c>
      <c r="Q306" s="5">
        <f>YEAR(SalesDataTable[[#This Row],[Order Date]])</f>
        <v>2026</v>
      </c>
      <c r="R306" s="8" t="str">
        <f>"Q"&amp;ROUNDUP(MONTH(SalesDataTable[[#This Row],[Order Date]])/3,0)</f>
        <v>Q1</v>
      </c>
      <c r="S306" s="9">
        <f>MONTH(SalesDataTable[[#This Row],[Order Date]])</f>
        <v>3</v>
      </c>
      <c r="T306" s="8" t="str">
        <f>TEXT(SalesDataTable[[#This Row],[Order Date]],"mmm")</f>
        <v>Mar</v>
      </c>
    </row>
    <row r="307" spans="1:20" ht="15.75">
      <c r="A307" s="2" t="s">
        <v>358</v>
      </c>
      <c r="B307" s="3">
        <v>46086</v>
      </c>
      <c r="C307" s="4" t="s">
        <v>1</v>
      </c>
      <c r="D307" s="4" t="s">
        <v>2</v>
      </c>
      <c r="E307" s="4" t="s">
        <v>39</v>
      </c>
      <c r="F307" s="4" t="s">
        <v>16</v>
      </c>
      <c r="G307" s="4" t="s">
        <v>11</v>
      </c>
      <c r="H307" s="4" t="s">
        <v>53</v>
      </c>
      <c r="I307" s="9">
        <v>5</v>
      </c>
      <c r="J307" s="6">
        <v>156.13</v>
      </c>
      <c r="K307" s="7">
        <v>0</v>
      </c>
      <c r="L307" s="6">
        <v>77.03</v>
      </c>
      <c r="M307" s="6">
        <f>I307*J307*(1-K307)</f>
        <v>780.65</v>
      </c>
      <c r="N307" s="6">
        <f>I307*L307</f>
        <v>385.15</v>
      </c>
      <c r="O307" s="6">
        <f>M307-N307</f>
        <v>395.5</v>
      </c>
      <c r="P307" s="8">
        <f>IFERROR(O307/M307,0)</f>
        <v>0.50662909114199706</v>
      </c>
      <c r="Q307" s="5">
        <f>YEAR(SalesDataTable[[#This Row],[Order Date]])</f>
        <v>2026</v>
      </c>
      <c r="R307" s="8" t="str">
        <f>"Q"&amp;ROUNDUP(MONTH(SalesDataTable[[#This Row],[Order Date]])/3,0)</f>
        <v>Q1</v>
      </c>
      <c r="S307" s="9">
        <f>MONTH(SalesDataTable[[#This Row],[Order Date]])</f>
        <v>3</v>
      </c>
      <c r="T307" s="8" t="str">
        <f>TEXT(SalesDataTable[[#This Row],[Order Date]],"mmm")</f>
        <v>Mar</v>
      </c>
    </row>
    <row r="308" spans="1:20" ht="15.75">
      <c r="A308" s="2" t="s">
        <v>359</v>
      </c>
      <c r="B308" s="3">
        <v>46086</v>
      </c>
      <c r="C308" s="4" t="s">
        <v>1</v>
      </c>
      <c r="D308" s="4" t="s">
        <v>88</v>
      </c>
      <c r="E308" s="4" t="s">
        <v>3</v>
      </c>
      <c r="F308" s="4" t="s">
        <v>4</v>
      </c>
      <c r="G308" s="4" t="s">
        <v>31</v>
      </c>
      <c r="H308" s="4" t="s">
        <v>90</v>
      </c>
      <c r="I308" s="9">
        <v>1</v>
      </c>
      <c r="J308" s="6">
        <v>124.31</v>
      </c>
      <c r="K308" s="7">
        <v>0</v>
      </c>
      <c r="L308" s="6">
        <v>61.16</v>
      </c>
      <c r="M308" s="6">
        <f>I308*J308*(1-K308)</f>
        <v>124.31</v>
      </c>
      <c r="N308" s="6">
        <f>I308*L308</f>
        <v>61.16</v>
      </c>
      <c r="O308" s="6">
        <f>M308-N308</f>
        <v>63.150000000000006</v>
      </c>
      <c r="P308" s="8">
        <f>IFERROR(O308/M308,0)</f>
        <v>0.50800418309066053</v>
      </c>
      <c r="Q308" s="5">
        <f>YEAR(SalesDataTable[[#This Row],[Order Date]])</f>
        <v>2026</v>
      </c>
      <c r="R308" s="8" t="str">
        <f>"Q"&amp;ROUNDUP(MONTH(SalesDataTable[[#This Row],[Order Date]])/3,0)</f>
        <v>Q1</v>
      </c>
      <c r="S308" s="9">
        <f>MONTH(SalesDataTable[[#This Row],[Order Date]])</f>
        <v>3</v>
      </c>
      <c r="T308" s="8" t="str">
        <f>TEXT(SalesDataTable[[#This Row],[Order Date]],"mmm")</f>
        <v>Mar</v>
      </c>
    </row>
    <row r="309" spans="1:20" ht="15.75">
      <c r="A309" s="2" t="s">
        <v>360</v>
      </c>
      <c r="B309" s="3">
        <v>46086</v>
      </c>
      <c r="C309" s="4" t="s">
        <v>8</v>
      </c>
      <c r="D309" s="4" t="s">
        <v>86</v>
      </c>
      <c r="E309" s="4" t="s">
        <v>25</v>
      </c>
      <c r="F309" s="4" t="s">
        <v>20</v>
      </c>
      <c r="G309" s="4" t="s">
        <v>31</v>
      </c>
      <c r="H309" s="4" t="s">
        <v>64</v>
      </c>
      <c r="I309" s="9">
        <v>3</v>
      </c>
      <c r="J309" s="6">
        <v>82.9</v>
      </c>
      <c r="K309" s="7">
        <v>0.1</v>
      </c>
      <c r="L309" s="6">
        <v>38.31</v>
      </c>
      <c r="M309" s="6">
        <f>I309*J309*(1-K309)</f>
        <v>223.83</v>
      </c>
      <c r="N309" s="6">
        <f>I309*L309</f>
        <v>114.93</v>
      </c>
      <c r="O309" s="6">
        <f>M309-N309</f>
        <v>108.9</v>
      </c>
      <c r="P309" s="8">
        <f>IFERROR(O309/M309,0)</f>
        <v>0.48652995577000402</v>
      </c>
      <c r="Q309" s="5">
        <f>YEAR(SalesDataTable[[#This Row],[Order Date]])</f>
        <v>2026</v>
      </c>
      <c r="R309" s="8" t="str">
        <f>"Q"&amp;ROUNDUP(MONTH(SalesDataTable[[#This Row],[Order Date]])/3,0)</f>
        <v>Q1</v>
      </c>
      <c r="S309" s="9">
        <f>MONTH(SalesDataTable[[#This Row],[Order Date]])</f>
        <v>3</v>
      </c>
      <c r="T309" s="8" t="str">
        <f>TEXT(SalesDataTable[[#This Row],[Order Date]],"mmm")</f>
        <v>Mar</v>
      </c>
    </row>
    <row r="310" spans="1:20" ht="15.75">
      <c r="A310" s="2" t="s">
        <v>361</v>
      </c>
      <c r="B310" s="3">
        <v>46086</v>
      </c>
      <c r="C310" s="4" t="s">
        <v>8</v>
      </c>
      <c r="D310" s="4" t="s">
        <v>66</v>
      </c>
      <c r="E310" s="4" t="s">
        <v>25</v>
      </c>
      <c r="F310" s="4" t="s">
        <v>20</v>
      </c>
      <c r="G310" s="4" t="s">
        <v>5</v>
      </c>
      <c r="H310" s="4" t="s">
        <v>35</v>
      </c>
      <c r="I310" s="9">
        <v>1</v>
      </c>
      <c r="J310" s="6">
        <v>41.1</v>
      </c>
      <c r="K310" s="7">
        <v>0</v>
      </c>
      <c r="L310" s="6">
        <v>16.34</v>
      </c>
      <c r="M310" s="6">
        <f>I310*J310*(1-K310)</f>
        <v>41.1</v>
      </c>
      <c r="N310" s="6">
        <f>I310*L310</f>
        <v>16.34</v>
      </c>
      <c r="O310" s="6">
        <f>M310-N310</f>
        <v>24.76</v>
      </c>
      <c r="P310" s="8">
        <f>IFERROR(O310/M310,0)</f>
        <v>0.60243309002433088</v>
      </c>
      <c r="Q310" s="5">
        <f>YEAR(SalesDataTable[[#This Row],[Order Date]])</f>
        <v>2026</v>
      </c>
      <c r="R310" s="8" t="str">
        <f>"Q"&amp;ROUNDUP(MONTH(SalesDataTable[[#This Row],[Order Date]])/3,0)</f>
        <v>Q1</v>
      </c>
      <c r="S310" s="9">
        <f>MONTH(SalesDataTable[[#This Row],[Order Date]])</f>
        <v>3</v>
      </c>
      <c r="T310" s="8" t="str">
        <f>TEXT(SalesDataTable[[#This Row],[Order Date]],"mmm")</f>
        <v>Mar</v>
      </c>
    </row>
    <row r="311" spans="1:20" ht="15.75">
      <c r="A311" s="2" t="s">
        <v>362</v>
      </c>
      <c r="B311" s="3">
        <v>46087</v>
      </c>
      <c r="C311" s="4" t="s">
        <v>1</v>
      </c>
      <c r="D311" s="4" t="s">
        <v>2</v>
      </c>
      <c r="E311" s="4" t="s">
        <v>3</v>
      </c>
      <c r="F311" s="4" t="s">
        <v>20</v>
      </c>
      <c r="G311" s="4" t="s">
        <v>5</v>
      </c>
      <c r="H311" s="4" t="s">
        <v>35</v>
      </c>
      <c r="I311" s="9">
        <v>1</v>
      </c>
      <c r="J311" s="6">
        <v>40.380000000000003</v>
      </c>
      <c r="K311" s="7">
        <v>0</v>
      </c>
      <c r="L311" s="6">
        <v>16.41</v>
      </c>
      <c r="M311" s="6">
        <f>I311*J311*(1-K311)</f>
        <v>40.380000000000003</v>
      </c>
      <c r="N311" s="6">
        <f>I311*L311</f>
        <v>16.41</v>
      </c>
      <c r="O311" s="6">
        <f>M311-N311</f>
        <v>23.970000000000002</v>
      </c>
      <c r="P311" s="8">
        <f>IFERROR(O311/M311,0)</f>
        <v>0.59361069836552749</v>
      </c>
      <c r="Q311" s="5">
        <f>YEAR(SalesDataTable[[#This Row],[Order Date]])</f>
        <v>2026</v>
      </c>
      <c r="R311" s="8" t="str">
        <f>"Q"&amp;ROUNDUP(MONTH(SalesDataTable[[#This Row],[Order Date]])/3,0)</f>
        <v>Q1</v>
      </c>
      <c r="S311" s="9">
        <f>MONTH(SalesDataTable[[#This Row],[Order Date]])</f>
        <v>3</v>
      </c>
      <c r="T311" s="8" t="str">
        <f>TEXT(SalesDataTable[[#This Row],[Order Date]],"mmm")</f>
        <v>Mar</v>
      </c>
    </row>
    <row r="312" spans="1:20" ht="15.75">
      <c r="A312" s="2" t="s">
        <v>363</v>
      </c>
      <c r="B312" s="3">
        <v>46087</v>
      </c>
      <c r="C312" s="4" t="s">
        <v>14</v>
      </c>
      <c r="D312" s="4" t="s">
        <v>15</v>
      </c>
      <c r="E312" s="4" t="s">
        <v>3</v>
      </c>
      <c r="F312" s="4" t="s">
        <v>4</v>
      </c>
      <c r="G312" s="4" t="s">
        <v>5</v>
      </c>
      <c r="H312" s="4" t="s">
        <v>6</v>
      </c>
      <c r="I312" s="9">
        <v>1</v>
      </c>
      <c r="J312" s="6">
        <v>80.349999999999994</v>
      </c>
      <c r="K312" s="7">
        <v>0.1</v>
      </c>
      <c r="L312" s="6">
        <v>42.43</v>
      </c>
      <c r="M312" s="6">
        <f>I312*J312*(1-K312)</f>
        <v>72.314999999999998</v>
      </c>
      <c r="N312" s="6">
        <f>I312*L312</f>
        <v>42.43</v>
      </c>
      <c r="O312" s="6">
        <f>M312-N312</f>
        <v>29.884999999999998</v>
      </c>
      <c r="P312" s="8">
        <f>IFERROR(O312/M312,0)</f>
        <v>0.41326142570697638</v>
      </c>
      <c r="Q312" s="5">
        <f>YEAR(SalesDataTable[[#This Row],[Order Date]])</f>
        <v>2026</v>
      </c>
      <c r="R312" s="8" t="str">
        <f>"Q"&amp;ROUNDUP(MONTH(SalesDataTable[[#This Row],[Order Date]])/3,0)</f>
        <v>Q1</v>
      </c>
      <c r="S312" s="9">
        <f>MONTH(SalesDataTable[[#This Row],[Order Date]])</f>
        <v>3</v>
      </c>
      <c r="T312" s="8" t="str">
        <f>TEXT(SalesDataTable[[#This Row],[Order Date]],"mmm")</f>
        <v>Mar</v>
      </c>
    </row>
    <row r="313" spans="1:20" ht="15.75">
      <c r="A313" s="2" t="s">
        <v>364</v>
      </c>
      <c r="B313" s="3">
        <v>46087</v>
      </c>
      <c r="C313" s="4" t="s">
        <v>27</v>
      </c>
      <c r="D313" s="4" t="s">
        <v>82</v>
      </c>
      <c r="E313" s="4" t="s">
        <v>3</v>
      </c>
      <c r="F313" s="4" t="s">
        <v>4</v>
      </c>
      <c r="G313" s="4" t="s">
        <v>5</v>
      </c>
      <c r="H313" s="4" t="s">
        <v>35</v>
      </c>
      <c r="I313" s="9">
        <v>1</v>
      </c>
      <c r="J313" s="6">
        <v>40.44</v>
      </c>
      <c r="K313" s="7">
        <v>0.05</v>
      </c>
      <c r="L313" s="6">
        <v>16.829999999999998</v>
      </c>
      <c r="M313" s="6">
        <f>I313*J313*(1-K313)</f>
        <v>38.417999999999999</v>
      </c>
      <c r="N313" s="6">
        <f>I313*L313</f>
        <v>16.829999999999998</v>
      </c>
      <c r="O313" s="6">
        <f>M313-N313</f>
        <v>21.588000000000001</v>
      </c>
      <c r="P313" s="8">
        <f>IFERROR(O313/M313,0)</f>
        <v>0.56192409807902555</v>
      </c>
      <c r="Q313" s="5">
        <f>YEAR(SalesDataTable[[#This Row],[Order Date]])</f>
        <v>2026</v>
      </c>
      <c r="R313" s="8" t="str">
        <f>"Q"&amp;ROUNDUP(MONTH(SalesDataTable[[#This Row],[Order Date]])/3,0)</f>
        <v>Q1</v>
      </c>
      <c r="S313" s="9">
        <f>MONTH(SalesDataTable[[#This Row],[Order Date]])</f>
        <v>3</v>
      </c>
      <c r="T313" s="8" t="str">
        <f>TEXT(SalesDataTable[[#This Row],[Order Date]],"mmm")</f>
        <v>Mar</v>
      </c>
    </row>
    <row r="314" spans="1:20" ht="15.75">
      <c r="A314" s="2" t="s">
        <v>365</v>
      </c>
      <c r="B314" s="3">
        <v>46087</v>
      </c>
      <c r="C314" s="4" t="s">
        <v>14</v>
      </c>
      <c r="D314" s="4" t="s">
        <v>126</v>
      </c>
      <c r="E314" s="4" t="s">
        <v>3</v>
      </c>
      <c r="F314" s="4" t="s">
        <v>4</v>
      </c>
      <c r="G314" s="4" t="s">
        <v>17</v>
      </c>
      <c r="H314" s="4" t="s">
        <v>18</v>
      </c>
      <c r="I314" s="9">
        <v>3</v>
      </c>
      <c r="J314" s="6">
        <v>35.89</v>
      </c>
      <c r="K314" s="7">
        <v>0</v>
      </c>
      <c r="L314" s="6">
        <v>13.25</v>
      </c>
      <c r="M314" s="6">
        <f>I314*J314*(1-K314)</f>
        <v>107.67</v>
      </c>
      <c r="N314" s="6">
        <f>I314*L314</f>
        <v>39.75</v>
      </c>
      <c r="O314" s="6">
        <f>M314-N314</f>
        <v>67.92</v>
      </c>
      <c r="P314" s="8">
        <f>IFERROR(O314/M314,0)</f>
        <v>0.63081638339370294</v>
      </c>
      <c r="Q314" s="5">
        <f>YEAR(SalesDataTable[[#This Row],[Order Date]])</f>
        <v>2026</v>
      </c>
      <c r="R314" s="8" t="str">
        <f>"Q"&amp;ROUNDUP(MONTH(SalesDataTable[[#This Row],[Order Date]])/3,0)</f>
        <v>Q1</v>
      </c>
      <c r="S314" s="9">
        <f>MONTH(SalesDataTable[[#This Row],[Order Date]])</f>
        <v>3</v>
      </c>
      <c r="T314" s="8" t="str">
        <f>TEXT(SalesDataTable[[#This Row],[Order Date]],"mmm")</f>
        <v>Mar</v>
      </c>
    </row>
    <row r="315" spans="1:20" ht="15.75">
      <c r="A315" s="2" t="s">
        <v>366</v>
      </c>
      <c r="B315" s="3">
        <v>46087</v>
      </c>
      <c r="C315" s="4" t="s">
        <v>8</v>
      </c>
      <c r="D315" s="4" t="s">
        <v>69</v>
      </c>
      <c r="E315" s="4" t="s">
        <v>39</v>
      </c>
      <c r="F315" s="4" t="s">
        <v>4</v>
      </c>
      <c r="G315" s="4" t="s">
        <v>17</v>
      </c>
      <c r="H315" s="4" t="s">
        <v>83</v>
      </c>
      <c r="I315" s="9">
        <v>3</v>
      </c>
      <c r="J315" s="6">
        <v>163.44999999999999</v>
      </c>
      <c r="K315" s="7">
        <v>0</v>
      </c>
      <c r="L315" s="6">
        <v>86.88</v>
      </c>
      <c r="M315" s="6">
        <f>I315*J315*(1-K315)</f>
        <v>490.34999999999997</v>
      </c>
      <c r="N315" s="6">
        <f>I315*L315</f>
        <v>260.64</v>
      </c>
      <c r="O315" s="6">
        <f>M315-N315</f>
        <v>229.70999999999998</v>
      </c>
      <c r="P315" s="8">
        <f>IFERROR(O315/M315,0)</f>
        <v>0.46846130315081064</v>
      </c>
      <c r="Q315" s="5">
        <f>YEAR(SalesDataTable[[#This Row],[Order Date]])</f>
        <v>2026</v>
      </c>
      <c r="R315" s="8" t="str">
        <f>"Q"&amp;ROUNDUP(MONTH(SalesDataTable[[#This Row],[Order Date]])/3,0)</f>
        <v>Q1</v>
      </c>
      <c r="S315" s="9">
        <f>MONTH(SalesDataTable[[#This Row],[Order Date]])</f>
        <v>3</v>
      </c>
      <c r="T315" s="8" t="str">
        <f>TEXT(SalesDataTable[[#This Row],[Order Date]],"mmm")</f>
        <v>Mar</v>
      </c>
    </row>
    <row r="316" spans="1:20" ht="15.75">
      <c r="A316" s="2" t="s">
        <v>367</v>
      </c>
      <c r="B316" s="3">
        <v>46088</v>
      </c>
      <c r="C316" s="4" t="s">
        <v>8</v>
      </c>
      <c r="D316" s="4" t="s">
        <v>9</v>
      </c>
      <c r="E316" s="4" t="s">
        <v>25</v>
      </c>
      <c r="F316" s="4" t="s">
        <v>4</v>
      </c>
      <c r="G316" s="4" t="s">
        <v>49</v>
      </c>
      <c r="H316" s="4" t="s">
        <v>50</v>
      </c>
      <c r="I316" s="9">
        <v>2</v>
      </c>
      <c r="J316" s="6">
        <v>40.020000000000003</v>
      </c>
      <c r="K316" s="7">
        <v>0</v>
      </c>
      <c r="L316" s="6">
        <v>14.38</v>
      </c>
      <c r="M316" s="6">
        <f>I316*J316*(1-K316)</f>
        <v>80.040000000000006</v>
      </c>
      <c r="N316" s="6">
        <f>I316*L316</f>
        <v>28.76</v>
      </c>
      <c r="O316" s="6">
        <f>M316-N316</f>
        <v>51.28</v>
      </c>
      <c r="P316" s="8">
        <f>IFERROR(O316/M316,0)</f>
        <v>0.64067966016991496</v>
      </c>
      <c r="Q316" s="5">
        <f>YEAR(SalesDataTable[[#This Row],[Order Date]])</f>
        <v>2026</v>
      </c>
      <c r="R316" s="8" t="str">
        <f>"Q"&amp;ROUNDUP(MONTH(SalesDataTable[[#This Row],[Order Date]])/3,0)</f>
        <v>Q1</v>
      </c>
      <c r="S316" s="9">
        <f>MONTH(SalesDataTable[[#This Row],[Order Date]])</f>
        <v>3</v>
      </c>
      <c r="T316" s="8" t="str">
        <f>TEXT(SalesDataTable[[#This Row],[Order Date]],"mmm")</f>
        <v>Mar</v>
      </c>
    </row>
    <row r="317" spans="1:20" ht="15.75">
      <c r="A317" s="2" t="s">
        <v>368</v>
      </c>
      <c r="B317" s="3">
        <v>46088</v>
      </c>
      <c r="C317" s="4" t="s">
        <v>1</v>
      </c>
      <c r="D317" s="4" t="s">
        <v>88</v>
      </c>
      <c r="E317" s="4" t="s">
        <v>3</v>
      </c>
      <c r="F317" s="4" t="s">
        <v>16</v>
      </c>
      <c r="G317" s="4" t="s">
        <v>49</v>
      </c>
      <c r="H317" s="4" t="s">
        <v>50</v>
      </c>
      <c r="I317" s="9">
        <v>1</v>
      </c>
      <c r="J317" s="6">
        <v>40.01</v>
      </c>
      <c r="K317" s="7">
        <v>0.05</v>
      </c>
      <c r="L317" s="6">
        <v>14.35</v>
      </c>
      <c r="M317" s="6">
        <f>I317*J317*(1-K317)</f>
        <v>38.009499999999996</v>
      </c>
      <c r="N317" s="6">
        <f>I317*L317</f>
        <v>14.35</v>
      </c>
      <c r="O317" s="6">
        <f>M317-N317</f>
        <v>23.659499999999994</v>
      </c>
      <c r="P317" s="8">
        <f>IFERROR(O317/M317,0)</f>
        <v>0.62246280535129372</v>
      </c>
      <c r="Q317" s="5">
        <f>YEAR(SalesDataTable[[#This Row],[Order Date]])</f>
        <v>2026</v>
      </c>
      <c r="R317" s="8" t="str">
        <f>"Q"&amp;ROUNDUP(MONTH(SalesDataTable[[#This Row],[Order Date]])/3,0)</f>
        <v>Q1</v>
      </c>
      <c r="S317" s="9">
        <f>MONTH(SalesDataTable[[#This Row],[Order Date]])</f>
        <v>3</v>
      </c>
      <c r="T317" s="8" t="str">
        <f>TEXT(SalesDataTable[[#This Row],[Order Date]],"mmm")</f>
        <v>Mar</v>
      </c>
    </row>
    <row r="318" spans="1:20" ht="15.75">
      <c r="A318" s="2" t="s">
        <v>369</v>
      </c>
      <c r="B318" s="3">
        <v>46088</v>
      </c>
      <c r="C318" s="4" t="s">
        <v>8</v>
      </c>
      <c r="D318" s="4" t="s">
        <v>69</v>
      </c>
      <c r="E318" s="4" t="s">
        <v>3</v>
      </c>
      <c r="F318" s="4" t="s">
        <v>4</v>
      </c>
      <c r="G318" s="4" t="s">
        <v>11</v>
      </c>
      <c r="H318" s="4" t="s">
        <v>53</v>
      </c>
      <c r="I318" s="9">
        <v>3</v>
      </c>
      <c r="J318" s="6">
        <v>155.16</v>
      </c>
      <c r="K318" s="7">
        <v>0</v>
      </c>
      <c r="L318" s="6">
        <v>76.849999999999994</v>
      </c>
      <c r="M318" s="6">
        <f>I318*J318*(1-K318)</f>
        <v>465.48</v>
      </c>
      <c r="N318" s="6">
        <f>I318*L318</f>
        <v>230.54999999999998</v>
      </c>
      <c r="O318" s="6">
        <f>M318-N318</f>
        <v>234.93000000000004</v>
      </c>
      <c r="P318" s="8">
        <f>IFERROR(O318/M318,0)</f>
        <v>0.50470482083011092</v>
      </c>
      <c r="Q318" s="5">
        <f>YEAR(SalesDataTable[[#This Row],[Order Date]])</f>
        <v>2026</v>
      </c>
      <c r="R318" s="8" t="str">
        <f>"Q"&amp;ROUNDUP(MONTH(SalesDataTable[[#This Row],[Order Date]])/3,0)</f>
        <v>Q1</v>
      </c>
      <c r="S318" s="9">
        <f>MONTH(SalesDataTable[[#This Row],[Order Date]])</f>
        <v>3</v>
      </c>
      <c r="T318" s="8" t="str">
        <f>TEXT(SalesDataTable[[#This Row],[Order Date]],"mmm")</f>
        <v>Mar</v>
      </c>
    </row>
    <row r="319" spans="1:20" ht="15.75">
      <c r="A319" s="2" t="s">
        <v>370</v>
      </c>
      <c r="B319" s="3">
        <v>46088</v>
      </c>
      <c r="C319" s="4" t="s">
        <v>8</v>
      </c>
      <c r="D319" s="4" t="s">
        <v>86</v>
      </c>
      <c r="E319" s="4" t="s">
        <v>39</v>
      </c>
      <c r="F319" s="4" t="s">
        <v>16</v>
      </c>
      <c r="G319" s="4" t="s">
        <v>49</v>
      </c>
      <c r="H319" s="4" t="s">
        <v>50</v>
      </c>
      <c r="I319" s="9">
        <v>1</v>
      </c>
      <c r="J319" s="6">
        <v>39.96</v>
      </c>
      <c r="K319" s="7">
        <v>0</v>
      </c>
      <c r="L319" s="6">
        <v>14.5</v>
      </c>
      <c r="M319" s="6">
        <f>I319*J319*(1-K319)</f>
        <v>39.96</v>
      </c>
      <c r="N319" s="6">
        <f>I319*L319</f>
        <v>14.5</v>
      </c>
      <c r="O319" s="6">
        <f>M319-N319</f>
        <v>25.46</v>
      </c>
      <c r="P319" s="8">
        <f>IFERROR(O319/M319,0)</f>
        <v>0.63713713713713716</v>
      </c>
      <c r="Q319" s="5">
        <f>YEAR(SalesDataTable[[#This Row],[Order Date]])</f>
        <v>2026</v>
      </c>
      <c r="R319" s="8" t="str">
        <f>"Q"&amp;ROUNDUP(MONTH(SalesDataTable[[#This Row],[Order Date]])/3,0)</f>
        <v>Q1</v>
      </c>
      <c r="S319" s="9">
        <f>MONTH(SalesDataTable[[#This Row],[Order Date]])</f>
        <v>3</v>
      </c>
      <c r="T319" s="8" t="str">
        <f>TEXT(SalesDataTable[[#This Row],[Order Date]],"mmm")</f>
        <v>Mar</v>
      </c>
    </row>
    <row r="320" spans="1:20" ht="15.75">
      <c r="A320" s="2" t="s">
        <v>371</v>
      </c>
      <c r="B320" s="3">
        <v>46089</v>
      </c>
      <c r="C320" s="4" t="s">
        <v>8</v>
      </c>
      <c r="D320" s="4" t="s">
        <v>9</v>
      </c>
      <c r="E320" s="4" t="s">
        <v>3</v>
      </c>
      <c r="F320" s="4" t="s">
        <v>16</v>
      </c>
      <c r="G320" s="4" t="s">
        <v>11</v>
      </c>
      <c r="H320" s="4" t="s">
        <v>21</v>
      </c>
      <c r="I320" s="9">
        <v>1</v>
      </c>
      <c r="J320" s="6">
        <v>146.6</v>
      </c>
      <c r="K320" s="7">
        <v>0</v>
      </c>
      <c r="L320" s="6">
        <v>78.92</v>
      </c>
      <c r="M320" s="6">
        <f>I320*J320*(1-K320)</f>
        <v>146.6</v>
      </c>
      <c r="N320" s="6">
        <f>I320*L320</f>
        <v>78.92</v>
      </c>
      <c r="O320" s="6">
        <f>M320-N320</f>
        <v>67.679999999999993</v>
      </c>
      <c r="P320" s="8">
        <f>IFERROR(O320/M320,0)</f>
        <v>0.46166439290586625</v>
      </c>
      <c r="Q320" s="5">
        <f>YEAR(SalesDataTable[[#This Row],[Order Date]])</f>
        <v>2026</v>
      </c>
      <c r="R320" s="8" t="str">
        <f>"Q"&amp;ROUNDUP(MONTH(SalesDataTable[[#This Row],[Order Date]])/3,0)</f>
        <v>Q1</v>
      </c>
      <c r="S320" s="9">
        <f>MONTH(SalesDataTable[[#This Row],[Order Date]])</f>
        <v>3</v>
      </c>
      <c r="T320" s="8" t="str">
        <f>TEXT(SalesDataTable[[#This Row],[Order Date]],"mmm")</f>
        <v>Mar</v>
      </c>
    </row>
    <row r="321" spans="1:20" ht="15.75">
      <c r="A321" s="2" t="s">
        <v>372</v>
      </c>
      <c r="B321" s="3">
        <v>46089</v>
      </c>
      <c r="C321" s="4" t="s">
        <v>8</v>
      </c>
      <c r="D321" s="4" t="s">
        <v>86</v>
      </c>
      <c r="E321" s="4" t="s">
        <v>25</v>
      </c>
      <c r="F321" s="4" t="s">
        <v>4</v>
      </c>
      <c r="G321" s="4" t="s">
        <v>11</v>
      </c>
      <c r="H321" s="4" t="s">
        <v>12</v>
      </c>
      <c r="I321" s="9">
        <v>1</v>
      </c>
      <c r="J321" s="6">
        <v>94.38</v>
      </c>
      <c r="K321" s="7">
        <v>0</v>
      </c>
      <c r="L321" s="6">
        <v>44.78</v>
      </c>
      <c r="M321" s="6">
        <f>I321*J321*(1-K321)</f>
        <v>94.38</v>
      </c>
      <c r="N321" s="6">
        <f>I321*L321</f>
        <v>44.78</v>
      </c>
      <c r="O321" s="6">
        <f>M321-N321</f>
        <v>49.599999999999994</v>
      </c>
      <c r="P321" s="8">
        <f>IFERROR(O321/M321,0)</f>
        <v>0.52553507098961638</v>
      </c>
      <c r="Q321" s="5">
        <f>YEAR(SalesDataTable[[#This Row],[Order Date]])</f>
        <v>2026</v>
      </c>
      <c r="R321" s="8" t="str">
        <f>"Q"&amp;ROUNDUP(MONTH(SalesDataTable[[#This Row],[Order Date]])/3,0)</f>
        <v>Q1</v>
      </c>
      <c r="S321" s="9">
        <f>MONTH(SalesDataTable[[#This Row],[Order Date]])</f>
        <v>3</v>
      </c>
      <c r="T321" s="8" t="str">
        <f>TEXT(SalesDataTable[[#This Row],[Order Date]],"mmm")</f>
        <v>Mar</v>
      </c>
    </row>
    <row r="322" spans="1:20" ht="15.75">
      <c r="A322" s="2" t="s">
        <v>373</v>
      </c>
      <c r="B322" s="3">
        <v>46089</v>
      </c>
      <c r="C322" s="4" t="s">
        <v>8</v>
      </c>
      <c r="D322" s="4" t="s">
        <v>69</v>
      </c>
      <c r="E322" s="4" t="s">
        <v>25</v>
      </c>
      <c r="F322" s="4" t="s">
        <v>4</v>
      </c>
      <c r="G322" s="4" t="s">
        <v>49</v>
      </c>
      <c r="H322" s="4" t="s">
        <v>55</v>
      </c>
      <c r="I322" s="9">
        <v>1</v>
      </c>
      <c r="J322" s="6">
        <v>121.77</v>
      </c>
      <c r="K322" s="7">
        <v>0</v>
      </c>
      <c r="L322" s="6">
        <v>67.52</v>
      </c>
      <c r="M322" s="6">
        <f>I322*J322*(1-K322)</f>
        <v>121.77</v>
      </c>
      <c r="N322" s="6">
        <f>I322*L322</f>
        <v>67.52</v>
      </c>
      <c r="O322" s="6">
        <f>M322-N322</f>
        <v>54.25</v>
      </c>
      <c r="P322" s="8">
        <f>IFERROR(O322/M322,0)</f>
        <v>0.44551203087788455</v>
      </c>
      <c r="Q322" s="5">
        <f>YEAR(SalesDataTable[[#This Row],[Order Date]])</f>
        <v>2026</v>
      </c>
      <c r="R322" s="8" t="str">
        <f>"Q"&amp;ROUNDUP(MONTH(SalesDataTable[[#This Row],[Order Date]])/3,0)</f>
        <v>Q1</v>
      </c>
      <c r="S322" s="9">
        <f>MONTH(SalesDataTable[[#This Row],[Order Date]])</f>
        <v>3</v>
      </c>
      <c r="T322" s="8" t="str">
        <f>TEXT(SalesDataTable[[#This Row],[Order Date]],"mmm")</f>
        <v>Mar</v>
      </c>
    </row>
    <row r="323" spans="1:20" ht="15.75">
      <c r="A323" s="2" t="s">
        <v>374</v>
      </c>
      <c r="B323" s="3">
        <v>46089</v>
      </c>
      <c r="C323" s="4" t="s">
        <v>27</v>
      </c>
      <c r="D323" s="4" t="s">
        <v>48</v>
      </c>
      <c r="E323" s="4" t="s">
        <v>39</v>
      </c>
      <c r="F323" s="4" t="s">
        <v>4</v>
      </c>
      <c r="G323" s="4" t="s">
        <v>31</v>
      </c>
      <c r="H323" s="4" t="s">
        <v>90</v>
      </c>
      <c r="I323" s="9">
        <v>5</v>
      </c>
      <c r="J323" s="6">
        <v>123.29</v>
      </c>
      <c r="K323" s="7">
        <v>0</v>
      </c>
      <c r="L323" s="6">
        <v>61.34</v>
      </c>
      <c r="M323" s="6">
        <f>I323*J323*(1-K323)</f>
        <v>616.45000000000005</v>
      </c>
      <c r="N323" s="6">
        <f>I323*L323</f>
        <v>306.70000000000005</v>
      </c>
      <c r="O323" s="6">
        <f>M323-N323</f>
        <v>309.75</v>
      </c>
      <c r="P323" s="8">
        <f>IFERROR(O323/M323,0)</f>
        <v>0.50247384216075919</v>
      </c>
      <c r="Q323" s="5">
        <f>YEAR(SalesDataTable[[#This Row],[Order Date]])</f>
        <v>2026</v>
      </c>
      <c r="R323" s="8" t="str">
        <f>"Q"&amp;ROUNDUP(MONTH(SalesDataTable[[#This Row],[Order Date]])/3,0)</f>
        <v>Q1</v>
      </c>
      <c r="S323" s="9">
        <f>MONTH(SalesDataTable[[#This Row],[Order Date]])</f>
        <v>3</v>
      </c>
      <c r="T323" s="8" t="str">
        <f>TEXT(SalesDataTable[[#This Row],[Order Date]],"mmm")</f>
        <v>Mar</v>
      </c>
    </row>
    <row r="324" spans="1:20" ht="15.75">
      <c r="A324" s="2" t="s">
        <v>375</v>
      </c>
      <c r="B324" s="3">
        <v>46090</v>
      </c>
      <c r="C324" s="4" t="s">
        <v>8</v>
      </c>
      <c r="D324" s="4" t="s">
        <v>69</v>
      </c>
      <c r="E324" s="4" t="s">
        <v>3</v>
      </c>
      <c r="F324" s="4" t="s">
        <v>16</v>
      </c>
      <c r="G324" s="4" t="s">
        <v>49</v>
      </c>
      <c r="H324" s="4" t="s">
        <v>50</v>
      </c>
      <c r="I324" s="9">
        <v>1</v>
      </c>
      <c r="J324" s="6">
        <v>41.15</v>
      </c>
      <c r="K324" s="7">
        <v>0.05</v>
      </c>
      <c r="L324" s="6">
        <v>14.4</v>
      </c>
      <c r="M324" s="6">
        <f>I324*J324*(1-K324)</f>
        <v>39.092499999999994</v>
      </c>
      <c r="N324" s="6">
        <f>I324*L324</f>
        <v>14.4</v>
      </c>
      <c r="O324" s="6">
        <f>M324-N324</f>
        <v>24.692499999999995</v>
      </c>
      <c r="P324" s="8">
        <f>IFERROR(O324/M324,0)</f>
        <v>0.63164289825414077</v>
      </c>
      <c r="Q324" s="5">
        <f>YEAR(SalesDataTable[[#This Row],[Order Date]])</f>
        <v>2026</v>
      </c>
      <c r="R324" s="8" t="str">
        <f>"Q"&amp;ROUNDUP(MONTH(SalesDataTable[[#This Row],[Order Date]])/3,0)</f>
        <v>Q1</v>
      </c>
      <c r="S324" s="9">
        <f>MONTH(SalesDataTable[[#This Row],[Order Date]])</f>
        <v>3</v>
      </c>
      <c r="T324" s="8" t="str">
        <f>TEXT(SalesDataTable[[#This Row],[Order Date]],"mmm")</f>
        <v>Mar</v>
      </c>
    </row>
    <row r="325" spans="1:20" ht="15.75">
      <c r="A325" s="2" t="s">
        <v>376</v>
      </c>
      <c r="B325" s="3">
        <v>46090</v>
      </c>
      <c r="C325" s="4" t="s">
        <v>27</v>
      </c>
      <c r="D325" s="4" t="s">
        <v>28</v>
      </c>
      <c r="E325" s="4" t="s">
        <v>39</v>
      </c>
      <c r="F325" s="4" t="s">
        <v>16</v>
      </c>
      <c r="G325" s="4" t="s">
        <v>17</v>
      </c>
      <c r="H325" s="4" t="s">
        <v>18</v>
      </c>
      <c r="I325" s="9">
        <v>4</v>
      </c>
      <c r="J325" s="6">
        <v>35.42</v>
      </c>
      <c r="K325" s="7">
        <v>0</v>
      </c>
      <c r="L325" s="6">
        <v>13.31</v>
      </c>
      <c r="M325" s="6">
        <f>I325*J325*(1-K325)</f>
        <v>141.68</v>
      </c>
      <c r="N325" s="6">
        <f>I325*L325</f>
        <v>53.24</v>
      </c>
      <c r="O325" s="6">
        <f>M325-N325</f>
        <v>88.44</v>
      </c>
      <c r="P325" s="8">
        <f>IFERROR(O325/M325,0)</f>
        <v>0.62422360248447195</v>
      </c>
      <c r="Q325" s="5">
        <f>YEAR(SalesDataTable[[#This Row],[Order Date]])</f>
        <v>2026</v>
      </c>
      <c r="R325" s="8" t="str">
        <f>"Q"&amp;ROUNDUP(MONTH(SalesDataTable[[#This Row],[Order Date]])/3,0)</f>
        <v>Q1</v>
      </c>
      <c r="S325" s="9">
        <f>MONTH(SalesDataTable[[#This Row],[Order Date]])</f>
        <v>3</v>
      </c>
      <c r="T325" s="8" t="str">
        <f>TEXT(SalesDataTable[[#This Row],[Order Date]],"mmm")</f>
        <v>Mar</v>
      </c>
    </row>
    <row r="326" spans="1:20" ht="15.75">
      <c r="A326" s="2" t="s">
        <v>377</v>
      </c>
      <c r="B326" s="3">
        <v>46090</v>
      </c>
      <c r="C326" s="4" t="s">
        <v>8</v>
      </c>
      <c r="D326" s="4" t="s">
        <v>69</v>
      </c>
      <c r="E326" s="4" t="s">
        <v>3</v>
      </c>
      <c r="F326" s="4" t="s">
        <v>20</v>
      </c>
      <c r="G326" s="4" t="s">
        <v>5</v>
      </c>
      <c r="H326" s="4" t="s">
        <v>43</v>
      </c>
      <c r="I326" s="9">
        <v>1</v>
      </c>
      <c r="J326" s="6">
        <v>103.74</v>
      </c>
      <c r="K326" s="7">
        <v>0.1</v>
      </c>
      <c r="L326" s="6">
        <v>51.32</v>
      </c>
      <c r="M326" s="6">
        <f>I326*J326*(1-K326)</f>
        <v>93.366</v>
      </c>
      <c r="N326" s="6">
        <f>I326*L326</f>
        <v>51.32</v>
      </c>
      <c r="O326" s="6">
        <f>M326-N326</f>
        <v>42.045999999999999</v>
      </c>
      <c r="P326" s="8">
        <f>IFERROR(O326/M326,0)</f>
        <v>0.45033523980892404</v>
      </c>
      <c r="Q326" s="5">
        <f>YEAR(SalesDataTable[[#This Row],[Order Date]])</f>
        <v>2026</v>
      </c>
      <c r="R326" s="8" t="str">
        <f>"Q"&amp;ROUNDUP(MONTH(SalesDataTable[[#This Row],[Order Date]])/3,0)</f>
        <v>Q1</v>
      </c>
      <c r="S326" s="9">
        <f>MONTH(SalesDataTable[[#This Row],[Order Date]])</f>
        <v>3</v>
      </c>
      <c r="T326" s="8" t="str">
        <f>TEXT(SalesDataTable[[#This Row],[Order Date]],"mmm")</f>
        <v>Mar</v>
      </c>
    </row>
    <row r="327" spans="1:20" ht="15.75">
      <c r="A327" s="2" t="s">
        <v>378</v>
      </c>
      <c r="B327" s="3">
        <v>46090</v>
      </c>
      <c r="C327" s="4" t="s">
        <v>14</v>
      </c>
      <c r="D327" s="4" t="s">
        <v>126</v>
      </c>
      <c r="E327" s="4" t="s">
        <v>39</v>
      </c>
      <c r="F327" s="4" t="s">
        <v>20</v>
      </c>
      <c r="G327" s="4" t="s">
        <v>17</v>
      </c>
      <c r="H327" s="4" t="s">
        <v>83</v>
      </c>
      <c r="I327" s="9">
        <v>2</v>
      </c>
      <c r="J327" s="6">
        <v>165.49</v>
      </c>
      <c r="K327" s="7">
        <v>0.05</v>
      </c>
      <c r="L327" s="6">
        <v>89.82</v>
      </c>
      <c r="M327" s="6">
        <f>I327*J327*(1-K327)</f>
        <v>314.43099999999998</v>
      </c>
      <c r="N327" s="6">
        <f>I327*L327</f>
        <v>179.64</v>
      </c>
      <c r="O327" s="6">
        <f>M327-N327</f>
        <v>134.791</v>
      </c>
      <c r="P327" s="8">
        <f>IFERROR(O327/M327,0)</f>
        <v>0.4286822864157796</v>
      </c>
      <c r="Q327" s="5">
        <f>YEAR(SalesDataTable[[#This Row],[Order Date]])</f>
        <v>2026</v>
      </c>
      <c r="R327" s="8" t="str">
        <f>"Q"&amp;ROUNDUP(MONTH(SalesDataTable[[#This Row],[Order Date]])/3,0)</f>
        <v>Q1</v>
      </c>
      <c r="S327" s="9">
        <f>MONTH(SalesDataTable[[#This Row],[Order Date]])</f>
        <v>3</v>
      </c>
      <c r="T327" s="8" t="str">
        <f>TEXT(SalesDataTable[[#This Row],[Order Date]],"mmm")</f>
        <v>Mar</v>
      </c>
    </row>
    <row r="328" spans="1:20" ht="15.75">
      <c r="A328" s="2" t="s">
        <v>379</v>
      </c>
      <c r="B328" s="3">
        <v>46090</v>
      </c>
      <c r="C328" s="4" t="s">
        <v>8</v>
      </c>
      <c r="D328" s="4" t="s">
        <v>38</v>
      </c>
      <c r="E328" s="4" t="s">
        <v>39</v>
      </c>
      <c r="F328" s="4" t="s">
        <v>16</v>
      </c>
      <c r="G328" s="4" t="s">
        <v>11</v>
      </c>
      <c r="H328" s="4" t="s">
        <v>79</v>
      </c>
      <c r="I328" s="9">
        <v>1</v>
      </c>
      <c r="J328" s="6">
        <v>72.87</v>
      </c>
      <c r="K328" s="7">
        <v>0.05</v>
      </c>
      <c r="L328" s="6">
        <v>32</v>
      </c>
      <c r="M328" s="6">
        <f>I328*J328*(1-K328)</f>
        <v>69.226500000000001</v>
      </c>
      <c r="N328" s="6">
        <f>I328*L328</f>
        <v>32</v>
      </c>
      <c r="O328" s="6">
        <f>M328-N328</f>
        <v>37.226500000000001</v>
      </c>
      <c r="P328" s="8">
        <f>IFERROR(O328/M328,0)</f>
        <v>0.53774927231623726</v>
      </c>
      <c r="Q328" s="5">
        <f>YEAR(SalesDataTable[[#This Row],[Order Date]])</f>
        <v>2026</v>
      </c>
      <c r="R328" s="8" t="str">
        <f>"Q"&amp;ROUNDUP(MONTH(SalesDataTable[[#This Row],[Order Date]])/3,0)</f>
        <v>Q1</v>
      </c>
      <c r="S328" s="9">
        <f>MONTH(SalesDataTable[[#This Row],[Order Date]])</f>
        <v>3</v>
      </c>
      <c r="T328" s="8" t="str">
        <f>TEXT(SalesDataTable[[#This Row],[Order Date]],"mmm")</f>
        <v>Mar</v>
      </c>
    </row>
    <row r="329" spans="1:20" ht="15.75">
      <c r="A329" s="2" t="s">
        <v>380</v>
      </c>
      <c r="B329" s="3">
        <v>46090</v>
      </c>
      <c r="C329" s="4" t="s">
        <v>27</v>
      </c>
      <c r="D329" s="4" t="s">
        <v>82</v>
      </c>
      <c r="E329" s="4" t="s">
        <v>25</v>
      </c>
      <c r="F329" s="4" t="s">
        <v>4</v>
      </c>
      <c r="G329" s="4" t="s">
        <v>17</v>
      </c>
      <c r="H329" s="4" t="s">
        <v>83</v>
      </c>
      <c r="I329" s="9">
        <v>1</v>
      </c>
      <c r="J329" s="6">
        <v>161.04</v>
      </c>
      <c r="K329" s="7">
        <v>0</v>
      </c>
      <c r="L329" s="6">
        <v>85.83</v>
      </c>
      <c r="M329" s="6">
        <f>I329*J329*(1-K329)</f>
        <v>161.04</v>
      </c>
      <c r="N329" s="6">
        <f>I329*L329</f>
        <v>85.83</v>
      </c>
      <c r="O329" s="6">
        <f>M329-N329</f>
        <v>75.209999999999994</v>
      </c>
      <c r="P329" s="8">
        <f>IFERROR(O329/M329,0)</f>
        <v>0.46702682563338299</v>
      </c>
      <c r="Q329" s="5">
        <f>YEAR(SalesDataTable[[#This Row],[Order Date]])</f>
        <v>2026</v>
      </c>
      <c r="R329" s="8" t="str">
        <f>"Q"&amp;ROUNDUP(MONTH(SalesDataTable[[#This Row],[Order Date]])/3,0)</f>
        <v>Q1</v>
      </c>
      <c r="S329" s="9">
        <f>MONTH(SalesDataTable[[#This Row],[Order Date]])</f>
        <v>3</v>
      </c>
      <c r="T329" s="8" t="str">
        <f>TEXT(SalesDataTable[[#This Row],[Order Date]],"mmm")</f>
        <v>Mar</v>
      </c>
    </row>
    <row r="330" spans="1:20" ht="15.75">
      <c r="A330" s="2" t="s">
        <v>381</v>
      </c>
      <c r="B330" s="3">
        <v>46091</v>
      </c>
      <c r="C330" s="4" t="s">
        <v>1</v>
      </c>
      <c r="D330" s="4" t="s">
        <v>2</v>
      </c>
      <c r="E330" s="4" t="s">
        <v>3</v>
      </c>
      <c r="F330" s="4" t="s">
        <v>16</v>
      </c>
      <c r="G330" s="4" t="s">
        <v>17</v>
      </c>
      <c r="H330" s="4" t="s">
        <v>71</v>
      </c>
      <c r="I330" s="9">
        <v>3</v>
      </c>
      <c r="J330" s="6">
        <v>130.6</v>
      </c>
      <c r="K330" s="7">
        <v>0.05</v>
      </c>
      <c r="L330" s="6">
        <v>65.62</v>
      </c>
      <c r="M330" s="6">
        <f>I330*J330*(1-K330)</f>
        <v>372.20999999999992</v>
      </c>
      <c r="N330" s="6">
        <f>I330*L330</f>
        <v>196.86</v>
      </c>
      <c r="O330" s="6">
        <f>M330-N330</f>
        <v>175.34999999999991</v>
      </c>
      <c r="P330" s="8">
        <f>IFERROR(O330/M330,0)</f>
        <v>0.47110502135891014</v>
      </c>
      <c r="Q330" s="5">
        <f>YEAR(SalesDataTable[[#This Row],[Order Date]])</f>
        <v>2026</v>
      </c>
      <c r="R330" s="8" t="str">
        <f>"Q"&amp;ROUNDUP(MONTH(SalesDataTable[[#This Row],[Order Date]])/3,0)</f>
        <v>Q1</v>
      </c>
      <c r="S330" s="9">
        <f>MONTH(SalesDataTable[[#This Row],[Order Date]])</f>
        <v>3</v>
      </c>
      <c r="T330" s="8" t="str">
        <f>TEXT(SalesDataTable[[#This Row],[Order Date]],"mmm")</f>
        <v>Mar</v>
      </c>
    </row>
    <row r="331" spans="1:20" ht="15.75">
      <c r="A331" s="2" t="s">
        <v>382</v>
      </c>
      <c r="B331" s="3">
        <v>46091</v>
      </c>
      <c r="C331" s="4" t="s">
        <v>14</v>
      </c>
      <c r="D331" s="4" t="s">
        <v>61</v>
      </c>
      <c r="E331" s="4" t="s">
        <v>39</v>
      </c>
      <c r="F331" s="4" t="s">
        <v>4</v>
      </c>
      <c r="G331" s="4" t="s">
        <v>5</v>
      </c>
      <c r="H331" s="4" t="s">
        <v>6</v>
      </c>
      <c r="I331" s="9">
        <v>2</v>
      </c>
      <c r="J331" s="6">
        <v>81.290000000000006</v>
      </c>
      <c r="K331" s="7">
        <v>0</v>
      </c>
      <c r="L331" s="6">
        <v>43.9</v>
      </c>
      <c r="M331" s="6">
        <f>I331*J331*(1-K331)</f>
        <v>162.58000000000001</v>
      </c>
      <c r="N331" s="6">
        <f>I331*L331</f>
        <v>87.8</v>
      </c>
      <c r="O331" s="6">
        <f>M331-N331</f>
        <v>74.780000000000015</v>
      </c>
      <c r="P331" s="8">
        <f>IFERROR(O331/M331,0)</f>
        <v>0.45995817443720022</v>
      </c>
      <c r="Q331" s="5">
        <f>YEAR(SalesDataTable[[#This Row],[Order Date]])</f>
        <v>2026</v>
      </c>
      <c r="R331" s="8" t="str">
        <f>"Q"&amp;ROUNDUP(MONTH(SalesDataTable[[#This Row],[Order Date]])/3,0)</f>
        <v>Q1</v>
      </c>
      <c r="S331" s="9">
        <f>MONTH(SalesDataTable[[#This Row],[Order Date]])</f>
        <v>3</v>
      </c>
      <c r="T331" s="8" t="str">
        <f>TEXT(SalesDataTable[[#This Row],[Order Date]],"mmm")</f>
        <v>Mar</v>
      </c>
    </row>
    <row r="332" spans="1:20" ht="15.75">
      <c r="A332" s="2" t="s">
        <v>383</v>
      </c>
      <c r="B332" s="3">
        <v>46091</v>
      </c>
      <c r="C332" s="4" t="s">
        <v>8</v>
      </c>
      <c r="D332" s="4" t="s">
        <v>69</v>
      </c>
      <c r="E332" s="4" t="s">
        <v>39</v>
      </c>
      <c r="F332" s="4" t="s">
        <v>16</v>
      </c>
      <c r="G332" s="4" t="s">
        <v>5</v>
      </c>
      <c r="H332" s="4" t="s">
        <v>43</v>
      </c>
      <c r="I332" s="9">
        <v>2</v>
      </c>
      <c r="J332" s="6">
        <v>103.33</v>
      </c>
      <c r="K332" s="7">
        <v>0.05</v>
      </c>
      <c r="L332" s="6">
        <v>51.58</v>
      </c>
      <c r="M332" s="6">
        <f>I332*J332*(1-K332)</f>
        <v>196.327</v>
      </c>
      <c r="N332" s="6">
        <f>I332*L332</f>
        <v>103.16</v>
      </c>
      <c r="O332" s="6">
        <f>M332-N332</f>
        <v>93.167000000000002</v>
      </c>
      <c r="P332" s="8">
        <f>IFERROR(O332/M332,0)</f>
        <v>0.47455011282197557</v>
      </c>
      <c r="Q332" s="5">
        <f>YEAR(SalesDataTable[[#This Row],[Order Date]])</f>
        <v>2026</v>
      </c>
      <c r="R332" s="8" t="str">
        <f>"Q"&amp;ROUNDUP(MONTH(SalesDataTable[[#This Row],[Order Date]])/3,0)</f>
        <v>Q1</v>
      </c>
      <c r="S332" s="9">
        <f>MONTH(SalesDataTable[[#This Row],[Order Date]])</f>
        <v>3</v>
      </c>
      <c r="T332" s="8" t="str">
        <f>TEXT(SalesDataTable[[#This Row],[Order Date]],"mmm")</f>
        <v>Mar</v>
      </c>
    </row>
    <row r="333" spans="1:20" ht="15.75">
      <c r="A333" s="2" t="s">
        <v>384</v>
      </c>
      <c r="B333" s="3">
        <v>46091</v>
      </c>
      <c r="C333" s="4" t="s">
        <v>27</v>
      </c>
      <c r="D333" s="4" t="s">
        <v>45</v>
      </c>
      <c r="E333" s="4" t="s">
        <v>25</v>
      </c>
      <c r="F333" s="4" t="s">
        <v>20</v>
      </c>
      <c r="G333" s="4" t="s">
        <v>49</v>
      </c>
      <c r="H333" s="4" t="s">
        <v>74</v>
      </c>
      <c r="I333" s="9">
        <v>2</v>
      </c>
      <c r="J333" s="6">
        <v>51.14</v>
      </c>
      <c r="K333" s="7">
        <v>0</v>
      </c>
      <c r="L333" s="6">
        <v>21.58</v>
      </c>
      <c r="M333" s="6">
        <f>I333*J333*(1-K333)</f>
        <v>102.28</v>
      </c>
      <c r="N333" s="6">
        <f>I333*L333</f>
        <v>43.16</v>
      </c>
      <c r="O333" s="6">
        <f>M333-N333</f>
        <v>59.120000000000005</v>
      </c>
      <c r="P333" s="8">
        <f>IFERROR(O333/M333,0)</f>
        <v>0.57802111849824012</v>
      </c>
      <c r="Q333" s="5">
        <f>YEAR(SalesDataTable[[#This Row],[Order Date]])</f>
        <v>2026</v>
      </c>
      <c r="R333" s="8" t="str">
        <f>"Q"&amp;ROUNDUP(MONTH(SalesDataTable[[#This Row],[Order Date]])/3,0)</f>
        <v>Q1</v>
      </c>
      <c r="S333" s="9">
        <f>MONTH(SalesDataTable[[#This Row],[Order Date]])</f>
        <v>3</v>
      </c>
      <c r="T333" s="8" t="str">
        <f>TEXT(SalesDataTable[[#This Row],[Order Date]],"mmm")</f>
        <v>Mar</v>
      </c>
    </row>
    <row r="334" spans="1:20" ht="15.75">
      <c r="A334" s="2" t="s">
        <v>385</v>
      </c>
      <c r="B334" s="3">
        <v>46091</v>
      </c>
      <c r="C334" s="4" t="s">
        <v>8</v>
      </c>
      <c r="D334" s="4" t="s">
        <v>69</v>
      </c>
      <c r="E334" s="4" t="s">
        <v>39</v>
      </c>
      <c r="F334" s="4" t="s">
        <v>4</v>
      </c>
      <c r="G334" s="4" t="s">
        <v>5</v>
      </c>
      <c r="H334" s="4" t="s">
        <v>29</v>
      </c>
      <c r="I334" s="9">
        <v>2</v>
      </c>
      <c r="J334" s="6">
        <v>49.7</v>
      </c>
      <c r="K334" s="7">
        <v>0</v>
      </c>
      <c r="L334" s="6">
        <v>23.14</v>
      </c>
      <c r="M334" s="6">
        <f>I334*J334*(1-K334)</f>
        <v>99.4</v>
      </c>
      <c r="N334" s="6">
        <f>I334*L334</f>
        <v>46.28</v>
      </c>
      <c r="O334" s="6">
        <f>M334-N334</f>
        <v>53.120000000000005</v>
      </c>
      <c r="P334" s="8">
        <f>IFERROR(O334/M334,0)</f>
        <v>0.53440643863179071</v>
      </c>
      <c r="Q334" s="5">
        <f>YEAR(SalesDataTable[[#This Row],[Order Date]])</f>
        <v>2026</v>
      </c>
      <c r="R334" s="8" t="str">
        <f>"Q"&amp;ROUNDUP(MONTH(SalesDataTable[[#This Row],[Order Date]])/3,0)</f>
        <v>Q1</v>
      </c>
      <c r="S334" s="9">
        <f>MONTH(SalesDataTable[[#This Row],[Order Date]])</f>
        <v>3</v>
      </c>
      <c r="T334" s="8" t="str">
        <f>TEXT(SalesDataTable[[#This Row],[Order Date]],"mmm")</f>
        <v>Mar</v>
      </c>
    </row>
    <row r="335" spans="1:20" ht="15.75">
      <c r="A335" s="2" t="s">
        <v>386</v>
      </c>
      <c r="B335" s="3">
        <v>46091</v>
      </c>
      <c r="C335" s="4" t="s">
        <v>27</v>
      </c>
      <c r="D335" s="4" t="s">
        <v>28</v>
      </c>
      <c r="E335" s="4" t="s">
        <v>3</v>
      </c>
      <c r="F335" s="4" t="s">
        <v>4</v>
      </c>
      <c r="G335" s="4" t="s">
        <v>5</v>
      </c>
      <c r="H335" s="4" t="s">
        <v>35</v>
      </c>
      <c r="I335" s="9">
        <v>1</v>
      </c>
      <c r="J335" s="6">
        <v>39.659999999999997</v>
      </c>
      <c r="K335" s="7">
        <v>0.05</v>
      </c>
      <c r="L335" s="6">
        <v>16.93</v>
      </c>
      <c r="M335" s="6">
        <f>I335*J335*(1-K335)</f>
        <v>37.676999999999992</v>
      </c>
      <c r="N335" s="6">
        <f>I335*L335</f>
        <v>16.93</v>
      </c>
      <c r="O335" s="6">
        <f>M335-N335</f>
        <v>20.746999999999993</v>
      </c>
      <c r="P335" s="8">
        <f>IFERROR(O335/M335,0)</f>
        <v>0.5506542452955383</v>
      </c>
      <c r="Q335" s="5">
        <f>YEAR(SalesDataTable[[#This Row],[Order Date]])</f>
        <v>2026</v>
      </c>
      <c r="R335" s="8" t="str">
        <f>"Q"&amp;ROUNDUP(MONTH(SalesDataTable[[#This Row],[Order Date]])/3,0)</f>
        <v>Q1</v>
      </c>
      <c r="S335" s="9">
        <f>MONTH(SalesDataTable[[#This Row],[Order Date]])</f>
        <v>3</v>
      </c>
      <c r="T335" s="8" t="str">
        <f>TEXT(SalesDataTable[[#This Row],[Order Date]],"mmm")</f>
        <v>Mar</v>
      </c>
    </row>
    <row r="336" spans="1:20" ht="15.75">
      <c r="A336" s="2" t="s">
        <v>387</v>
      </c>
      <c r="B336" s="3">
        <v>46092</v>
      </c>
      <c r="C336" s="4" t="s">
        <v>8</v>
      </c>
      <c r="D336" s="4" t="s">
        <v>69</v>
      </c>
      <c r="E336" s="4" t="s">
        <v>10</v>
      </c>
      <c r="F336" s="4" t="s">
        <v>20</v>
      </c>
      <c r="G336" s="4" t="s">
        <v>49</v>
      </c>
      <c r="H336" s="4" t="s">
        <v>74</v>
      </c>
      <c r="I336" s="9">
        <v>4</v>
      </c>
      <c r="J336" s="6">
        <v>50.65</v>
      </c>
      <c r="K336" s="7">
        <v>0.15</v>
      </c>
      <c r="L336" s="6">
        <v>22</v>
      </c>
      <c r="M336" s="6">
        <f>I336*J336*(1-K336)</f>
        <v>172.20999999999998</v>
      </c>
      <c r="N336" s="6">
        <f>I336*L336</f>
        <v>88</v>
      </c>
      <c r="O336" s="6">
        <f>M336-N336</f>
        <v>84.20999999999998</v>
      </c>
      <c r="P336" s="8">
        <f>IFERROR(O336/M336,0)</f>
        <v>0.48899599326403803</v>
      </c>
      <c r="Q336" s="5">
        <f>YEAR(SalesDataTable[[#This Row],[Order Date]])</f>
        <v>2026</v>
      </c>
      <c r="R336" s="8" t="str">
        <f>"Q"&amp;ROUNDUP(MONTH(SalesDataTable[[#This Row],[Order Date]])/3,0)</f>
        <v>Q1</v>
      </c>
      <c r="S336" s="9">
        <f>MONTH(SalesDataTable[[#This Row],[Order Date]])</f>
        <v>3</v>
      </c>
      <c r="T336" s="8" t="str">
        <f>TEXT(SalesDataTable[[#This Row],[Order Date]],"mmm")</f>
        <v>Mar</v>
      </c>
    </row>
    <row r="337" spans="1:20" ht="15.75">
      <c r="A337" s="2" t="s">
        <v>388</v>
      </c>
      <c r="B337" s="3">
        <v>46092</v>
      </c>
      <c r="C337" s="4" t="s">
        <v>14</v>
      </c>
      <c r="D337" s="4" t="s">
        <v>15</v>
      </c>
      <c r="E337" s="4" t="s">
        <v>39</v>
      </c>
      <c r="F337" s="4" t="s">
        <v>4</v>
      </c>
      <c r="G337" s="4" t="s">
        <v>49</v>
      </c>
      <c r="H337" s="4" t="s">
        <v>74</v>
      </c>
      <c r="I337" s="9">
        <v>2</v>
      </c>
      <c r="J337" s="6">
        <v>50.72</v>
      </c>
      <c r="K337" s="7">
        <v>0</v>
      </c>
      <c r="L337" s="6">
        <v>21.88</v>
      </c>
      <c r="M337" s="6">
        <f>I337*J337*(1-K337)</f>
        <v>101.44</v>
      </c>
      <c r="N337" s="6">
        <f>I337*L337</f>
        <v>43.76</v>
      </c>
      <c r="O337" s="6">
        <f>M337-N337</f>
        <v>57.68</v>
      </c>
      <c r="P337" s="8">
        <f>IFERROR(O337/M337,0)</f>
        <v>0.56861198738170349</v>
      </c>
      <c r="Q337" s="5">
        <f>YEAR(SalesDataTable[[#This Row],[Order Date]])</f>
        <v>2026</v>
      </c>
      <c r="R337" s="8" t="str">
        <f>"Q"&amp;ROUNDUP(MONTH(SalesDataTable[[#This Row],[Order Date]])/3,0)</f>
        <v>Q1</v>
      </c>
      <c r="S337" s="9">
        <f>MONTH(SalesDataTable[[#This Row],[Order Date]])</f>
        <v>3</v>
      </c>
      <c r="T337" s="8" t="str">
        <f>TEXT(SalesDataTable[[#This Row],[Order Date]],"mmm")</f>
        <v>Mar</v>
      </c>
    </row>
    <row r="338" spans="1:20" ht="15.75">
      <c r="A338" s="2" t="s">
        <v>389</v>
      </c>
      <c r="B338" s="3">
        <v>46092</v>
      </c>
      <c r="C338" s="4" t="s">
        <v>8</v>
      </c>
      <c r="D338" s="4" t="s">
        <v>69</v>
      </c>
      <c r="E338" s="4" t="s">
        <v>25</v>
      </c>
      <c r="F338" s="4" t="s">
        <v>16</v>
      </c>
      <c r="G338" s="4" t="s">
        <v>17</v>
      </c>
      <c r="H338" s="4" t="s">
        <v>18</v>
      </c>
      <c r="I338" s="9">
        <v>2</v>
      </c>
      <c r="J338" s="6">
        <v>36.08</v>
      </c>
      <c r="K338" s="7">
        <v>0.05</v>
      </c>
      <c r="L338" s="6">
        <v>13.19</v>
      </c>
      <c r="M338" s="6">
        <f>I338*J338*(1-K338)</f>
        <v>68.551999999999992</v>
      </c>
      <c r="N338" s="6">
        <f>I338*L338</f>
        <v>26.38</v>
      </c>
      <c r="O338" s="6">
        <f>M338-N338</f>
        <v>42.171999999999997</v>
      </c>
      <c r="P338" s="8">
        <f>IFERROR(O338/M338,0)</f>
        <v>0.61518263507993931</v>
      </c>
      <c r="Q338" s="5">
        <f>YEAR(SalesDataTable[[#This Row],[Order Date]])</f>
        <v>2026</v>
      </c>
      <c r="R338" s="8" t="str">
        <f>"Q"&amp;ROUNDUP(MONTH(SalesDataTable[[#This Row],[Order Date]])/3,0)</f>
        <v>Q1</v>
      </c>
      <c r="S338" s="9">
        <f>MONTH(SalesDataTable[[#This Row],[Order Date]])</f>
        <v>3</v>
      </c>
      <c r="T338" s="8" t="str">
        <f>TEXT(SalesDataTable[[#This Row],[Order Date]],"mmm")</f>
        <v>Mar</v>
      </c>
    </row>
    <row r="339" spans="1:20" ht="15.75">
      <c r="A339" s="2" t="s">
        <v>390</v>
      </c>
      <c r="B339" s="3">
        <v>46092</v>
      </c>
      <c r="C339" s="4" t="s">
        <v>27</v>
      </c>
      <c r="D339" s="4" t="s">
        <v>48</v>
      </c>
      <c r="E339" s="4" t="s">
        <v>3</v>
      </c>
      <c r="F339" s="4" t="s">
        <v>4</v>
      </c>
      <c r="G339" s="4" t="s">
        <v>31</v>
      </c>
      <c r="H339" s="4" t="s">
        <v>90</v>
      </c>
      <c r="I339" s="9">
        <v>6</v>
      </c>
      <c r="J339" s="6">
        <v>124.04</v>
      </c>
      <c r="K339" s="7">
        <v>0.05</v>
      </c>
      <c r="L339" s="6">
        <v>61.17</v>
      </c>
      <c r="M339" s="6">
        <f>I339*J339*(1-K339)</f>
        <v>707.02800000000002</v>
      </c>
      <c r="N339" s="6">
        <f>I339*L339</f>
        <v>367.02</v>
      </c>
      <c r="O339" s="6">
        <f>M339-N339</f>
        <v>340.00800000000004</v>
      </c>
      <c r="P339" s="8">
        <f>IFERROR(O339/M339,0)</f>
        <v>0.48089750335205966</v>
      </c>
      <c r="Q339" s="5">
        <f>YEAR(SalesDataTable[[#This Row],[Order Date]])</f>
        <v>2026</v>
      </c>
      <c r="R339" s="8" t="str">
        <f>"Q"&amp;ROUNDUP(MONTH(SalesDataTable[[#This Row],[Order Date]])/3,0)</f>
        <v>Q1</v>
      </c>
      <c r="S339" s="9">
        <f>MONTH(SalesDataTable[[#This Row],[Order Date]])</f>
        <v>3</v>
      </c>
      <c r="T339" s="8" t="str">
        <f>TEXT(SalesDataTable[[#This Row],[Order Date]],"mmm")</f>
        <v>Mar</v>
      </c>
    </row>
    <row r="340" spans="1:20" ht="15.75">
      <c r="A340" s="2" t="s">
        <v>391</v>
      </c>
      <c r="B340" s="3">
        <v>46092</v>
      </c>
      <c r="C340" s="4" t="s">
        <v>8</v>
      </c>
      <c r="D340" s="4" t="s">
        <v>69</v>
      </c>
      <c r="E340" s="4" t="s">
        <v>39</v>
      </c>
      <c r="F340" s="4" t="s">
        <v>16</v>
      </c>
      <c r="G340" s="4" t="s">
        <v>11</v>
      </c>
      <c r="H340" s="4" t="s">
        <v>12</v>
      </c>
      <c r="I340" s="9">
        <v>3</v>
      </c>
      <c r="J340" s="6">
        <v>90.31</v>
      </c>
      <c r="K340" s="7">
        <v>0</v>
      </c>
      <c r="L340" s="6">
        <v>44.58</v>
      </c>
      <c r="M340" s="6">
        <f>I340*J340*(1-K340)</f>
        <v>270.93</v>
      </c>
      <c r="N340" s="6">
        <f>I340*L340</f>
        <v>133.74</v>
      </c>
      <c r="O340" s="6">
        <f>M340-N340</f>
        <v>137.19</v>
      </c>
      <c r="P340" s="8">
        <f>IFERROR(O340/M340,0)</f>
        <v>0.50636695825489975</v>
      </c>
      <c r="Q340" s="5">
        <f>YEAR(SalesDataTable[[#This Row],[Order Date]])</f>
        <v>2026</v>
      </c>
      <c r="R340" s="8" t="str">
        <f>"Q"&amp;ROUNDUP(MONTH(SalesDataTable[[#This Row],[Order Date]])/3,0)</f>
        <v>Q1</v>
      </c>
      <c r="S340" s="9">
        <f>MONTH(SalesDataTable[[#This Row],[Order Date]])</f>
        <v>3</v>
      </c>
      <c r="T340" s="8" t="str">
        <f>TEXT(SalesDataTable[[#This Row],[Order Date]],"mmm")</f>
        <v>Mar</v>
      </c>
    </row>
    <row r="341" spans="1:20" ht="15.75">
      <c r="A341" s="2" t="s">
        <v>392</v>
      </c>
      <c r="B341" s="3">
        <v>46093</v>
      </c>
      <c r="C341" s="4" t="s">
        <v>27</v>
      </c>
      <c r="D341" s="4" t="s">
        <v>45</v>
      </c>
      <c r="E341" s="4" t="s">
        <v>3</v>
      </c>
      <c r="F341" s="4" t="s">
        <v>4</v>
      </c>
      <c r="G341" s="4" t="s">
        <v>11</v>
      </c>
      <c r="H341" s="4" t="s">
        <v>79</v>
      </c>
      <c r="I341" s="9">
        <v>4</v>
      </c>
      <c r="J341" s="6">
        <v>72.63</v>
      </c>
      <c r="K341" s="7">
        <v>0.1</v>
      </c>
      <c r="L341" s="6">
        <v>31.45</v>
      </c>
      <c r="M341" s="6">
        <f>I341*J341*(1-K341)</f>
        <v>261.46800000000002</v>
      </c>
      <c r="N341" s="6">
        <f>I341*L341</f>
        <v>125.8</v>
      </c>
      <c r="O341" s="6">
        <f>M341-N341</f>
        <v>135.66800000000001</v>
      </c>
      <c r="P341" s="8">
        <f>IFERROR(O341/M341,0)</f>
        <v>0.51887037801948999</v>
      </c>
      <c r="Q341" s="5">
        <f>YEAR(SalesDataTable[[#This Row],[Order Date]])</f>
        <v>2026</v>
      </c>
      <c r="R341" s="8" t="str">
        <f>"Q"&amp;ROUNDUP(MONTH(SalesDataTable[[#This Row],[Order Date]])/3,0)</f>
        <v>Q1</v>
      </c>
      <c r="S341" s="9">
        <f>MONTH(SalesDataTable[[#This Row],[Order Date]])</f>
        <v>3</v>
      </c>
      <c r="T341" s="8" t="str">
        <f>TEXT(SalesDataTable[[#This Row],[Order Date]],"mmm")</f>
        <v>Mar</v>
      </c>
    </row>
    <row r="342" spans="1:20" ht="15.75">
      <c r="A342" s="2" t="s">
        <v>393</v>
      </c>
      <c r="B342" s="3">
        <v>46093</v>
      </c>
      <c r="C342" s="4" t="s">
        <v>8</v>
      </c>
      <c r="D342" s="4" t="s">
        <v>86</v>
      </c>
      <c r="E342" s="4" t="s">
        <v>3</v>
      </c>
      <c r="F342" s="4" t="s">
        <v>4</v>
      </c>
      <c r="G342" s="4" t="s">
        <v>49</v>
      </c>
      <c r="H342" s="4" t="s">
        <v>50</v>
      </c>
      <c r="I342" s="9">
        <v>3</v>
      </c>
      <c r="J342" s="6">
        <v>39.9</v>
      </c>
      <c r="K342" s="7">
        <v>0</v>
      </c>
      <c r="L342" s="6">
        <v>14.49</v>
      </c>
      <c r="M342" s="6">
        <f>I342*J342*(1-K342)</f>
        <v>119.69999999999999</v>
      </c>
      <c r="N342" s="6">
        <f>I342*L342</f>
        <v>43.47</v>
      </c>
      <c r="O342" s="6">
        <f>M342-N342</f>
        <v>76.22999999999999</v>
      </c>
      <c r="P342" s="8">
        <f>IFERROR(O342/M342,0)</f>
        <v>0.63684210526315788</v>
      </c>
      <c r="Q342" s="5">
        <f>YEAR(SalesDataTable[[#This Row],[Order Date]])</f>
        <v>2026</v>
      </c>
      <c r="R342" s="8" t="str">
        <f>"Q"&amp;ROUNDUP(MONTH(SalesDataTable[[#This Row],[Order Date]])/3,0)</f>
        <v>Q1</v>
      </c>
      <c r="S342" s="9">
        <f>MONTH(SalesDataTable[[#This Row],[Order Date]])</f>
        <v>3</v>
      </c>
      <c r="T342" s="8" t="str">
        <f>TEXT(SalesDataTable[[#This Row],[Order Date]],"mmm")</f>
        <v>Mar</v>
      </c>
    </row>
    <row r="343" spans="1:20" ht="15.75">
      <c r="A343" s="2" t="s">
        <v>394</v>
      </c>
      <c r="B343" s="3">
        <v>46093</v>
      </c>
      <c r="C343" s="4" t="s">
        <v>8</v>
      </c>
      <c r="D343" s="4" t="s">
        <v>69</v>
      </c>
      <c r="E343" s="4" t="s">
        <v>3</v>
      </c>
      <c r="F343" s="4" t="s">
        <v>16</v>
      </c>
      <c r="G343" s="4" t="s">
        <v>49</v>
      </c>
      <c r="H343" s="4" t="s">
        <v>74</v>
      </c>
      <c r="I343" s="9">
        <v>1</v>
      </c>
      <c r="J343" s="6">
        <v>49.79</v>
      </c>
      <c r="K343" s="7">
        <v>0.1</v>
      </c>
      <c r="L343" s="6">
        <v>22.29</v>
      </c>
      <c r="M343" s="6">
        <f>I343*J343*(1-K343)</f>
        <v>44.811</v>
      </c>
      <c r="N343" s="6">
        <f>I343*L343</f>
        <v>22.29</v>
      </c>
      <c r="O343" s="6">
        <f>M343-N343</f>
        <v>22.521000000000001</v>
      </c>
      <c r="P343" s="8">
        <f>IFERROR(O343/M343,0)</f>
        <v>0.5025774921336279</v>
      </c>
      <c r="Q343" s="5">
        <f>YEAR(SalesDataTable[[#This Row],[Order Date]])</f>
        <v>2026</v>
      </c>
      <c r="R343" s="8" t="str">
        <f>"Q"&amp;ROUNDUP(MONTH(SalesDataTable[[#This Row],[Order Date]])/3,0)</f>
        <v>Q1</v>
      </c>
      <c r="S343" s="9">
        <f>MONTH(SalesDataTable[[#This Row],[Order Date]])</f>
        <v>3</v>
      </c>
      <c r="T343" s="8" t="str">
        <f>TEXT(SalesDataTable[[#This Row],[Order Date]],"mmm")</f>
        <v>Mar</v>
      </c>
    </row>
    <row r="344" spans="1:20" ht="15.75">
      <c r="A344" s="2" t="s">
        <v>395</v>
      </c>
      <c r="B344" s="3">
        <v>46093</v>
      </c>
      <c r="C344" s="4" t="s">
        <v>14</v>
      </c>
      <c r="D344" s="4" t="s">
        <v>15</v>
      </c>
      <c r="E344" s="4" t="s">
        <v>39</v>
      </c>
      <c r="F344" s="4" t="s">
        <v>16</v>
      </c>
      <c r="G344" s="4" t="s">
        <v>5</v>
      </c>
      <c r="H344" s="4" t="s">
        <v>35</v>
      </c>
      <c r="I344" s="9">
        <v>1</v>
      </c>
      <c r="J344" s="6">
        <v>41.24</v>
      </c>
      <c r="K344" s="7">
        <v>0.05</v>
      </c>
      <c r="L344" s="6">
        <v>16.64</v>
      </c>
      <c r="M344" s="6">
        <f>I344*J344*(1-K344)</f>
        <v>39.177999999999997</v>
      </c>
      <c r="N344" s="6">
        <f>I344*L344</f>
        <v>16.64</v>
      </c>
      <c r="O344" s="6">
        <f>M344-N344</f>
        <v>22.537999999999997</v>
      </c>
      <c r="P344" s="8">
        <f>IFERROR(O344/M344,0)</f>
        <v>0.57527183623462141</v>
      </c>
      <c r="Q344" s="5">
        <f>YEAR(SalesDataTable[[#This Row],[Order Date]])</f>
        <v>2026</v>
      </c>
      <c r="R344" s="8" t="str">
        <f>"Q"&amp;ROUNDUP(MONTH(SalesDataTable[[#This Row],[Order Date]])/3,0)</f>
        <v>Q1</v>
      </c>
      <c r="S344" s="9">
        <f>MONTH(SalesDataTable[[#This Row],[Order Date]])</f>
        <v>3</v>
      </c>
      <c r="T344" s="8" t="str">
        <f>TEXT(SalesDataTable[[#This Row],[Order Date]],"mmm")</f>
        <v>Mar</v>
      </c>
    </row>
    <row r="345" spans="1:20" ht="15.75">
      <c r="A345" s="2" t="s">
        <v>396</v>
      </c>
      <c r="B345" s="3">
        <v>46093</v>
      </c>
      <c r="C345" s="4" t="s">
        <v>1</v>
      </c>
      <c r="D345" s="4" t="s">
        <v>52</v>
      </c>
      <c r="E345" s="4" t="s">
        <v>3</v>
      </c>
      <c r="F345" s="4" t="s">
        <v>16</v>
      </c>
      <c r="G345" s="4" t="s">
        <v>11</v>
      </c>
      <c r="H345" s="4" t="s">
        <v>21</v>
      </c>
      <c r="I345" s="9">
        <v>1</v>
      </c>
      <c r="J345" s="6">
        <v>142.88999999999999</v>
      </c>
      <c r="K345" s="7">
        <v>0</v>
      </c>
      <c r="L345" s="6">
        <v>81.099999999999994</v>
      </c>
      <c r="M345" s="6">
        <f>I345*J345*(1-K345)</f>
        <v>142.88999999999999</v>
      </c>
      <c r="N345" s="6">
        <f>I345*L345</f>
        <v>81.099999999999994</v>
      </c>
      <c r="O345" s="6">
        <f>M345-N345</f>
        <v>61.789999999999992</v>
      </c>
      <c r="P345" s="8">
        <f>IFERROR(O345/M345,0)</f>
        <v>0.43243054097557559</v>
      </c>
      <c r="Q345" s="5">
        <f>YEAR(SalesDataTable[[#This Row],[Order Date]])</f>
        <v>2026</v>
      </c>
      <c r="R345" s="8" t="str">
        <f>"Q"&amp;ROUNDUP(MONTH(SalesDataTable[[#This Row],[Order Date]])/3,0)</f>
        <v>Q1</v>
      </c>
      <c r="S345" s="9">
        <f>MONTH(SalesDataTable[[#This Row],[Order Date]])</f>
        <v>3</v>
      </c>
      <c r="T345" s="8" t="str">
        <f>TEXT(SalesDataTable[[#This Row],[Order Date]],"mmm")</f>
        <v>Mar</v>
      </c>
    </row>
    <row r="346" spans="1:20" ht="15.75">
      <c r="A346" s="2" t="s">
        <v>397</v>
      </c>
      <c r="B346" s="3">
        <v>46093</v>
      </c>
      <c r="C346" s="4" t="s">
        <v>8</v>
      </c>
      <c r="D346" s="4" t="s">
        <v>9</v>
      </c>
      <c r="E346" s="4" t="s">
        <v>3</v>
      </c>
      <c r="F346" s="4" t="s">
        <v>16</v>
      </c>
      <c r="G346" s="4" t="s">
        <v>31</v>
      </c>
      <c r="H346" s="4" t="s">
        <v>41</v>
      </c>
      <c r="I346" s="9">
        <v>2</v>
      </c>
      <c r="J346" s="6">
        <v>192.76</v>
      </c>
      <c r="K346" s="7">
        <v>0</v>
      </c>
      <c r="L346" s="6">
        <v>103.08</v>
      </c>
      <c r="M346" s="6">
        <f>I346*J346*(1-K346)</f>
        <v>385.52</v>
      </c>
      <c r="N346" s="6">
        <f>I346*L346</f>
        <v>206.16</v>
      </c>
      <c r="O346" s="6">
        <f>M346-N346</f>
        <v>179.35999999999999</v>
      </c>
      <c r="P346" s="8">
        <f>IFERROR(O346/M346,0)</f>
        <v>0.46524175140070551</v>
      </c>
      <c r="Q346" s="5">
        <f>YEAR(SalesDataTable[[#This Row],[Order Date]])</f>
        <v>2026</v>
      </c>
      <c r="R346" s="8" t="str">
        <f>"Q"&amp;ROUNDUP(MONTH(SalesDataTable[[#This Row],[Order Date]])/3,0)</f>
        <v>Q1</v>
      </c>
      <c r="S346" s="9">
        <f>MONTH(SalesDataTable[[#This Row],[Order Date]])</f>
        <v>3</v>
      </c>
      <c r="T346" s="8" t="str">
        <f>TEXT(SalesDataTable[[#This Row],[Order Date]],"mmm")</f>
        <v>Mar</v>
      </c>
    </row>
    <row r="347" spans="1:20" ht="15.75">
      <c r="A347" s="2" t="s">
        <v>398</v>
      </c>
      <c r="B347" s="3">
        <v>46093</v>
      </c>
      <c r="C347" s="4" t="s">
        <v>14</v>
      </c>
      <c r="D347" s="4" t="s">
        <v>34</v>
      </c>
      <c r="E347" s="4" t="s">
        <v>3</v>
      </c>
      <c r="F347" s="4" t="s">
        <v>16</v>
      </c>
      <c r="G347" s="4" t="s">
        <v>17</v>
      </c>
      <c r="H347" s="4" t="s">
        <v>83</v>
      </c>
      <c r="I347" s="9">
        <v>1</v>
      </c>
      <c r="J347" s="6">
        <v>165.72</v>
      </c>
      <c r="K347" s="7">
        <v>0</v>
      </c>
      <c r="L347" s="6">
        <v>89.31</v>
      </c>
      <c r="M347" s="6">
        <f>I347*J347*(1-K347)</f>
        <v>165.72</v>
      </c>
      <c r="N347" s="6">
        <f>I347*L347</f>
        <v>89.31</v>
      </c>
      <c r="O347" s="6">
        <f>M347-N347</f>
        <v>76.41</v>
      </c>
      <c r="P347" s="8">
        <f>IFERROR(O347/M347,0)</f>
        <v>0.46107892831281677</v>
      </c>
      <c r="Q347" s="5">
        <f>YEAR(SalesDataTable[[#This Row],[Order Date]])</f>
        <v>2026</v>
      </c>
      <c r="R347" s="8" t="str">
        <f>"Q"&amp;ROUNDUP(MONTH(SalesDataTable[[#This Row],[Order Date]])/3,0)</f>
        <v>Q1</v>
      </c>
      <c r="S347" s="9">
        <f>MONTH(SalesDataTable[[#This Row],[Order Date]])</f>
        <v>3</v>
      </c>
      <c r="T347" s="8" t="str">
        <f>TEXT(SalesDataTable[[#This Row],[Order Date]],"mmm")</f>
        <v>Mar</v>
      </c>
    </row>
    <row r="348" spans="1:20" ht="15.75">
      <c r="A348" s="2" t="s">
        <v>399</v>
      </c>
      <c r="B348" s="3">
        <v>46093</v>
      </c>
      <c r="C348" s="4" t="s">
        <v>27</v>
      </c>
      <c r="D348" s="4" t="s">
        <v>45</v>
      </c>
      <c r="E348" s="4" t="s">
        <v>25</v>
      </c>
      <c r="F348" s="4" t="s">
        <v>20</v>
      </c>
      <c r="G348" s="4" t="s">
        <v>17</v>
      </c>
      <c r="H348" s="4" t="s">
        <v>83</v>
      </c>
      <c r="I348" s="9">
        <v>2</v>
      </c>
      <c r="J348" s="6">
        <v>164.33</v>
      </c>
      <c r="K348" s="7">
        <v>0</v>
      </c>
      <c r="L348" s="6">
        <v>86.07</v>
      </c>
      <c r="M348" s="6">
        <f>I348*J348*(1-K348)</f>
        <v>328.66</v>
      </c>
      <c r="N348" s="6">
        <f>I348*L348</f>
        <v>172.14</v>
      </c>
      <c r="O348" s="6">
        <f>M348-N348</f>
        <v>156.52000000000004</v>
      </c>
      <c r="P348" s="8">
        <f>IFERROR(O348/M348,0)</f>
        <v>0.47623684050386428</v>
      </c>
      <c r="Q348" s="5">
        <f>YEAR(SalesDataTable[[#This Row],[Order Date]])</f>
        <v>2026</v>
      </c>
      <c r="R348" s="8" t="str">
        <f>"Q"&amp;ROUNDUP(MONTH(SalesDataTable[[#This Row],[Order Date]])/3,0)</f>
        <v>Q1</v>
      </c>
      <c r="S348" s="9">
        <f>MONTH(SalesDataTable[[#This Row],[Order Date]])</f>
        <v>3</v>
      </c>
      <c r="T348" s="8" t="str">
        <f>TEXT(SalesDataTable[[#This Row],[Order Date]],"mmm")</f>
        <v>Mar</v>
      </c>
    </row>
    <row r="349" spans="1:20" ht="15.75">
      <c r="A349" s="2" t="s">
        <v>400</v>
      </c>
      <c r="B349" s="3">
        <v>46093</v>
      </c>
      <c r="C349" s="4" t="s">
        <v>27</v>
      </c>
      <c r="D349" s="4" t="s">
        <v>48</v>
      </c>
      <c r="E349" s="4" t="s">
        <v>10</v>
      </c>
      <c r="F349" s="4" t="s">
        <v>20</v>
      </c>
      <c r="G349" s="4" t="s">
        <v>17</v>
      </c>
      <c r="H349" s="4" t="s">
        <v>46</v>
      </c>
      <c r="I349" s="9">
        <v>3</v>
      </c>
      <c r="J349" s="6">
        <v>45.8</v>
      </c>
      <c r="K349" s="7">
        <v>0.15</v>
      </c>
      <c r="L349" s="6">
        <v>18.47</v>
      </c>
      <c r="M349" s="6">
        <f>I349*J349*(1-K349)</f>
        <v>116.78999999999998</v>
      </c>
      <c r="N349" s="6">
        <f>I349*L349</f>
        <v>55.41</v>
      </c>
      <c r="O349" s="6">
        <f>M349-N349</f>
        <v>61.379999999999981</v>
      </c>
      <c r="P349" s="8">
        <f>IFERROR(O349/M349,0)</f>
        <v>0.52555869509375797</v>
      </c>
      <c r="Q349" s="5">
        <f>YEAR(SalesDataTable[[#This Row],[Order Date]])</f>
        <v>2026</v>
      </c>
      <c r="R349" s="8" t="str">
        <f>"Q"&amp;ROUNDUP(MONTH(SalesDataTable[[#This Row],[Order Date]])/3,0)</f>
        <v>Q1</v>
      </c>
      <c r="S349" s="9">
        <f>MONTH(SalesDataTable[[#This Row],[Order Date]])</f>
        <v>3</v>
      </c>
      <c r="T349" s="8" t="str">
        <f>TEXT(SalesDataTable[[#This Row],[Order Date]],"mmm")</f>
        <v>Mar</v>
      </c>
    </row>
    <row r="350" spans="1:20" ht="15.75">
      <c r="A350" s="2" t="s">
        <v>401</v>
      </c>
      <c r="B350" s="3">
        <v>46093</v>
      </c>
      <c r="C350" s="4" t="s">
        <v>8</v>
      </c>
      <c r="D350" s="4" t="s">
        <v>9</v>
      </c>
      <c r="E350" s="4" t="s">
        <v>3</v>
      </c>
      <c r="F350" s="4" t="s">
        <v>16</v>
      </c>
      <c r="G350" s="4" t="s">
        <v>5</v>
      </c>
      <c r="H350" s="4" t="s">
        <v>43</v>
      </c>
      <c r="I350" s="9">
        <v>2</v>
      </c>
      <c r="J350" s="6">
        <v>103.08</v>
      </c>
      <c r="K350" s="7">
        <v>0.05</v>
      </c>
      <c r="L350" s="6">
        <v>49.27</v>
      </c>
      <c r="M350" s="6">
        <f>I350*J350*(1-K350)</f>
        <v>195.85199999999998</v>
      </c>
      <c r="N350" s="6">
        <f>I350*L350</f>
        <v>98.54</v>
      </c>
      <c r="O350" s="6">
        <f>M350-N350</f>
        <v>97.311999999999969</v>
      </c>
      <c r="P350" s="8">
        <f>IFERROR(O350/M350,0)</f>
        <v>0.49686497967853266</v>
      </c>
      <c r="Q350" s="5">
        <f>YEAR(SalesDataTable[[#This Row],[Order Date]])</f>
        <v>2026</v>
      </c>
      <c r="R350" s="8" t="str">
        <f>"Q"&amp;ROUNDUP(MONTH(SalesDataTable[[#This Row],[Order Date]])/3,0)</f>
        <v>Q1</v>
      </c>
      <c r="S350" s="9">
        <f>MONTH(SalesDataTable[[#This Row],[Order Date]])</f>
        <v>3</v>
      </c>
      <c r="T350" s="8" t="str">
        <f>TEXT(SalesDataTable[[#This Row],[Order Date]],"mmm")</f>
        <v>Mar</v>
      </c>
    </row>
    <row r="351" spans="1:20" ht="15.75">
      <c r="A351" s="2" t="s">
        <v>402</v>
      </c>
      <c r="B351" s="3">
        <v>46094</v>
      </c>
      <c r="C351" s="4" t="s">
        <v>1</v>
      </c>
      <c r="D351" s="4" t="s">
        <v>2</v>
      </c>
      <c r="E351" s="4" t="s">
        <v>3</v>
      </c>
      <c r="F351" s="4" t="s">
        <v>20</v>
      </c>
      <c r="G351" s="4" t="s">
        <v>17</v>
      </c>
      <c r="H351" s="4" t="s">
        <v>46</v>
      </c>
      <c r="I351" s="9">
        <v>4</v>
      </c>
      <c r="J351" s="6">
        <v>47.33</v>
      </c>
      <c r="K351" s="7">
        <v>0</v>
      </c>
      <c r="L351" s="6">
        <v>18.739999999999998</v>
      </c>
      <c r="M351" s="6">
        <f>I351*J351*(1-K351)</f>
        <v>189.32</v>
      </c>
      <c r="N351" s="6">
        <f>I351*L351</f>
        <v>74.959999999999994</v>
      </c>
      <c r="O351" s="6">
        <f>M351-N351</f>
        <v>114.36</v>
      </c>
      <c r="P351" s="8">
        <f>IFERROR(O351/M351,0)</f>
        <v>0.60405662370589475</v>
      </c>
      <c r="Q351" s="5">
        <f>YEAR(SalesDataTable[[#This Row],[Order Date]])</f>
        <v>2026</v>
      </c>
      <c r="R351" s="8" t="str">
        <f>"Q"&amp;ROUNDUP(MONTH(SalesDataTable[[#This Row],[Order Date]])/3,0)</f>
        <v>Q1</v>
      </c>
      <c r="S351" s="9">
        <f>MONTH(SalesDataTable[[#This Row],[Order Date]])</f>
        <v>3</v>
      </c>
      <c r="T351" s="8" t="str">
        <f>TEXT(SalesDataTable[[#This Row],[Order Date]],"mmm")</f>
        <v>Mar</v>
      </c>
    </row>
    <row r="352" spans="1:20" ht="15.75">
      <c r="A352" s="2" t="s">
        <v>403</v>
      </c>
      <c r="B352" s="3">
        <v>46094</v>
      </c>
      <c r="C352" s="4" t="s">
        <v>14</v>
      </c>
      <c r="D352" s="4" t="s">
        <v>24</v>
      </c>
      <c r="E352" s="4" t="s">
        <v>25</v>
      </c>
      <c r="F352" s="4" t="s">
        <v>16</v>
      </c>
      <c r="G352" s="4" t="s">
        <v>5</v>
      </c>
      <c r="H352" s="4" t="s">
        <v>29</v>
      </c>
      <c r="I352" s="9">
        <v>1</v>
      </c>
      <c r="J352" s="6">
        <v>50.04</v>
      </c>
      <c r="K352" s="7">
        <v>0</v>
      </c>
      <c r="L352" s="6">
        <v>22.64</v>
      </c>
      <c r="M352" s="6">
        <f>I352*J352*(1-K352)</f>
        <v>50.04</v>
      </c>
      <c r="N352" s="6">
        <f>I352*L352</f>
        <v>22.64</v>
      </c>
      <c r="O352" s="6">
        <f>M352-N352</f>
        <v>27.4</v>
      </c>
      <c r="P352" s="8">
        <f>IFERROR(O352/M352,0)</f>
        <v>0.54756195043964828</v>
      </c>
      <c r="Q352" s="5">
        <f>YEAR(SalesDataTable[[#This Row],[Order Date]])</f>
        <v>2026</v>
      </c>
      <c r="R352" s="8" t="str">
        <f>"Q"&amp;ROUNDUP(MONTH(SalesDataTable[[#This Row],[Order Date]])/3,0)</f>
        <v>Q1</v>
      </c>
      <c r="S352" s="9">
        <f>MONTH(SalesDataTable[[#This Row],[Order Date]])</f>
        <v>3</v>
      </c>
      <c r="T352" s="8" t="str">
        <f>TEXT(SalesDataTable[[#This Row],[Order Date]],"mmm")</f>
        <v>Mar</v>
      </c>
    </row>
    <row r="353" spans="1:20" ht="15.75">
      <c r="A353" s="2" t="s">
        <v>404</v>
      </c>
      <c r="B353" s="3">
        <v>46094</v>
      </c>
      <c r="C353" s="4" t="s">
        <v>27</v>
      </c>
      <c r="D353" s="4" t="s">
        <v>82</v>
      </c>
      <c r="E353" s="4" t="s">
        <v>3</v>
      </c>
      <c r="F353" s="4" t="s">
        <v>16</v>
      </c>
      <c r="G353" s="4" t="s">
        <v>49</v>
      </c>
      <c r="H353" s="4" t="s">
        <v>55</v>
      </c>
      <c r="I353" s="9">
        <v>1</v>
      </c>
      <c r="J353" s="6">
        <v>125.69</v>
      </c>
      <c r="K353" s="7">
        <v>0</v>
      </c>
      <c r="L353" s="6">
        <v>67.150000000000006</v>
      </c>
      <c r="M353" s="6">
        <f>I353*J353*(1-K353)</f>
        <v>125.69</v>
      </c>
      <c r="N353" s="6">
        <f>I353*L353</f>
        <v>67.150000000000006</v>
      </c>
      <c r="O353" s="6">
        <f>M353-N353</f>
        <v>58.539999999999992</v>
      </c>
      <c r="P353" s="8">
        <f>IFERROR(O353/M353,0)</f>
        <v>0.465749065160315</v>
      </c>
      <c r="Q353" s="5">
        <f>YEAR(SalesDataTable[[#This Row],[Order Date]])</f>
        <v>2026</v>
      </c>
      <c r="R353" s="8" t="str">
        <f>"Q"&amp;ROUNDUP(MONTH(SalesDataTable[[#This Row],[Order Date]])/3,0)</f>
        <v>Q1</v>
      </c>
      <c r="S353" s="9">
        <f>MONTH(SalesDataTable[[#This Row],[Order Date]])</f>
        <v>3</v>
      </c>
      <c r="T353" s="8" t="str">
        <f>TEXT(SalesDataTable[[#This Row],[Order Date]],"mmm")</f>
        <v>Mar</v>
      </c>
    </row>
    <row r="354" spans="1:20" ht="15.75">
      <c r="A354" s="2" t="s">
        <v>405</v>
      </c>
      <c r="B354" s="3">
        <v>46094</v>
      </c>
      <c r="C354" s="4" t="s">
        <v>27</v>
      </c>
      <c r="D354" s="4" t="s">
        <v>82</v>
      </c>
      <c r="E354" s="4" t="s">
        <v>39</v>
      </c>
      <c r="F354" s="4" t="s">
        <v>16</v>
      </c>
      <c r="G354" s="4" t="s">
        <v>11</v>
      </c>
      <c r="H354" s="4" t="s">
        <v>21</v>
      </c>
      <c r="I354" s="9">
        <v>2</v>
      </c>
      <c r="J354" s="6">
        <v>142.72999999999999</v>
      </c>
      <c r="K354" s="7">
        <v>0.1</v>
      </c>
      <c r="L354" s="6">
        <v>77.28</v>
      </c>
      <c r="M354" s="6">
        <f>I354*J354*(1-K354)</f>
        <v>256.91399999999999</v>
      </c>
      <c r="N354" s="6">
        <f>I354*L354</f>
        <v>154.56</v>
      </c>
      <c r="O354" s="6">
        <f>M354-N354</f>
        <v>102.35399999999998</v>
      </c>
      <c r="P354" s="8">
        <f>IFERROR(O354/M354,0)</f>
        <v>0.39839790747098247</v>
      </c>
      <c r="Q354" s="5">
        <f>YEAR(SalesDataTable[[#This Row],[Order Date]])</f>
        <v>2026</v>
      </c>
      <c r="R354" s="8" t="str">
        <f>"Q"&amp;ROUNDUP(MONTH(SalesDataTable[[#This Row],[Order Date]])/3,0)</f>
        <v>Q1</v>
      </c>
      <c r="S354" s="9">
        <f>MONTH(SalesDataTable[[#This Row],[Order Date]])</f>
        <v>3</v>
      </c>
      <c r="T354" s="8" t="str">
        <f>TEXT(SalesDataTable[[#This Row],[Order Date]],"mmm")</f>
        <v>Mar</v>
      </c>
    </row>
    <row r="355" spans="1:20" ht="15.75">
      <c r="A355" s="2" t="s">
        <v>406</v>
      </c>
      <c r="B355" s="3">
        <v>46094</v>
      </c>
      <c r="C355" s="4" t="s">
        <v>8</v>
      </c>
      <c r="D355" s="4" t="s">
        <v>69</v>
      </c>
      <c r="E355" s="4" t="s">
        <v>3</v>
      </c>
      <c r="F355" s="4" t="s">
        <v>4</v>
      </c>
      <c r="G355" s="4" t="s">
        <v>49</v>
      </c>
      <c r="H355" s="4" t="s">
        <v>55</v>
      </c>
      <c r="I355" s="9">
        <v>4</v>
      </c>
      <c r="J355" s="6">
        <v>124.36</v>
      </c>
      <c r="K355" s="7">
        <v>0</v>
      </c>
      <c r="L355" s="6">
        <v>68.790000000000006</v>
      </c>
      <c r="M355" s="6">
        <f>I355*J355*(1-K355)</f>
        <v>497.44</v>
      </c>
      <c r="N355" s="6">
        <f>I355*L355</f>
        <v>275.16000000000003</v>
      </c>
      <c r="O355" s="6">
        <f>M355-N355</f>
        <v>222.27999999999997</v>
      </c>
      <c r="P355" s="8">
        <f>IFERROR(O355/M355,0)</f>
        <v>0.44684786104856861</v>
      </c>
      <c r="Q355" s="5">
        <f>YEAR(SalesDataTable[[#This Row],[Order Date]])</f>
        <v>2026</v>
      </c>
      <c r="R355" s="8" t="str">
        <f>"Q"&amp;ROUNDUP(MONTH(SalesDataTable[[#This Row],[Order Date]])/3,0)</f>
        <v>Q1</v>
      </c>
      <c r="S355" s="9">
        <f>MONTH(SalesDataTable[[#This Row],[Order Date]])</f>
        <v>3</v>
      </c>
      <c r="T355" s="8" t="str">
        <f>TEXT(SalesDataTable[[#This Row],[Order Date]],"mmm")</f>
        <v>Mar</v>
      </c>
    </row>
    <row r="356" spans="1:20" ht="15.75">
      <c r="A356" s="2" t="s">
        <v>407</v>
      </c>
      <c r="B356" s="3">
        <v>46095</v>
      </c>
      <c r="C356" s="4" t="s">
        <v>27</v>
      </c>
      <c r="D356" s="4" t="s">
        <v>48</v>
      </c>
      <c r="E356" s="4" t="s">
        <v>3</v>
      </c>
      <c r="F356" s="4" t="s">
        <v>16</v>
      </c>
      <c r="G356" s="4" t="s">
        <v>5</v>
      </c>
      <c r="H356" s="4" t="s">
        <v>35</v>
      </c>
      <c r="I356" s="9">
        <v>4</v>
      </c>
      <c r="J356" s="6">
        <v>40.42</v>
      </c>
      <c r="K356" s="7">
        <v>0.1</v>
      </c>
      <c r="L356" s="6">
        <v>16.25</v>
      </c>
      <c r="M356" s="6">
        <f>I356*J356*(1-K356)</f>
        <v>145.512</v>
      </c>
      <c r="N356" s="6">
        <f>I356*L356</f>
        <v>65</v>
      </c>
      <c r="O356" s="6">
        <f>M356-N356</f>
        <v>80.512</v>
      </c>
      <c r="P356" s="8">
        <f>IFERROR(O356/M356,0)</f>
        <v>0.5533014459288581</v>
      </c>
      <c r="Q356" s="5">
        <f>YEAR(SalesDataTable[[#This Row],[Order Date]])</f>
        <v>2026</v>
      </c>
      <c r="R356" s="8" t="str">
        <f>"Q"&amp;ROUNDUP(MONTH(SalesDataTable[[#This Row],[Order Date]])/3,0)</f>
        <v>Q1</v>
      </c>
      <c r="S356" s="9">
        <f>MONTH(SalesDataTable[[#This Row],[Order Date]])</f>
        <v>3</v>
      </c>
      <c r="T356" s="8" t="str">
        <f>TEXT(SalesDataTable[[#This Row],[Order Date]],"mmm")</f>
        <v>Mar</v>
      </c>
    </row>
    <row r="357" spans="1:20" ht="15.75">
      <c r="A357" s="2" t="s">
        <v>408</v>
      </c>
      <c r="B357" s="3">
        <v>46095</v>
      </c>
      <c r="C357" s="4" t="s">
        <v>1</v>
      </c>
      <c r="D357" s="4" t="s">
        <v>88</v>
      </c>
      <c r="E357" s="4" t="s">
        <v>3</v>
      </c>
      <c r="F357" s="4" t="s">
        <v>4</v>
      </c>
      <c r="G357" s="4" t="s">
        <v>31</v>
      </c>
      <c r="H357" s="4" t="s">
        <v>41</v>
      </c>
      <c r="I357" s="9">
        <v>1</v>
      </c>
      <c r="J357" s="6">
        <v>192.86</v>
      </c>
      <c r="K357" s="7">
        <v>0</v>
      </c>
      <c r="L357" s="6">
        <v>101.13</v>
      </c>
      <c r="M357" s="6">
        <f>I357*J357*(1-K357)</f>
        <v>192.86</v>
      </c>
      <c r="N357" s="6">
        <f>I357*L357</f>
        <v>101.13</v>
      </c>
      <c r="O357" s="6">
        <f>M357-N357</f>
        <v>91.730000000000018</v>
      </c>
      <c r="P357" s="8">
        <f>IFERROR(O357/M357,0)</f>
        <v>0.475629990666805</v>
      </c>
      <c r="Q357" s="5">
        <f>YEAR(SalesDataTable[[#This Row],[Order Date]])</f>
        <v>2026</v>
      </c>
      <c r="R357" s="8" t="str">
        <f>"Q"&amp;ROUNDUP(MONTH(SalesDataTable[[#This Row],[Order Date]])/3,0)</f>
        <v>Q1</v>
      </c>
      <c r="S357" s="9">
        <f>MONTH(SalesDataTable[[#This Row],[Order Date]])</f>
        <v>3</v>
      </c>
      <c r="T357" s="8" t="str">
        <f>TEXT(SalesDataTable[[#This Row],[Order Date]],"mmm")</f>
        <v>Mar</v>
      </c>
    </row>
    <row r="358" spans="1:20" ht="15.75">
      <c r="A358" s="2" t="s">
        <v>409</v>
      </c>
      <c r="B358" s="3">
        <v>46095</v>
      </c>
      <c r="C358" s="4" t="s">
        <v>27</v>
      </c>
      <c r="D358" s="4" t="s">
        <v>28</v>
      </c>
      <c r="E358" s="4" t="s">
        <v>39</v>
      </c>
      <c r="F358" s="4" t="s">
        <v>16</v>
      </c>
      <c r="G358" s="4" t="s">
        <v>11</v>
      </c>
      <c r="H358" s="4" t="s">
        <v>79</v>
      </c>
      <c r="I358" s="9">
        <v>2</v>
      </c>
      <c r="J358" s="6">
        <v>72.34</v>
      </c>
      <c r="K358" s="7">
        <v>0</v>
      </c>
      <c r="L358" s="6">
        <v>33.29</v>
      </c>
      <c r="M358" s="6">
        <f>I358*J358*(1-K358)</f>
        <v>144.68</v>
      </c>
      <c r="N358" s="6">
        <f>I358*L358</f>
        <v>66.58</v>
      </c>
      <c r="O358" s="6">
        <f>M358-N358</f>
        <v>78.100000000000009</v>
      </c>
      <c r="P358" s="8">
        <f>IFERROR(O358/M358,0)</f>
        <v>0.53981199889411113</v>
      </c>
      <c r="Q358" s="5">
        <f>YEAR(SalesDataTable[[#This Row],[Order Date]])</f>
        <v>2026</v>
      </c>
      <c r="R358" s="8" t="str">
        <f>"Q"&amp;ROUNDUP(MONTH(SalesDataTable[[#This Row],[Order Date]])/3,0)</f>
        <v>Q1</v>
      </c>
      <c r="S358" s="9">
        <f>MONTH(SalesDataTable[[#This Row],[Order Date]])</f>
        <v>3</v>
      </c>
      <c r="T358" s="8" t="str">
        <f>TEXT(SalesDataTable[[#This Row],[Order Date]],"mmm")</f>
        <v>Mar</v>
      </c>
    </row>
    <row r="359" spans="1:20" ht="15.75">
      <c r="A359" s="2" t="s">
        <v>410</v>
      </c>
      <c r="B359" s="3">
        <v>46095</v>
      </c>
      <c r="C359" s="4" t="s">
        <v>27</v>
      </c>
      <c r="D359" s="4" t="s">
        <v>82</v>
      </c>
      <c r="E359" s="4" t="s">
        <v>3</v>
      </c>
      <c r="F359" s="4" t="s">
        <v>16</v>
      </c>
      <c r="G359" s="4" t="s">
        <v>17</v>
      </c>
      <c r="H359" s="4" t="s">
        <v>18</v>
      </c>
      <c r="I359" s="9">
        <v>2</v>
      </c>
      <c r="J359" s="6">
        <v>35.409999999999997</v>
      </c>
      <c r="K359" s="7">
        <v>0</v>
      </c>
      <c r="L359" s="6">
        <v>13.89</v>
      </c>
      <c r="M359" s="6">
        <f>I359*J359*(1-K359)</f>
        <v>70.819999999999993</v>
      </c>
      <c r="N359" s="6">
        <f>I359*L359</f>
        <v>27.78</v>
      </c>
      <c r="O359" s="6">
        <f>M359-N359</f>
        <v>43.039999999999992</v>
      </c>
      <c r="P359" s="8">
        <f>IFERROR(O359/M359,0)</f>
        <v>0.60773792713922614</v>
      </c>
      <c r="Q359" s="5">
        <f>YEAR(SalesDataTable[[#This Row],[Order Date]])</f>
        <v>2026</v>
      </c>
      <c r="R359" s="8" t="str">
        <f>"Q"&amp;ROUNDUP(MONTH(SalesDataTable[[#This Row],[Order Date]])/3,0)</f>
        <v>Q1</v>
      </c>
      <c r="S359" s="9">
        <f>MONTH(SalesDataTable[[#This Row],[Order Date]])</f>
        <v>3</v>
      </c>
      <c r="T359" s="8" t="str">
        <f>TEXT(SalesDataTable[[#This Row],[Order Date]],"mmm")</f>
        <v>Mar</v>
      </c>
    </row>
    <row r="360" spans="1:20" ht="15.75">
      <c r="A360" s="2" t="s">
        <v>411</v>
      </c>
      <c r="B360" s="3">
        <v>46095</v>
      </c>
      <c r="C360" s="4" t="s">
        <v>27</v>
      </c>
      <c r="D360" s="4" t="s">
        <v>48</v>
      </c>
      <c r="E360" s="4" t="s">
        <v>10</v>
      </c>
      <c r="F360" s="4" t="s">
        <v>20</v>
      </c>
      <c r="G360" s="4" t="s">
        <v>5</v>
      </c>
      <c r="H360" s="4" t="s">
        <v>43</v>
      </c>
      <c r="I360" s="9">
        <v>12</v>
      </c>
      <c r="J360" s="6">
        <v>102.25</v>
      </c>
      <c r="K360" s="7">
        <v>0.1</v>
      </c>
      <c r="L360" s="6">
        <v>51.07</v>
      </c>
      <c r="M360" s="6">
        <f>I360*J360*(1-K360)</f>
        <v>1104.3</v>
      </c>
      <c r="N360" s="6">
        <f>I360*L360</f>
        <v>612.84</v>
      </c>
      <c r="O360" s="6">
        <f>M360-N360</f>
        <v>491.45999999999992</v>
      </c>
      <c r="P360" s="8">
        <f>IFERROR(O360/M360,0)</f>
        <v>0.44504210812279266</v>
      </c>
      <c r="Q360" s="5">
        <f>YEAR(SalesDataTable[[#This Row],[Order Date]])</f>
        <v>2026</v>
      </c>
      <c r="R360" s="8" t="str">
        <f>"Q"&amp;ROUNDUP(MONTH(SalesDataTable[[#This Row],[Order Date]])/3,0)</f>
        <v>Q1</v>
      </c>
      <c r="S360" s="9">
        <f>MONTH(SalesDataTable[[#This Row],[Order Date]])</f>
        <v>3</v>
      </c>
      <c r="T360" s="8" t="str">
        <f>TEXT(SalesDataTable[[#This Row],[Order Date]],"mmm")</f>
        <v>Mar</v>
      </c>
    </row>
    <row r="361" spans="1:20" ht="15.75">
      <c r="A361" s="2" t="s">
        <v>412</v>
      </c>
      <c r="B361" s="3">
        <v>46095</v>
      </c>
      <c r="C361" s="4" t="s">
        <v>8</v>
      </c>
      <c r="D361" s="4" t="s">
        <v>9</v>
      </c>
      <c r="E361" s="4" t="s">
        <v>3</v>
      </c>
      <c r="F361" s="4" t="s">
        <v>16</v>
      </c>
      <c r="G361" s="4" t="s">
        <v>5</v>
      </c>
      <c r="H361" s="4" t="s">
        <v>29</v>
      </c>
      <c r="I361" s="9">
        <v>1</v>
      </c>
      <c r="J361" s="6">
        <v>51.86</v>
      </c>
      <c r="K361" s="7">
        <v>0.1</v>
      </c>
      <c r="L361" s="6">
        <v>22.34</v>
      </c>
      <c r="M361" s="6">
        <f>I361*J361*(1-K361)</f>
        <v>46.673999999999999</v>
      </c>
      <c r="N361" s="6">
        <f>I361*L361</f>
        <v>22.34</v>
      </c>
      <c r="O361" s="6">
        <f>M361-N361</f>
        <v>24.334</v>
      </c>
      <c r="P361" s="8">
        <f>IFERROR(O361/M361,0)</f>
        <v>0.52136092899687192</v>
      </c>
      <c r="Q361" s="5">
        <f>YEAR(SalesDataTable[[#This Row],[Order Date]])</f>
        <v>2026</v>
      </c>
      <c r="R361" s="8" t="str">
        <f>"Q"&amp;ROUNDUP(MONTH(SalesDataTable[[#This Row],[Order Date]])/3,0)</f>
        <v>Q1</v>
      </c>
      <c r="S361" s="9">
        <f>MONTH(SalesDataTable[[#This Row],[Order Date]])</f>
        <v>3</v>
      </c>
      <c r="T361" s="8" t="str">
        <f>TEXT(SalesDataTable[[#This Row],[Order Date]],"mmm")</f>
        <v>Mar</v>
      </c>
    </row>
    <row r="362" spans="1:20" ht="15.75">
      <c r="A362" s="2" t="s">
        <v>413</v>
      </c>
      <c r="B362" s="3">
        <v>46095</v>
      </c>
      <c r="C362" s="4" t="s">
        <v>27</v>
      </c>
      <c r="D362" s="4" t="s">
        <v>48</v>
      </c>
      <c r="E362" s="4" t="s">
        <v>3</v>
      </c>
      <c r="F362" s="4" t="s">
        <v>4</v>
      </c>
      <c r="G362" s="4" t="s">
        <v>17</v>
      </c>
      <c r="H362" s="4" t="s">
        <v>18</v>
      </c>
      <c r="I362" s="9">
        <v>1</v>
      </c>
      <c r="J362" s="6">
        <v>36.520000000000003</v>
      </c>
      <c r="K362" s="7">
        <v>0.05</v>
      </c>
      <c r="L362" s="6">
        <v>13.23</v>
      </c>
      <c r="M362" s="6">
        <f>I362*J362*(1-K362)</f>
        <v>34.694000000000003</v>
      </c>
      <c r="N362" s="6">
        <f>I362*L362</f>
        <v>13.23</v>
      </c>
      <c r="O362" s="6">
        <f>M362-N362</f>
        <v>21.464000000000002</v>
      </c>
      <c r="P362" s="8">
        <f>IFERROR(O362/M362,0)</f>
        <v>0.61866605176687617</v>
      </c>
      <c r="Q362" s="5">
        <f>YEAR(SalesDataTable[[#This Row],[Order Date]])</f>
        <v>2026</v>
      </c>
      <c r="R362" s="8" t="str">
        <f>"Q"&amp;ROUNDUP(MONTH(SalesDataTable[[#This Row],[Order Date]])/3,0)</f>
        <v>Q1</v>
      </c>
      <c r="S362" s="9">
        <f>MONTH(SalesDataTable[[#This Row],[Order Date]])</f>
        <v>3</v>
      </c>
      <c r="T362" s="8" t="str">
        <f>TEXT(SalesDataTable[[#This Row],[Order Date]],"mmm")</f>
        <v>Mar</v>
      </c>
    </row>
    <row r="363" spans="1:20" ht="15.75">
      <c r="A363" s="2" t="s">
        <v>414</v>
      </c>
      <c r="B363" s="3">
        <v>46095</v>
      </c>
      <c r="C363" s="4" t="s">
        <v>14</v>
      </c>
      <c r="D363" s="4" t="s">
        <v>61</v>
      </c>
      <c r="E363" s="4" t="s">
        <v>3</v>
      </c>
      <c r="F363" s="4" t="s">
        <v>16</v>
      </c>
      <c r="G363" s="4" t="s">
        <v>11</v>
      </c>
      <c r="H363" s="4" t="s">
        <v>53</v>
      </c>
      <c r="I363" s="9">
        <v>2</v>
      </c>
      <c r="J363" s="6">
        <v>153.66</v>
      </c>
      <c r="K363" s="7">
        <v>0.1</v>
      </c>
      <c r="L363" s="6">
        <v>78.430000000000007</v>
      </c>
      <c r="M363" s="6">
        <f>I363*J363*(1-K363)</f>
        <v>276.58800000000002</v>
      </c>
      <c r="N363" s="6">
        <f>I363*L363</f>
        <v>156.86000000000001</v>
      </c>
      <c r="O363" s="6">
        <f>M363-N363</f>
        <v>119.72800000000001</v>
      </c>
      <c r="P363" s="8">
        <f>IFERROR(O363/M363,0)</f>
        <v>0.43287488972768162</v>
      </c>
      <c r="Q363" s="5">
        <f>YEAR(SalesDataTable[[#This Row],[Order Date]])</f>
        <v>2026</v>
      </c>
      <c r="R363" s="8" t="str">
        <f>"Q"&amp;ROUNDUP(MONTH(SalesDataTable[[#This Row],[Order Date]])/3,0)</f>
        <v>Q1</v>
      </c>
      <c r="S363" s="9">
        <f>MONTH(SalesDataTable[[#This Row],[Order Date]])</f>
        <v>3</v>
      </c>
      <c r="T363" s="8" t="str">
        <f>TEXT(SalesDataTable[[#This Row],[Order Date]],"mmm")</f>
        <v>Mar</v>
      </c>
    </row>
    <row r="364" spans="1:20" ht="15.75">
      <c r="A364" s="2" t="s">
        <v>415</v>
      </c>
      <c r="B364" s="3">
        <v>46095</v>
      </c>
      <c r="C364" s="4" t="s">
        <v>8</v>
      </c>
      <c r="D364" s="4" t="s">
        <v>86</v>
      </c>
      <c r="E364" s="4" t="s">
        <v>39</v>
      </c>
      <c r="F364" s="4" t="s">
        <v>4</v>
      </c>
      <c r="G364" s="4" t="s">
        <v>49</v>
      </c>
      <c r="H364" s="4" t="s">
        <v>50</v>
      </c>
      <c r="I364" s="9">
        <v>1</v>
      </c>
      <c r="J364" s="6">
        <v>41.05</v>
      </c>
      <c r="K364" s="7">
        <v>0.1</v>
      </c>
      <c r="L364" s="6">
        <v>14.94</v>
      </c>
      <c r="M364" s="6">
        <f>I364*J364*(1-K364)</f>
        <v>36.945</v>
      </c>
      <c r="N364" s="6">
        <f>I364*L364</f>
        <v>14.94</v>
      </c>
      <c r="O364" s="6">
        <f>M364-N364</f>
        <v>22.005000000000003</v>
      </c>
      <c r="P364" s="8">
        <f>IFERROR(O364/M364,0)</f>
        <v>0.59561510353227776</v>
      </c>
      <c r="Q364" s="5">
        <f>YEAR(SalesDataTable[[#This Row],[Order Date]])</f>
        <v>2026</v>
      </c>
      <c r="R364" s="8" t="str">
        <f>"Q"&amp;ROUNDUP(MONTH(SalesDataTable[[#This Row],[Order Date]])/3,0)</f>
        <v>Q1</v>
      </c>
      <c r="S364" s="9">
        <f>MONTH(SalesDataTable[[#This Row],[Order Date]])</f>
        <v>3</v>
      </c>
      <c r="T364" s="8" t="str">
        <f>TEXT(SalesDataTable[[#This Row],[Order Date]],"mmm")</f>
        <v>Mar</v>
      </c>
    </row>
    <row r="365" spans="1:20" ht="15.75">
      <c r="A365" s="2" t="s">
        <v>416</v>
      </c>
      <c r="B365" s="3">
        <v>46096</v>
      </c>
      <c r="C365" s="4" t="s">
        <v>14</v>
      </c>
      <c r="D365" s="4" t="s">
        <v>15</v>
      </c>
      <c r="E365" s="4" t="s">
        <v>3</v>
      </c>
      <c r="F365" s="4" t="s">
        <v>4</v>
      </c>
      <c r="G365" s="4" t="s">
        <v>17</v>
      </c>
      <c r="H365" s="4" t="s">
        <v>71</v>
      </c>
      <c r="I365" s="9">
        <v>4</v>
      </c>
      <c r="J365" s="6">
        <v>136.21</v>
      </c>
      <c r="K365" s="7">
        <v>0.05</v>
      </c>
      <c r="L365" s="6">
        <v>68.55</v>
      </c>
      <c r="M365" s="6">
        <f>I365*J365*(1-K365)</f>
        <v>517.59799999999996</v>
      </c>
      <c r="N365" s="6">
        <f>I365*L365</f>
        <v>274.2</v>
      </c>
      <c r="O365" s="6">
        <f>M365-N365</f>
        <v>243.39799999999997</v>
      </c>
      <c r="P365" s="8">
        <f>IFERROR(O365/M365,0)</f>
        <v>0.4702452482428448</v>
      </c>
      <c r="Q365" s="5">
        <f>YEAR(SalesDataTable[[#This Row],[Order Date]])</f>
        <v>2026</v>
      </c>
      <c r="R365" s="8" t="str">
        <f>"Q"&amp;ROUNDUP(MONTH(SalesDataTable[[#This Row],[Order Date]])/3,0)</f>
        <v>Q1</v>
      </c>
      <c r="S365" s="9">
        <f>MONTH(SalesDataTable[[#This Row],[Order Date]])</f>
        <v>3</v>
      </c>
      <c r="T365" s="8" t="str">
        <f>TEXT(SalesDataTable[[#This Row],[Order Date]],"mmm")</f>
        <v>Mar</v>
      </c>
    </row>
    <row r="366" spans="1:20" ht="15.75">
      <c r="A366" s="2" t="s">
        <v>417</v>
      </c>
      <c r="B366" s="3">
        <v>46096</v>
      </c>
      <c r="C366" s="4" t="s">
        <v>27</v>
      </c>
      <c r="D366" s="4" t="s">
        <v>28</v>
      </c>
      <c r="E366" s="4" t="s">
        <v>3</v>
      </c>
      <c r="F366" s="4" t="s">
        <v>4</v>
      </c>
      <c r="G366" s="4" t="s">
        <v>17</v>
      </c>
      <c r="H366" s="4" t="s">
        <v>46</v>
      </c>
      <c r="I366" s="9">
        <v>3</v>
      </c>
      <c r="J366" s="6">
        <v>46.68</v>
      </c>
      <c r="K366" s="7">
        <v>0</v>
      </c>
      <c r="L366" s="6">
        <v>18.760000000000002</v>
      </c>
      <c r="M366" s="6">
        <f>I366*J366*(1-K366)</f>
        <v>140.04</v>
      </c>
      <c r="N366" s="6">
        <f>I366*L366</f>
        <v>56.28</v>
      </c>
      <c r="O366" s="6">
        <f>M366-N366</f>
        <v>83.759999999999991</v>
      </c>
      <c r="P366" s="8">
        <f>IFERROR(O366/M366,0)</f>
        <v>0.59811482433590402</v>
      </c>
      <c r="Q366" s="5">
        <f>YEAR(SalesDataTable[[#This Row],[Order Date]])</f>
        <v>2026</v>
      </c>
      <c r="R366" s="8" t="str">
        <f>"Q"&amp;ROUNDUP(MONTH(SalesDataTable[[#This Row],[Order Date]])/3,0)</f>
        <v>Q1</v>
      </c>
      <c r="S366" s="9">
        <f>MONTH(SalesDataTable[[#This Row],[Order Date]])</f>
        <v>3</v>
      </c>
      <c r="T366" s="8" t="str">
        <f>TEXT(SalesDataTable[[#This Row],[Order Date]],"mmm")</f>
        <v>Mar</v>
      </c>
    </row>
    <row r="367" spans="1:20" ht="15.75">
      <c r="A367" s="2" t="s">
        <v>418</v>
      </c>
      <c r="B367" s="3">
        <v>46096</v>
      </c>
      <c r="C367" s="4" t="s">
        <v>8</v>
      </c>
      <c r="D367" s="4" t="s">
        <v>69</v>
      </c>
      <c r="E367" s="4" t="s">
        <v>25</v>
      </c>
      <c r="F367" s="4" t="s">
        <v>16</v>
      </c>
      <c r="G367" s="4" t="s">
        <v>17</v>
      </c>
      <c r="H367" s="4" t="s">
        <v>18</v>
      </c>
      <c r="I367" s="9">
        <v>1</v>
      </c>
      <c r="J367" s="6">
        <v>35.340000000000003</v>
      </c>
      <c r="K367" s="7">
        <v>0.05</v>
      </c>
      <c r="L367" s="6">
        <v>13.37</v>
      </c>
      <c r="M367" s="6">
        <f>I367*J367*(1-K367)</f>
        <v>33.573</v>
      </c>
      <c r="N367" s="6">
        <f>I367*L367</f>
        <v>13.37</v>
      </c>
      <c r="O367" s="6">
        <f>M367-N367</f>
        <v>20.203000000000003</v>
      </c>
      <c r="P367" s="8">
        <f>IFERROR(O367/M367,0)</f>
        <v>0.60176332171685587</v>
      </c>
      <c r="Q367" s="5">
        <f>YEAR(SalesDataTable[[#This Row],[Order Date]])</f>
        <v>2026</v>
      </c>
      <c r="R367" s="8" t="str">
        <f>"Q"&amp;ROUNDUP(MONTH(SalesDataTable[[#This Row],[Order Date]])/3,0)</f>
        <v>Q1</v>
      </c>
      <c r="S367" s="9">
        <f>MONTH(SalesDataTable[[#This Row],[Order Date]])</f>
        <v>3</v>
      </c>
      <c r="T367" s="8" t="str">
        <f>TEXT(SalesDataTable[[#This Row],[Order Date]],"mmm")</f>
        <v>Mar</v>
      </c>
    </row>
    <row r="368" spans="1:20" ht="15.75">
      <c r="A368" s="2" t="s">
        <v>419</v>
      </c>
      <c r="B368" s="3">
        <v>46097</v>
      </c>
      <c r="C368" s="4" t="s">
        <v>27</v>
      </c>
      <c r="D368" s="4" t="s">
        <v>45</v>
      </c>
      <c r="E368" s="4" t="s">
        <v>25</v>
      </c>
      <c r="F368" s="4" t="s">
        <v>4</v>
      </c>
      <c r="G368" s="4" t="s">
        <v>49</v>
      </c>
      <c r="H368" s="4" t="s">
        <v>50</v>
      </c>
      <c r="I368" s="9">
        <v>2</v>
      </c>
      <c r="J368" s="6">
        <v>40.19</v>
      </c>
      <c r="K368" s="7">
        <v>0</v>
      </c>
      <c r="L368" s="6">
        <v>14.92</v>
      </c>
      <c r="M368" s="6">
        <f>I368*J368*(1-K368)</f>
        <v>80.38</v>
      </c>
      <c r="N368" s="6">
        <f>I368*L368</f>
        <v>29.84</v>
      </c>
      <c r="O368" s="6">
        <f>M368-N368</f>
        <v>50.539999999999992</v>
      </c>
      <c r="P368" s="8">
        <f>IFERROR(O368/M368,0)</f>
        <v>0.62876337397362525</v>
      </c>
      <c r="Q368" s="5">
        <f>YEAR(SalesDataTable[[#This Row],[Order Date]])</f>
        <v>2026</v>
      </c>
      <c r="R368" s="8" t="str">
        <f>"Q"&amp;ROUNDUP(MONTH(SalesDataTable[[#This Row],[Order Date]])/3,0)</f>
        <v>Q1</v>
      </c>
      <c r="S368" s="9">
        <f>MONTH(SalesDataTable[[#This Row],[Order Date]])</f>
        <v>3</v>
      </c>
      <c r="T368" s="8" t="str">
        <f>TEXT(SalesDataTable[[#This Row],[Order Date]],"mmm")</f>
        <v>Mar</v>
      </c>
    </row>
    <row r="369" spans="1:20" ht="15.75">
      <c r="A369" s="2" t="s">
        <v>420</v>
      </c>
      <c r="B369" s="3">
        <v>46097</v>
      </c>
      <c r="C369" s="4" t="s">
        <v>8</v>
      </c>
      <c r="D369" s="4" t="s">
        <v>69</v>
      </c>
      <c r="E369" s="4" t="s">
        <v>3</v>
      </c>
      <c r="F369" s="4" t="s">
        <v>16</v>
      </c>
      <c r="G369" s="4" t="s">
        <v>5</v>
      </c>
      <c r="H369" s="4" t="s">
        <v>43</v>
      </c>
      <c r="I369" s="9">
        <v>2</v>
      </c>
      <c r="J369" s="6">
        <v>101.73</v>
      </c>
      <c r="K369" s="7">
        <v>0.05</v>
      </c>
      <c r="L369" s="6">
        <v>51.56</v>
      </c>
      <c r="M369" s="6">
        <f>I369*J369*(1-K369)</f>
        <v>193.28700000000001</v>
      </c>
      <c r="N369" s="6">
        <f>I369*L369</f>
        <v>103.12</v>
      </c>
      <c r="O369" s="6">
        <f>M369-N369</f>
        <v>90.167000000000002</v>
      </c>
      <c r="P369" s="8">
        <f>IFERROR(O369/M369,0)</f>
        <v>0.46649283190281809</v>
      </c>
      <c r="Q369" s="5">
        <f>YEAR(SalesDataTable[[#This Row],[Order Date]])</f>
        <v>2026</v>
      </c>
      <c r="R369" s="8" t="str">
        <f>"Q"&amp;ROUNDUP(MONTH(SalesDataTable[[#This Row],[Order Date]])/3,0)</f>
        <v>Q1</v>
      </c>
      <c r="S369" s="9">
        <f>MONTH(SalesDataTable[[#This Row],[Order Date]])</f>
        <v>3</v>
      </c>
      <c r="T369" s="8" t="str">
        <f>TEXT(SalesDataTable[[#This Row],[Order Date]],"mmm")</f>
        <v>Mar</v>
      </c>
    </row>
    <row r="370" spans="1:20" ht="15.75">
      <c r="A370" s="2" t="s">
        <v>421</v>
      </c>
      <c r="B370" s="3">
        <v>46097</v>
      </c>
      <c r="C370" s="4" t="s">
        <v>14</v>
      </c>
      <c r="D370" s="4" t="s">
        <v>24</v>
      </c>
      <c r="E370" s="4" t="s">
        <v>25</v>
      </c>
      <c r="F370" s="4" t="s">
        <v>20</v>
      </c>
      <c r="G370" s="4" t="s">
        <v>31</v>
      </c>
      <c r="H370" s="4" t="s">
        <v>41</v>
      </c>
      <c r="I370" s="9">
        <v>1</v>
      </c>
      <c r="J370" s="6">
        <v>200.05</v>
      </c>
      <c r="K370" s="7">
        <v>0</v>
      </c>
      <c r="L370" s="6">
        <v>102.69</v>
      </c>
      <c r="M370" s="6">
        <f>I370*J370*(1-K370)</f>
        <v>200.05</v>
      </c>
      <c r="N370" s="6">
        <f>I370*L370</f>
        <v>102.69</v>
      </c>
      <c r="O370" s="6">
        <f>M370-N370</f>
        <v>97.360000000000014</v>
      </c>
      <c r="P370" s="8">
        <f>IFERROR(O370/M370,0)</f>
        <v>0.48667833041739567</v>
      </c>
      <c r="Q370" s="5">
        <f>YEAR(SalesDataTable[[#This Row],[Order Date]])</f>
        <v>2026</v>
      </c>
      <c r="R370" s="8" t="str">
        <f>"Q"&amp;ROUNDUP(MONTH(SalesDataTable[[#This Row],[Order Date]])/3,0)</f>
        <v>Q1</v>
      </c>
      <c r="S370" s="9">
        <f>MONTH(SalesDataTable[[#This Row],[Order Date]])</f>
        <v>3</v>
      </c>
      <c r="T370" s="8" t="str">
        <f>TEXT(SalesDataTable[[#This Row],[Order Date]],"mmm")</f>
        <v>Mar</v>
      </c>
    </row>
    <row r="371" spans="1:20" ht="15.75">
      <c r="A371" s="2" t="s">
        <v>422</v>
      </c>
      <c r="B371" s="3">
        <v>46097</v>
      </c>
      <c r="C371" s="4" t="s">
        <v>27</v>
      </c>
      <c r="D371" s="4" t="s">
        <v>45</v>
      </c>
      <c r="E371" s="4" t="s">
        <v>3</v>
      </c>
      <c r="F371" s="4" t="s">
        <v>16</v>
      </c>
      <c r="G371" s="4" t="s">
        <v>11</v>
      </c>
      <c r="H371" s="4" t="s">
        <v>12</v>
      </c>
      <c r="I371" s="9">
        <v>1</v>
      </c>
      <c r="J371" s="6">
        <v>90.06</v>
      </c>
      <c r="K371" s="7">
        <v>0</v>
      </c>
      <c r="L371" s="6">
        <v>44.49</v>
      </c>
      <c r="M371" s="6">
        <f>I371*J371*(1-K371)</f>
        <v>90.06</v>
      </c>
      <c r="N371" s="6">
        <f>I371*L371</f>
        <v>44.49</v>
      </c>
      <c r="O371" s="6">
        <f>M371-N371</f>
        <v>45.57</v>
      </c>
      <c r="P371" s="8">
        <f>IFERROR(O371/M371,0)</f>
        <v>0.50599600266489009</v>
      </c>
      <c r="Q371" s="5">
        <f>YEAR(SalesDataTable[[#This Row],[Order Date]])</f>
        <v>2026</v>
      </c>
      <c r="R371" s="8" t="str">
        <f>"Q"&amp;ROUNDUP(MONTH(SalesDataTable[[#This Row],[Order Date]])/3,0)</f>
        <v>Q1</v>
      </c>
      <c r="S371" s="9">
        <f>MONTH(SalesDataTable[[#This Row],[Order Date]])</f>
        <v>3</v>
      </c>
      <c r="T371" s="8" t="str">
        <f>TEXT(SalesDataTable[[#This Row],[Order Date]],"mmm")</f>
        <v>Mar</v>
      </c>
    </row>
    <row r="372" spans="1:20" ht="15.75">
      <c r="A372" s="2" t="s">
        <v>423</v>
      </c>
      <c r="B372" s="3">
        <v>46097</v>
      </c>
      <c r="C372" s="4" t="s">
        <v>8</v>
      </c>
      <c r="D372" s="4" t="s">
        <v>66</v>
      </c>
      <c r="E372" s="4" t="s">
        <v>3</v>
      </c>
      <c r="F372" s="4" t="s">
        <v>16</v>
      </c>
      <c r="G372" s="4" t="s">
        <v>17</v>
      </c>
      <c r="H372" s="4" t="s">
        <v>18</v>
      </c>
      <c r="I372" s="9">
        <v>1</v>
      </c>
      <c r="J372" s="6">
        <v>37.119999999999997</v>
      </c>
      <c r="K372" s="7">
        <v>0.1</v>
      </c>
      <c r="L372" s="6">
        <v>13.39</v>
      </c>
      <c r="M372" s="6">
        <f>I372*J372*(1-K372)</f>
        <v>33.408000000000001</v>
      </c>
      <c r="N372" s="6">
        <f>I372*L372</f>
        <v>13.39</v>
      </c>
      <c r="O372" s="6">
        <f>M372-N372</f>
        <v>20.018000000000001</v>
      </c>
      <c r="P372" s="8">
        <f>IFERROR(O372/M372,0)</f>
        <v>0.59919779693486586</v>
      </c>
      <c r="Q372" s="5">
        <f>YEAR(SalesDataTable[[#This Row],[Order Date]])</f>
        <v>2026</v>
      </c>
      <c r="R372" s="8" t="str">
        <f>"Q"&amp;ROUNDUP(MONTH(SalesDataTable[[#This Row],[Order Date]])/3,0)</f>
        <v>Q1</v>
      </c>
      <c r="S372" s="9">
        <f>MONTH(SalesDataTable[[#This Row],[Order Date]])</f>
        <v>3</v>
      </c>
      <c r="T372" s="8" t="str">
        <f>TEXT(SalesDataTable[[#This Row],[Order Date]],"mmm")</f>
        <v>Mar</v>
      </c>
    </row>
    <row r="373" spans="1:20" ht="15.75">
      <c r="A373" s="2" t="s">
        <v>424</v>
      </c>
      <c r="B373" s="3">
        <v>46097</v>
      </c>
      <c r="C373" s="4" t="s">
        <v>1</v>
      </c>
      <c r="D373" s="4" t="s">
        <v>2</v>
      </c>
      <c r="E373" s="4" t="s">
        <v>25</v>
      </c>
      <c r="F373" s="4" t="s">
        <v>4</v>
      </c>
      <c r="G373" s="4" t="s">
        <v>11</v>
      </c>
      <c r="H373" s="4" t="s">
        <v>53</v>
      </c>
      <c r="I373" s="9">
        <v>2</v>
      </c>
      <c r="J373" s="6">
        <v>156.09</v>
      </c>
      <c r="K373" s="7">
        <v>0.1</v>
      </c>
      <c r="L373" s="6">
        <v>79.72</v>
      </c>
      <c r="M373" s="6">
        <f>I373*J373*(1-K373)</f>
        <v>280.96199999999999</v>
      </c>
      <c r="N373" s="6">
        <f>I373*L373</f>
        <v>159.44</v>
      </c>
      <c r="O373" s="6">
        <f>M373-N373</f>
        <v>121.52199999999999</v>
      </c>
      <c r="P373" s="8">
        <f>IFERROR(O373/M373,0)</f>
        <v>0.43252112385304775</v>
      </c>
      <c r="Q373" s="5">
        <f>YEAR(SalesDataTable[[#This Row],[Order Date]])</f>
        <v>2026</v>
      </c>
      <c r="R373" s="8" t="str">
        <f>"Q"&amp;ROUNDUP(MONTH(SalesDataTable[[#This Row],[Order Date]])/3,0)</f>
        <v>Q1</v>
      </c>
      <c r="S373" s="9">
        <f>MONTH(SalesDataTable[[#This Row],[Order Date]])</f>
        <v>3</v>
      </c>
      <c r="T373" s="8" t="str">
        <f>TEXT(SalesDataTable[[#This Row],[Order Date]],"mmm")</f>
        <v>Mar</v>
      </c>
    </row>
    <row r="374" spans="1:20" ht="15.75">
      <c r="A374" s="2" t="s">
        <v>425</v>
      </c>
      <c r="B374" s="3">
        <v>46097</v>
      </c>
      <c r="C374" s="4" t="s">
        <v>1</v>
      </c>
      <c r="D374" s="4" t="s">
        <v>2</v>
      </c>
      <c r="E374" s="4" t="s">
        <v>10</v>
      </c>
      <c r="F374" s="4" t="s">
        <v>20</v>
      </c>
      <c r="G374" s="4" t="s">
        <v>49</v>
      </c>
      <c r="H374" s="4" t="s">
        <v>67</v>
      </c>
      <c r="I374" s="9">
        <v>12</v>
      </c>
      <c r="J374" s="6">
        <v>36.44</v>
      </c>
      <c r="K374" s="7">
        <v>0.05</v>
      </c>
      <c r="L374" s="6">
        <v>13.65</v>
      </c>
      <c r="M374" s="6">
        <f>I374*J374*(1-K374)</f>
        <v>415.41599999999994</v>
      </c>
      <c r="N374" s="6">
        <f>I374*L374</f>
        <v>163.80000000000001</v>
      </c>
      <c r="O374" s="6">
        <f>M374-N374</f>
        <v>251.61599999999993</v>
      </c>
      <c r="P374" s="8">
        <f>IFERROR(O374/M374,0)</f>
        <v>0.60569645848980291</v>
      </c>
      <c r="Q374" s="5">
        <f>YEAR(SalesDataTable[[#This Row],[Order Date]])</f>
        <v>2026</v>
      </c>
      <c r="R374" s="8" t="str">
        <f>"Q"&amp;ROUNDUP(MONTH(SalesDataTable[[#This Row],[Order Date]])/3,0)</f>
        <v>Q1</v>
      </c>
      <c r="S374" s="9">
        <f>MONTH(SalesDataTable[[#This Row],[Order Date]])</f>
        <v>3</v>
      </c>
      <c r="T374" s="8" t="str">
        <f>TEXT(SalesDataTable[[#This Row],[Order Date]],"mmm")</f>
        <v>Mar</v>
      </c>
    </row>
    <row r="375" spans="1:20" ht="15.75">
      <c r="A375" s="2" t="s">
        <v>426</v>
      </c>
      <c r="B375" s="3">
        <v>46098</v>
      </c>
      <c r="C375" s="4" t="s">
        <v>1</v>
      </c>
      <c r="D375" s="4" t="s">
        <v>88</v>
      </c>
      <c r="E375" s="4" t="s">
        <v>39</v>
      </c>
      <c r="F375" s="4" t="s">
        <v>20</v>
      </c>
      <c r="G375" s="4" t="s">
        <v>31</v>
      </c>
      <c r="H375" s="4" t="s">
        <v>90</v>
      </c>
      <c r="I375" s="9">
        <v>5</v>
      </c>
      <c r="J375" s="6">
        <v>123.95</v>
      </c>
      <c r="K375" s="7">
        <v>0.05</v>
      </c>
      <c r="L375" s="6">
        <v>59.23</v>
      </c>
      <c r="M375" s="6">
        <f>I375*J375*(1-K375)</f>
        <v>588.76249999999993</v>
      </c>
      <c r="N375" s="6">
        <f>I375*L375</f>
        <v>296.14999999999998</v>
      </c>
      <c r="O375" s="6">
        <f>M375-N375</f>
        <v>292.61249999999995</v>
      </c>
      <c r="P375" s="8">
        <f>IFERROR(O375/M375,0)</f>
        <v>0.49699581749856692</v>
      </c>
      <c r="Q375" s="5">
        <f>YEAR(SalesDataTable[[#This Row],[Order Date]])</f>
        <v>2026</v>
      </c>
      <c r="R375" s="8" t="str">
        <f>"Q"&amp;ROUNDUP(MONTH(SalesDataTable[[#This Row],[Order Date]])/3,0)</f>
        <v>Q1</v>
      </c>
      <c r="S375" s="9">
        <f>MONTH(SalesDataTable[[#This Row],[Order Date]])</f>
        <v>3</v>
      </c>
      <c r="T375" s="8" t="str">
        <f>TEXT(SalesDataTable[[#This Row],[Order Date]],"mmm")</f>
        <v>Mar</v>
      </c>
    </row>
    <row r="376" spans="1:20" ht="15.75">
      <c r="A376" s="2" t="s">
        <v>427</v>
      </c>
      <c r="B376" s="3">
        <v>46098</v>
      </c>
      <c r="C376" s="4" t="s">
        <v>14</v>
      </c>
      <c r="D376" s="4" t="s">
        <v>126</v>
      </c>
      <c r="E376" s="4" t="s">
        <v>39</v>
      </c>
      <c r="F376" s="4" t="s">
        <v>20</v>
      </c>
      <c r="G376" s="4" t="s">
        <v>31</v>
      </c>
      <c r="H376" s="4" t="s">
        <v>41</v>
      </c>
      <c r="I376" s="9">
        <v>1</v>
      </c>
      <c r="J376" s="6">
        <v>192.84</v>
      </c>
      <c r="K376" s="7">
        <v>0.15</v>
      </c>
      <c r="L376" s="6">
        <v>101.42</v>
      </c>
      <c r="M376" s="6">
        <f>I376*J376*(1-K376)</f>
        <v>163.91399999999999</v>
      </c>
      <c r="N376" s="6">
        <f>I376*L376</f>
        <v>101.42</v>
      </c>
      <c r="O376" s="6">
        <f>M376-N376</f>
        <v>62.493999999999986</v>
      </c>
      <c r="P376" s="8">
        <f>IFERROR(O376/M376,0)</f>
        <v>0.38126090510877647</v>
      </c>
      <c r="Q376" s="5">
        <f>YEAR(SalesDataTable[[#This Row],[Order Date]])</f>
        <v>2026</v>
      </c>
      <c r="R376" s="8" t="str">
        <f>"Q"&amp;ROUNDUP(MONTH(SalesDataTable[[#This Row],[Order Date]])/3,0)</f>
        <v>Q1</v>
      </c>
      <c r="S376" s="9">
        <f>MONTH(SalesDataTable[[#This Row],[Order Date]])</f>
        <v>3</v>
      </c>
      <c r="T376" s="8" t="str">
        <f>TEXT(SalesDataTable[[#This Row],[Order Date]],"mmm")</f>
        <v>Mar</v>
      </c>
    </row>
    <row r="377" spans="1:20" ht="15.75">
      <c r="A377" s="2" t="s">
        <v>428</v>
      </c>
      <c r="B377" s="3">
        <v>46098</v>
      </c>
      <c r="C377" s="4" t="s">
        <v>8</v>
      </c>
      <c r="D377" s="4" t="s">
        <v>66</v>
      </c>
      <c r="E377" s="4" t="s">
        <v>3</v>
      </c>
      <c r="F377" s="4" t="s">
        <v>16</v>
      </c>
      <c r="G377" s="4" t="s">
        <v>11</v>
      </c>
      <c r="H377" s="4" t="s">
        <v>53</v>
      </c>
      <c r="I377" s="9">
        <v>1</v>
      </c>
      <c r="J377" s="6">
        <v>152.57</v>
      </c>
      <c r="K377" s="7">
        <v>0.1</v>
      </c>
      <c r="L377" s="6">
        <v>80.319999999999993</v>
      </c>
      <c r="M377" s="6">
        <f>I377*J377*(1-K377)</f>
        <v>137.31299999999999</v>
      </c>
      <c r="N377" s="6">
        <f>I377*L377</f>
        <v>80.319999999999993</v>
      </c>
      <c r="O377" s="6">
        <f>M377-N377</f>
        <v>56.992999999999995</v>
      </c>
      <c r="P377" s="8">
        <f>IFERROR(O377/M377,0)</f>
        <v>0.41505902572953762</v>
      </c>
      <c r="Q377" s="5">
        <f>YEAR(SalesDataTable[[#This Row],[Order Date]])</f>
        <v>2026</v>
      </c>
      <c r="R377" s="8" t="str">
        <f>"Q"&amp;ROUNDUP(MONTH(SalesDataTable[[#This Row],[Order Date]])/3,0)</f>
        <v>Q1</v>
      </c>
      <c r="S377" s="9">
        <f>MONTH(SalesDataTable[[#This Row],[Order Date]])</f>
        <v>3</v>
      </c>
      <c r="T377" s="8" t="str">
        <f>TEXT(SalesDataTable[[#This Row],[Order Date]],"mmm")</f>
        <v>Mar</v>
      </c>
    </row>
    <row r="378" spans="1:20" ht="15.75">
      <c r="A378" s="2" t="s">
        <v>429</v>
      </c>
      <c r="B378" s="3">
        <v>46099</v>
      </c>
      <c r="C378" s="4" t="s">
        <v>27</v>
      </c>
      <c r="D378" s="4" t="s">
        <v>28</v>
      </c>
      <c r="E378" s="4" t="s">
        <v>3</v>
      </c>
      <c r="F378" s="4" t="s">
        <v>20</v>
      </c>
      <c r="G378" s="4" t="s">
        <v>17</v>
      </c>
      <c r="H378" s="4" t="s">
        <v>71</v>
      </c>
      <c r="I378" s="9">
        <v>2</v>
      </c>
      <c r="J378" s="6">
        <v>130.4</v>
      </c>
      <c r="K378" s="7">
        <v>0</v>
      </c>
      <c r="L378" s="6">
        <v>67.599999999999994</v>
      </c>
      <c r="M378" s="6">
        <f>I378*J378*(1-K378)</f>
        <v>260.8</v>
      </c>
      <c r="N378" s="6">
        <f>I378*L378</f>
        <v>135.19999999999999</v>
      </c>
      <c r="O378" s="6">
        <f>M378-N378</f>
        <v>125.60000000000002</v>
      </c>
      <c r="P378" s="8">
        <f>IFERROR(O378/M378,0)</f>
        <v>0.48159509202453993</v>
      </c>
      <c r="Q378" s="5">
        <f>YEAR(SalesDataTable[[#This Row],[Order Date]])</f>
        <v>2026</v>
      </c>
      <c r="R378" s="8" t="str">
        <f>"Q"&amp;ROUNDUP(MONTH(SalesDataTable[[#This Row],[Order Date]])/3,0)</f>
        <v>Q1</v>
      </c>
      <c r="S378" s="9">
        <f>MONTH(SalesDataTable[[#This Row],[Order Date]])</f>
        <v>3</v>
      </c>
      <c r="T378" s="8" t="str">
        <f>TEXT(SalesDataTable[[#This Row],[Order Date]],"mmm")</f>
        <v>Mar</v>
      </c>
    </row>
    <row r="379" spans="1:20" ht="15.75">
      <c r="A379" s="2" t="s">
        <v>430</v>
      </c>
      <c r="B379" s="3">
        <v>46099</v>
      </c>
      <c r="C379" s="4" t="s">
        <v>14</v>
      </c>
      <c r="D379" s="4" t="s">
        <v>24</v>
      </c>
      <c r="E379" s="4" t="s">
        <v>3</v>
      </c>
      <c r="F379" s="4" t="s">
        <v>16</v>
      </c>
      <c r="G379" s="4" t="s">
        <v>11</v>
      </c>
      <c r="H379" s="4" t="s">
        <v>12</v>
      </c>
      <c r="I379" s="9">
        <v>2</v>
      </c>
      <c r="J379" s="6">
        <v>94.25</v>
      </c>
      <c r="K379" s="7">
        <v>0.1</v>
      </c>
      <c r="L379" s="6">
        <v>44.99</v>
      </c>
      <c r="M379" s="6">
        <f>I379*J379*(1-K379)</f>
        <v>169.65</v>
      </c>
      <c r="N379" s="6">
        <f>I379*L379</f>
        <v>89.98</v>
      </c>
      <c r="O379" s="6">
        <f>M379-N379</f>
        <v>79.67</v>
      </c>
      <c r="P379" s="8">
        <f>IFERROR(O379/M379,0)</f>
        <v>0.46961391099322131</v>
      </c>
      <c r="Q379" s="5">
        <f>YEAR(SalesDataTable[[#This Row],[Order Date]])</f>
        <v>2026</v>
      </c>
      <c r="R379" s="8" t="str">
        <f>"Q"&amp;ROUNDUP(MONTH(SalesDataTable[[#This Row],[Order Date]])/3,0)</f>
        <v>Q1</v>
      </c>
      <c r="S379" s="9">
        <f>MONTH(SalesDataTable[[#This Row],[Order Date]])</f>
        <v>3</v>
      </c>
      <c r="T379" s="8" t="str">
        <f>TEXT(SalesDataTable[[#This Row],[Order Date]],"mmm")</f>
        <v>Mar</v>
      </c>
    </row>
    <row r="380" spans="1:20" ht="15.75">
      <c r="A380" s="2" t="s">
        <v>431</v>
      </c>
      <c r="B380" s="3">
        <v>46099</v>
      </c>
      <c r="C380" s="4" t="s">
        <v>8</v>
      </c>
      <c r="D380" s="4" t="s">
        <v>69</v>
      </c>
      <c r="E380" s="4" t="s">
        <v>3</v>
      </c>
      <c r="F380" s="4" t="s">
        <v>20</v>
      </c>
      <c r="G380" s="4" t="s">
        <v>31</v>
      </c>
      <c r="H380" s="4" t="s">
        <v>90</v>
      </c>
      <c r="I380" s="9">
        <v>5</v>
      </c>
      <c r="J380" s="6">
        <v>125.91</v>
      </c>
      <c r="K380" s="7">
        <v>0</v>
      </c>
      <c r="L380" s="6">
        <v>59.36</v>
      </c>
      <c r="M380" s="6">
        <f>I380*J380*(1-K380)</f>
        <v>629.54999999999995</v>
      </c>
      <c r="N380" s="6">
        <f>I380*L380</f>
        <v>296.8</v>
      </c>
      <c r="O380" s="6">
        <f>M380-N380</f>
        <v>332.74999999999994</v>
      </c>
      <c r="P380" s="8">
        <f>IFERROR(O380/M380,0)</f>
        <v>0.52855214041775866</v>
      </c>
      <c r="Q380" s="5">
        <f>YEAR(SalesDataTable[[#This Row],[Order Date]])</f>
        <v>2026</v>
      </c>
      <c r="R380" s="8" t="str">
        <f>"Q"&amp;ROUNDUP(MONTH(SalesDataTable[[#This Row],[Order Date]])/3,0)</f>
        <v>Q1</v>
      </c>
      <c r="S380" s="9">
        <f>MONTH(SalesDataTable[[#This Row],[Order Date]])</f>
        <v>3</v>
      </c>
      <c r="T380" s="8" t="str">
        <f>TEXT(SalesDataTable[[#This Row],[Order Date]],"mmm")</f>
        <v>Mar</v>
      </c>
    </row>
    <row r="381" spans="1:20" ht="15.75">
      <c r="A381" s="2" t="s">
        <v>432</v>
      </c>
      <c r="B381" s="3">
        <v>46099</v>
      </c>
      <c r="C381" s="4" t="s">
        <v>27</v>
      </c>
      <c r="D381" s="4" t="s">
        <v>45</v>
      </c>
      <c r="E381" s="4" t="s">
        <v>25</v>
      </c>
      <c r="F381" s="4" t="s">
        <v>4</v>
      </c>
      <c r="G381" s="4" t="s">
        <v>49</v>
      </c>
      <c r="H381" s="4" t="s">
        <v>50</v>
      </c>
      <c r="I381" s="9">
        <v>2</v>
      </c>
      <c r="J381" s="6">
        <v>39.619999999999997</v>
      </c>
      <c r="K381" s="7">
        <v>0</v>
      </c>
      <c r="L381" s="6">
        <v>14.78</v>
      </c>
      <c r="M381" s="6">
        <f>I381*J381*(1-K381)</f>
        <v>79.239999999999995</v>
      </c>
      <c r="N381" s="6">
        <f>I381*L381</f>
        <v>29.56</v>
      </c>
      <c r="O381" s="6">
        <f>M381-N381</f>
        <v>49.679999999999993</v>
      </c>
      <c r="P381" s="8">
        <f>IFERROR(O381/M381,0)</f>
        <v>0.62695608278647141</v>
      </c>
      <c r="Q381" s="5">
        <f>YEAR(SalesDataTable[[#This Row],[Order Date]])</f>
        <v>2026</v>
      </c>
      <c r="R381" s="8" t="str">
        <f>"Q"&amp;ROUNDUP(MONTH(SalesDataTable[[#This Row],[Order Date]])/3,0)</f>
        <v>Q1</v>
      </c>
      <c r="S381" s="9">
        <f>MONTH(SalesDataTable[[#This Row],[Order Date]])</f>
        <v>3</v>
      </c>
      <c r="T381" s="8" t="str">
        <f>TEXT(SalesDataTable[[#This Row],[Order Date]],"mmm")</f>
        <v>Mar</v>
      </c>
    </row>
    <row r="382" spans="1:20" ht="15.75">
      <c r="A382" s="2" t="s">
        <v>433</v>
      </c>
      <c r="B382" s="3">
        <v>46099</v>
      </c>
      <c r="C382" s="4" t="s">
        <v>1</v>
      </c>
      <c r="D382" s="4" t="s">
        <v>52</v>
      </c>
      <c r="E382" s="4" t="s">
        <v>3</v>
      </c>
      <c r="F382" s="4" t="s">
        <v>20</v>
      </c>
      <c r="G382" s="4" t="s">
        <v>49</v>
      </c>
      <c r="H382" s="4" t="s">
        <v>67</v>
      </c>
      <c r="I382" s="9">
        <v>3</v>
      </c>
      <c r="J382" s="6">
        <v>36.32</v>
      </c>
      <c r="K382" s="7">
        <v>0</v>
      </c>
      <c r="L382" s="6">
        <v>14.18</v>
      </c>
      <c r="M382" s="6">
        <f>I382*J382*(1-K382)</f>
        <v>108.96000000000001</v>
      </c>
      <c r="N382" s="6">
        <f>I382*L382</f>
        <v>42.54</v>
      </c>
      <c r="O382" s="6">
        <f>M382-N382</f>
        <v>66.420000000000016</v>
      </c>
      <c r="P382" s="8">
        <f>IFERROR(O382/M382,0)</f>
        <v>0.60958149779735693</v>
      </c>
      <c r="Q382" s="5">
        <f>YEAR(SalesDataTable[[#This Row],[Order Date]])</f>
        <v>2026</v>
      </c>
      <c r="R382" s="8" t="str">
        <f>"Q"&amp;ROUNDUP(MONTH(SalesDataTable[[#This Row],[Order Date]])/3,0)</f>
        <v>Q1</v>
      </c>
      <c r="S382" s="9">
        <f>MONTH(SalesDataTable[[#This Row],[Order Date]])</f>
        <v>3</v>
      </c>
      <c r="T382" s="8" t="str">
        <f>TEXT(SalesDataTable[[#This Row],[Order Date]],"mmm")</f>
        <v>Mar</v>
      </c>
    </row>
    <row r="383" spans="1:20" ht="15.75">
      <c r="A383" s="2" t="s">
        <v>434</v>
      </c>
      <c r="B383" s="3">
        <v>46099</v>
      </c>
      <c r="C383" s="4" t="s">
        <v>1</v>
      </c>
      <c r="D383" s="4" t="s">
        <v>88</v>
      </c>
      <c r="E383" s="4" t="s">
        <v>25</v>
      </c>
      <c r="F383" s="4" t="s">
        <v>16</v>
      </c>
      <c r="G383" s="4" t="s">
        <v>49</v>
      </c>
      <c r="H383" s="4" t="s">
        <v>74</v>
      </c>
      <c r="I383" s="9">
        <v>1</v>
      </c>
      <c r="J383" s="6">
        <v>51.16</v>
      </c>
      <c r="K383" s="7">
        <v>0</v>
      </c>
      <c r="L383" s="6">
        <v>22.39</v>
      </c>
      <c r="M383" s="6">
        <f>I383*J383*(1-K383)</f>
        <v>51.16</v>
      </c>
      <c r="N383" s="6">
        <f>I383*L383</f>
        <v>22.39</v>
      </c>
      <c r="O383" s="6">
        <f>M383-N383</f>
        <v>28.769999999999996</v>
      </c>
      <c r="P383" s="8">
        <f>IFERROR(O383/M383,0)</f>
        <v>0.56235340109460508</v>
      </c>
      <c r="Q383" s="5">
        <f>YEAR(SalesDataTable[[#This Row],[Order Date]])</f>
        <v>2026</v>
      </c>
      <c r="R383" s="8" t="str">
        <f>"Q"&amp;ROUNDUP(MONTH(SalesDataTable[[#This Row],[Order Date]])/3,0)</f>
        <v>Q1</v>
      </c>
      <c r="S383" s="9">
        <f>MONTH(SalesDataTable[[#This Row],[Order Date]])</f>
        <v>3</v>
      </c>
      <c r="T383" s="8" t="str">
        <f>TEXT(SalesDataTable[[#This Row],[Order Date]],"mmm")</f>
        <v>Mar</v>
      </c>
    </row>
    <row r="384" spans="1:20" ht="15.75">
      <c r="A384" s="2" t="s">
        <v>435</v>
      </c>
      <c r="B384" s="3">
        <v>46100</v>
      </c>
      <c r="C384" s="4" t="s">
        <v>27</v>
      </c>
      <c r="D384" s="4" t="s">
        <v>82</v>
      </c>
      <c r="E384" s="4" t="s">
        <v>10</v>
      </c>
      <c r="F384" s="4" t="s">
        <v>20</v>
      </c>
      <c r="G384" s="4" t="s">
        <v>49</v>
      </c>
      <c r="H384" s="4" t="s">
        <v>67</v>
      </c>
      <c r="I384" s="9">
        <v>5</v>
      </c>
      <c r="J384" s="6">
        <v>35.65</v>
      </c>
      <c r="K384" s="7">
        <v>0.1</v>
      </c>
      <c r="L384" s="6">
        <v>13.64</v>
      </c>
      <c r="M384" s="6">
        <f>I384*J384*(1-K384)</f>
        <v>160.42500000000001</v>
      </c>
      <c r="N384" s="6">
        <f>I384*L384</f>
        <v>68.2</v>
      </c>
      <c r="O384" s="6">
        <f>M384-N384</f>
        <v>92.225000000000009</v>
      </c>
      <c r="P384" s="8">
        <f>IFERROR(O384/M384,0)</f>
        <v>0.5748792270531401</v>
      </c>
      <c r="Q384" s="5">
        <f>YEAR(SalesDataTable[[#This Row],[Order Date]])</f>
        <v>2026</v>
      </c>
      <c r="R384" s="8" t="str">
        <f>"Q"&amp;ROUNDUP(MONTH(SalesDataTable[[#This Row],[Order Date]])/3,0)</f>
        <v>Q1</v>
      </c>
      <c r="S384" s="9">
        <f>MONTH(SalesDataTable[[#This Row],[Order Date]])</f>
        <v>3</v>
      </c>
      <c r="T384" s="8" t="str">
        <f>TEXT(SalesDataTable[[#This Row],[Order Date]],"mmm")</f>
        <v>Mar</v>
      </c>
    </row>
    <row r="385" spans="1:20" ht="15.75">
      <c r="A385" s="2" t="s">
        <v>436</v>
      </c>
      <c r="B385" s="3">
        <v>46100</v>
      </c>
      <c r="C385" s="4" t="s">
        <v>27</v>
      </c>
      <c r="D385" s="4" t="s">
        <v>48</v>
      </c>
      <c r="E385" s="4" t="s">
        <v>3</v>
      </c>
      <c r="F385" s="4" t="s">
        <v>16</v>
      </c>
      <c r="G385" s="4" t="s">
        <v>11</v>
      </c>
      <c r="H385" s="4" t="s">
        <v>21</v>
      </c>
      <c r="I385" s="9">
        <v>1</v>
      </c>
      <c r="J385" s="6">
        <v>145.19</v>
      </c>
      <c r="K385" s="7">
        <v>0</v>
      </c>
      <c r="L385" s="6">
        <v>80.67</v>
      </c>
      <c r="M385" s="6">
        <f>I385*J385*(1-K385)</f>
        <v>145.19</v>
      </c>
      <c r="N385" s="6">
        <f>I385*L385</f>
        <v>80.67</v>
      </c>
      <c r="O385" s="6">
        <f>M385-N385</f>
        <v>64.52</v>
      </c>
      <c r="P385" s="8">
        <f>IFERROR(O385/M385,0)</f>
        <v>0.44438322198498514</v>
      </c>
      <c r="Q385" s="5">
        <f>YEAR(SalesDataTable[[#This Row],[Order Date]])</f>
        <v>2026</v>
      </c>
      <c r="R385" s="8" t="str">
        <f>"Q"&amp;ROUNDUP(MONTH(SalesDataTable[[#This Row],[Order Date]])/3,0)</f>
        <v>Q1</v>
      </c>
      <c r="S385" s="9">
        <f>MONTH(SalesDataTable[[#This Row],[Order Date]])</f>
        <v>3</v>
      </c>
      <c r="T385" s="8" t="str">
        <f>TEXT(SalesDataTable[[#This Row],[Order Date]],"mmm")</f>
        <v>Mar</v>
      </c>
    </row>
    <row r="386" spans="1:20" ht="15.75">
      <c r="A386" s="2" t="s">
        <v>437</v>
      </c>
      <c r="B386" s="3">
        <v>46100</v>
      </c>
      <c r="C386" s="4" t="s">
        <v>27</v>
      </c>
      <c r="D386" s="4" t="s">
        <v>48</v>
      </c>
      <c r="E386" s="4" t="s">
        <v>3</v>
      </c>
      <c r="F386" s="4" t="s">
        <v>4</v>
      </c>
      <c r="G386" s="4" t="s">
        <v>5</v>
      </c>
      <c r="H386" s="4" t="s">
        <v>35</v>
      </c>
      <c r="I386" s="9">
        <v>2</v>
      </c>
      <c r="J386" s="6">
        <v>40.090000000000003</v>
      </c>
      <c r="K386" s="7">
        <v>0</v>
      </c>
      <c r="L386" s="6">
        <v>17.2</v>
      </c>
      <c r="M386" s="6">
        <f>I386*J386*(1-K386)</f>
        <v>80.180000000000007</v>
      </c>
      <c r="N386" s="6">
        <f>I386*L386</f>
        <v>34.4</v>
      </c>
      <c r="O386" s="6">
        <f>M386-N386</f>
        <v>45.780000000000008</v>
      </c>
      <c r="P386" s="8">
        <f>IFERROR(O386/M386,0)</f>
        <v>0.57096532801197308</v>
      </c>
      <c r="Q386" s="5">
        <f>YEAR(SalesDataTable[[#This Row],[Order Date]])</f>
        <v>2026</v>
      </c>
      <c r="R386" s="8" t="str">
        <f>"Q"&amp;ROUNDUP(MONTH(SalesDataTable[[#This Row],[Order Date]])/3,0)</f>
        <v>Q1</v>
      </c>
      <c r="S386" s="9">
        <f>MONTH(SalesDataTable[[#This Row],[Order Date]])</f>
        <v>3</v>
      </c>
      <c r="T386" s="8" t="str">
        <f>TEXT(SalesDataTable[[#This Row],[Order Date]],"mmm")</f>
        <v>Mar</v>
      </c>
    </row>
    <row r="387" spans="1:20" ht="15.75">
      <c r="A387" s="2" t="s">
        <v>438</v>
      </c>
      <c r="B387" s="3">
        <v>46100</v>
      </c>
      <c r="C387" s="4" t="s">
        <v>27</v>
      </c>
      <c r="D387" s="4" t="s">
        <v>45</v>
      </c>
      <c r="E387" s="4" t="s">
        <v>3</v>
      </c>
      <c r="F387" s="4" t="s">
        <v>4</v>
      </c>
      <c r="G387" s="4" t="s">
        <v>49</v>
      </c>
      <c r="H387" s="4" t="s">
        <v>50</v>
      </c>
      <c r="I387" s="9">
        <v>1</v>
      </c>
      <c r="J387" s="6">
        <v>39.47</v>
      </c>
      <c r="K387" s="7">
        <v>0</v>
      </c>
      <c r="L387" s="6">
        <v>15.02</v>
      </c>
      <c r="M387" s="6">
        <f>I387*J387*(1-K387)</f>
        <v>39.47</v>
      </c>
      <c r="N387" s="6">
        <f>I387*L387</f>
        <v>15.02</v>
      </c>
      <c r="O387" s="6">
        <f>M387-N387</f>
        <v>24.45</v>
      </c>
      <c r="P387" s="8">
        <f>IFERROR(O387/M387,0)</f>
        <v>0.61945781606283257</v>
      </c>
      <c r="Q387" s="5">
        <f>YEAR(SalesDataTable[[#This Row],[Order Date]])</f>
        <v>2026</v>
      </c>
      <c r="R387" s="8" t="str">
        <f>"Q"&amp;ROUNDUP(MONTH(SalesDataTable[[#This Row],[Order Date]])/3,0)</f>
        <v>Q1</v>
      </c>
      <c r="S387" s="9">
        <f>MONTH(SalesDataTable[[#This Row],[Order Date]])</f>
        <v>3</v>
      </c>
      <c r="T387" s="8" t="str">
        <f>TEXT(SalesDataTable[[#This Row],[Order Date]],"mmm")</f>
        <v>Mar</v>
      </c>
    </row>
    <row r="388" spans="1:20" ht="15.75">
      <c r="A388" s="2" t="s">
        <v>439</v>
      </c>
      <c r="B388" s="3">
        <v>46100</v>
      </c>
      <c r="C388" s="4" t="s">
        <v>1</v>
      </c>
      <c r="D388" s="4" t="s">
        <v>2</v>
      </c>
      <c r="E388" s="4" t="s">
        <v>3</v>
      </c>
      <c r="F388" s="4" t="s">
        <v>4</v>
      </c>
      <c r="G388" s="4" t="s">
        <v>5</v>
      </c>
      <c r="H388" s="4" t="s">
        <v>43</v>
      </c>
      <c r="I388" s="9">
        <v>2</v>
      </c>
      <c r="J388" s="6">
        <v>103.42</v>
      </c>
      <c r="K388" s="7">
        <v>0</v>
      </c>
      <c r="L388" s="6">
        <v>49.51</v>
      </c>
      <c r="M388" s="6">
        <f>I388*J388*(1-K388)</f>
        <v>206.84</v>
      </c>
      <c r="N388" s="6">
        <f>I388*L388</f>
        <v>99.02</v>
      </c>
      <c r="O388" s="6">
        <f>M388-N388</f>
        <v>107.82000000000001</v>
      </c>
      <c r="P388" s="8">
        <f>IFERROR(O388/M388,0)</f>
        <v>0.52127248114484626</v>
      </c>
      <c r="Q388" s="5">
        <f>YEAR(SalesDataTable[[#This Row],[Order Date]])</f>
        <v>2026</v>
      </c>
      <c r="R388" s="8" t="str">
        <f>"Q"&amp;ROUNDUP(MONTH(SalesDataTable[[#This Row],[Order Date]])/3,0)</f>
        <v>Q1</v>
      </c>
      <c r="S388" s="9">
        <f>MONTH(SalesDataTable[[#This Row],[Order Date]])</f>
        <v>3</v>
      </c>
      <c r="T388" s="8" t="str">
        <f>TEXT(SalesDataTable[[#This Row],[Order Date]],"mmm")</f>
        <v>Mar</v>
      </c>
    </row>
    <row r="389" spans="1:20" ht="15.75">
      <c r="A389" s="2" t="s">
        <v>440</v>
      </c>
      <c r="B389" s="3">
        <v>46100</v>
      </c>
      <c r="C389" s="4" t="s">
        <v>1</v>
      </c>
      <c r="D389" s="4" t="s">
        <v>2</v>
      </c>
      <c r="E389" s="4" t="s">
        <v>3</v>
      </c>
      <c r="F389" s="4" t="s">
        <v>4</v>
      </c>
      <c r="G389" s="4" t="s">
        <v>17</v>
      </c>
      <c r="H389" s="4" t="s">
        <v>83</v>
      </c>
      <c r="I389" s="9">
        <v>4</v>
      </c>
      <c r="J389" s="6">
        <v>161.93</v>
      </c>
      <c r="K389" s="7">
        <v>0.15</v>
      </c>
      <c r="L389" s="6">
        <v>88</v>
      </c>
      <c r="M389" s="6">
        <f>I389*J389*(1-K389)</f>
        <v>550.56200000000001</v>
      </c>
      <c r="N389" s="6">
        <f>I389*L389</f>
        <v>352</v>
      </c>
      <c r="O389" s="6">
        <f>M389-N389</f>
        <v>198.56200000000001</v>
      </c>
      <c r="P389" s="8">
        <f>IFERROR(O389/M389,0)</f>
        <v>0.36065329608654428</v>
      </c>
      <c r="Q389" s="5">
        <f>YEAR(SalesDataTable[[#This Row],[Order Date]])</f>
        <v>2026</v>
      </c>
      <c r="R389" s="8" t="str">
        <f>"Q"&amp;ROUNDUP(MONTH(SalesDataTable[[#This Row],[Order Date]])/3,0)</f>
        <v>Q1</v>
      </c>
      <c r="S389" s="9">
        <f>MONTH(SalesDataTable[[#This Row],[Order Date]])</f>
        <v>3</v>
      </c>
      <c r="T389" s="8" t="str">
        <f>TEXT(SalesDataTable[[#This Row],[Order Date]],"mmm")</f>
        <v>Mar</v>
      </c>
    </row>
    <row r="390" spans="1:20" ht="15.75">
      <c r="A390" s="2" t="s">
        <v>441</v>
      </c>
      <c r="B390" s="3">
        <v>46101</v>
      </c>
      <c r="C390" s="4" t="s">
        <v>1</v>
      </c>
      <c r="D390" s="4" t="s">
        <v>2</v>
      </c>
      <c r="E390" s="4" t="s">
        <v>3</v>
      </c>
      <c r="F390" s="4" t="s">
        <v>4</v>
      </c>
      <c r="G390" s="4" t="s">
        <v>17</v>
      </c>
      <c r="H390" s="4" t="s">
        <v>46</v>
      </c>
      <c r="I390" s="9">
        <v>2</v>
      </c>
      <c r="J390" s="6">
        <v>46.21</v>
      </c>
      <c r="K390" s="7">
        <v>0.05</v>
      </c>
      <c r="L390" s="6">
        <v>18.37</v>
      </c>
      <c r="M390" s="6">
        <f>I390*J390*(1-K390)</f>
        <v>87.798999999999992</v>
      </c>
      <c r="N390" s="6">
        <f>I390*L390</f>
        <v>36.74</v>
      </c>
      <c r="O390" s="6">
        <f>M390-N390</f>
        <v>51.05899999999999</v>
      </c>
      <c r="P390" s="8">
        <f>IFERROR(O390/M390,0)</f>
        <v>0.58154420893176451</v>
      </c>
      <c r="Q390" s="5">
        <f>YEAR(SalesDataTable[[#This Row],[Order Date]])</f>
        <v>2026</v>
      </c>
      <c r="R390" s="8" t="str">
        <f>"Q"&amp;ROUNDUP(MONTH(SalesDataTable[[#This Row],[Order Date]])/3,0)</f>
        <v>Q1</v>
      </c>
      <c r="S390" s="9">
        <f>MONTH(SalesDataTable[[#This Row],[Order Date]])</f>
        <v>3</v>
      </c>
      <c r="T390" s="8" t="str">
        <f>TEXT(SalesDataTable[[#This Row],[Order Date]],"mmm")</f>
        <v>Mar</v>
      </c>
    </row>
    <row r="391" spans="1:20" ht="15.75">
      <c r="A391" s="2" t="s">
        <v>442</v>
      </c>
      <c r="B391" s="3">
        <v>46101</v>
      </c>
      <c r="C391" s="4" t="s">
        <v>8</v>
      </c>
      <c r="D391" s="4" t="s">
        <v>66</v>
      </c>
      <c r="E391" s="4" t="s">
        <v>3</v>
      </c>
      <c r="F391" s="4" t="s">
        <v>16</v>
      </c>
      <c r="G391" s="4" t="s">
        <v>31</v>
      </c>
      <c r="H391" s="4" t="s">
        <v>90</v>
      </c>
      <c r="I391" s="9">
        <v>3</v>
      </c>
      <c r="J391" s="6">
        <v>125.85</v>
      </c>
      <c r="K391" s="7">
        <v>0</v>
      </c>
      <c r="L391" s="6">
        <v>59.19</v>
      </c>
      <c r="M391" s="6">
        <f>I391*J391*(1-K391)</f>
        <v>377.54999999999995</v>
      </c>
      <c r="N391" s="6">
        <f>I391*L391</f>
        <v>177.57</v>
      </c>
      <c r="O391" s="6">
        <f>M391-N391</f>
        <v>199.97999999999996</v>
      </c>
      <c r="P391" s="8">
        <f>IFERROR(O391/M391,0)</f>
        <v>0.52967818831942781</v>
      </c>
      <c r="Q391" s="5">
        <f>YEAR(SalesDataTable[[#This Row],[Order Date]])</f>
        <v>2026</v>
      </c>
      <c r="R391" s="8" t="str">
        <f>"Q"&amp;ROUNDUP(MONTH(SalesDataTable[[#This Row],[Order Date]])/3,0)</f>
        <v>Q1</v>
      </c>
      <c r="S391" s="9">
        <f>MONTH(SalesDataTable[[#This Row],[Order Date]])</f>
        <v>3</v>
      </c>
      <c r="T391" s="8" t="str">
        <f>TEXT(SalesDataTable[[#This Row],[Order Date]],"mmm")</f>
        <v>Mar</v>
      </c>
    </row>
    <row r="392" spans="1:20" ht="15.75">
      <c r="A392" s="2" t="s">
        <v>443</v>
      </c>
      <c r="B392" s="3">
        <v>46101</v>
      </c>
      <c r="C392" s="4" t="s">
        <v>27</v>
      </c>
      <c r="D392" s="4" t="s">
        <v>82</v>
      </c>
      <c r="E392" s="4" t="s">
        <v>25</v>
      </c>
      <c r="F392" s="4" t="s">
        <v>16</v>
      </c>
      <c r="G392" s="4" t="s">
        <v>17</v>
      </c>
      <c r="H392" s="4" t="s">
        <v>18</v>
      </c>
      <c r="I392" s="9">
        <v>2</v>
      </c>
      <c r="J392" s="6">
        <v>36.340000000000003</v>
      </c>
      <c r="K392" s="7">
        <v>0</v>
      </c>
      <c r="L392" s="6">
        <v>13.8</v>
      </c>
      <c r="M392" s="6">
        <f>I392*J392*(1-K392)</f>
        <v>72.680000000000007</v>
      </c>
      <c r="N392" s="6">
        <f>I392*L392</f>
        <v>27.6</v>
      </c>
      <c r="O392" s="6">
        <f>M392-N392</f>
        <v>45.080000000000005</v>
      </c>
      <c r="P392" s="8">
        <f>IFERROR(O392/M392,0)</f>
        <v>0.620253164556962</v>
      </c>
      <c r="Q392" s="5">
        <f>YEAR(SalesDataTable[[#This Row],[Order Date]])</f>
        <v>2026</v>
      </c>
      <c r="R392" s="8" t="str">
        <f>"Q"&amp;ROUNDUP(MONTH(SalesDataTable[[#This Row],[Order Date]])/3,0)</f>
        <v>Q1</v>
      </c>
      <c r="S392" s="9">
        <f>MONTH(SalesDataTable[[#This Row],[Order Date]])</f>
        <v>3</v>
      </c>
      <c r="T392" s="8" t="str">
        <f>TEXT(SalesDataTable[[#This Row],[Order Date]],"mmm")</f>
        <v>Mar</v>
      </c>
    </row>
    <row r="393" spans="1:20" ht="15.75">
      <c r="A393" s="2" t="s">
        <v>444</v>
      </c>
      <c r="B393" s="3">
        <v>46101</v>
      </c>
      <c r="C393" s="4" t="s">
        <v>8</v>
      </c>
      <c r="D393" s="4" t="s">
        <v>69</v>
      </c>
      <c r="E393" s="4" t="s">
        <v>39</v>
      </c>
      <c r="F393" s="4" t="s">
        <v>16</v>
      </c>
      <c r="G393" s="4" t="s">
        <v>5</v>
      </c>
      <c r="H393" s="4" t="s">
        <v>29</v>
      </c>
      <c r="I393" s="9">
        <v>2</v>
      </c>
      <c r="J393" s="6">
        <v>51.29</v>
      </c>
      <c r="K393" s="7">
        <v>0</v>
      </c>
      <c r="L393" s="6">
        <v>23.15</v>
      </c>
      <c r="M393" s="6">
        <f>I393*J393*(1-K393)</f>
        <v>102.58</v>
      </c>
      <c r="N393" s="6">
        <f>I393*L393</f>
        <v>46.3</v>
      </c>
      <c r="O393" s="6">
        <f>M393-N393</f>
        <v>56.28</v>
      </c>
      <c r="P393" s="8">
        <f>IFERROR(O393/M393,0)</f>
        <v>0.54864496003119523</v>
      </c>
      <c r="Q393" s="5">
        <f>YEAR(SalesDataTable[[#This Row],[Order Date]])</f>
        <v>2026</v>
      </c>
      <c r="R393" s="8" t="str">
        <f>"Q"&amp;ROUNDUP(MONTH(SalesDataTable[[#This Row],[Order Date]])/3,0)</f>
        <v>Q1</v>
      </c>
      <c r="S393" s="9">
        <f>MONTH(SalesDataTable[[#This Row],[Order Date]])</f>
        <v>3</v>
      </c>
      <c r="T393" s="8" t="str">
        <f>TEXT(SalesDataTable[[#This Row],[Order Date]],"mmm")</f>
        <v>Mar</v>
      </c>
    </row>
    <row r="394" spans="1:20" ht="15.75">
      <c r="A394" s="2" t="s">
        <v>445</v>
      </c>
      <c r="B394" s="3">
        <v>46101</v>
      </c>
      <c r="C394" s="4" t="s">
        <v>8</v>
      </c>
      <c r="D394" s="4" t="s">
        <v>9</v>
      </c>
      <c r="E394" s="4" t="s">
        <v>10</v>
      </c>
      <c r="F394" s="4" t="s">
        <v>20</v>
      </c>
      <c r="G394" s="4" t="s">
        <v>5</v>
      </c>
      <c r="H394" s="4" t="s">
        <v>35</v>
      </c>
      <c r="I394" s="9">
        <v>6</v>
      </c>
      <c r="J394" s="6">
        <v>40.89</v>
      </c>
      <c r="K394" s="7">
        <v>0.1</v>
      </c>
      <c r="L394" s="6">
        <v>16.84</v>
      </c>
      <c r="M394" s="6">
        <f>I394*J394*(1-K394)</f>
        <v>220.80600000000001</v>
      </c>
      <c r="N394" s="6">
        <f>I394*L394</f>
        <v>101.03999999999999</v>
      </c>
      <c r="O394" s="6">
        <f>M394-N394</f>
        <v>119.76600000000002</v>
      </c>
      <c r="P394" s="8">
        <f>IFERROR(O394/M394,0)</f>
        <v>0.54240373902883077</v>
      </c>
      <c r="Q394" s="5">
        <f>YEAR(SalesDataTable[[#This Row],[Order Date]])</f>
        <v>2026</v>
      </c>
      <c r="R394" s="8" t="str">
        <f>"Q"&amp;ROUNDUP(MONTH(SalesDataTable[[#This Row],[Order Date]])/3,0)</f>
        <v>Q1</v>
      </c>
      <c r="S394" s="9">
        <f>MONTH(SalesDataTable[[#This Row],[Order Date]])</f>
        <v>3</v>
      </c>
      <c r="T394" s="8" t="str">
        <f>TEXT(SalesDataTable[[#This Row],[Order Date]],"mmm")</f>
        <v>Mar</v>
      </c>
    </row>
    <row r="395" spans="1:20" ht="15.75">
      <c r="A395" s="2" t="s">
        <v>446</v>
      </c>
      <c r="B395" s="3">
        <v>46101</v>
      </c>
      <c r="C395" s="4" t="s">
        <v>8</v>
      </c>
      <c r="D395" s="4" t="s">
        <v>86</v>
      </c>
      <c r="E395" s="4" t="s">
        <v>3</v>
      </c>
      <c r="F395" s="4" t="s">
        <v>16</v>
      </c>
      <c r="G395" s="4" t="s">
        <v>49</v>
      </c>
      <c r="H395" s="4" t="s">
        <v>55</v>
      </c>
      <c r="I395" s="9">
        <v>1</v>
      </c>
      <c r="J395" s="6">
        <v>120.63</v>
      </c>
      <c r="K395" s="7">
        <v>0</v>
      </c>
      <c r="L395" s="6">
        <v>70.28</v>
      </c>
      <c r="M395" s="6">
        <f>I395*J395*(1-K395)</f>
        <v>120.63</v>
      </c>
      <c r="N395" s="6">
        <f>I395*L395</f>
        <v>70.28</v>
      </c>
      <c r="O395" s="6">
        <f>M395-N395</f>
        <v>50.349999999999994</v>
      </c>
      <c r="P395" s="8">
        <f>IFERROR(O395/M395,0)</f>
        <v>0.41739202520102792</v>
      </c>
      <c r="Q395" s="5">
        <f>YEAR(SalesDataTable[[#This Row],[Order Date]])</f>
        <v>2026</v>
      </c>
      <c r="R395" s="8" t="str">
        <f>"Q"&amp;ROUNDUP(MONTH(SalesDataTable[[#This Row],[Order Date]])/3,0)</f>
        <v>Q1</v>
      </c>
      <c r="S395" s="9">
        <f>MONTH(SalesDataTable[[#This Row],[Order Date]])</f>
        <v>3</v>
      </c>
      <c r="T395" s="8" t="str">
        <f>TEXT(SalesDataTable[[#This Row],[Order Date]],"mmm")</f>
        <v>Mar</v>
      </c>
    </row>
    <row r="396" spans="1:20" ht="15.75">
      <c r="A396" s="2" t="s">
        <v>447</v>
      </c>
      <c r="B396" s="3">
        <v>46101</v>
      </c>
      <c r="C396" s="4" t="s">
        <v>27</v>
      </c>
      <c r="D396" s="4" t="s">
        <v>82</v>
      </c>
      <c r="E396" s="4" t="s">
        <v>10</v>
      </c>
      <c r="F396" s="4" t="s">
        <v>16</v>
      </c>
      <c r="G396" s="4" t="s">
        <v>5</v>
      </c>
      <c r="H396" s="4" t="s">
        <v>6</v>
      </c>
      <c r="I396" s="9">
        <v>5</v>
      </c>
      <c r="J396" s="6">
        <v>82.64</v>
      </c>
      <c r="K396" s="7">
        <v>0.1</v>
      </c>
      <c r="L396" s="6">
        <v>43.52</v>
      </c>
      <c r="M396" s="6">
        <f>I396*J396*(1-K396)</f>
        <v>371.88</v>
      </c>
      <c r="N396" s="6">
        <f>I396*L396</f>
        <v>217.60000000000002</v>
      </c>
      <c r="O396" s="6">
        <f>M396-N396</f>
        <v>154.27999999999997</v>
      </c>
      <c r="P396" s="8">
        <f>IFERROR(O396/M396,0)</f>
        <v>0.41486501021834993</v>
      </c>
      <c r="Q396" s="5">
        <f>YEAR(SalesDataTable[[#This Row],[Order Date]])</f>
        <v>2026</v>
      </c>
      <c r="R396" s="8" t="str">
        <f>"Q"&amp;ROUNDUP(MONTH(SalesDataTable[[#This Row],[Order Date]])/3,0)</f>
        <v>Q1</v>
      </c>
      <c r="S396" s="9">
        <f>MONTH(SalesDataTable[[#This Row],[Order Date]])</f>
        <v>3</v>
      </c>
      <c r="T396" s="8" t="str">
        <f>TEXT(SalesDataTable[[#This Row],[Order Date]],"mmm")</f>
        <v>Mar</v>
      </c>
    </row>
    <row r="397" spans="1:20" ht="15.75">
      <c r="A397" s="2" t="s">
        <v>448</v>
      </c>
      <c r="B397" s="3">
        <v>46101</v>
      </c>
      <c r="C397" s="4" t="s">
        <v>8</v>
      </c>
      <c r="D397" s="4" t="s">
        <v>38</v>
      </c>
      <c r="E397" s="4" t="s">
        <v>3</v>
      </c>
      <c r="F397" s="4" t="s">
        <v>20</v>
      </c>
      <c r="G397" s="4" t="s">
        <v>11</v>
      </c>
      <c r="H397" s="4" t="s">
        <v>79</v>
      </c>
      <c r="I397" s="9">
        <v>2</v>
      </c>
      <c r="J397" s="6">
        <v>72.459999999999994</v>
      </c>
      <c r="K397" s="7">
        <v>0</v>
      </c>
      <c r="L397" s="6">
        <v>33.31</v>
      </c>
      <c r="M397" s="6">
        <f>I397*J397*(1-K397)</f>
        <v>144.91999999999999</v>
      </c>
      <c r="N397" s="6">
        <f>I397*L397</f>
        <v>66.62</v>
      </c>
      <c r="O397" s="6">
        <f>M397-N397</f>
        <v>78.299999999999983</v>
      </c>
      <c r="P397" s="8">
        <f>IFERROR(O397/M397,0)</f>
        <v>0.54029809550096597</v>
      </c>
      <c r="Q397" s="5">
        <f>YEAR(SalesDataTable[[#This Row],[Order Date]])</f>
        <v>2026</v>
      </c>
      <c r="R397" s="8" t="str">
        <f>"Q"&amp;ROUNDUP(MONTH(SalesDataTable[[#This Row],[Order Date]])/3,0)</f>
        <v>Q1</v>
      </c>
      <c r="S397" s="9">
        <f>MONTH(SalesDataTable[[#This Row],[Order Date]])</f>
        <v>3</v>
      </c>
      <c r="T397" s="8" t="str">
        <f>TEXT(SalesDataTable[[#This Row],[Order Date]],"mmm")</f>
        <v>Mar</v>
      </c>
    </row>
    <row r="398" spans="1:20" ht="15.75">
      <c r="A398" s="2" t="s">
        <v>449</v>
      </c>
      <c r="B398" s="3">
        <v>46101</v>
      </c>
      <c r="C398" s="4" t="s">
        <v>8</v>
      </c>
      <c r="D398" s="4" t="s">
        <v>69</v>
      </c>
      <c r="E398" s="4" t="s">
        <v>39</v>
      </c>
      <c r="F398" s="4" t="s">
        <v>16</v>
      </c>
      <c r="G398" s="4" t="s">
        <v>49</v>
      </c>
      <c r="H398" s="4" t="s">
        <v>50</v>
      </c>
      <c r="I398" s="9">
        <v>2</v>
      </c>
      <c r="J398" s="6">
        <v>40.659999999999997</v>
      </c>
      <c r="K398" s="7">
        <v>0.1</v>
      </c>
      <c r="L398" s="6">
        <v>14.63</v>
      </c>
      <c r="M398" s="6">
        <f>I398*J398*(1-K398)</f>
        <v>73.188000000000002</v>
      </c>
      <c r="N398" s="6">
        <f>I398*L398</f>
        <v>29.26</v>
      </c>
      <c r="O398" s="6">
        <f>M398-N398</f>
        <v>43.927999999999997</v>
      </c>
      <c r="P398" s="8">
        <f>IFERROR(O398/M398,0)</f>
        <v>0.60020768431983385</v>
      </c>
      <c r="Q398" s="5">
        <f>YEAR(SalesDataTable[[#This Row],[Order Date]])</f>
        <v>2026</v>
      </c>
      <c r="R398" s="8" t="str">
        <f>"Q"&amp;ROUNDUP(MONTH(SalesDataTable[[#This Row],[Order Date]])/3,0)</f>
        <v>Q1</v>
      </c>
      <c r="S398" s="9">
        <f>MONTH(SalesDataTable[[#This Row],[Order Date]])</f>
        <v>3</v>
      </c>
      <c r="T398" s="8" t="str">
        <f>TEXT(SalesDataTable[[#This Row],[Order Date]],"mmm")</f>
        <v>Mar</v>
      </c>
    </row>
    <row r="399" spans="1:20" ht="15.75">
      <c r="A399" s="2" t="s">
        <v>450</v>
      </c>
      <c r="B399" s="3">
        <v>46102</v>
      </c>
      <c r="C399" s="4" t="s">
        <v>8</v>
      </c>
      <c r="D399" s="4" t="s">
        <v>69</v>
      </c>
      <c r="E399" s="4" t="s">
        <v>39</v>
      </c>
      <c r="F399" s="4" t="s">
        <v>16</v>
      </c>
      <c r="G399" s="4" t="s">
        <v>5</v>
      </c>
      <c r="H399" s="4" t="s">
        <v>35</v>
      </c>
      <c r="I399" s="9">
        <v>1</v>
      </c>
      <c r="J399" s="6">
        <v>40.5</v>
      </c>
      <c r="K399" s="7">
        <v>0.05</v>
      </c>
      <c r="L399" s="6">
        <v>17.16</v>
      </c>
      <c r="M399" s="6">
        <f>I399*J399*(1-K399)</f>
        <v>38.475000000000001</v>
      </c>
      <c r="N399" s="6">
        <f>I399*L399</f>
        <v>17.16</v>
      </c>
      <c r="O399" s="6">
        <f>M399-N399</f>
        <v>21.315000000000001</v>
      </c>
      <c r="P399" s="8">
        <f>IFERROR(O399/M399,0)</f>
        <v>0.55399610136452238</v>
      </c>
      <c r="Q399" s="5">
        <f>YEAR(SalesDataTable[[#This Row],[Order Date]])</f>
        <v>2026</v>
      </c>
      <c r="R399" s="8" t="str">
        <f>"Q"&amp;ROUNDUP(MONTH(SalesDataTable[[#This Row],[Order Date]])/3,0)</f>
        <v>Q1</v>
      </c>
      <c r="S399" s="9">
        <f>MONTH(SalesDataTable[[#This Row],[Order Date]])</f>
        <v>3</v>
      </c>
      <c r="T399" s="8" t="str">
        <f>TEXT(SalesDataTable[[#This Row],[Order Date]],"mmm")</f>
        <v>Mar</v>
      </c>
    </row>
    <row r="400" spans="1:20" ht="15.75">
      <c r="A400" s="2" t="s">
        <v>451</v>
      </c>
      <c r="B400" s="3">
        <v>46102</v>
      </c>
      <c r="C400" s="4" t="s">
        <v>14</v>
      </c>
      <c r="D400" s="4" t="s">
        <v>15</v>
      </c>
      <c r="E400" s="4" t="s">
        <v>3</v>
      </c>
      <c r="F400" s="4" t="s">
        <v>20</v>
      </c>
      <c r="G400" s="4" t="s">
        <v>11</v>
      </c>
      <c r="H400" s="4" t="s">
        <v>79</v>
      </c>
      <c r="I400" s="9">
        <v>1</v>
      </c>
      <c r="J400" s="6">
        <v>72.16</v>
      </c>
      <c r="K400" s="7">
        <v>0</v>
      </c>
      <c r="L400" s="6">
        <v>33.11</v>
      </c>
      <c r="M400" s="6">
        <f>I400*J400*(1-K400)</f>
        <v>72.16</v>
      </c>
      <c r="N400" s="6">
        <f>I400*L400</f>
        <v>33.11</v>
      </c>
      <c r="O400" s="6">
        <f>M400-N400</f>
        <v>39.049999999999997</v>
      </c>
      <c r="P400" s="8">
        <f>IFERROR(O400/M400,0)</f>
        <v>0.54115853658536583</v>
      </c>
      <c r="Q400" s="5">
        <f>YEAR(SalesDataTable[[#This Row],[Order Date]])</f>
        <v>2026</v>
      </c>
      <c r="R400" s="8" t="str">
        <f>"Q"&amp;ROUNDUP(MONTH(SalesDataTable[[#This Row],[Order Date]])/3,0)</f>
        <v>Q1</v>
      </c>
      <c r="S400" s="9">
        <f>MONTH(SalesDataTable[[#This Row],[Order Date]])</f>
        <v>3</v>
      </c>
      <c r="T400" s="8" t="str">
        <f>TEXT(SalesDataTable[[#This Row],[Order Date]],"mmm")</f>
        <v>Mar</v>
      </c>
    </row>
    <row r="401" spans="1:20" ht="15.75">
      <c r="A401" s="2" t="s">
        <v>452</v>
      </c>
      <c r="B401" s="3">
        <v>46102</v>
      </c>
      <c r="C401" s="4" t="s">
        <v>14</v>
      </c>
      <c r="D401" s="4" t="s">
        <v>34</v>
      </c>
      <c r="E401" s="4" t="s">
        <v>39</v>
      </c>
      <c r="F401" s="4" t="s">
        <v>20</v>
      </c>
      <c r="G401" s="4" t="s">
        <v>17</v>
      </c>
      <c r="H401" s="4" t="s">
        <v>83</v>
      </c>
      <c r="I401" s="9">
        <v>1</v>
      </c>
      <c r="J401" s="6">
        <v>161.93</v>
      </c>
      <c r="K401" s="7">
        <v>0.15</v>
      </c>
      <c r="L401" s="6">
        <v>87.5</v>
      </c>
      <c r="M401" s="6">
        <f>I401*J401*(1-K401)</f>
        <v>137.6405</v>
      </c>
      <c r="N401" s="6">
        <f>I401*L401</f>
        <v>87.5</v>
      </c>
      <c r="O401" s="6">
        <f>M401-N401</f>
        <v>50.140500000000003</v>
      </c>
      <c r="P401" s="8">
        <f>IFERROR(O401/M401,0)</f>
        <v>0.36428594781332529</v>
      </c>
      <c r="Q401" s="5">
        <f>YEAR(SalesDataTable[[#This Row],[Order Date]])</f>
        <v>2026</v>
      </c>
      <c r="R401" s="8" t="str">
        <f>"Q"&amp;ROUNDUP(MONTH(SalesDataTable[[#This Row],[Order Date]])/3,0)</f>
        <v>Q1</v>
      </c>
      <c r="S401" s="9">
        <f>MONTH(SalesDataTable[[#This Row],[Order Date]])</f>
        <v>3</v>
      </c>
      <c r="T401" s="8" t="str">
        <f>TEXT(SalesDataTable[[#This Row],[Order Date]],"mmm")</f>
        <v>Mar</v>
      </c>
    </row>
    <row r="402" spans="1:20" ht="15.75">
      <c r="A402" s="2" t="s">
        <v>453</v>
      </c>
      <c r="B402" s="3">
        <v>46102</v>
      </c>
      <c r="C402" s="4" t="s">
        <v>1</v>
      </c>
      <c r="D402" s="4" t="s">
        <v>52</v>
      </c>
      <c r="E402" s="4" t="s">
        <v>3</v>
      </c>
      <c r="F402" s="4" t="s">
        <v>4</v>
      </c>
      <c r="G402" s="4" t="s">
        <v>31</v>
      </c>
      <c r="H402" s="4" t="s">
        <v>32</v>
      </c>
      <c r="I402" s="9">
        <v>3</v>
      </c>
      <c r="J402" s="6">
        <v>348.54</v>
      </c>
      <c r="K402" s="7">
        <v>0.1</v>
      </c>
      <c r="L402" s="6">
        <v>200.3</v>
      </c>
      <c r="M402" s="6">
        <f>I402*J402*(1-K402)</f>
        <v>941.05800000000011</v>
      </c>
      <c r="N402" s="6">
        <f>I402*L402</f>
        <v>600.90000000000009</v>
      </c>
      <c r="O402" s="6">
        <f>M402-N402</f>
        <v>340.15800000000002</v>
      </c>
      <c r="P402" s="8">
        <f>IFERROR(O402/M402,0)</f>
        <v>0.36146337420222768</v>
      </c>
      <c r="Q402" s="5">
        <f>YEAR(SalesDataTable[[#This Row],[Order Date]])</f>
        <v>2026</v>
      </c>
      <c r="R402" s="8" t="str">
        <f>"Q"&amp;ROUNDUP(MONTH(SalesDataTable[[#This Row],[Order Date]])/3,0)</f>
        <v>Q1</v>
      </c>
      <c r="S402" s="9">
        <f>MONTH(SalesDataTable[[#This Row],[Order Date]])</f>
        <v>3</v>
      </c>
      <c r="T402" s="8" t="str">
        <f>TEXT(SalesDataTable[[#This Row],[Order Date]],"mmm")</f>
        <v>Mar</v>
      </c>
    </row>
    <row r="403" spans="1:20" ht="15.75">
      <c r="A403" s="2" t="s">
        <v>454</v>
      </c>
      <c r="B403" s="3">
        <v>46102</v>
      </c>
      <c r="C403" s="4" t="s">
        <v>14</v>
      </c>
      <c r="D403" s="4" t="s">
        <v>126</v>
      </c>
      <c r="E403" s="4" t="s">
        <v>3</v>
      </c>
      <c r="F403" s="4" t="s">
        <v>4</v>
      </c>
      <c r="G403" s="4" t="s">
        <v>49</v>
      </c>
      <c r="H403" s="4" t="s">
        <v>74</v>
      </c>
      <c r="I403" s="9">
        <v>3</v>
      </c>
      <c r="J403" s="6">
        <v>50.46</v>
      </c>
      <c r="K403" s="7">
        <v>0.1</v>
      </c>
      <c r="L403" s="6">
        <v>21.9</v>
      </c>
      <c r="M403" s="6">
        <f>I403*J403*(1-K403)</f>
        <v>136.24199999999999</v>
      </c>
      <c r="N403" s="6">
        <f>I403*L403</f>
        <v>65.699999999999989</v>
      </c>
      <c r="O403" s="6">
        <f>M403-N403</f>
        <v>70.542000000000002</v>
      </c>
      <c r="P403" s="8">
        <f>IFERROR(O403/M403,0)</f>
        <v>0.51776985070683057</v>
      </c>
      <c r="Q403" s="5">
        <f>YEAR(SalesDataTable[[#This Row],[Order Date]])</f>
        <v>2026</v>
      </c>
      <c r="R403" s="8" t="str">
        <f>"Q"&amp;ROUNDUP(MONTH(SalesDataTable[[#This Row],[Order Date]])/3,0)</f>
        <v>Q1</v>
      </c>
      <c r="S403" s="9">
        <f>MONTH(SalesDataTable[[#This Row],[Order Date]])</f>
        <v>3</v>
      </c>
      <c r="T403" s="8" t="str">
        <f>TEXT(SalesDataTable[[#This Row],[Order Date]],"mmm")</f>
        <v>Mar</v>
      </c>
    </row>
    <row r="404" spans="1:20" ht="15.75">
      <c r="A404" s="2" t="s">
        <v>455</v>
      </c>
      <c r="B404" s="3">
        <v>46102</v>
      </c>
      <c r="C404" s="4" t="s">
        <v>27</v>
      </c>
      <c r="D404" s="4" t="s">
        <v>82</v>
      </c>
      <c r="E404" s="4" t="s">
        <v>39</v>
      </c>
      <c r="F404" s="4" t="s">
        <v>16</v>
      </c>
      <c r="G404" s="4" t="s">
        <v>31</v>
      </c>
      <c r="H404" s="4" t="s">
        <v>64</v>
      </c>
      <c r="I404" s="9">
        <v>1</v>
      </c>
      <c r="J404" s="6">
        <v>83.62</v>
      </c>
      <c r="K404" s="7">
        <v>0</v>
      </c>
      <c r="L404" s="6">
        <v>39.15</v>
      </c>
      <c r="M404" s="6">
        <f>I404*J404*(1-K404)</f>
        <v>83.62</v>
      </c>
      <c r="N404" s="6">
        <f>I404*L404</f>
        <v>39.15</v>
      </c>
      <c r="O404" s="6">
        <f>M404-N404</f>
        <v>44.470000000000006</v>
      </c>
      <c r="P404" s="8">
        <f>IFERROR(O404/M404,0)</f>
        <v>0.53181057163358048</v>
      </c>
      <c r="Q404" s="5">
        <f>YEAR(SalesDataTable[[#This Row],[Order Date]])</f>
        <v>2026</v>
      </c>
      <c r="R404" s="8" t="str">
        <f>"Q"&amp;ROUNDUP(MONTH(SalesDataTable[[#This Row],[Order Date]])/3,0)</f>
        <v>Q1</v>
      </c>
      <c r="S404" s="9">
        <f>MONTH(SalesDataTable[[#This Row],[Order Date]])</f>
        <v>3</v>
      </c>
      <c r="T404" s="8" t="str">
        <f>TEXT(SalesDataTable[[#This Row],[Order Date]],"mmm")</f>
        <v>Mar</v>
      </c>
    </row>
    <row r="405" spans="1:20" ht="15.75">
      <c r="A405" s="2" t="s">
        <v>456</v>
      </c>
      <c r="B405" s="3">
        <v>46102</v>
      </c>
      <c r="C405" s="4" t="s">
        <v>8</v>
      </c>
      <c r="D405" s="4" t="s">
        <v>69</v>
      </c>
      <c r="E405" s="4" t="s">
        <v>10</v>
      </c>
      <c r="F405" s="4" t="s">
        <v>20</v>
      </c>
      <c r="G405" s="4" t="s">
        <v>5</v>
      </c>
      <c r="H405" s="4" t="s">
        <v>29</v>
      </c>
      <c r="I405" s="9">
        <v>6</v>
      </c>
      <c r="J405" s="6">
        <v>51.07</v>
      </c>
      <c r="K405" s="7">
        <v>0.1</v>
      </c>
      <c r="L405" s="6">
        <v>22.68</v>
      </c>
      <c r="M405" s="6">
        <f>I405*J405*(1-K405)</f>
        <v>275.77800000000002</v>
      </c>
      <c r="N405" s="6">
        <f>I405*L405</f>
        <v>136.07999999999998</v>
      </c>
      <c r="O405" s="6">
        <f>M405-N405</f>
        <v>139.69800000000004</v>
      </c>
      <c r="P405" s="8">
        <f>IFERROR(O405/M405,0)</f>
        <v>0.50655962404542798</v>
      </c>
      <c r="Q405" s="5">
        <f>YEAR(SalesDataTable[[#This Row],[Order Date]])</f>
        <v>2026</v>
      </c>
      <c r="R405" s="8" t="str">
        <f>"Q"&amp;ROUNDUP(MONTH(SalesDataTable[[#This Row],[Order Date]])/3,0)</f>
        <v>Q1</v>
      </c>
      <c r="S405" s="9">
        <f>MONTH(SalesDataTable[[#This Row],[Order Date]])</f>
        <v>3</v>
      </c>
      <c r="T405" s="8" t="str">
        <f>TEXT(SalesDataTable[[#This Row],[Order Date]],"mmm")</f>
        <v>Mar</v>
      </c>
    </row>
    <row r="406" spans="1:20" ht="15.75">
      <c r="A406" s="2" t="s">
        <v>457</v>
      </c>
      <c r="B406" s="3">
        <v>46103</v>
      </c>
      <c r="C406" s="4" t="s">
        <v>8</v>
      </c>
      <c r="D406" s="4" t="s">
        <v>66</v>
      </c>
      <c r="E406" s="4" t="s">
        <v>3</v>
      </c>
      <c r="F406" s="4" t="s">
        <v>16</v>
      </c>
      <c r="G406" s="4" t="s">
        <v>17</v>
      </c>
      <c r="H406" s="4" t="s">
        <v>46</v>
      </c>
      <c r="I406" s="9">
        <v>3</v>
      </c>
      <c r="J406" s="6">
        <v>47.02</v>
      </c>
      <c r="K406" s="7">
        <v>0.1</v>
      </c>
      <c r="L406" s="6">
        <v>17.989999999999998</v>
      </c>
      <c r="M406" s="6">
        <f>I406*J406*(1-K406)</f>
        <v>126.95400000000001</v>
      </c>
      <c r="N406" s="6">
        <f>I406*L406</f>
        <v>53.97</v>
      </c>
      <c r="O406" s="6">
        <f>M406-N406</f>
        <v>72.984000000000009</v>
      </c>
      <c r="P406" s="8">
        <f>IFERROR(O406/M406,0)</f>
        <v>0.57488539155914742</v>
      </c>
      <c r="Q406" s="5">
        <f>YEAR(SalesDataTable[[#This Row],[Order Date]])</f>
        <v>2026</v>
      </c>
      <c r="R406" s="8" t="str">
        <f>"Q"&amp;ROUNDUP(MONTH(SalesDataTable[[#This Row],[Order Date]])/3,0)</f>
        <v>Q1</v>
      </c>
      <c r="S406" s="9">
        <f>MONTH(SalesDataTable[[#This Row],[Order Date]])</f>
        <v>3</v>
      </c>
      <c r="T406" s="8" t="str">
        <f>TEXT(SalesDataTable[[#This Row],[Order Date]],"mmm")</f>
        <v>Mar</v>
      </c>
    </row>
    <row r="407" spans="1:20" ht="15.75">
      <c r="A407" s="2" t="s">
        <v>458</v>
      </c>
      <c r="B407" s="3">
        <v>46103</v>
      </c>
      <c r="C407" s="4" t="s">
        <v>14</v>
      </c>
      <c r="D407" s="4" t="s">
        <v>34</v>
      </c>
      <c r="E407" s="4" t="s">
        <v>39</v>
      </c>
      <c r="F407" s="4" t="s">
        <v>4</v>
      </c>
      <c r="G407" s="4" t="s">
        <v>17</v>
      </c>
      <c r="H407" s="4" t="s">
        <v>46</v>
      </c>
      <c r="I407" s="9">
        <v>1</v>
      </c>
      <c r="J407" s="6">
        <v>47.1</v>
      </c>
      <c r="K407" s="7">
        <v>0.05</v>
      </c>
      <c r="L407" s="6">
        <v>18.48</v>
      </c>
      <c r="M407" s="6">
        <f>I407*J407*(1-K407)</f>
        <v>44.744999999999997</v>
      </c>
      <c r="N407" s="6">
        <f>I407*L407</f>
        <v>18.48</v>
      </c>
      <c r="O407" s="6">
        <f>M407-N407</f>
        <v>26.264999999999997</v>
      </c>
      <c r="P407" s="8">
        <f>IFERROR(O407/M407,0)</f>
        <v>0.58699296010727453</v>
      </c>
      <c r="Q407" s="5">
        <f>YEAR(SalesDataTable[[#This Row],[Order Date]])</f>
        <v>2026</v>
      </c>
      <c r="R407" s="8" t="str">
        <f>"Q"&amp;ROUNDUP(MONTH(SalesDataTable[[#This Row],[Order Date]])/3,0)</f>
        <v>Q1</v>
      </c>
      <c r="S407" s="9">
        <f>MONTH(SalesDataTable[[#This Row],[Order Date]])</f>
        <v>3</v>
      </c>
      <c r="T407" s="8" t="str">
        <f>TEXT(SalesDataTable[[#This Row],[Order Date]],"mmm")</f>
        <v>Mar</v>
      </c>
    </row>
    <row r="408" spans="1:20" ht="15.75">
      <c r="A408" s="2" t="s">
        <v>459</v>
      </c>
      <c r="B408" s="3">
        <v>46103</v>
      </c>
      <c r="C408" s="4" t="s">
        <v>27</v>
      </c>
      <c r="D408" s="4" t="s">
        <v>82</v>
      </c>
      <c r="E408" s="4" t="s">
        <v>3</v>
      </c>
      <c r="F408" s="4" t="s">
        <v>4</v>
      </c>
      <c r="G408" s="4" t="s">
        <v>17</v>
      </c>
      <c r="H408" s="4" t="s">
        <v>71</v>
      </c>
      <c r="I408" s="9">
        <v>2</v>
      </c>
      <c r="J408" s="6">
        <v>131.38999999999999</v>
      </c>
      <c r="K408" s="7">
        <v>0</v>
      </c>
      <c r="L408" s="6">
        <v>66.91</v>
      </c>
      <c r="M408" s="6">
        <f>I408*J408*(1-K408)</f>
        <v>262.77999999999997</v>
      </c>
      <c r="N408" s="6">
        <f>I408*L408</f>
        <v>133.82</v>
      </c>
      <c r="O408" s="6">
        <f>M408-N408</f>
        <v>128.95999999999998</v>
      </c>
      <c r="P408" s="8">
        <f>IFERROR(O408/M408,0)</f>
        <v>0.49075272090722277</v>
      </c>
      <c r="Q408" s="5">
        <f>YEAR(SalesDataTable[[#This Row],[Order Date]])</f>
        <v>2026</v>
      </c>
      <c r="R408" s="8" t="str">
        <f>"Q"&amp;ROUNDUP(MONTH(SalesDataTable[[#This Row],[Order Date]])/3,0)</f>
        <v>Q1</v>
      </c>
      <c r="S408" s="9">
        <f>MONTH(SalesDataTable[[#This Row],[Order Date]])</f>
        <v>3</v>
      </c>
      <c r="T408" s="8" t="str">
        <f>TEXT(SalesDataTable[[#This Row],[Order Date]],"mmm")</f>
        <v>Mar</v>
      </c>
    </row>
    <row r="409" spans="1:20" ht="15.75">
      <c r="A409" s="2" t="s">
        <v>460</v>
      </c>
      <c r="B409" s="3">
        <v>46103</v>
      </c>
      <c r="C409" s="4" t="s">
        <v>8</v>
      </c>
      <c r="D409" s="4" t="s">
        <v>9</v>
      </c>
      <c r="E409" s="4" t="s">
        <v>39</v>
      </c>
      <c r="F409" s="4" t="s">
        <v>16</v>
      </c>
      <c r="G409" s="4" t="s">
        <v>49</v>
      </c>
      <c r="H409" s="4" t="s">
        <v>55</v>
      </c>
      <c r="I409" s="9">
        <v>1</v>
      </c>
      <c r="J409" s="6">
        <v>120.16</v>
      </c>
      <c r="K409" s="7">
        <v>0.15</v>
      </c>
      <c r="L409" s="6">
        <v>68.33</v>
      </c>
      <c r="M409" s="6">
        <f>I409*J409*(1-K409)</f>
        <v>102.136</v>
      </c>
      <c r="N409" s="6">
        <f>I409*L409</f>
        <v>68.33</v>
      </c>
      <c r="O409" s="6">
        <f>M409-N409</f>
        <v>33.805999999999997</v>
      </c>
      <c r="P409" s="8">
        <f>IFERROR(O409/M409,0)</f>
        <v>0.33099005247904756</v>
      </c>
      <c r="Q409" s="5">
        <f>YEAR(SalesDataTable[[#This Row],[Order Date]])</f>
        <v>2026</v>
      </c>
      <c r="R409" s="8" t="str">
        <f>"Q"&amp;ROUNDUP(MONTH(SalesDataTable[[#This Row],[Order Date]])/3,0)</f>
        <v>Q1</v>
      </c>
      <c r="S409" s="9">
        <f>MONTH(SalesDataTable[[#This Row],[Order Date]])</f>
        <v>3</v>
      </c>
      <c r="T409" s="8" t="str">
        <f>TEXT(SalesDataTable[[#This Row],[Order Date]],"mmm")</f>
        <v>Mar</v>
      </c>
    </row>
    <row r="410" spans="1:20" ht="15.75">
      <c r="A410" s="2" t="s">
        <v>461</v>
      </c>
      <c r="B410" s="3">
        <v>46103</v>
      </c>
      <c r="C410" s="4" t="s">
        <v>27</v>
      </c>
      <c r="D410" s="4" t="s">
        <v>48</v>
      </c>
      <c r="E410" s="4" t="s">
        <v>25</v>
      </c>
      <c r="F410" s="4" t="s">
        <v>4</v>
      </c>
      <c r="G410" s="4" t="s">
        <v>31</v>
      </c>
      <c r="H410" s="4" t="s">
        <v>41</v>
      </c>
      <c r="I410" s="9">
        <v>1</v>
      </c>
      <c r="J410" s="6">
        <v>196.48</v>
      </c>
      <c r="K410" s="7">
        <v>0</v>
      </c>
      <c r="L410" s="6">
        <v>101.29</v>
      </c>
      <c r="M410" s="6">
        <f>I410*J410*(1-K410)</f>
        <v>196.48</v>
      </c>
      <c r="N410" s="6">
        <f>I410*L410</f>
        <v>101.29</v>
      </c>
      <c r="O410" s="6">
        <f>M410-N410</f>
        <v>95.189999999999984</v>
      </c>
      <c r="P410" s="8">
        <f>IFERROR(O410/M410,0)</f>
        <v>0.48447679153094458</v>
      </c>
      <c r="Q410" s="5">
        <f>YEAR(SalesDataTable[[#This Row],[Order Date]])</f>
        <v>2026</v>
      </c>
      <c r="R410" s="8" t="str">
        <f>"Q"&amp;ROUNDUP(MONTH(SalesDataTable[[#This Row],[Order Date]])/3,0)</f>
        <v>Q1</v>
      </c>
      <c r="S410" s="9">
        <f>MONTH(SalesDataTable[[#This Row],[Order Date]])</f>
        <v>3</v>
      </c>
      <c r="T410" s="8" t="str">
        <f>TEXT(SalesDataTable[[#This Row],[Order Date]],"mmm")</f>
        <v>Mar</v>
      </c>
    </row>
    <row r="411" spans="1:20" ht="15.75">
      <c r="A411" s="2" t="s">
        <v>462</v>
      </c>
      <c r="B411" s="3">
        <v>46103</v>
      </c>
      <c r="C411" s="4" t="s">
        <v>8</v>
      </c>
      <c r="D411" s="4" t="s">
        <v>66</v>
      </c>
      <c r="E411" s="4" t="s">
        <v>39</v>
      </c>
      <c r="F411" s="4" t="s">
        <v>20</v>
      </c>
      <c r="G411" s="4" t="s">
        <v>17</v>
      </c>
      <c r="H411" s="4" t="s">
        <v>18</v>
      </c>
      <c r="I411" s="9">
        <v>1</v>
      </c>
      <c r="J411" s="6">
        <v>36.520000000000003</v>
      </c>
      <c r="K411" s="7">
        <v>0</v>
      </c>
      <c r="L411" s="6">
        <v>13.96</v>
      </c>
      <c r="M411" s="6">
        <f>I411*J411*(1-K411)</f>
        <v>36.520000000000003</v>
      </c>
      <c r="N411" s="6">
        <f>I411*L411</f>
        <v>13.96</v>
      </c>
      <c r="O411" s="6">
        <f>M411-N411</f>
        <v>22.560000000000002</v>
      </c>
      <c r="P411" s="8">
        <f>IFERROR(O411/M411,0)</f>
        <v>0.61774370208105145</v>
      </c>
      <c r="Q411" s="5">
        <f>YEAR(SalesDataTable[[#This Row],[Order Date]])</f>
        <v>2026</v>
      </c>
      <c r="R411" s="8" t="str">
        <f>"Q"&amp;ROUNDUP(MONTH(SalesDataTable[[#This Row],[Order Date]])/3,0)</f>
        <v>Q1</v>
      </c>
      <c r="S411" s="9">
        <f>MONTH(SalesDataTable[[#This Row],[Order Date]])</f>
        <v>3</v>
      </c>
      <c r="T411" s="8" t="str">
        <f>TEXT(SalesDataTable[[#This Row],[Order Date]],"mmm")</f>
        <v>Mar</v>
      </c>
    </row>
    <row r="412" spans="1:20" ht="15.75">
      <c r="A412" s="2" t="s">
        <v>463</v>
      </c>
      <c r="B412" s="3">
        <v>46103</v>
      </c>
      <c r="C412" s="4" t="s">
        <v>8</v>
      </c>
      <c r="D412" s="4" t="s">
        <v>69</v>
      </c>
      <c r="E412" s="4" t="s">
        <v>25</v>
      </c>
      <c r="F412" s="4" t="s">
        <v>20</v>
      </c>
      <c r="G412" s="4" t="s">
        <v>49</v>
      </c>
      <c r="H412" s="4" t="s">
        <v>74</v>
      </c>
      <c r="I412" s="9">
        <v>4</v>
      </c>
      <c r="J412" s="6">
        <v>49.71</v>
      </c>
      <c r="K412" s="7">
        <v>0.1</v>
      </c>
      <c r="L412" s="6">
        <v>22.46</v>
      </c>
      <c r="M412" s="6">
        <f>I412*J412*(1-K412)</f>
        <v>178.95600000000002</v>
      </c>
      <c r="N412" s="6">
        <f>I412*L412</f>
        <v>89.84</v>
      </c>
      <c r="O412" s="6">
        <f>M412-N412</f>
        <v>89.116000000000014</v>
      </c>
      <c r="P412" s="8">
        <f>IFERROR(O412/M412,0)</f>
        <v>0.49797715639598561</v>
      </c>
      <c r="Q412" s="5">
        <f>YEAR(SalesDataTable[[#This Row],[Order Date]])</f>
        <v>2026</v>
      </c>
      <c r="R412" s="8" t="str">
        <f>"Q"&amp;ROUNDUP(MONTH(SalesDataTable[[#This Row],[Order Date]])/3,0)</f>
        <v>Q1</v>
      </c>
      <c r="S412" s="9">
        <f>MONTH(SalesDataTable[[#This Row],[Order Date]])</f>
        <v>3</v>
      </c>
      <c r="T412" s="8" t="str">
        <f>TEXT(SalesDataTable[[#This Row],[Order Date]],"mmm")</f>
        <v>Mar</v>
      </c>
    </row>
    <row r="413" spans="1:20" ht="15.75">
      <c r="A413" s="2" t="s">
        <v>464</v>
      </c>
      <c r="B413" s="3">
        <v>46103</v>
      </c>
      <c r="C413" s="4" t="s">
        <v>1</v>
      </c>
      <c r="D413" s="4" t="s">
        <v>2</v>
      </c>
      <c r="E413" s="4" t="s">
        <v>3</v>
      </c>
      <c r="F413" s="4" t="s">
        <v>4</v>
      </c>
      <c r="G413" s="4" t="s">
        <v>31</v>
      </c>
      <c r="H413" s="4" t="s">
        <v>64</v>
      </c>
      <c r="I413" s="9">
        <v>1</v>
      </c>
      <c r="J413" s="6">
        <v>81.209999999999994</v>
      </c>
      <c r="K413" s="7">
        <v>0.05</v>
      </c>
      <c r="L413" s="6">
        <v>40.44</v>
      </c>
      <c r="M413" s="6">
        <f>I413*J413*(1-K413)</f>
        <v>77.149499999999989</v>
      </c>
      <c r="N413" s="6">
        <f>I413*L413</f>
        <v>40.44</v>
      </c>
      <c r="O413" s="6">
        <f>M413-N413</f>
        <v>36.709499999999991</v>
      </c>
      <c r="P413" s="8">
        <f>IFERROR(O413/M413,0)</f>
        <v>0.47582291524896464</v>
      </c>
      <c r="Q413" s="5">
        <f>YEAR(SalesDataTable[[#This Row],[Order Date]])</f>
        <v>2026</v>
      </c>
      <c r="R413" s="8" t="str">
        <f>"Q"&amp;ROUNDUP(MONTH(SalesDataTable[[#This Row],[Order Date]])/3,0)</f>
        <v>Q1</v>
      </c>
      <c r="S413" s="9">
        <f>MONTH(SalesDataTable[[#This Row],[Order Date]])</f>
        <v>3</v>
      </c>
      <c r="T413" s="8" t="str">
        <f>TEXT(SalesDataTable[[#This Row],[Order Date]],"mmm")</f>
        <v>Mar</v>
      </c>
    </row>
    <row r="414" spans="1:20" ht="15.75">
      <c r="A414" s="2" t="s">
        <v>465</v>
      </c>
      <c r="B414" s="3">
        <v>46104</v>
      </c>
      <c r="C414" s="4" t="s">
        <v>27</v>
      </c>
      <c r="D414" s="4" t="s">
        <v>82</v>
      </c>
      <c r="E414" s="4" t="s">
        <v>3</v>
      </c>
      <c r="F414" s="4" t="s">
        <v>16</v>
      </c>
      <c r="G414" s="4" t="s">
        <v>5</v>
      </c>
      <c r="H414" s="4" t="s">
        <v>43</v>
      </c>
      <c r="I414" s="9">
        <v>2</v>
      </c>
      <c r="J414" s="6">
        <v>103.22</v>
      </c>
      <c r="K414" s="7">
        <v>0</v>
      </c>
      <c r="L414" s="6">
        <v>51.33</v>
      </c>
      <c r="M414" s="6">
        <f>I414*J414*(1-K414)</f>
        <v>206.44</v>
      </c>
      <c r="N414" s="6">
        <f>I414*L414</f>
        <v>102.66</v>
      </c>
      <c r="O414" s="6">
        <f>M414-N414</f>
        <v>103.78</v>
      </c>
      <c r="P414" s="8">
        <f>IFERROR(O414/M414,0)</f>
        <v>0.50271265258670805</v>
      </c>
      <c r="Q414" s="5">
        <f>YEAR(SalesDataTable[[#This Row],[Order Date]])</f>
        <v>2026</v>
      </c>
      <c r="R414" s="8" t="str">
        <f>"Q"&amp;ROUNDUP(MONTH(SalesDataTable[[#This Row],[Order Date]])/3,0)</f>
        <v>Q1</v>
      </c>
      <c r="S414" s="9">
        <f>MONTH(SalesDataTable[[#This Row],[Order Date]])</f>
        <v>3</v>
      </c>
      <c r="T414" s="8" t="str">
        <f>TEXT(SalesDataTable[[#This Row],[Order Date]],"mmm")</f>
        <v>Mar</v>
      </c>
    </row>
    <row r="415" spans="1:20" ht="15.75">
      <c r="A415" s="2" t="s">
        <v>466</v>
      </c>
      <c r="B415" s="3">
        <v>46104</v>
      </c>
      <c r="C415" s="4" t="s">
        <v>1</v>
      </c>
      <c r="D415" s="4" t="s">
        <v>88</v>
      </c>
      <c r="E415" s="4" t="s">
        <v>39</v>
      </c>
      <c r="F415" s="4" t="s">
        <v>16</v>
      </c>
      <c r="G415" s="4" t="s">
        <v>11</v>
      </c>
      <c r="H415" s="4" t="s">
        <v>53</v>
      </c>
      <c r="I415" s="9">
        <v>1</v>
      </c>
      <c r="J415" s="6">
        <v>153.47</v>
      </c>
      <c r="K415" s="7">
        <v>0</v>
      </c>
      <c r="L415" s="6">
        <v>78.19</v>
      </c>
      <c r="M415" s="6">
        <f>I415*J415*(1-K415)</f>
        <v>153.47</v>
      </c>
      <c r="N415" s="6">
        <f>I415*L415</f>
        <v>78.19</v>
      </c>
      <c r="O415" s="6">
        <f>M415-N415</f>
        <v>75.28</v>
      </c>
      <c r="P415" s="8">
        <f>IFERROR(O415/M415,0)</f>
        <v>0.49051931973675639</v>
      </c>
      <c r="Q415" s="5">
        <f>YEAR(SalesDataTable[[#This Row],[Order Date]])</f>
        <v>2026</v>
      </c>
      <c r="R415" s="8" t="str">
        <f>"Q"&amp;ROUNDUP(MONTH(SalesDataTable[[#This Row],[Order Date]])/3,0)</f>
        <v>Q1</v>
      </c>
      <c r="S415" s="9">
        <f>MONTH(SalesDataTable[[#This Row],[Order Date]])</f>
        <v>3</v>
      </c>
      <c r="T415" s="8" t="str">
        <f>TEXT(SalesDataTable[[#This Row],[Order Date]],"mmm")</f>
        <v>Mar</v>
      </c>
    </row>
    <row r="416" spans="1:20" ht="15.75">
      <c r="A416" s="2" t="s">
        <v>467</v>
      </c>
      <c r="B416" s="3">
        <v>46104</v>
      </c>
      <c r="C416" s="4" t="s">
        <v>27</v>
      </c>
      <c r="D416" s="4" t="s">
        <v>45</v>
      </c>
      <c r="E416" s="4" t="s">
        <v>3</v>
      </c>
      <c r="F416" s="4" t="s">
        <v>4</v>
      </c>
      <c r="G416" s="4" t="s">
        <v>31</v>
      </c>
      <c r="H416" s="4" t="s">
        <v>41</v>
      </c>
      <c r="I416" s="9">
        <v>6</v>
      </c>
      <c r="J416" s="6">
        <v>199.75</v>
      </c>
      <c r="K416" s="7">
        <v>0</v>
      </c>
      <c r="L416" s="6">
        <v>105.84</v>
      </c>
      <c r="M416" s="6">
        <f>I416*J416*(1-K416)</f>
        <v>1198.5</v>
      </c>
      <c r="N416" s="6">
        <f>I416*L416</f>
        <v>635.04</v>
      </c>
      <c r="O416" s="6">
        <f>M416-N416</f>
        <v>563.46</v>
      </c>
      <c r="P416" s="8">
        <f>IFERROR(O416/M416,0)</f>
        <v>0.47013767209011265</v>
      </c>
      <c r="Q416" s="5">
        <f>YEAR(SalesDataTable[[#This Row],[Order Date]])</f>
        <v>2026</v>
      </c>
      <c r="R416" s="8" t="str">
        <f>"Q"&amp;ROUNDUP(MONTH(SalesDataTable[[#This Row],[Order Date]])/3,0)</f>
        <v>Q1</v>
      </c>
      <c r="S416" s="9">
        <f>MONTH(SalesDataTable[[#This Row],[Order Date]])</f>
        <v>3</v>
      </c>
      <c r="T416" s="8" t="str">
        <f>TEXT(SalesDataTable[[#This Row],[Order Date]],"mmm")</f>
        <v>Mar</v>
      </c>
    </row>
    <row r="417" spans="1:20" ht="15.75">
      <c r="A417" s="2" t="s">
        <v>468</v>
      </c>
      <c r="B417" s="3">
        <v>46104</v>
      </c>
      <c r="C417" s="4" t="s">
        <v>8</v>
      </c>
      <c r="D417" s="4" t="s">
        <v>69</v>
      </c>
      <c r="E417" s="4" t="s">
        <v>39</v>
      </c>
      <c r="F417" s="4" t="s">
        <v>16</v>
      </c>
      <c r="G417" s="4" t="s">
        <v>17</v>
      </c>
      <c r="H417" s="4" t="s">
        <v>46</v>
      </c>
      <c r="I417" s="9">
        <v>1</v>
      </c>
      <c r="J417" s="6">
        <v>45.84</v>
      </c>
      <c r="K417" s="7">
        <v>0</v>
      </c>
      <c r="L417" s="6">
        <v>18.079999999999998</v>
      </c>
      <c r="M417" s="6">
        <f>I417*J417*(1-K417)</f>
        <v>45.84</v>
      </c>
      <c r="N417" s="6">
        <f>I417*L417</f>
        <v>18.079999999999998</v>
      </c>
      <c r="O417" s="6">
        <f>M417-N417</f>
        <v>27.760000000000005</v>
      </c>
      <c r="P417" s="8">
        <f>IFERROR(O417/M417,0)</f>
        <v>0.605584642233857</v>
      </c>
      <c r="Q417" s="5">
        <f>YEAR(SalesDataTable[[#This Row],[Order Date]])</f>
        <v>2026</v>
      </c>
      <c r="R417" s="8" t="str">
        <f>"Q"&amp;ROUNDUP(MONTH(SalesDataTable[[#This Row],[Order Date]])/3,0)</f>
        <v>Q1</v>
      </c>
      <c r="S417" s="9">
        <f>MONTH(SalesDataTable[[#This Row],[Order Date]])</f>
        <v>3</v>
      </c>
      <c r="T417" s="8" t="str">
        <f>TEXT(SalesDataTable[[#This Row],[Order Date]],"mmm")</f>
        <v>Mar</v>
      </c>
    </row>
    <row r="418" spans="1:20" ht="15.75">
      <c r="A418" s="2" t="s">
        <v>469</v>
      </c>
      <c r="B418" s="3">
        <v>46104</v>
      </c>
      <c r="C418" s="4" t="s">
        <v>8</v>
      </c>
      <c r="D418" s="4" t="s">
        <v>69</v>
      </c>
      <c r="E418" s="4" t="s">
        <v>39</v>
      </c>
      <c r="F418" s="4" t="s">
        <v>16</v>
      </c>
      <c r="G418" s="4" t="s">
        <v>31</v>
      </c>
      <c r="H418" s="4" t="s">
        <v>90</v>
      </c>
      <c r="I418" s="9">
        <v>2</v>
      </c>
      <c r="J418" s="6">
        <v>122.07</v>
      </c>
      <c r="K418" s="7">
        <v>0.05</v>
      </c>
      <c r="L418" s="6">
        <v>59.16</v>
      </c>
      <c r="M418" s="6">
        <f>I418*J418*(1-K418)</f>
        <v>231.93299999999996</v>
      </c>
      <c r="N418" s="6">
        <f>I418*L418</f>
        <v>118.32</v>
      </c>
      <c r="O418" s="6">
        <f>M418-N418</f>
        <v>113.61299999999997</v>
      </c>
      <c r="P418" s="8">
        <f>IFERROR(O418/M418,0)</f>
        <v>0.48985267297021118</v>
      </c>
      <c r="Q418" s="5">
        <f>YEAR(SalesDataTable[[#This Row],[Order Date]])</f>
        <v>2026</v>
      </c>
      <c r="R418" s="8" t="str">
        <f>"Q"&amp;ROUNDUP(MONTH(SalesDataTable[[#This Row],[Order Date]])/3,0)</f>
        <v>Q1</v>
      </c>
      <c r="S418" s="9">
        <f>MONTH(SalesDataTable[[#This Row],[Order Date]])</f>
        <v>3</v>
      </c>
      <c r="T418" s="8" t="str">
        <f>TEXT(SalesDataTable[[#This Row],[Order Date]],"mmm")</f>
        <v>Mar</v>
      </c>
    </row>
    <row r="419" spans="1:20" ht="15.75">
      <c r="A419" s="2" t="s">
        <v>470</v>
      </c>
      <c r="B419" s="3">
        <v>46104</v>
      </c>
      <c r="C419" s="4" t="s">
        <v>8</v>
      </c>
      <c r="D419" s="4" t="s">
        <v>86</v>
      </c>
      <c r="E419" s="4" t="s">
        <v>39</v>
      </c>
      <c r="F419" s="4" t="s">
        <v>16</v>
      </c>
      <c r="G419" s="4" t="s">
        <v>49</v>
      </c>
      <c r="H419" s="4" t="s">
        <v>55</v>
      </c>
      <c r="I419" s="9">
        <v>3</v>
      </c>
      <c r="J419" s="6">
        <v>122.4</v>
      </c>
      <c r="K419" s="7">
        <v>0.15</v>
      </c>
      <c r="L419" s="6">
        <v>71.150000000000006</v>
      </c>
      <c r="M419" s="6">
        <f>I419*J419*(1-K419)</f>
        <v>312.12</v>
      </c>
      <c r="N419" s="6">
        <f>I419*L419</f>
        <v>213.45000000000002</v>
      </c>
      <c r="O419" s="6">
        <f>M419-N419</f>
        <v>98.669999999999987</v>
      </c>
      <c r="P419" s="8">
        <f>IFERROR(O419/M419,0)</f>
        <v>0.31612841214917337</v>
      </c>
      <c r="Q419" s="5">
        <f>YEAR(SalesDataTable[[#This Row],[Order Date]])</f>
        <v>2026</v>
      </c>
      <c r="R419" s="8" t="str">
        <f>"Q"&amp;ROUNDUP(MONTH(SalesDataTable[[#This Row],[Order Date]])/3,0)</f>
        <v>Q1</v>
      </c>
      <c r="S419" s="9">
        <f>MONTH(SalesDataTable[[#This Row],[Order Date]])</f>
        <v>3</v>
      </c>
      <c r="T419" s="8" t="str">
        <f>TEXT(SalesDataTable[[#This Row],[Order Date]],"mmm")</f>
        <v>Mar</v>
      </c>
    </row>
    <row r="420" spans="1:20" ht="15.75">
      <c r="A420" s="2" t="s">
        <v>471</v>
      </c>
      <c r="B420" s="3">
        <v>46104</v>
      </c>
      <c r="C420" s="4" t="s">
        <v>1</v>
      </c>
      <c r="D420" s="4" t="s">
        <v>88</v>
      </c>
      <c r="E420" s="4" t="s">
        <v>3</v>
      </c>
      <c r="F420" s="4" t="s">
        <v>16</v>
      </c>
      <c r="G420" s="4" t="s">
        <v>5</v>
      </c>
      <c r="H420" s="4" t="s">
        <v>43</v>
      </c>
      <c r="I420" s="9">
        <v>1</v>
      </c>
      <c r="J420" s="6">
        <v>101.43</v>
      </c>
      <c r="K420" s="7">
        <v>0</v>
      </c>
      <c r="L420" s="6">
        <v>51.78</v>
      </c>
      <c r="M420" s="6">
        <f>I420*J420*(1-K420)</f>
        <v>101.43</v>
      </c>
      <c r="N420" s="6">
        <f>I420*L420</f>
        <v>51.78</v>
      </c>
      <c r="O420" s="6">
        <f>M420-N420</f>
        <v>49.650000000000006</v>
      </c>
      <c r="P420" s="8">
        <f>IFERROR(O420/M420,0)</f>
        <v>0.4895001478852411</v>
      </c>
      <c r="Q420" s="5">
        <f>YEAR(SalesDataTable[[#This Row],[Order Date]])</f>
        <v>2026</v>
      </c>
      <c r="R420" s="8" t="str">
        <f>"Q"&amp;ROUNDUP(MONTH(SalesDataTable[[#This Row],[Order Date]])/3,0)</f>
        <v>Q1</v>
      </c>
      <c r="S420" s="9">
        <f>MONTH(SalesDataTable[[#This Row],[Order Date]])</f>
        <v>3</v>
      </c>
      <c r="T420" s="8" t="str">
        <f>TEXT(SalesDataTable[[#This Row],[Order Date]],"mmm")</f>
        <v>Mar</v>
      </c>
    </row>
    <row r="421" spans="1:20" ht="15.75">
      <c r="A421" s="2" t="s">
        <v>472</v>
      </c>
      <c r="B421" s="3">
        <v>46105</v>
      </c>
      <c r="C421" s="4" t="s">
        <v>8</v>
      </c>
      <c r="D421" s="4" t="s">
        <v>69</v>
      </c>
      <c r="E421" s="4" t="s">
        <v>10</v>
      </c>
      <c r="F421" s="4" t="s">
        <v>20</v>
      </c>
      <c r="G421" s="4" t="s">
        <v>5</v>
      </c>
      <c r="H421" s="4" t="s">
        <v>43</v>
      </c>
      <c r="I421" s="9">
        <v>8</v>
      </c>
      <c r="J421" s="6">
        <v>104.7</v>
      </c>
      <c r="K421" s="7">
        <v>0.05</v>
      </c>
      <c r="L421" s="6">
        <v>49.91</v>
      </c>
      <c r="M421" s="6">
        <f>I421*J421*(1-K421)</f>
        <v>795.72</v>
      </c>
      <c r="N421" s="6">
        <f>I421*L421</f>
        <v>399.28</v>
      </c>
      <c r="O421" s="6">
        <f>M421-N421</f>
        <v>396.44000000000005</v>
      </c>
      <c r="P421" s="8">
        <f>IFERROR(O421/M421,0)</f>
        <v>0.49821545267179412</v>
      </c>
      <c r="Q421" s="5">
        <f>YEAR(SalesDataTable[[#This Row],[Order Date]])</f>
        <v>2026</v>
      </c>
      <c r="R421" s="8" t="str">
        <f>"Q"&amp;ROUNDUP(MONTH(SalesDataTable[[#This Row],[Order Date]])/3,0)</f>
        <v>Q1</v>
      </c>
      <c r="S421" s="9">
        <f>MONTH(SalesDataTable[[#This Row],[Order Date]])</f>
        <v>3</v>
      </c>
      <c r="T421" s="8" t="str">
        <f>TEXT(SalesDataTable[[#This Row],[Order Date]],"mmm")</f>
        <v>Mar</v>
      </c>
    </row>
    <row r="422" spans="1:20" ht="15.75">
      <c r="A422" s="2" t="s">
        <v>473</v>
      </c>
      <c r="B422" s="3">
        <v>46105</v>
      </c>
      <c r="C422" s="4" t="s">
        <v>1</v>
      </c>
      <c r="D422" s="4" t="s">
        <v>2</v>
      </c>
      <c r="E422" s="4" t="s">
        <v>25</v>
      </c>
      <c r="F422" s="4" t="s">
        <v>4</v>
      </c>
      <c r="G422" s="4" t="s">
        <v>11</v>
      </c>
      <c r="H422" s="4" t="s">
        <v>21</v>
      </c>
      <c r="I422" s="9">
        <v>4</v>
      </c>
      <c r="J422" s="6">
        <v>146.34</v>
      </c>
      <c r="K422" s="7">
        <v>0</v>
      </c>
      <c r="L422" s="6">
        <v>79.37</v>
      </c>
      <c r="M422" s="6">
        <f>I422*J422*(1-K422)</f>
        <v>585.36</v>
      </c>
      <c r="N422" s="6">
        <f>I422*L422</f>
        <v>317.48</v>
      </c>
      <c r="O422" s="6">
        <f>M422-N422</f>
        <v>267.88</v>
      </c>
      <c r="P422" s="8">
        <f>IFERROR(O422/M422,0)</f>
        <v>0.45763290966242992</v>
      </c>
      <c r="Q422" s="5">
        <f>YEAR(SalesDataTable[[#This Row],[Order Date]])</f>
        <v>2026</v>
      </c>
      <c r="R422" s="8" t="str">
        <f>"Q"&amp;ROUNDUP(MONTH(SalesDataTable[[#This Row],[Order Date]])/3,0)</f>
        <v>Q1</v>
      </c>
      <c r="S422" s="9">
        <f>MONTH(SalesDataTable[[#This Row],[Order Date]])</f>
        <v>3</v>
      </c>
      <c r="T422" s="8" t="str">
        <f>TEXT(SalesDataTable[[#This Row],[Order Date]],"mmm")</f>
        <v>Mar</v>
      </c>
    </row>
    <row r="423" spans="1:20" ht="15.75">
      <c r="A423" s="2" t="s">
        <v>474</v>
      </c>
      <c r="B423" s="3">
        <v>46105</v>
      </c>
      <c r="C423" s="4" t="s">
        <v>8</v>
      </c>
      <c r="D423" s="4" t="s">
        <v>38</v>
      </c>
      <c r="E423" s="4" t="s">
        <v>3</v>
      </c>
      <c r="F423" s="4" t="s">
        <v>4</v>
      </c>
      <c r="G423" s="4" t="s">
        <v>49</v>
      </c>
      <c r="H423" s="4" t="s">
        <v>55</v>
      </c>
      <c r="I423" s="9">
        <v>2</v>
      </c>
      <c r="J423" s="6">
        <v>122.92</v>
      </c>
      <c r="K423" s="7">
        <v>0.05</v>
      </c>
      <c r="L423" s="6">
        <v>70.31</v>
      </c>
      <c r="M423" s="6">
        <f>I423*J423*(1-K423)</f>
        <v>233.548</v>
      </c>
      <c r="N423" s="6">
        <f>I423*L423</f>
        <v>140.62</v>
      </c>
      <c r="O423" s="6">
        <f>M423-N423</f>
        <v>92.927999999999997</v>
      </c>
      <c r="P423" s="8">
        <f>IFERROR(O423/M423,0)</f>
        <v>0.39789679209413054</v>
      </c>
      <c r="Q423" s="5">
        <f>YEAR(SalesDataTable[[#This Row],[Order Date]])</f>
        <v>2026</v>
      </c>
      <c r="R423" s="8" t="str">
        <f>"Q"&amp;ROUNDUP(MONTH(SalesDataTable[[#This Row],[Order Date]])/3,0)</f>
        <v>Q1</v>
      </c>
      <c r="S423" s="9">
        <f>MONTH(SalesDataTable[[#This Row],[Order Date]])</f>
        <v>3</v>
      </c>
      <c r="T423" s="8" t="str">
        <f>TEXT(SalesDataTable[[#This Row],[Order Date]],"mmm")</f>
        <v>Mar</v>
      </c>
    </row>
    <row r="424" spans="1:20" ht="15.75">
      <c r="A424" s="2" t="s">
        <v>475</v>
      </c>
      <c r="B424" s="3">
        <v>46105</v>
      </c>
      <c r="C424" s="4" t="s">
        <v>14</v>
      </c>
      <c r="D424" s="4" t="s">
        <v>15</v>
      </c>
      <c r="E424" s="4" t="s">
        <v>3</v>
      </c>
      <c r="F424" s="4" t="s">
        <v>16</v>
      </c>
      <c r="G424" s="4" t="s">
        <v>11</v>
      </c>
      <c r="H424" s="4" t="s">
        <v>12</v>
      </c>
      <c r="I424" s="9">
        <v>1</v>
      </c>
      <c r="J424" s="6">
        <v>91.35</v>
      </c>
      <c r="K424" s="7">
        <v>0.05</v>
      </c>
      <c r="L424" s="6">
        <v>45.24</v>
      </c>
      <c r="M424" s="6">
        <f>I424*J424*(1-K424)</f>
        <v>86.782499999999985</v>
      </c>
      <c r="N424" s="6">
        <f>I424*L424</f>
        <v>45.24</v>
      </c>
      <c r="O424" s="6">
        <f>M424-N424</f>
        <v>41.542499999999983</v>
      </c>
      <c r="P424" s="8">
        <f>IFERROR(O424/M424,0)</f>
        <v>0.47869674185463645</v>
      </c>
      <c r="Q424" s="5">
        <f>YEAR(SalesDataTable[[#This Row],[Order Date]])</f>
        <v>2026</v>
      </c>
      <c r="R424" s="8" t="str">
        <f>"Q"&amp;ROUNDUP(MONTH(SalesDataTable[[#This Row],[Order Date]])/3,0)</f>
        <v>Q1</v>
      </c>
      <c r="S424" s="9">
        <f>MONTH(SalesDataTable[[#This Row],[Order Date]])</f>
        <v>3</v>
      </c>
      <c r="T424" s="8" t="str">
        <f>TEXT(SalesDataTable[[#This Row],[Order Date]],"mmm")</f>
        <v>Mar</v>
      </c>
    </row>
    <row r="425" spans="1:20" ht="15.75">
      <c r="A425" s="2" t="s">
        <v>476</v>
      </c>
      <c r="B425" s="3">
        <v>46105</v>
      </c>
      <c r="C425" s="4" t="s">
        <v>8</v>
      </c>
      <c r="D425" s="4" t="s">
        <v>69</v>
      </c>
      <c r="E425" s="4" t="s">
        <v>3</v>
      </c>
      <c r="F425" s="4" t="s">
        <v>16</v>
      </c>
      <c r="G425" s="4" t="s">
        <v>5</v>
      </c>
      <c r="H425" s="4" t="s">
        <v>29</v>
      </c>
      <c r="I425" s="9">
        <v>3</v>
      </c>
      <c r="J425" s="6">
        <v>51.01</v>
      </c>
      <c r="K425" s="7">
        <v>0.15</v>
      </c>
      <c r="L425" s="6">
        <v>22.84</v>
      </c>
      <c r="M425" s="6">
        <f>I425*J425*(1-K425)</f>
        <v>130.07550000000001</v>
      </c>
      <c r="N425" s="6">
        <f>I425*L425</f>
        <v>68.52</v>
      </c>
      <c r="O425" s="6">
        <f>M425-N425</f>
        <v>61.555500000000009</v>
      </c>
      <c r="P425" s="8">
        <f>IFERROR(O425/M425,0)</f>
        <v>0.47322900930613382</v>
      </c>
      <c r="Q425" s="5">
        <f>YEAR(SalesDataTable[[#This Row],[Order Date]])</f>
        <v>2026</v>
      </c>
      <c r="R425" s="8" t="str">
        <f>"Q"&amp;ROUNDUP(MONTH(SalesDataTable[[#This Row],[Order Date]])/3,0)</f>
        <v>Q1</v>
      </c>
      <c r="S425" s="9">
        <f>MONTH(SalesDataTable[[#This Row],[Order Date]])</f>
        <v>3</v>
      </c>
      <c r="T425" s="8" t="str">
        <f>TEXT(SalesDataTable[[#This Row],[Order Date]],"mmm")</f>
        <v>Mar</v>
      </c>
    </row>
    <row r="426" spans="1:20" ht="15.75">
      <c r="A426" s="2" t="s">
        <v>477</v>
      </c>
      <c r="B426" s="3">
        <v>46106</v>
      </c>
      <c r="C426" s="4" t="s">
        <v>27</v>
      </c>
      <c r="D426" s="4" t="s">
        <v>48</v>
      </c>
      <c r="E426" s="4" t="s">
        <v>3</v>
      </c>
      <c r="F426" s="4" t="s">
        <v>16</v>
      </c>
      <c r="G426" s="4" t="s">
        <v>49</v>
      </c>
      <c r="H426" s="4" t="s">
        <v>55</v>
      </c>
      <c r="I426" s="9">
        <v>2</v>
      </c>
      <c r="J426" s="6">
        <v>125.04</v>
      </c>
      <c r="K426" s="7">
        <v>0.05</v>
      </c>
      <c r="L426" s="6">
        <v>67.680000000000007</v>
      </c>
      <c r="M426" s="6">
        <f>I426*J426*(1-K426)</f>
        <v>237.57599999999999</v>
      </c>
      <c r="N426" s="6">
        <f>I426*L426</f>
        <v>135.36000000000001</v>
      </c>
      <c r="O426" s="6">
        <f>M426-N426</f>
        <v>102.21599999999998</v>
      </c>
      <c r="P426" s="8">
        <f>IFERROR(O426/M426,0)</f>
        <v>0.43024547934134755</v>
      </c>
      <c r="Q426" s="5">
        <f>YEAR(SalesDataTable[[#This Row],[Order Date]])</f>
        <v>2026</v>
      </c>
      <c r="R426" s="8" t="str">
        <f>"Q"&amp;ROUNDUP(MONTH(SalesDataTable[[#This Row],[Order Date]])/3,0)</f>
        <v>Q1</v>
      </c>
      <c r="S426" s="9">
        <f>MONTH(SalesDataTable[[#This Row],[Order Date]])</f>
        <v>3</v>
      </c>
      <c r="T426" s="8" t="str">
        <f>TEXT(SalesDataTable[[#This Row],[Order Date]],"mmm")</f>
        <v>Mar</v>
      </c>
    </row>
    <row r="427" spans="1:20" ht="15.75">
      <c r="A427" s="2" t="s">
        <v>478</v>
      </c>
      <c r="B427" s="3">
        <v>46106</v>
      </c>
      <c r="C427" s="4" t="s">
        <v>14</v>
      </c>
      <c r="D427" s="4" t="s">
        <v>34</v>
      </c>
      <c r="E427" s="4" t="s">
        <v>39</v>
      </c>
      <c r="F427" s="4" t="s">
        <v>4</v>
      </c>
      <c r="G427" s="4" t="s">
        <v>5</v>
      </c>
      <c r="H427" s="4" t="s">
        <v>29</v>
      </c>
      <c r="I427" s="9">
        <v>2</v>
      </c>
      <c r="J427" s="6">
        <v>50.22</v>
      </c>
      <c r="K427" s="7">
        <v>0.05</v>
      </c>
      <c r="L427" s="6">
        <v>23.16</v>
      </c>
      <c r="M427" s="6">
        <f>I427*J427*(1-K427)</f>
        <v>95.417999999999992</v>
      </c>
      <c r="N427" s="6">
        <f>I427*L427</f>
        <v>46.32</v>
      </c>
      <c r="O427" s="6">
        <f>M427-N427</f>
        <v>49.097999999999992</v>
      </c>
      <c r="P427" s="8">
        <f>IFERROR(O427/M427,0)</f>
        <v>0.51455700182355524</v>
      </c>
      <c r="Q427" s="5">
        <f>YEAR(SalesDataTable[[#This Row],[Order Date]])</f>
        <v>2026</v>
      </c>
      <c r="R427" s="8" t="str">
        <f>"Q"&amp;ROUNDUP(MONTH(SalesDataTable[[#This Row],[Order Date]])/3,0)</f>
        <v>Q1</v>
      </c>
      <c r="S427" s="9">
        <f>MONTH(SalesDataTable[[#This Row],[Order Date]])</f>
        <v>3</v>
      </c>
      <c r="T427" s="8" t="str">
        <f>TEXT(SalesDataTable[[#This Row],[Order Date]],"mmm")</f>
        <v>Mar</v>
      </c>
    </row>
    <row r="428" spans="1:20" ht="15.75">
      <c r="A428" s="2" t="s">
        <v>479</v>
      </c>
      <c r="B428" s="3">
        <v>46106</v>
      </c>
      <c r="C428" s="4" t="s">
        <v>8</v>
      </c>
      <c r="D428" s="4" t="s">
        <v>9</v>
      </c>
      <c r="E428" s="4" t="s">
        <v>3</v>
      </c>
      <c r="F428" s="4" t="s">
        <v>20</v>
      </c>
      <c r="G428" s="4" t="s">
        <v>49</v>
      </c>
      <c r="H428" s="4" t="s">
        <v>67</v>
      </c>
      <c r="I428" s="9">
        <v>5</v>
      </c>
      <c r="J428" s="6">
        <v>36.369999999999997</v>
      </c>
      <c r="K428" s="7">
        <v>0.05</v>
      </c>
      <c r="L428" s="6">
        <v>13.81</v>
      </c>
      <c r="M428" s="6">
        <f>I428*J428*(1-K428)</f>
        <v>172.75749999999999</v>
      </c>
      <c r="N428" s="6">
        <f>I428*L428</f>
        <v>69.05</v>
      </c>
      <c r="O428" s="6">
        <f>M428-N428</f>
        <v>103.7075</v>
      </c>
      <c r="P428" s="8">
        <f>IFERROR(O428/M428,0)</f>
        <v>0.60030678841729013</v>
      </c>
      <c r="Q428" s="5">
        <f>YEAR(SalesDataTable[[#This Row],[Order Date]])</f>
        <v>2026</v>
      </c>
      <c r="R428" s="8" t="str">
        <f>"Q"&amp;ROUNDUP(MONTH(SalesDataTable[[#This Row],[Order Date]])/3,0)</f>
        <v>Q1</v>
      </c>
      <c r="S428" s="9">
        <f>MONTH(SalesDataTable[[#This Row],[Order Date]])</f>
        <v>3</v>
      </c>
      <c r="T428" s="8" t="str">
        <f>TEXT(SalesDataTable[[#This Row],[Order Date]],"mmm")</f>
        <v>Mar</v>
      </c>
    </row>
    <row r="429" spans="1:20" ht="15.75">
      <c r="A429" s="2" t="s">
        <v>480</v>
      </c>
      <c r="B429" s="3">
        <v>46106</v>
      </c>
      <c r="C429" s="4" t="s">
        <v>27</v>
      </c>
      <c r="D429" s="4" t="s">
        <v>45</v>
      </c>
      <c r="E429" s="4" t="s">
        <v>10</v>
      </c>
      <c r="F429" s="4" t="s">
        <v>16</v>
      </c>
      <c r="G429" s="4" t="s">
        <v>17</v>
      </c>
      <c r="H429" s="4" t="s">
        <v>18</v>
      </c>
      <c r="I429" s="9">
        <v>3</v>
      </c>
      <c r="J429" s="6">
        <v>36.43</v>
      </c>
      <c r="K429" s="7">
        <v>0.1</v>
      </c>
      <c r="L429" s="6">
        <v>13.23</v>
      </c>
      <c r="M429" s="6">
        <f>I429*J429*(1-K429)</f>
        <v>98.36099999999999</v>
      </c>
      <c r="N429" s="6">
        <f>I429*L429</f>
        <v>39.69</v>
      </c>
      <c r="O429" s="6">
        <f>M429-N429</f>
        <v>58.670999999999992</v>
      </c>
      <c r="P429" s="8">
        <f>IFERROR(O429/M429,0)</f>
        <v>0.59648641229755694</v>
      </c>
      <c r="Q429" s="5">
        <f>YEAR(SalesDataTable[[#This Row],[Order Date]])</f>
        <v>2026</v>
      </c>
      <c r="R429" s="8" t="str">
        <f>"Q"&amp;ROUNDUP(MONTH(SalesDataTable[[#This Row],[Order Date]])/3,0)</f>
        <v>Q1</v>
      </c>
      <c r="S429" s="9">
        <f>MONTH(SalesDataTable[[#This Row],[Order Date]])</f>
        <v>3</v>
      </c>
      <c r="T429" s="8" t="str">
        <f>TEXT(SalesDataTable[[#This Row],[Order Date]],"mmm")</f>
        <v>Mar</v>
      </c>
    </row>
    <row r="430" spans="1:20" ht="15.75">
      <c r="A430" s="2" t="s">
        <v>481</v>
      </c>
      <c r="B430" s="3">
        <v>46106</v>
      </c>
      <c r="C430" s="4" t="s">
        <v>8</v>
      </c>
      <c r="D430" s="4" t="s">
        <v>69</v>
      </c>
      <c r="E430" s="4" t="s">
        <v>10</v>
      </c>
      <c r="F430" s="4" t="s">
        <v>20</v>
      </c>
      <c r="G430" s="4" t="s">
        <v>5</v>
      </c>
      <c r="H430" s="4" t="s">
        <v>29</v>
      </c>
      <c r="I430" s="9">
        <v>10</v>
      </c>
      <c r="J430" s="6">
        <v>49.7</v>
      </c>
      <c r="K430" s="7">
        <v>0.1</v>
      </c>
      <c r="L430" s="6">
        <v>21.96</v>
      </c>
      <c r="M430" s="6">
        <f>I430*J430*(1-K430)</f>
        <v>447.3</v>
      </c>
      <c r="N430" s="6">
        <f>I430*L430</f>
        <v>219.60000000000002</v>
      </c>
      <c r="O430" s="6">
        <f>M430-N430</f>
        <v>227.7</v>
      </c>
      <c r="P430" s="8">
        <f>IFERROR(O430/M430,0)</f>
        <v>0.50905432595573441</v>
      </c>
      <c r="Q430" s="5">
        <f>YEAR(SalesDataTable[[#This Row],[Order Date]])</f>
        <v>2026</v>
      </c>
      <c r="R430" s="8" t="str">
        <f>"Q"&amp;ROUNDUP(MONTH(SalesDataTable[[#This Row],[Order Date]])/3,0)</f>
        <v>Q1</v>
      </c>
      <c r="S430" s="9">
        <f>MONTH(SalesDataTable[[#This Row],[Order Date]])</f>
        <v>3</v>
      </c>
      <c r="T430" s="8" t="str">
        <f>TEXT(SalesDataTable[[#This Row],[Order Date]],"mmm")</f>
        <v>Mar</v>
      </c>
    </row>
    <row r="431" spans="1:20" ht="15.75">
      <c r="A431" s="2" t="s">
        <v>482</v>
      </c>
      <c r="B431" s="3">
        <v>46106</v>
      </c>
      <c r="C431" s="4" t="s">
        <v>8</v>
      </c>
      <c r="D431" s="4" t="s">
        <v>69</v>
      </c>
      <c r="E431" s="4" t="s">
        <v>3</v>
      </c>
      <c r="F431" s="4" t="s">
        <v>4</v>
      </c>
      <c r="G431" s="4" t="s">
        <v>17</v>
      </c>
      <c r="H431" s="4" t="s">
        <v>46</v>
      </c>
      <c r="I431" s="9">
        <v>2</v>
      </c>
      <c r="J431" s="6">
        <v>46.61</v>
      </c>
      <c r="K431" s="7">
        <v>0</v>
      </c>
      <c r="L431" s="6">
        <v>17.97</v>
      </c>
      <c r="M431" s="6">
        <f>I431*J431*(1-K431)</f>
        <v>93.22</v>
      </c>
      <c r="N431" s="6">
        <f>I431*L431</f>
        <v>35.94</v>
      </c>
      <c r="O431" s="6">
        <f>M431-N431</f>
        <v>57.28</v>
      </c>
      <c r="P431" s="8">
        <f>IFERROR(O431/M431,0)</f>
        <v>0.61446041621969538</v>
      </c>
      <c r="Q431" s="5">
        <f>YEAR(SalesDataTable[[#This Row],[Order Date]])</f>
        <v>2026</v>
      </c>
      <c r="R431" s="8" t="str">
        <f>"Q"&amp;ROUNDUP(MONTH(SalesDataTable[[#This Row],[Order Date]])/3,0)</f>
        <v>Q1</v>
      </c>
      <c r="S431" s="9">
        <f>MONTH(SalesDataTable[[#This Row],[Order Date]])</f>
        <v>3</v>
      </c>
      <c r="T431" s="8" t="str">
        <f>TEXT(SalesDataTable[[#This Row],[Order Date]],"mmm")</f>
        <v>Mar</v>
      </c>
    </row>
    <row r="432" spans="1:20" ht="15.75">
      <c r="A432" s="2" t="s">
        <v>483</v>
      </c>
      <c r="B432" s="3">
        <v>46106</v>
      </c>
      <c r="C432" s="4" t="s">
        <v>14</v>
      </c>
      <c r="D432" s="4" t="s">
        <v>34</v>
      </c>
      <c r="E432" s="4" t="s">
        <v>3</v>
      </c>
      <c r="F432" s="4" t="s">
        <v>16</v>
      </c>
      <c r="G432" s="4" t="s">
        <v>17</v>
      </c>
      <c r="H432" s="4" t="s">
        <v>46</v>
      </c>
      <c r="I432" s="9">
        <v>1</v>
      </c>
      <c r="J432" s="6">
        <v>47.61</v>
      </c>
      <c r="K432" s="7">
        <v>0</v>
      </c>
      <c r="L432" s="6">
        <v>18.89</v>
      </c>
      <c r="M432" s="6">
        <f>I432*J432*(1-K432)</f>
        <v>47.61</v>
      </c>
      <c r="N432" s="6">
        <f>I432*L432</f>
        <v>18.89</v>
      </c>
      <c r="O432" s="6">
        <f>M432-N432</f>
        <v>28.72</v>
      </c>
      <c r="P432" s="8">
        <f>IFERROR(O432/M432,0)</f>
        <v>0.60323461457676952</v>
      </c>
      <c r="Q432" s="5">
        <f>YEAR(SalesDataTable[[#This Row],[Order Date]])</f>
        <v>2026</v>
      </c>
      <c r="R432" s="8" t="str">
        <f>"Q"&amp;ROUNDUP(MONTH(SalesDataTable[[#This Row],[Order Date]])/3,0)</f>
        <v>Q1</v>
      </c>
      <c r="S432" s="9">
        <f>MONTH(SalesDataTable[[#This Row],[Order Date]])</f>
        <v>3</v>
      </c>
      <c r="T432" s="8" t="str">
        <f>TEXT(SalesDataTable[[#This Row],[Order Date]],"mmm")</f>
        <v>Mar</v>
      </c>
    </row>
    <row r="433" spans="1:20" ht="15.75">
      <c r="A433" s="2" t="s">
        <v>484</v>
      </c>
      <c r="B433" s="3">
        <v>46106</v>
      </c>
      <c r="C433" s="4" t="s">
        <v>14</v>
      </c>
      <c r="D433" s="4" t="s">
        <v>15</v>
      </c>
      <c r="E433" s="4" t="s">
        <v>3</v>
      </c>
      <c r="F433" s="4" t="s">
        <v>16</v>
      </c>
      <c r="G433" s="4" t="s">
        <v>5</v>
      </c>
      <c r="H433" s="4" t="s">
        <v>35</v>
      </c>
      <c r="I433" s="9">
        <v>2</v>
      </c>
      <c r="J433" s="6">
        <v>40.880000000000003</v>
      </c>
      <c r="K433" s="7">
        <v>0.05</v>
      </c>
      <c r="L433" s="6">
        <v>16.39</v>
      </c>
      <c r="M433" s="6">
        <f>I433*J433*(1-K433)</f>
        <v>77.671999999999997</v>
      </c>
      <c r="N433" s="6">
        <f>I433*L433</f>
        <v>32.78</v>
      </c>
      <c r="O433" s="6">
        <f>M433-N433</f>
        <v>44.891999999999996</v>
      </c>
      <c r="P433" s="8">
        <f>IFERROR(O433/M433,0)</f>
        <v>0.57796889483983926</v>
      </c>
      <c r="Q433" s="5">
        <f>YEAR(SalesDataTable[[#This Row],[Order Date]])</f>
        <v>2026</v>
      </c>
      <c r="R433" s="8" t="str">
        <f>"Q"&amp;ROUNDUP(MONTH(SalesDataTable[[#This Row],[Order Date]])/3,0)</f>
        <v>Q1</v>
      </c>
      <c r="S433" s="9">
        <f>MONTH(SalesDataTable[[#This Row],[Order Date]])</f>
        <v>3</v>
      </c>
      <c r="T433" s="8" t="str">
        <f>TEXT(SalesDataTable[[#This Row],[Order Date]],"mmm")</f>
        <v>Mar</v>
      </c>
    </row>
    <row r="434" spans="1:20" ht="15.75">
      <c r="A434" s="2" t="s">
        <v>485</v>
      </c>
      <c r="B434" s="3">
        <v>46106</v>
      </c>
      <c r="C434" s="4" t="s">
        <v>8</v>
      </c>
      <c r="D434" s="4" t="s">
        <v>69</v>
      </c>
      <c r="E434" s="4" t="s">
        <v>3</v>
      </c>
      <c r="F434" s="4" t="s">
        <v>16</v>
      </c>
      <c r="G434" s="4" t="s">
        <v>49</v>
      </c>
      <c r="H434" s="4" t="s">
        <v>50</v>
      </c>
      <c r="I434" s="9">
        <v>2</v>
      </c>
      <c r="J434" s="6">
        <v>39.409999999999997</v>
      </c>
      <c r="K434" s="7">
        <v>0.15</v>
      </c>
      <c r="L434" s="6">
        <v>14.91</v>
      </c>
      <c r="M434" s="6">
        <f>I434*J434*(1-K434)</f>
        <v>66.996999999999986</v>
      </c>
      <c r="N434" s="6">
        <f>I434*L434</f>
        <v>29.82</v>
      </c>
      <c r="O434" s="6">
        <f>M434-N434</f>
        <v>37.176999999999985</v>
      </c>
      <c r="P434" s="8">
        <f>IFERROR(O434/M434,0)</f>
        <v>0.55490544352732207</v>
      </c>
      <c r="Q434" s="5">
        <f>YEAR(SalesDataTable[[#This Row],[Order Date]])</f>
        <v>2026</v>
      </c>
      <c r="R434" s="8" t="str">
        <f>"Q"&amp;ROUNDUP(MONTH(SalesDataTable[[#This Row],[Order Date]])/3,0)</f>
        <v>Q1</v>
      </c>
      <c r="S434" s="9">
        <f>MONTH(SalesDataTable[[#This Row],[Order Date]])</f>
        <v>3</v>
      </c>
      <c r="T434" s="8" t="str">
        <f>TEXT(SalesDataTable[[#This Row],[Order Date]],"mmm")</f>
        <v>Mar</v>
      </c>
    </row>
    <row r="435" spans="1:20" ht="15.75">
      <c r="A435" s="2" t="s">
        <v>486</v>
      </c>
      <c r="B435" s="3">
        <v>46107</v>
      </c>
      <c r="C435" s="4" t="s">
        <v>14</v>
      </c>
      <c r="D435" s="4" t="s">
        <v>61</v>
      </c>
      <c r="E435" s="4" t="s">
        <v>3</v>
      </c>
      <c r="F435" s="4" t="s">
        <v>4</v>
      </c>
      <c r="G435" s="4" t="s">
        <v>5</v>
      </c>
      <c r="H435" s="4" t="s">
        <v>35</v>
      </c>
      <c r="I435" s="9">
        <v>1</v>
      </c>
      <c r="J435" s="6">
        <v>40.82</v>
      </c>
      <c r="K435" s="7">
        <v>0.05</v>
      </c>
      <c r="L435" s="6">
        <v>16.940000000000001</v>
      </c>
      <c r="M435" s="6">
        <f>I435*J435*(1-K435)</f>
        <v>38.778999999999996</v>
      </c>
      <c r="N435" s="6">
        <f>I435*L435</f>
        <v>16.940000000000001</v>
      </c>
      <c r="O435" s="6">
        <f>M435-N435</f>
        <v>21.838999999999995</v>
      </c>
      <c r="P435" s="8">
        <f>IFERROR(O435/M435,0)</f>
        <v>0.56316563088269411</v>
      </c>
      <c r="Q435" s="5">
        <f>YEAR(SalesDataTable[[#This Row],[Order Date]])</f>
        <v>2026</v>
      </c>
      <c r="R435" s="8" t="str">
        <f>"Q"&amp;ROUNDUP(MONTH(SalesDataTable[[#This Row],[Order Date]])/3,0)</f>
        <v>Q1</v>
      </c>
      <c r="S435" s="9">
        <f>MONTH(SalesDataTable[[#This Row],[Order Date]])</f>
        <v>3</v>
      </c>
      <c r="T435" s="8" t="str">
        <f>TEXT(SalesDataTable[[#This Row],[Order Date]],"mmm")</f>
        <v>Mar</v>
      </c>
    </row>
    <row r="436" spans="1:20" ht="15.75">
      <c r="A436" s="2" t="s">
        <v>487</v>
      </c>
      <c r="B436" s="3">
        <v>46107</v>
      </c>
      <c r="C436" s="4" t="s">
        <v>27</v>
      </c>
      <c r="D436" s="4" t="s">
        <v>48</v>
      </c>
      <c r="E436" s="4" t="s">
        <v>25</v>
      </c>
      <c r="F436" s="4" t="s">
        <v>20</v>
      </c>
      <c r="G436" s="4" t="s">
        <v>17</v>
      </c>
      <c r="H436" s="4" t="s">
        <v>18</v>
      </c>
      <c r="I436" s="9">
        <v>3</v>
      </c>
      <c r="J436" s="6">
        <v>36.979999999999997</v>
      </c>
      <c r="K436" s="7">
        <v>0.1</v>
      </c>
      <c r="L436" s="6">
        <v>13.65</v>
      </c>
      <c r="M436" s="6">
        <f>I436*J436*(1-K436)</f>
        <v>99.846000000000004</v>
      </c>
      <c r="N436" s="6">
        <f>I436*L436</f>
        <v>40.950000000000003</v>
      </c>
      <c r="O436" s="6">
        <f>M436-N436</f>
        <v>58.896000000000001</v>
      </c>
      <c r="P436" s="8">
        <f>IFERROR(O436/M436,0)</f>
        <v>0.58986839733189111</v>
      </c>
      <c r="Q436" s="5">
        <f>YEAR(SalesDataTable[[#This Row],[Order Date]])</f>
        <v>2026</v>
      </c>
      <c r="R436" s="8" t="str">
        <f>"Q"&amp;ROUNDUP(MONTH(SalesDataTable[[#This Row],[Order Date]])/3,0)</f>
        <v>Q1</v>
      </c>
      <c r="S436" s="9">
        <f>MONTH(SalesDataTable[[#This Row],[Order Date]])</f>
        <v>3</v>
      </c>
      <c r="T436" s="8" t="str">
        <f>TEXT(SalesDataTable[[#This Row],[Order Date]],"mmm")</f>
        <v>Mar</v>
      </c>
    </row>
    <row r="437" spans="1:20" ht="15.75">
      <c r="A437" s="2" t="s">
        <v>488</v>
      </c>
      <c r="B437" s="3">
        <v>46107</v>
      </c>
      <c r="C437" s="4" t="s">
        <v>8</v>
      </c>
      <c r="D437" s="4" t="s">
        <v>69</v>
      </c>
      <c r="E437" s="4" t="s">
        <v>39</v>
      </c>
      <c r="F437" s="4" t="s">
        <v>16</v>
      </c>
      <c r="G437" s="4" t="s">
        <v>17</v>
      </c>
      <c r="H437" s="4" t="s">
        <v>18</v>
      </c>
      <c r="I437" s="9">
        <v>1</v>
      </c>
      <c r="J437" s="6">
        <v>35.700000000000003</v>
      </c>
      <c r="K437" s="7">
        <v>0.05</v>
      </c>
      <c r="L437" s="6">
        <v>13.91</v>
      </c>
      <c r="M437" s="6">
        <f>I437*J437*(1-K437)</f>
        <v>33.914999999999999</v>
      </c>
      <c r="N437" s="6">
        <f>I437*L437</f>
        <v>13.91</v>
      </c>
      <c r="O437" s="6">
        <f>M437-N437</f>
        <v>20.004999999999999</v>
      </c>
      <c r="P437" s="8">
        <f>IFERROR(O437/M437,0)</f>
        <v>0.58985699542975079</v>
      </c>
      <c r="Q437" s="5">
        <f>YEAR(SalesDataTable[[#This Row],[Order Date]])</f>
        <v>2026</v>
      </c>
      <c r="R437" s="8" t="str">
        <f>"Q"&amp;ROUNDUP(MONTH(SalesDataTable[[#This Row],[Order Date]])/3,0)</f>
        <v>Q1</v>
      </c>
      <c r="S437" s="9">
        <f>MONTH(SalesDataTable[[#This Row],[Order Date]])</f>
        <v>3</v>
      </c>
      <c r="T437" s="8" t="str">
        <f>TEXT(SalesDataTable[[#This Row],[Order Date]],"mmm")</f>
        <v>Mar</v>
      </c>
    </row>
    <row r="438" spans="1:20" ht="15.75">
      <c r="A438" s="2" t="s">
        <v>489</v>
      </c>
      <c r="B438" s="3">
        <v>46107</v>
      </c>
      <c r="C438" s="4" t="s">
        <v>27</v>
      </c>
      <c r="D438" s="4" t="s">
        <v>48</v>
      </c>
      <c r="E438" s="4" t="s">
        <v>25</v>
      </c>
      <c r="F438" s="4" t="s">
        <v>4</v>
      </c>
      <c r="G438" s="4" t="s">
        <v>5</v>
      </c>
      <c r="H438" s="4" t="s">
        <v>35</v>
      </c>
      <c r="I438" s="9">
        <v>1</v>
      </c>
      <c r="J438" s="6">
        <v>39.53</v>
      </c>
      <c r="K438" s="7">
        <v>0.05</v>
      </c>
      <c r="L438" s="6">
        <v>17.170000000000002</v>
      </c>
      <c r="M438" s="6">
        <f>I438*J438*(1-K438)</f>
        <v>37.5535</v>
      </c>
      <c r="N438" s="6">
        <f>I438*L438</f>
        <v>17.170000000000002</v>
      </c>
      <c r="O438" s="6">
        <f>M438-N438</f>
        <v>20.383499999999998</v>
      </c>
      <c r="P438" s="8">
        <f>IFERROR(O438/M438,0)</f>
        <v>0.54278562584046752</v>
      </c>
      <c r="Q438" s="5">
        <f>YEAR(SalesDataTable[[#This Row],[Order Date]])</f>
        <v>2026</v>
      </c>
      <c r="R438" s="8" t="str">
        <f>"Q"&amp;ROUNDUP(MONTH(SalesDataTable[[#This Row],[Order Date]])/3,0)</f>
        <v>Q1</v>
      </c>
      <c r="S438" s="9">
        <f>MONTH(SalesDataTable[[#This Row],[Order Date]])</f>
        <v>3</v>
      </c>
      <c r="T438" s="8" t="str">
        <f>TEXT(SalesDataTable[[#This Row],[Order Date]],"mmm")</f>
        <v>Mar</v>
      </c>
    </row>
    <row r="439" spans="1:20" ht="15.75">
      <c r="A439" s="2" t="s">
        <v>490</v>
      </c>
      <c r="B439" s="3">
        <v>46107</v>
      </c>
      <c r="C439" s="4" t="s">
        <v>14</v>
      </c>
      <c r="D439" s="4" t="s">
        <v>24</v>
      </c>
      <c r="E439" s="4" t="s">
        <v>25</v>
      </c>
      <c r="F439" s="4" t="s">
        <v>4</v>
      </c>
      <c r="G439" s="4" t="s">
        <v>17</v>
      </c>
      <c r="H439" s="4" t="s">
        <v>18</v>
      </c>
      <c r="I439" s="9">
        <v>2</v>
      </c>
      <c r="J439" s="6">
        <v>35.75</v>
      </c>
      <c r="K439" s="7">
        <v>0</v>
      </c>
      <c r="L439" s="6">
        <v>13.28</v>
      </c>
      <c r="M439" s="6">
        <f>I439*J439*(1-K439)</f>
        <v>71.5</v>
      </c>
      <c r="N439" s="6">
        <f>I439*L439</f>
        <v>26.56</v>
      </c>
      <c r="O439" s="6">
        <f>M439-N439</f>
        <v>44.94</v>
      </c>
      <c r="P439" s="8">
        <f>IFERROR(O439/M439,0)</f>
        <v>0.62853146853146846</v>
      </c>
      <c r="Q439" s="5">
        <f>YEAR(SalesDataTable[[#This Row],[Order Date]])</f>
        <v>2026</v>
      </c>
      <c r="R439" s="8" t="str">
        <f>"Q"&amp;ROUNDUP(MONTH(SalesDataTable[[#This Row],[Order Date]])/3,0)</f>
        <v>Q1</v>
      </c>
      <c r="S439" s="9">
        <f>MONTH(SalesDataTable[[#This Row],[Order Date]])</f>
        <v>3</v>
      </c>
      <c r="T439" s="8" t="str">
        <f>TEXT(SalesDataTable[[#This Row],[Order Date]],"mmm")</f>
        <v>Mar</v>
      </c>
    </row>
    <row r="440" spans="1:20" ht="15.75">
      <c r="A440" s="2" t="s">
        <v>491</v>
      </c>
      <c r="B440" s="3">
        <v>46107</v>
      </c>
      <c r="C440" s="4" t="s">
        <v>14</v>
      </c>
      <c r="D440" s="4" t="s">
        <v>15</v>
      </c>
      <c r="E440" s="4" t="s">
        <v>3</v>
      </c>
      <c r="F440" s="4" t="s">
        <v>20</v>
      </c>
      <c r="G440" s="4" t="s">
        <v>49</v>
      </c>
      <c r="H440" s="4" t="s">
        <v>74</v>
      </c>
      <c r="I440" s="9">
        <v>2</v>
      </c>
      <c r="J440" s="6">
        <v>50.17</v>
      </c>
      <c r="K440" s="7">
        <v>0</v>
      </c>
      <c r="L440" s="6">
        <v>22.37</v>
      </c>
      <c r="M440" s="6">
        <f>I440*J440*(1-K440)</f>
        <v>100.34</v>
      </c>
      <c r="N440" s="6">
        <f>I440*L440</f>
        <v>44.74</v>
      </c>
      <c r="O440" s="6">
        <f>M440-N440</f>
        <v>55.6</v>
      </c>
      <c r="P440" s="8">
        <f>IFERROR(O440/M440,0)</f>
        <v>0.55411600558102447</v>
      </c>
      <c r="Q440" s="5">
        <f>YEAR(SalesDataTable[[#This Row],[Order Date]])</f>
        <v>2026</v>
      </c>
      <c r="R440" s="8" t="str">
        <f>"Q"&amp;ROUNDUP(MONTH(SalesDataTable[[#This Row],[Order Date]])/3,0)</f>
        <v>Q1</v>
      </c>
      <c r="S440" s="9">
        <f>MONTH(SalesDataTable[[#This Row],[Order Date]])</f>
        <v>3</v>
      </c>
      <c r="T440" s="8" t="str">
        <f>TEXT(SalesDataTable[[#This Row],[Order Date]],"mmm")</f>
        <v>Mar</v>
      </c>
    </row>
    <row r="441" spans="1:20" ht="15.75">
      <c r="A441" s="2" t="s">
        <v>492</v>
      </c>
      <c r="B441" s="3">
        <v>46107</v>
      </c>
      <c r="C441" s="4" t="s">
        <v>1</v>
      </c>
      <c r="D441" s="4" t="s">
        <v>52</v>
      </c>
      <c r="E441" s="4" t="s">
        <v>3</v>
      </c>
      <c r="F441" s="4" t="s">
        <v>16</v>
      </c>
      <c r="G441" s="4" t="s">
        <v>49</v>
      </c>
      <c r="H441" s="4" t="s">
        <v>50</v>
      </c>
      <c r="I441" s="9">
        <v>5</v>
      </c>
      <c r="J441" s="6">
        <v>41.32</v>
      </c>
      <c r="K441" s="7">
        <v>0</v>
      </c>
      <c r="L441" s="6">
        <v>15.09</v>
      </c>
      <c r="M441" s="6">
        <f>I441*J441*(1-K441)</f>
        <v>206.6</v>
      </c>
      <c r="N441" s="6">
        <f>I441*L441</f>
        <v>75.45</v>
      </c>
      <c r="O441" s="6">
        <f>M441-N441</f>
        <v>131.14999999999998</v>
      </c>
      <c r="P441" s="8">
        <f>IFERROR(O441/M441,0)</f>
        <v>0.63480154888673757</v>
      </c>
      <c r="Q441" s="5">
        <f>YEAR(SalesDataTable[[#This Row],[Order Date]])</f>
        <v>2026</v>
      </c>
      <c r="R441" s="8" t="str">
        <f>"Q"&amp;ROUNDUP(MONTH(SalesDataTable[[#This Row],[Order Date]])/3,0)</f>
        <v>Q1</v>
      </c>
      <c r="S441" s="9">
        <f>MONTH(SalesDataTable[[#This Row],[Order Date]])</f>
        <v>3</v>
      </c>
      <c r="T441" s="8" t="str">
        <f>TEXT(SalesDataTable[[#This Row],[Order Date]],"mmm")</f>
        <v>Mar</v>
      </c>
    </row>
    <row r="442" spans="1:20" ht="15.75">
      <c r="A442" s="2" t="s">
        <v>493</v>
      </c>
      <c r="B442" s="3">
        <v>46108</v>
      </c>
      <c r="C442" s="4" t="s">
        <v>27</v>
      </c>
      <c r="D442" s="4" t="s">
        <v>45</v>
      </c>
      <c r="E442" s="4" t="s">
        <v>39</v>
      </c>
      <c r="F442" s="4" t="s">
        <v>16</v>
      </c>
      <c r="G442" s="4" t="s">
        <v>11</v>
      </c>
      <c r="H442" s="4" t="s">
        <v>53</v>
      </c>
      <c r="I442" s="9">
        <v>3</v>
      </c>
      <c r="J442" s="6">
        <v>152.4</v>
      </c>
      <c r="K442" s="7">
        <v>0.05</v>
      </c>
      <c r="L442" s="6">
        <v>79.97</v>
      </c>
      <c r="M442" s="6">
        <f>I442*J442*(1-K442)</f>
        <v>434.34000000000003</v>
      </c>
      <c r="N442" s="6">
        <f>I442*L442</f>
        <v>239.91</v>
      </c>
      <c r="O442" s="6">
        <f>M442-N442</f>
        <v>194.43000000000004</v>
      </c>
      <c r="P442" s="8">
        <f>IFERROR(O442/M442,0)</f>
        <v>0.44764470230694853</v>
      </c>
      <c r="Q442" s="5">
        <f>YEAR(SalesDataTable[[#This Row],[Order Date]])</f>
        <v>2026</v>
      </c>
      <c r="R442" s="8" t="str">
        <f>"Q"&amp;ROUNDUP(MONTH(SalesDataTable[[#This Row],[Order Date]])/3,0)</f>
        <v>Q1</v>
      </c>
      <c r="S442" s="9">
        <f>MONTH(SalesDataTable[[#This Row],[Order Date]])</f>
        <v>3</v>
      </c>
      <c r="T442" s="8" t="str">
        <f>TEXT(SalesDataTable[[#This Row],[Order Date]],"mmm")</f>
        <v>Mar</v>
      </c>
    </row>
    <row r="443" spans="1:20" ht="15.75">
      <c r="A443" s="2" t="s">
        <v>494</v>
      </c>
      <c r="B443" s="3">
        <v>46108</v>
      </c>
      <c r="C443" s="4" t="s">
        <v>1</v>
      </c>
      <c r="D443" s="4" t="s">
        <v>2</v>
      </c>
      <c r="E443" s="4" t="s">
        <v>3</v>
      </c>
      <c r="F443" s="4" t="s">
        <v>16</v>
      </c>
      <c r="G443" s="4" t="s">
        <v>49</v>
      </c>
      <c r="H443" s="4" t="s">
        <v>67</v>
      </c>
      <c r="I443" s="9">
        <v>1</v>
      </c>
      <c r="J443" s="6">
        <v>36.299999999999997</v>
      </c>
      <c r="K443" s="7">
        <v>0</v>
      </c>
      <c r="L443" s="6">
        <v>14.1</v>
      </c>
      <c r="M443" s="6">
        <f>I443*J443*(1-K443)</f>
        <v>36.299999999999997</v>
      </c>
      <c r="N443" s="6">
        <f>I443*L443</f>
        <v>14.1</v>
      </c>
      <c r="O443" s="6">
        <f>M443-N443</f>
        <v>22.199999999999996</v>
      </c>
      <c r="P443" s="8">
        <f>IFERROR(O443/M443,0)</f>
        <v>0.61157024793388426</v>
      </c>
      <c r="Q443" s="5">
        <f>YEAR(SalesDataTable[[#This Row],[Order Date]])</f>
        <v>2026</v>
      </c>
      <c r="R443" s="8" t="str">
        <f>"Q"&amp;ROUNDUP(MONTH(SalesDataTable[[#This Row],[Order Date]])/3,0)</f>
        <v>Q1</v>
      </c>
      <c r="S443" s="9">
        <f>MONTH(SalesDataTable[[#This Row],[Order Date]])</f>
        <v>3</v>
      </c>
      <c r="T443" s="8" t="str">
        <f>TEXT(SalesDataTable[[#This Row],[Order Date]],"mmm")</f>
        <v>Mar</v>
      </c>
    </row>
    <row r="444" spans="1:20" ht="15.75">
      <c r="A444" s="2" t="s">
        <v>495</v>
      </c>
      <c r="B444" s="3">
        <v>46108</v>
      </c>
      <c r="C444" s="4" t="s">
        <v>14</v>
      </c>
      <c r="D444" s="4" t="s">
        <v>34</v>
      </c>
      <c r="E444" s="4" t="s">
        <v>3</v>
      </c>
      <c r="F444" s="4" t="s">
        <v>4</v>
      </c>
      <c r="G444" s="4" t="s">
        <v>17</v>
      </c>
      <c r="H444" s="4" t="s">
        <v>46</v>
      </c>
      <c r="I444" s="9">
        <v>3</v>
      </c>
      <c r="J444" s="6">
        <v>46.24</v>
      </c>
      <c r="K444" s="7">
        <v>0.1</v>
      </c>
      <c r="L444" s="6">
        <v>18.2</v>
      </c>
      <c r="M444" s="6">
        <f>I444*J444*(1-K444)</f>
        <v>124.848</v>
      </c>
      <c r="N444" s="6">
        <f>I444*L444</f>
        <v>54.599999999999994</v>
      </c>
      <c r="O444" s="6">
        <f>M444-N444</f>
        <v>70.248000000000005</v>
      </c>
      <c r="P444" s="8">
        <f>IFERROR(O444/M444,0)</f>
        <v>0.56266820453671673</v>
      </c>
      <c r="Q444" s="5">
        <f>YEAR(SalesDataTable[[#This Row],[Order Date]])</f>
        <v>2026</v>
      </c>
      <c r="R444" s="8" t="str">
        <f>"Q"&amp;ROUNDUP(MONTH(SalesDataTable[[#This Row],[Order Date]])/3,0)</f>
        <v>Q1</v>
      </c>
      <c r="S444" s="9">
        <f>MONTH(SalesDataTable[[#This Row],[Order Date]])</f>
        <v>3</v>
      </c>
      <c r="T444" s="8" t="str">
        <f>TEXT(SalesDataTable[[#This Row],[Order Date]],"mmm")</f>
        <v>Mar</v>
      </c>
    </row>
    <row r="445" spans="1:20" ht="15.75">
      <c r="A445" s="2" t="s">
        <v>496</v>
      </c>
      <c r="B445" s="3">
        <v>46108</v>
      </c>
      <c r="C445" s="4" t="s">
        <v>1</v>
      </c>
      <c r="D445" s="4" t="s">
        <v>2</v>
      </c>
      <c r="E445" s="4" t="s">
        <v>25</v>
      </c>
      <c r="F445" s="4" t="s">
        <v>4</v>
      </c>
      <c r="G445" s="4" t="s">
        <v>17</v>
      </c>
      <c r="H445" s="4" t="s">
        <v>83</v>
      </c>
      <c r="I445" s="9">
        <v>2</v>
      </c>
      <c r="J445" s="6">
        <v>165.58</v>
      </c>
      <c r="K445" s="7">
        <v>0</v>
      </c>
      <c r="L445" s="6">
        <v>86.16</v>
      </c>
      <c r="M445" s="6">
        <f>I445*J445*(1-K445)</f>
        <v>331.16</v>
      </c>
      <c r="N445" s="6">
        <f>I445*L445</f>
        <v>172.32</v>
      </c>
      <c r="O445" s="6">
        <f>M445-N445</f>
        <v>158.84000000000003</v>
      </c>
      <c r="P445" s="8">
        <f>IFERROR(O445/M445,0)</f>
        <v>0.47964730039859893</v>
      </c>
      <c r="Q445" s="5">
        <f>YEAR(SalesDataTable[[#This Row],[Order Date]])</f>
        <v>2026</v>
      </c>
      <c r="R445" s="8" t="str">
        <f>"Q"&amp;ROUNDUP(MONTH(SalesDataTable[[#This Row],[Order Date]])/3,0)</f>
        <v>Q1</v>
      </c>
      <c r="S445" s="9">
        <f>MONTH(SalesDataTable[[#This Row],[Order Date]])</f>
        <v>3</v>
      </c>
      <c r="T445" s="8" t="str">
        <f>TEXT(SalesDataTable[[#This Row],[Order Date]],"mmm")</f>
        <v>Mar</v>
      </c>
    </row>
    <row r="446" spans="1:20" ht="15.75">
      <c r="A446" s="2" t="s">
        <v>497</v>
      </c>
      <c r="B446" s="3">
        <v>46108</v>
      </c>
      <c r="C446" s="4" t="s">
        <v>1</v>
      </c>
      <c r="D446" s="4" t="s">
        <v>52</v>
      </c>
      <c r="E446" s="4" t="s">
        <v>3</v>
      </c>
      <c r="F446" s="4" t="s">
        <v>4</v>
      </c>
      <c r="G446" s="4" t="s">
        <v>31</v>
      </c>
      <c r="H446" s="4" t="s">
        <v>90</v>
      </c>
      <c r="I446" s="9">
        <v>4</v>
      </c>
      <c r="J446" s="6">
        <v>121.49</v>
      </c>
      <c r="K446" s="7">
        <v>0</v>
      </c>
      <c r="L446" s="6">
        <v>62.01</v>
      </c>
      <c r="M446" s="6">
        <f>I446*J446*(1-K446)</f>
        <v>485.96</v>
      </c>
      <c r="N446" s="6">
        <f>I446*L446</f>
        <v>248.04</v>
      </c>
      <c r="O446" s="6">
        <f>M446-N446</f>
        <v>237.92</v>
      </c>
      <c r="P446" s="8">
        <f>IFERROR(O446/M446,0)</f>
        <v>0.4895876203802782</v>
      </c>
      <c r="Q446" s="5">
        <f>YEAR(SalesDataTable[[#This Row],[Order Date]])</f>
        <v>2026</v>
      </c>
      <c r="R446" s="8" t="str">
        <f>"Q"&amp;ROUNDUP(MONTH(SalesDataTable[[#This Row],[Order Date]])/3,0)</f>
        <v>Q1</v>
      </c>
      <c r="S446" s="9">
        <f>MONTH(SalesDataTable[[#This Row],[Order Date]])</f>
        <v>3</v>
      </c>
      <c r="T446" s="8" t="str">
        <f>TEXT(SalesDataTable[[#This Row],[Order Date]],"mmm")</f>
        <v>Mar</v>
      </c>
    </row>
    <row r="447" spans="1:20" ht="15.75">
      <c r="A447" s="2" t="s">
        <v>498</v>
      </c>
      <c r="B447" s="3">
        <v>46108</v>
      </c>
      <c r="C447" s="4" t="s">
        <v>8</v>
      </c>
      <c r="D447" s="4" t="s">
        <v>69</v>
      </c>
      <c r="E447" s="4" t="s">
        <v>25</v>
      </c>
      <c r="F447" s="4" t="s">
        <v>16</v>
      </c>
      <c r="G447" s="4" t="s">
        <v>5</v>
      </c>
      <c r="H447" s="4" t="s">
        <v>6</v>
      </c>
      <c r="I447" s="9">
        <v>5</v>
      </c>
      <c r="J447" s="6">
        <v>81.84</v>
      </c>
      <c r="K447" s="7">
        <v>0.1</v>
      </c>
      <c r="L447" s="6">
        <v>42.7</v>
      </c>
      <c r="M447" s="6">
        <f>I447*J447*(1-K447)</f>
        <v>368.28000000000003</v>
      </c>
      <c r="N447" s="6">
        <f>I447*L447</f>
        <v>213.5</v>
      </c>
      <c r="O447" s="6">
        <f>M447-N447</f>
        <v>154.78000000000003</v>
      </c>
      <c r="P447" s="8">
        <f>IFERROR(O447/M447,0)</f>
        <v>0.42027804931030743</v>
      </c>
      <c r="Q447" s="5">
        <f>YEAR(SalesDataTable[[#This Row],[Order Date]])</f>
        <v>2026</v>
      </c>
      <c r="R447" s="8" t="str">
        <f>"Q"&amp;ROUNDUP(MONTH(SalesDataTable[[#This Row],[Order Date]])/3,0)</f>
        <v>Q1</v>
      </c>
      <c r="S447" s="9">
        <f>MONTH(SalesDataTable[[#This Row],[Order Date]])</f>
        <v>3</v>
      </c>
      <c r="T447" s="8" t="str">
        <f>TEXT(SalesDataTable[[#This Row],[Order Date]],"mmm")</f>
        <v>Mar</v>
      </c>
    </row>
    <row r="448" spans="1:20" ht="15.75">
      <c r="A448" s="2" t="s">
        <v>499</v>
      </c>
      <c r="B448" s="3">
        <v>46108</v>
      </c>
      <c r="C448" s="4" t="s">
        <v>8</v>
      </c>
      <c r="D448" s="4" t="s">
        <v>66</v>
      </c>
      <c r="E448" s="4" t="s">
        <v>3</v>
      </c>
      <c r="F448" s="4" t="s">
        <v>16</v>
      </c>
      <c r="G448" s="4" t="s">
        <v>11</v>
      </c>
      <c r="H448" s="4" t="s">
        <v>53</v>
      </c>
      <c r="I448" s="9">
        <v>1</v>
      </c>
      <c r="J448" s="6">
        <v>151.47999999999999</v>
      </c>
      <c r="K448" s="7">
        <v>0</v>
      </c>
      <c r="L448" s="6">
        <v>79.41</v>
      </c>
      <c r="M448" s="6">
        <f>I448*J448*(1-K448)</f>
        <v>151.47999999999999</v>
      </c>
      <c r="N448" s="6">
        <f>I448*L448</f>
        <v>79.41</v>
      </c>
      <c r="O448" s="6">
        <f>M448-N448</f>
        <v>72.069999999999993</v>
      </c>
      <c r="P448" s="8">
        <f>IFERROR(O448/M448,0)</f>
        <v>0.47577237919197252</v>
      </c>
      <c r="Q448" s="5">
        <f>YEAR(SalesDataTable[[#This Row],[Order Date]])</f>
        <v>2026</v>
      </c>
      <c r="R448" s="8" t="str">
        <f>"Q"&amp;ROUNDUP(MONTH(SalesDataTable[[#This Row],[Order Date]])/3,0)</f>
        <v>Q1</v>
      </c>
      <c r="S448" s="9">
        <f>MONTH(SalesDataTable[[#This Row],[Order Date]])</f>
        <v>3</v>
      </c>
      <c r="T448" s="8" t="str">
        <f>TEXT(SalesDataTable[[#This Row],[Order Date]],"mmm")</f>
        <v>Mar</v>
      </c>
    </row>
    <row r="449" spans="1:20" ht="15.75">
      <c r="A449" s="2" t="s">
        <v>500</v>
      </c>
      <c r="B449" s="3">
        <v>46109</v>
      </c>
      <c r="C449" s="4" t="s">
        <v>1</v>
      </c>
      <c r="D449" s="4" t="s">
        <v>88</v>
      </c>
      <c r="E449" s="4" t="s">
        <v>25</v>
      </c>
      <c r="F449" s="4" t="s">
        <v>16</v>
      </c>
      <c r="G449" s="4" t="s">
        <v>49</v>
      </c>
      <c r="H449" s="4" t="s">
        <v>74</v>
      </c>
      <c r="I449" s="9">
        <v>1</v>
      </c>
      <c r="J449" s="6">
        <v>51.02</v>
      </c>
      <c r="K449" s="7">
        <v>0.05</v>
      </c>
      <c r="L449" s="6">
        <v>21.94</v>
      </c>
      <c r="M449" s="6">
        <f>I449*J449*(1-K449)</f>
        <v>48.469000000000001</v>
      </c>
      <c r="N449" s="6">
        <f>I449*L449</f>
        <v>21.94</v>
      </c>
      <c r="O449" s="6">
        <f>M449-N449</f>
        <v>26.529</v>
      </c>
      <c r="P449" s="8">
        <f>IFERROR(O449/M449,0)</f>
        <v>0.54733953661102974</v>
      </c>
      <c r="Q449" s="5">
        <f>YEAR(SalesDataTable[[#This Row],[Order Date]])</f>
        <v>2026</v>
      </c>
      <c r="R449" s="8" t="str">
        <f>"Q"&amp;ROUNDUP(MONTH(SalesDataTable[[#This Row],[Order Date]])/3,0)</f>
        <v>Q1</v>
      </c>
      <c r="S449" s="9">
        <f>MONTH(SalesDataTable[[#This Row],[Order Date]])</f>
        <v>3</v>
      </c>
      <c r="T449" s="8" t="str">
        <f>TEXT(SalesDataTable[[#This Row],[Order Date]],"mmm")</f>
        <v>Mar</v>
      </c>
    </row>
    <row r="450" spans="1:20" ht="15.75">
      <c r="A450" s="2" t="s">
        <v>501</v>
      </c>
      <c r="B450" s="3">
        <v>46109</v>
      </c>
      <c r="C450" s="4" t="s">
        <v>14</v>
      </c>
      <c r="D450" s="4" t="s">
        <v>15</v>
      </c>
      <c r="E450" s="4" t="s">
        <v>10</v>
      </c>
      <c r="F450" s="4" t="s">
        <v>20</v>
      </c>
      <c r="G450" s="4" t="s">
        <v>5</v>
      </c>
      <c r="H450" s="4" t="s">
        <v>35</v>
      </c>
      <c r="I450" s="9">
        <v>8</v>
      </c>
      <c r="J450" s="6">
        <v>40.86</v>
      </c>
      <c r="K450" s="7">
        <v>0.1</v>
      </c>
      <c r="L450" s="6">
        <v>16.34</v>
      </c>
      <c r="M450" s="6">
        <f>I450*J450*(1-K450)</f>
        <v>294.19200000000001</v>
      </c>
      <c r="N450" s="6">
        <f>I450*L450</f>
        <v>130.72</v>
      </c>
      <c r="O450" s="6">
        <f>M450-N450</f>
        <v>163.47200000000001</v>
      </c>
      <c r="P450" s="8">
        <f>IFERROR(O450/M450,0)</f>
        <v>0.55566432805786703</v>
      </c>
      <c r="Q450" s="5">
        <f>YEAR(SalesDataTable[[#This Row],[Order Date]])</f>
        <v>2026</v>
      </c>
      <c r="R450" s="8" t="str">
        <f>"Q"&amp;ROUNDUP(MONTH(SalesDataTable[[#This Row],[Order Date]])/3,0)</f>
        <v>Q1</v>
      </c>
      <c r="S450" s="9">
        <f>MONTH(SalesDataTable[[#This Row],[Order Date]])</f>
        <v>3</v>
      </c>
      <c r="T450" s="8" t="str">
        <f>TEXT(SalesDataTable[[#This Row],[Order Date]],"mmm")</f>
        <v>Mar</v>
      </c>
    </row>
    <row r="451" spans="1:20" ht="15.75">
      <c r="A451" s="2" t="s">
        <v>502</v>
      </c>
      <c r="B451" s="3">
        <v>46109</v>
      </c>
      <c r="C451" s="4" t="s">
        <v>1</v>
      </c>
      <c r="D451" s="4" t="s">
        <v>52</v>
      </c>
      <c r="E451" s="4" t="s">
        <v>3</v>
      </c>
      <c r="F451" s="4" t="s">
        <v>16</v>
      </c>
      <c r="G451" s="4" t="s">
        <v>17</v>
      </c>
      <c r="H451" s="4" t="s">
        <v>83</v>
      </c>
      <c r="I451" s="9">
        <v>5</v>
      </c>
      <c r="J451" s="6">
        <v>163.33000000000001</v>
      </c>
      <c r="K451" s="7">
        <v>0</v>
      </c>
      <c r="L451" s="6">
        <v>87.05</v>
      </c>
      <c r="M451" s="6">
        <f>I451*J451*(1-K451)</f>
        <v>816.65000000000009</v>
      </c>
      <c r="N451" s="6">
        <f>I451*L451</f>
        <v>435.25</v>
      </c>
      <c r="O451" s="6">
        <f>M451-N451</f>
        <v>381.40000000000009</v>
      </c>
      <c r="P451" s="8">
        <f>IFERROR(O451/M451,0)</f>
        <v>0.46702993938651816</v>
      </c>
      <c r="Q451" s="5">
        <f>YEAR(SalesDataTable[[#This Row],[Order Date]])</f>
        <v>2026</v>
      </c>
      <c r="R451" s="8" t="str">
        <f>"Q"&amp;ROUNDUP(MONTH(SalesDataTable[[#This Row],[Order Date]])/3,0)</f>
        <v>Q1</v>
      </c>
      <c r="S451" s="9">
        <f>MONTH(SalesDataTable[[#This Row],[Order Date]])</f>
        <v>3</v>
      </c>
      <c r="T451" s="8" t="str">
        <f>TEXT(SalesDataTable[[#This Row],[Order Date]],"mmm")</f>
        <v>Mar</v>
      </c>
    </row>
    <row r="452" spans="1:20" ht="15.75">
      <c r="A452" s="2" t="s">
        <v>503</v>
      </c>
      <c r="B452" s="3">
        <v>46110</v>
      </c>
      <c r="C452" s="4" t="s">
        <v>8</v>
      </c>
      <c r="D452" s="4" t="s">
        <v>86</v>
      </c>
      <c r="E452" s="4" t="s">
        <v>39</v>
      </c>
      <c r="F452" s="4" t="s">
        <v>16</v>
      </c>
      <c r="G452" s="4" t="s">
        <v>11</v>
      </c>
      <c r="H452" s="4" t="s">
        <v>12</v>
      </c>
      <c r="I452" s="9">
        <v>1</v>
      </c>
      <c r="J452" s="6">
        <v>90.27</v>
      </c>
      <c r="K452" s="7">
        <v>0</v>
      </c>
      <c r="L452" s="6">
        <v>46.38</v>
      </c>
      <c r="M452" s="6">
        <f>I452*J452*(1-K452)</f>
        <v>90.27</v>
      </c>
      <c r="N452" s="6">
        <f>I452*L452</f>
        <v>46.38</v>
      </c>
      <c r="O452" s="6">
        <f>M452-N452</f>
        <v>43.889999999999993</v>
      </c>
      <c r="P452" s="8">
        <f>IFERROR(O452/M452,0)</f>
        <v>0.48620804253904948</v>
      </c>
      <c r="Q452" s="5">
        <f>YEAR(SalesDataTable[[#This Row],[Order Date]])</f>
        <v>2026</v>
      </c>
      <c r="R452" s="8" t="str">
        <f>"Q"&amp;ROUNDUP(MONTH(SalesDataTable[[#This Row],[Order Date]])/3,0)</f>
        <v>Q1</v>
      </c>
      <c r="S452" s="9">
        <f>MONTH(SalesDataTable[[#This Row],[Order Date]])</f>
        <v>3</v>
      </c>
      <c r="T452" s="8" t="str">
        <f>TEXT(SalesDataTable[[#This Row],[Order Date]],"mmm")</f>
        <v>Mar</v>
      </c>
    </row>
    <row r="453" spans="1:20" ht="15.75">
      <c r="A453" s="2" t="s">
        <v>504</v>
      </c>
      <c r="B453" s="3">
        <v>46110</v>
      </c>
      <c r="C453" s="4" t="s">
        <v>1</v>
      </c>
      <c r="D453" s="4" t="s">
        <v>52</v>
      </c>
      <c r="E453" s="4" t="s">
        <v>10</v>
      </c>
      <c r="F453" s="4" t="s">
        <v>20</v>
      </c>
      <c r="G453" s="4" t="s">
        <v>17</v>
      </c>
      <c r="H453" s="4" t="s">
        <v>71</v>
      </c>
      <c r="I453" s="9">
        <v>12</v>
      </c>
      <c r="J453" s="6">
        <v>131.31</v>
      </c>
      <c r="K453" s="7">
        <v>0.05</v>
      </c>
      <c r="L453" s="6">
        <v>68.459999999999994</v>
      </c>
      <c r="M453" s="6">
        <f>I453*J453*(1-K453)</f>
        <v>1496.934</v>
      </c>
      <c r="N453" s="6">
        <f>I453*L453</f>
        <v>821.52</v>
      </c>
      <c r="O453" s="6">
        <f>M453-N453</f>
        <v>675.41399999999999</v>
      </c>
      <c r="P453" s="8">
        <f>IFERROR(O453/M453,0)</f>
        <v>0.45119824922140855</v>
      </c>
      <c r="Q453" s="5">
        <f>YEAR(SalesDataTable[[#This Row],[Order Date]])</f>
        <v>2026</v>
      </c>
      <c r="R453" s="8" t="str">
        <f>"Q"&amp;ROUNDUP(MONTH(SalesDataTable[[#This Row],[Order Date]])/3,0)</f>
        <v>Q1</v>
      </c>
      <c r="S453" s="9">
        <f>MONTH(SalesDataTable[[#This Row],[Order Date]])</f>
        <v>3</v>
      </c>
      <c r="T453" s="8" t="str">
        <f>TEXT(SalesDataTable[[#This Row],[Order Date]],"mmm")</f>
        <v>Mar</v>
      </c>
    </row>
    <row r="454" spans="1:20" ht="15.75">
      <c r="A454" s="2" t="s">
        <v>505</v>
      </c>
      <c r="B454" s="3">
        <v>46110</v>
      </c>
      <c r="C454" s="4" t="s">
        <v>8</v>
      </c>
      <c r="D454" s="4" t="s">
        <v>69</v>
      </c>
      <c r="E454" s="4" t="s">
        <v>39</v>
      </c>
      <c r="F454" s="4" t="s">
        <v>16</v>
      </c>
      <c r="G454" s="4" t="s">
        <v>17</v>
      </c>
      <c r="H454" s="4" t="s">
        <v>83</v>
      </c>
      <c r="I454" s="9">
        <v>1</v>
      </c>
      <c r="J454" s="6">
        <v>167.27</v>
      </c>
      <c r="K454" s="7">
        <v>0.05</v>
      </c>
      <c r="L454" s="6">
        <v>88.19</v>
      </c>
      <c r="M454" s="6">
        <f>I454*J454*(1-K454)</f>
        <v>158.90649999999999</v>
      </c>
      <c r="N454" s="6">
        <f>I454*L454</f>
        <v>88.19</v>
      </c>
      <c r="O454" s="6">
        <f>M454-N454</f>
        <v>70.716499999999996</v>
      </c>
      <c r="P454" s="8">
        <f>IFERROR(O454/M454,0)</f>
        <v>0.44501955552478972</v>
      </c>
      <c r="Q454" s="5">
        <f>YEAR(SalesDataTable[[#This Row],[Order Date]])</f>
        <v>2026</v>
      </c>
      <c r="R454" s="8" t="str">
        <f>"Q"&amp;ROUNDUP(MONTH(SalesDataTable[[#This Row],[Order Date]])/3,0)</f>
        <v>Q1</v>
      </c>
      <c r="S454" s="9">
        <f>MONTH(SalesDataTable[[#This Row],[Order Date]])</f>
        <v>3</v>
      </c>
      <c r="T454" s="8" t="str">
        <f>TEXT(SalesDataTable[[#This Row],[Order Date]],"mmm")</f>
        <v>Mar</v>
      </c>
    </row>
    <row r="455" spans="1:20" ht="15.75">
      <c r="A455" s="2" t="s">
        <v>506</v>
      </c>
      <c r="B455" s="3">
        <v>46110</v>
      </c>
      <c r="C455" s="4" t="s">
        <v>8</v>
      </c>
      <c r="D455" s="4" t="s">
        <v>69</v>
      </c>
      <c r="E455" s="4" t="s">
        <v>39</v>
      </c>
      <c r="F455" s="4" t="s">
        <v>4</v>
      </c>
      <c r="G455" s="4" t="s">
        <v>11</v>
      </c>
      <c r="H455" s="4" t="s">
        <v>79</v>
      </c>
      <c r="I455" s="9">
        <v>4</v>
      </c>
      <c r="J455" s="6">
        <v>70.510000000000005</v>
      </c>
      <c r="K455" s="7">
        <v>0</v>
      </c>
      <c r="L455" s="6">
        <v>31.93</v>
      </c>
      <c r="M455" s="6">
        <f>I455*J455*(1-K455)</f>
        <v>282.04000000000002</v>
      </c>
      <c r="N455" s="6">
        <f>I455*L455</f>
        <v>127.72</v>
      </c>
      <c r="O455" s="6">
        <f>M455-N455</f>
        <v>154.32000000000002</v>
      </c>
      <c r="P455" s="8">
        <f>IFERROR(O455/M455,0)</f>
        <v>0.54715643171181394</v>
      </c>
      <c r="Q455" s="5">
        <f>YEAR(SalesDataTable[[#This Row],[Order Date]])</f>
        <v>2026</v>
      </c>
      <c r="R455" s="8" t="str">
        <f>"Q"&amp;ROUNDUP(MONTH(SalesDataTable[[#This Row],[Order Date]])/3,0)</f>
        <v>Q1</v>
      </c>
      <c r="S455" s="9">
        <f>MONTH(SalesDataTable[[#This Row],[Order Date]])</f>
        <v>3</v>
      </c>
      <c r="T455" s="8" t="str">
        <f>TEXT(SalesDataTable[[#This Row],[Order Date]],"mmm")</f>
        <v>Mar</v>
      </c>
    </row>
    <row r="456" spans="1:20" ht="15.75">
      <c r="A456" s="2" t="s">
        <v>507</v>
      </c>
      <c r="B456" s="3">
        <v>46110</v>
      </c>
      <c r="C456" s="4" t="s">
        <v>8</v>
      </c>
      <c r="D456" s="4" t="s">
        <v>38</v>
      </c>
      <c r="E456" s="4" t="s">
        <v>10</v>
      </c>
      <c r="F456" s="4" t="s">
        <v>16</v>
      </c>
      <c r="G456" s="4" t="s">
        <v>5</v>
      </c>
      <c r="H456" s="4" t="s">
        <v>43</v>
      </c>
      <c r="I456" s="9">
        <v>12</v>
      </c>
      <c r="J456" s="6">
        <v>101.06</v>
      </c>
      <c r="K456" s="7">
        <v>0.1</v>
      </c>
      <c r="L456" s="6">
        <v>50.59</v>
      </c>
      <c r="M456" s="6">
        <f>I456*J456*(1-K456)</f>
        <v>1091.4480000000001</v>
      </c>
      <c r="N456" s="6">
        <f>I456*L456</f>
        <v>607.08000000000004</v>
      </c>
      <c r="O456" s="6">
        <f>M456-N456</f>
        <v>484.36800000000005</v>
      </c>
      <c r="P456" s="8">
        <f>IFERROR(O456/M456,0)</f>
        <v>0.4437847703234602</v>
      </c>
      <c r="Q456" s="5">
        <f>YEAR(SalesDataTable[[#This Row],[Order Date]])</f>
        <v>2026</v>
      </c>
      <c r="R456" s="8" t="str">
        <f>"Q"&amp;ROUNDUP(MONTH(SalesDataTable[[#This Row],[Order Date]])/3,0)</f>
        <v>Q1</v>
      </c>
      <c r="S456" s="9">
        <f>MONTH(SalesDataTable[[#This Row],[Order Date]])</f>
        <v>3</v>
      </c>
      <c r="T456" s="8" t="str">
        <f>TEXT(SalesDataTable[[#This Row],[Order Date]],"mmm")</f>
        <v>Mar</v>
      </c>
    </row>
    <row r="457" spans="1:20" ht="15.75">
      <c r="A457" s="2" t="s">
        <v>508</v>
      </c>
      <c r="B457" s="3">
        <v>46110</v>
      </c>
      <c r="C457" s="4" t="s">
        <v>27</v>
      </c>
      <c r="D457" s="4" t="s">
        <v>48</v>
      </c>
      <c r="E457" s="4" t="s">
        <v>3</v>
      </c>
      <c r="F457" s="4" t="s">
        <v>20</v>
      </c>
      <c r="G457" s="4" t="s">
        <v>5</v>
      </c>
      <c r="H457" s="4" t="s">
        <v>6</v>
      </c>
      <c r="I457" s="9">
        <v>2</v>
      </c>
      <c r="J457" s="6">
        <v>79.849999999999994</v>
      </c>
      <c r="K457" s="7">
        <v>0.05</v>
      </c>
      <c r="L457" s="6">
        <v>43.78</v>
      </c>
      <c r="M457" s="6">
        <f>I457*J457*(1-K457)</f>
        <v>151.71499999999997</v>
      </c>
      <c r="N457" s="6">
        <f>I457*L457</f>
        <v>87.56</v>
      </c>
      <c r="O457" s="6">
        <f>M457-N457</f>
        <v>64.154999999999973</v>
      </c>
      <c r="P457" s="8">
        <f>IFERROR(O457/M457,0)</f>
        <v>0.42286524074745402</v>
      </c>
      <c r="Q457" s="5">
        <f>YEAR(SalesDataTable[[#This Row],[Order Date]])</f>
        <v>2026</v>
      </c>
      <c r="R457" s="8" t="str">
        <f>"Q"&amp;ROUNDUP(MONTH(SalesDataTable[[#This Row],[Order Date]])/3,0)</f>
        <v>Q1</v>
      </c>
      <c r="S457" s="9">
        <f>MONTH(SalesDataTable[[#This Row],[Order Date]])</f>
        <v>3</v>
      </c>
      <c r="T457" s="8" t="str">
        <f>TEXT(SalesDataTable[[#This Row],[Order Date]],"mmm")</f>
        <v>Mar</v>
      </c>
    </row>
    <row r="458" spans="1:20" ht="15.75">
      <c r="A458" s="2" t="s">
        <v>509</v>
      </c>
      <c r="B458" s="3">
        <v>46110</v>
      </c>
      <c r="C458" s="4" t="s">
        <v>14</v>
      </c>
      <c r="D458" s="4" t="s">
        <v>34</v>
      </c>
      <c r="E458" s="4" t="s">
        <v>25</v>
      </c>
      <c r="F458" s="4" t="s">
        <v>16</v>
      </c>
      <c r="G458" s="4" t="s">
        <v>31</v>
      </c>
      <c r="H458" s="4" t="s">
        <v>41</v>
      </c>
      <c r="I458" s="9">
        <v>4</v>
      </c>
      <c r="J458" s="6">
        <v>191.99</v>
      </c>
      <c r="K458" s="7">
        <v>0</v>
      </c>
      <c r="L458" s="6">
        <v>104.44</v>
      </c>
      <c r="M458" s="6">
        <f>I458*J458*(1-K458)</f>
        <v>767.96</v>
      </c>
      <c r="N458" s="6">
        <f>I458*L458</f>
        <v>417.76</v>
      </c>
      <c r="O458" s="6">
        <f>M458-N458</f>
        <v>350.20000000000005</v>
      </c>
      <c r="P458" s="8">
        <f>IFERROR(O458/M458,0)</f>
        <v>0.45601333402781397</v>
      </c>
      <c r="Q458" s="5">
        <f>YEAR(SalesDataTable[[#This Row],[Order Date]])</f>
        <v>2026</v>
      </c>
      <c r="R458" s="8" t="str">
        <f>"Q"&amp;ROUNDUP(MONTH(SalesDataTable[[#This Row],[Order Date]])/3,0)</f>
        <v>Q1</v>
      </c>
      <c r="S458" s="9">
        <f>MONTH(SalesDataTable[[#This Row],[Order Date]])</f>
        <v>3</v>
      </c>
      <c r="T458" s="8" t="str">
        <f>TEXT(SalesDataTable[[#This Row],[Order Date]],"mmm")</f>
        <v>Mar</v>
      </c>
    </row>
    <row r="459" spans="1:20" ht="15.75">
      <c r="A459" s="2" t="s">
        <v>510</v>
      </c>
      <c r="B459" s="3">
        <v>46110</v>
      </c>
      <c r="C459" s="4" t="s">
        <v>8</v>
      </c>
      <c r="D459" s="4" t="s">
        <v>66</v>
      </c>
      <c r="E459" s="4" t="s">
        <v>3</v>
      </c>
      <c r="F459" s="4" t="s">
        <v>16</v>
      </c>
      <c r="G459" s="4" t="s">
        <v>5</v>
      </c>
      <c r="H459" s="4" t="s">
        <v>29</v>
      </c>
      <c r="I459" s="9">
        <v>1</v>
      </c>
      <c r="J459" s="6">
        <v>49.81</v>
      </c>
      <c r="K459" s="7">
        <v>0.05</v>
      </c>
      <c r="L459" s="6">
        <v>23.12</v>
      </c>
      <c r="M459" s="6">
        <f>I459*J459*(1-K459)</f>
        <v>47.319499999999998</v>
      </c>
      <c r="N459" s="6">
        <f>I459*L459</f>
        <v>23.12</v>
      </c>
      <c r="O459" s="6">
        <f>M459-N459</f>
        <v>24.199499999999997</v>
      </c>
      <c r="P459" s="8">
        <f>IFERROR(O459/M459,0)</f>
        <v>0.51140650260463438</v>
      </c>
      <c r="Q459" s="5">
        <f>YEAR(SalesDataTable[[#This Row],[Order Date]])</f>
        <v>2026</v>
      </c>
      <c r="R459" s="8" t="str">
        <f>"Q"&amp;ROUNDUP(MONTH(SalesDataTable[[#This Row],[Order Date]])/3,0)</f>
        <v>Q1</v>
      </c>
      <c r="S459" s="9">
        <f>MONTH(SalesDataTable[[#This Row],[Order Date]])</f>
        <v>3</v>
      </c>
      <c r="T459" s="8" t="str">
        <f>TEXT(SalesDataTable[[#This Row],[Order Date]],"mmm")</f>
        <v>Mar</v>
      </c>
    </row>
    <row r="460" spans="1:20" ht="15.75">
      <c r="A460" s="2" t="s">
        <v>511</v>
      </c>
      <c r="B460" s="3">
        <v>46110</v>
      </c>
      <c r="C460" s="4" t="s">
        <v>1</v>
      </c>
      <c r="D460" s="4" t="s">
        <v>88</v>
      </c>
      <c r="E460" s="4" t="s">
        <v>25</v>
      </c>
      <c r="F460" s="4" t="s">
        <v>16</v>
      </c>
      <c r="G460" s="4" t="s">
        <v>49</v>
      </c>
      <c r="H460" s="4" t="s">
        <v>50</v>
      </c>
      <c r="I460" s="9">
        <v>1</v>
      </c>
      <c r="J460" s="6">
        <v>40.39</v>
      </c>
      <c r="K460" s="7">
        <v>0.1</v>
      </c>
      <c r="L460" s="6">
        <v>14.97</v>
      </c>
      <c r="M460" s="6">
        <f>I460*J460*(1-K460)</f>
        <v>36.350999999999999</v>
      </c>
      <c r="N460" s="6">
        <f>I460*L460</f>
        <v>14.97</v>
      </c>
      <c r="O460" s="6">
        <f>M460-N460</f>
        <v>21.381</v>
      </c>
      <c r="P460" s="8">
        <f>IFERROR(O460/M460,0)</f>
        <v>0.58818189320788972</v>
      </c>
      <c r="Q460" s="5">
        <f>YEAR(SalesDataTable[[#This Row],[Order Date]])</f>
        <v>2026</v>
      </c>
      <c r="R460" s="8" t="str">
        <f>"Q"&amp;ROUNDUP(MONTH(SalesDataTable[[#This Row],[Order Date]])/3,0)</f>
        <v>Q1</v>
      </c>
      <c r="S460" s="9">
        <f>MONTH(SalesDataTable[[#This Row],[Order Date]])</f>
        <v>3</v>
      </c>
      <c r="T460" s="8" t="str">
        <f>TEXT(SalesDataTable[[#This Row],[Order Date]],"mmm")</f>
        <v>Mar</v>
      </c>
    </row>
    <row r="461" spans="1:20" ht="15.75">
      <c r="A461" s="2" t="s">
        <v>512</v>
      </c>
      <c r="B461" s="3">
        <v>46110</v>
      </c>
      <c r="C461" s="4" t="s">
        <v>1</v>
      </c>
      <c r="D461" s="4" t="s">
        <v>2</v>
      </c>
      <c r="E461" s="4" t="s">
        <v>3</v>
      </c>
      <c r="F461" s="4" t="s">
        <v>4</v>
      </c>
      <c r="G461" s="4" t="s">
        <v>17</v>
      </c>
      <c r="H461" s="4" t="s">
        <v>18</v>
      </c>
      <c r="I461" s="9">
        <v>1</v>
      </c>
      <c r="J461" s="6">
        <v>35.700000000000003</v>
      </c>
      <c r="K461" s="7">
        <v>0.05</v>
      </c>
      <c r="L461" s="6">
        <v>13.85</v>
      </c>
      <c r="M461" s="6">
        <f>I461*J461*(1-K461)</f>
        <v>33.914999999999999</v>
      </c>
      <c r="N461" s="6">
        <f>I461*L461</f>
        <v>13.85</v>
      </c>
      <c r="O461" s="6">
        <f>M461-N461</f>
        <v>20.064999999999998</v>
      </c>
      <c r="P461" s="8">
        <f>IFERROR(O461/M461,0)</f>
        <v>0.59162612413386406</v>
      </c>
      <c r="Q461" s="5">
        <f>YEAR(SalesDataTable[[#This Row],[Order Date]])</f>
        <v>2026</v>
      </c>
      <c r="R461" s="8" t="str">
        <f>"Q"&amp;ROUNDUP(MONTH(SalesDataTable[[#This Row],[Order Date]])/3,0)</f>
        <v>Q1</v>
      </c>
      <c r="S461" s="9">
        <f>MONTH(SalesDataTable[[#This Row],[Order Date]])</f>
        <v>3</v>
      </c>
      <c r="T461" s="8" t="str">
        <f>TEXT(SalesDataTable[[#This Row],[Order Date]],"mmm")</f>
        <v>Mar</v>
      </c>
    </row>
    <row r="462" spans="1:20" ht="15.75">
      <c r="A462" s="2" t="s">
        <v>513</v>
      </c>
      <c r="B462" s="3">
        <v>46110</v>
      </c>
      <c r="C462" s="4" t="s">
        <v>14</v>
      </c>
      <c r="D462" s="4" t="s">
        <v>61</v>
      </c>
      <c r="E462" s="4" t="s">
        <v>39</v>
      </c>
      <c r="F462" s="4" t="s">
        <v>4</v>
      </c>
      <c r="G462" s="4" t="s">
        <v>31</v>
      </c>
      <c r="H462" s="4" t="s">
        <v>64</v>
      </c>
      <c r="I462" s="9">
        <v>1</v>
      </c>
      <c r="J462" s="6">
        <v>80.09</v>
      </c>
      <c r="K462" s="7">
        <v>0</v>
      </c>
      <c r="L462" s="6">
        <v>40.61</v>
      </c>
      <c r="M462" s="6">
        <f>I462*J462*(1-K462)</f>
        <v>80.09</v>
      </c>
      <c r="N462" s="6">
        <f>I462*L462</f>
        <v>40.61</v>
      </c>
      <c r="O462" s="6">
        <f>M462-N462</f>
        <v>39.480000000000004</v>
      </c>
      <c r="P462" s="8">
        <f>IFERROR(O462/M462,0)</f>
        <v>0.49294543638406796</v>
      </c>
      <c r="Q462" s="5">
        <f>YEAR(SalesDataTable[[#This Row],[Order Date]])</f>
        <v>2026</v>
      </c>
      <c r="R462" s="8" t="str">
        <f>"Q"&amp;ROUNDUP(MONTH(SalesDataTable[[#This Row],[Order Date]])/3,0)</f>
        <v>Q1</v>
      </c>
      <c r="S462" s="9">
        <f>MONTH(SalesDataTable[[#This Row],[Order Date]])</f>
        <v>3</v>
      </c>
      <c r="T462" s="8" t="str">
        <f>TEXT(SalesDataTable[[#This Row],[Order Date]],"mmm")</f>
        <v>Mar</v>
      </c>
    </row>
    <row r="463" spans="1:20" ht="15.75">
      <c r="A463" s="2" t="s">
        <v>514</v>
      </c>
      <c r="B463" s="3">
        <v>46110</v>
      </c>
      <c r="C463" s="4" t="s">
        <v>27</v>
      </c>
      <c r="D463" s="4" t="s">
        <v>82</v>
      </c>
      <c r="E463" s="4" t="s">
        <v>39</v>
      </c>
      <c r="F463" s="4" t="s">
        <v>16</v>
      </c>
      <c r="G463" s="4" t="s">
        <v>11</v>
      </c>
      <c r="H463" s="4" t="s">
        <v>21</v>
      </c>
      <c r="I463" s="9">
        <v>1</v>
      </c>
      <c r="J463" s="6">
        <v>142.87</v>
      </c>
      <c r="K463" s="7">
        <v>0.1</v>
      </c>
      <c r="L463" s="6">
        <v>77.33</v>
      </c>
      <c r="M463" s="6">
        <f>I463*J463*(1-K463)</f>
        <v>128.583</v>
      </c>
      <c r="N463" s="6">
        <f>I463*L463</f>
        <v>77.33</v>
      </c>
      <c r="O463" s="6">
        <f>M463-N463</f>
        <v>51.253</v>
      </c>
      <c r="P463" s="8">
        <f>IFERROR(O463/M463,0)</f>
        <v>0.39859857057309289</v>
      </c>
      <c r="Q463" s="5">
        <f>YEAR(SalesDataTable[[#This Row],[Order Date]])</f>
        <v>2026</v>
      </c>
      <c r="R463" s="8" t="str">
        <f>"Q"&amp;ROUNDUP(MONTH(SalesDataTable[[#This Row],[Order Date]])/3,0)</f>
        <v>Q1</v>
      </c>
      <c r="S463" s="9">
        <f>MONTH(SalesDataTable[[#This Row],[Order Date]])</f>
        <v>3</v>
      </c>
      <c r="T463" s="8" t="str">
        <f>TEXT(SalesDataTable[[#This Row],[Order Date]],"mmm")</f>
        <v>Mar</v>
      </c>
    </row>
    <row r="464" spans="1:20" ht="15.75">
      <c r="A464" s="2" t="s">
        <v>515</v>
      </c>
      <c r="B464" s="3">
        <v>46111</v>
      </c>
      <c r="C464" s="4" t="s">
        <v>27</v>
      </c>
      <c r="D464" s="4" t="s">
        <v>48</v>
      </c>
      <c r="E464" s="4" t="s">
        <v>3</v>
      </c>
      <c r="F464" s="4" t="s">
        <v>4</v>
      </c>
      <c r="G464" s="4" t="s">
        <v>49</v>
      </c>
      <c r="H464" s="4" t="s">
        <v>50</v>
      </c>
      <c r="I464" s="9">
        <v>1</v>
      </c>
      <c r="J464" s="6">
        <v>40.53</v>
      </c>
      <c r="K464" s="7">
        <v>0</v>
      </c>
      <c r="L464" s="6">
        <v>14.32</v>
      </c>
      <c r="M464" s="6">
        <f>I464*J464*(1-K464)</f>
        <v>40.53</v>
      </c>
      <c r="N464" s="6">
        <f>I464*L464</f>
        <v>14.32</v>
      </c>
      <c r="O464" s="6">
        <f>M464-N464</f>
        <v>26.21</v>
      </c>
      <c r="P464" s="8">
        <f>IFERROR(O464/M464,0)</f>
        <v>0.64668147051566738</v>
      </c>
      <c r="Q464" s="5">
        <f>YEAR(SalesDataTable[[#This Row],[Order Date]])</f>
        <v>2026</v>
      </c>
      <c r="R464" s="8" t="str">
        <f>"Q"&amp;ROUNDUP(MONTH(SalesDataTable[[#This Row],[Order Date]])/3,0)</f>
        <v>Q1</v>
      </c>
      <c r="S464" s="9">
        <f>MONTH(SalesDataTable[[#This Row],[Order Date]])</f>
        <v>3</v>
      </c>
      <c r="T464" s="8" t="str">
        <f>TEXT(SalesDataTable[[#This Row],[Order Date]],"mmm")</f>
        <v>Mar</v>
      </c>
    </row>
    <row r="465" spans="1:20" ht="15.75">
      <c r="A465" s="2" t="s">
        <v>516</v>
      </c>
      <c r="B465" s="3">
        <v>46111</v>
      </c>
      <c r="C465" s="4" t="s">
        <v>27</v>
      </c>
      <c r="D465" s="4" t="s">
        <v>48</v>
      </c>
      <c r="E465" s="4" t="s">
        <v>3</v>
      </c>
      <c r="F465" s="4" t="s">
        <v>4</v>
      </c>
      <c r="G465" s="4" t="s">
        <v>5</v>
      </c>
      <c r="H465" s="4" t="s">
        <v>29</v>
      </c>
      <c r="I465" s="9">
        <v>1</v>
      </c>
      <c r="J465" s="6">
        <v>49.46</v>
      </c>
      <c r="K465" s="7">
        <v>0</v>
      </c>
      <c r="L465" s="6">
        <v>23.04</v>
      </c>
      <c r="M465" s="6">
        <f>I465*J465*(1-K465)</f>
        <v>49.46</v>
      </c>
      <c r="N465" s="6">
        <f>I465*L465</f>
        <v>23.04</v>
      </c>
      <c r="O465" s="6">
        <f>M465-N465</f>
        <v>26.42</v>
      </c>
      <c r="P465" s="8">
        <f>IFERROR(O465/M465,0)</f>
        <v>0.53416902547513145</v>
      </c>
      <c r="Q465" s="5">
        <f>YEAR(SalesDataTable[[#This Row],[Order Date]])</f>
        <v>2026</v>
      </c>
      <c r="R465" s="8" t="str">
        <f>"Q"&amp;ROUNDUP(MONTH(SalesDataTable[[#This Row],[Order Date]])/3,0)</f>
        <v>Q1</v>
      </c>
      <c r="S465" s="9">
        <f>MONTH(SalesDataTable[[#This Row],[Order Date]])</f>
        <v>3</v>
      </c>
      <c r="T465" s="8" t="str">
        <f>TEXT(SalesDataTable[[#This Row],[Order Date]],"mmm")</f>
        <v>Mar</v>
      </c>
    </row>
    <row r="466" spans="1:20" ht="15.75">
      <c r="A466" s="2" t="s">
        <v>517</v>
      </c>
      <c r="B466" s="3">
        <v>46111</v>
      </c>
      <c r="C466" s="4" t="s">
        <v>8</v>
      </c>
      <c r="D466" s="4" t="s">
        <v>86</v>
      </c>
      <c r="E466" s="4" t="s">
        <v>39</v>
      </c>
      <c r="F466" s="4" t="s">
        <v>20</v>
      </c>
      <c r="G466" s="4" t="s">
        <v>11</v>
      </c>
      <c r="H466" s="4" t="s">
        <v>21</v>
      </c>
      <c r="I466" s="9">
        <v>3</v>
      </c>
      <c r="J466" s="6">
        <v>142.46</v>
      </c>
      <c r="K466" s="7">
        <v>0</v>
      </c>
      <c r="L466" s="6">
        <v>79.650000000000006</v>
      </c>
      <c r="M466" s="6">
        <f>I466*J466*(1-K466)</f>
        <v>427.38</v>
      </c>
      <c r="N466" s="6">
        <f>I466*L466</f>
        <v>238.95000000000002</v>
      </c>
      <c r="O466" s="6">
        <f>M466-N466</f>
        <v>188.42999999999998</v>
      </c>
      <c r="P466" s="8">
        <f>IFERROR(O466/M466,0)</f>
        <v>0.44089569001825069</v>
      </c>
      <c r="Q466" s="5">
        <f>YEAR(SalesDataTable[[#This Row],[Order Date]])</f>
        <v>2026</v>
      </c>
      <c r="R466" s="8" t="str">
        <f>"Q"&amp;ROUNDUP(MONTH(SalesDataTable[[#This Row],[Order Date]])/3,0)</f>
        <v>Q1</v>
      </c>
      <c r="S466" s="9">
        <f>MONTH(SalesDataTable[[#This Row],[Order Date]])</f>
        <v>3</v>
      </c>
      <c r="T466" s="8" t="str">
        <f>TEXT(SalesDataTable[[#This Row],[Order Date]],"mmm")</f>
        <v>Mar</v>
      </c>
    </row>
    <row r="467" spans="1:20" ht="15.75">
      <c r="A467" s="2" t="s">
        <v>518</v>
      </c>
      <c r="B467" s="3">
        <v>46111</v>
      </c>
      <c r="C467" s="4" t="s">
        <v>27</v>
      </c>
      <c r="D467" s="4" t="s">
        <v>82</v>
      </c>
      <c r="E467" s="4" t="s">
        <v>10</v>
      </c>
      <c r="F467" s="4" t="s">
        <v>20</v>
      </c>
      <c r="G467" s="4" t="s">
        <v>11</v>
      </c>
      <c r="H467" s="4" t="s">
        <v>21</v>
      </c>
      <c r="I467" s="9">
        <v>6</v>
      </c>
      <c r="J467" s="6">
        <v>142.18</v>
      </c>
      <c r="K467" s="7">
        <v>0.05</v>
      </c>
      <c r="L467" s="6">
        <v>80.94</v>
      </c>
      <c r="M467" s="6">
        <f>I467*J467*(1-K467)</f>
        <v>810.42600000000004</v>
      </c>
      <c r="N467" s="6">
        <f>I467*L467</f>
        <v>485.64</v>
      </c>
      <c r="O467" s="6">
        <f>M467-N467</f>
        <v>324.78600000000006</v>
      </c>
      <c r="P467" s="8">
        <f>IFERROR(O467/M467,0)</f>
        <v>0.40075960050640036</v>
      </c>
      <c r="Q467" s="5">
        <f>YEAR(SalesDataTable[[#This Row],[Order Date]])</f>
        <v>2026</v>
      </c>
      <c r="R467" s="8" t="str">
        <f>"Q"&amp;ROUNDUP(MONTH(SalesDataTable[[#This Row],[Order Date]])/3,0)</f>
        <v>Q1</v>
      </c>
      <c r="S467" s="9">
        <f>MONTH(SalesDataTable[[#This Row],[Order Date]])</f>
        <v>3</v>
      </c>
      <c r="T467" s="8" t="str">
        <f>TEXT(SalesDataTable[[#This Row],[Order Date]],"mmm")</f>
        <v>Mar</v>
      </c>
    </row>
    <row r="468" spans="1:20" ht="15.75">
      <c r="A468" s="2" t="s">
        <v>519</v>
      </c>
      <c r="B468" s="3">
        <v>46111</v>
      </c>
      <c r="C468" s="4" t="s">
        <v>8</v>
      </c>
      <c r="D468" s="4" t="s">
        <v>86</v>
      </c>
      <c r="E468" s="4" t="s">
        <v>3</v>
      </c>
      <c r="F468" s="4" t="s">
        <v>16</v>
      </c>
      <c r="G468" s="4" t="s">
        <v>49</v>
      </c>
      <c r="H468" s="4" t="s">
        <v>50</v>
      </c>
      <c r="I468" s="9">
        <v>2</v>
      </c>
      <c r="J468" s="6">
        <v>41.04</v>
      </c>
      <c r="K468" s="7">
        <v>0</v>
      </c>
      <c r="L468" s="6">
        <v>15.03</v>
      </c>
      <c r="M468" s="6">
        <f>I468*J468*(1-K468)</f>
        <v>82.08</v>
      </c>
      <c r="N468" s="6">
        <f>I468*L468</f>
        <v>30.06</v>
      </c>
      <c r="O468" s="6">
        <f>M468-N468</f>
        <v>52.019999999999996</v>
      </c>
      <c r="P468" s="8">
        <f>IFERROR(O468/M468,0)</f>
        <v>0.63377192982456132</v>
      </c>
      <c r="Q468" s="5">
        <f>YEAR(SalesDataTable[[#This Row],[Order Date]])</f>
        <v>2026</v>
      </c>
      <c r="R468" s="8" t="str">
        <f>"Q"&amp;ROUNDUP(MONTH(SalesDataTable[[#This Row],[Order Date]])/3,0)</f>
        <v>Q1</v>
      </c>
      <c r="S468" s="9">
        <f>MONTH(SalesDataTable[[#This Row],[Order Date]])</f>
        <v>3</v>
      </c>
      <c r="T468" s="8" t="str">
        <f>TEXT(SalesDataTable[[#This Row],[Order Date]],"mmm")</f>
        <v>Mar</v>
      </c>
    </row>
    <row r="469" spans="1:20" ht="15.75">
      <c r="A469" s="2" t="s">
        <v>520</v>
      </c>
      <c r="B469" s="3">
        <v>46111</v>
      </c>
      <c r="C469" s="4" t="s">
        <v>8</v>
      </c>
      <c r="D469" s="4" t="s">
        <v>69</v>
      </c>
      <c r="E469" s="4" t="s">
        <v>3</v>
      </c>
      <c r="F469" s="4" t="s">
        <v>4</v>
      </c>
      <c r="G469" s="4" t="s">
        <v>11</v>
      </c>
      <c r="H469" s="4" t="s">
        <v>21</v>
      </c>
      <c r="I469" s="9">
        <v>2</v>
      </c>
      <c r="J469" s="6">
        <v>145.06</v>
      </c>
      <c r="K469" s="7">
        <v>0.15</v>
      </c>
      <c r="L469" s="6">
        <v>77.08</v>
      </c>
      <c r="M469" s="6">
        <f>I469*J469*(1-K469)</f>
        <v>246.602</v>
      </c>
      <c r="N469" s="6">
        <f>I469*L469</f>
        <v>154.16</v>
      </c>
      <c r="O469" s="6">
        <f>M469-N469</f>
        <v>92.442000000000007</v>
      </c>
      <c r="P469" s="8">
        <f>IFERROR(O469/M469,0)</f>
        <v>0.37486313979610875</v>
      </c>
      <c r="Q469" s="5">
        <f>YEAR(SalesDataTable[[#This Row],[Order Date]])</f>
        <v>2026</v>
      </c>
      <c r="R469" s="8" t="str">
        <f>"Q"&amp;ROUNDUP(MONTH(SalesDataTable[[#This Row],[Order Date]])/3,0)</f>
        <v>Q1</v>
      </c>
      <c r="S469" s="9">
        <f>MONTH(SalesDataTable[[#This Row],[Order Date]])</f>
        <v>3</v>
      </c>
      <c r="T469" s="8" t="str">
        <f>TEXT(SalesDataTable[[#This Row],[Order Date]],"mmm")</f>
        <v>Mar</v>
      </c>
    </row>
    <row r="470" spans="1:20" ht="15.75">
      <c r="A470" s="2" t="s">
        <v>521</v>
      </c>
      <c r="B470" s="3">
        <v>46111</v>
      </c>
      <c r="C470" s="4" t="s">
        <v>8</v>
      </c>
      <c r="D470" s="4" t="s">
        <v>66</v>
      </c>
      <c r="E470" s="4" t="s">
        <v>3</v>
      </c>
      <c r="F470" s="4" t="s">
        <v>4</v>
      </c>
      <c r="G470" s="4" t="s">
        <v>17</v>
      </c>
      <c r="H470" s="4" t="s">
        <v>71</v>
      </c>
      <c r="I470" s="9">
        <v>1</v>
      </c>
      <c r="J470" s="6">
        <v>130.72999999999999</v>
      </c>
      <c r="K470" s="7">
        <v>0</v>
      </c>
      <c r="L470" s="6">
        <v>66.17</v>
      </c>
      <c r="M470" s="6">
        <f>I470*J470*(1-K470)</f>
        <v>130.72999999999999</v>
      </c>
      <c r="N470" s="6">
        <f>I470*L470</f>
        <v>66.17</v>
      </c>
      <c r="O470" s="6">
        <f>M470-N470</f>
        <v>64.559999999999988</v>
      </c>
      <c r="P470" s="8">
        <f>IFERROR(O470/M470,0)</f>
        <v>0.4938422703281572</v>
      </c>
      <c r="Q470" s="5">
        <f>YEAR(SalesDataTable[[#This Row],[Order Date]])</f>
        <v>2026</v>
      </c>
      <c r="R470" s="8" t="str">
        <f>"Q"&amp;ROUNDUP(MONTH(SalesDataTable[[#This Row],[Order Date]])/3,0)</f>
        <v>Q1</v>
      </c>
      <c r="S470" s="9">
        <f>MONTH(SalesDataTable[[#This Row],[Order Date]])</f>
        <v>3</v>
      </c>
      <c r="T470" s="8" t="str">
        <f>TEXT(SalesDataTable[[#This Row],[Order Date]],"mmm")</f>
        <v>Mar</v>
      </c>
    </row>
    <row r="471" spans="1:20" ht="15.75">
      <c r="A471" s="2" t="s">
        <v>522</v>
      </c>
      <c r="B471" s="3">
        <v>46111</v>
      </c>
      <c r="C471" s="4" t="s">
        <v>27</v>
      </c>
      <c r="D471" s="4" t="s">
        <v>82</v>
      </c>
      <c r="E471" s="4" t="s">
        <v>3</v>
      </c>
      <c r="F471" s="4" t="s">
        <v>20</v>
      </c>
      <c r="G471" s="4" t="s">
        <v>49</v>
      </c>
      <c r="H471" s="4" t="s">
        <v>67</v>
      </c>
      <c r="I471" s="9">
        <v>2</v>
      </c>
      <c r="J471" s="6">
        <v>36.630000000000003</v>
      </c>
      <c r="K471" s="7">
        <v>0</v>
      </c>
      <c r="L471" s="6">
        <v>14.31</v>
      </c>
      <c r="M471" s="6">
        <f>I471*J471*(1-K471)</f>
        <v>73.260000000000005</v>
      </c>
      <c r="N471" s="6">
        <f>I471*L471</f>
        <v>28.62</v>
      </c>
      <c r="O471" s="6">
        <f>M471-N471</f>
        <v>44.64</v>
      </c>
      <c r="P471" s="8">
        <f>IFERROR(O471/M471,0)</f>
        <v>0.60933660933660927</v>
      </c>
      <c r="Q471" s="5">
        <f>YEAR(SalesDataTable[[#This Row],[Order Date]])</f>
        <v>2026</v>
      </c>
      <c r="R471" s="8" t="str">
        <f>"Q"&amp;ROUNDUP(MONTH(SalesDataTable[[#This Row],[Order Date]])/3,0)</f>
        <v>Q1</v>
      </c>
      <c r="S471" s="9">
        <f>MONTH(SalesDataTable[[#This Row],[Order Date]])</f>
        <v>3</v>
      </c>
      <c r="T471" s="8" t="str">
        <f>TEXT(SalesDataTable[[#This Row],[Order Date]],"mmm")</f>
        <v>Mar</v>
      </c>
    </row>
    <row r="472" spans="1:20" ht="15.75">
      <c r="A472" s="2" t="s">
        <v>523</v>
      </c>
      <c r="B472" s="3">
        <v>46112</v>
      </c>
      <c r="C472" s="4" t="s">
        <v>27</v>
      </c>
      <c r="D472" s="4" t="s">
        <v>82</v>
      </c>
      <c r="E472" s="4" t="s">
        <v>39</v>
      </c>
      <c r="F472" s="4" t="s">
        <v>16</v>
      </c>
      <c r="G472" s="4" t="s">
        <v>5</v>
      </c>
      <c r="H472" s="4" t="s">
        <v>29</v>
      </c>
      <c r="I472" s="9">
        <v>1</v>
      </c>
      <c r="J472" s="6">
        <v>50.99</v>
      </c>
      <c r="K472" s="7">
        <v>0.1</v>
      </c>
      <c r="L472" s="6">
        <v>21.86</v>
      </c>
      <c r="M472" s="6">
        <f>I472*J472*(1-K472)</f>
        <v>45.891000000000005</v>
      </c>
      <c r="N472" s="6">
        <f>I472*L472</f>
        <v>21.86</v>
      </c>
      <c r="O472" s="6">
        <f>M472-N472</f>
        <v>24.031000000000006</v>
      </c>
      <c r="P472" s="8">
        <f>IFERROR(O472/M472,0)</f>
        <v>0.52365387548756848</v>
      </c>
      <c r="Q472" s="5">
        <f>YEAR(SalesDataTable[[#This Row],[Order Date]])</f>
        <v>2026</v>
      </c>
      <c r="R472" s="8" t="str">
        <f>"Q"&amp;ROUNDUP(MONTH(SalesDataTable[[#This Row],[Order Date]])/3,0)</f>
        <v>Q1</v>
      </c>
      <c r="S472" s="9">
        <f>MONTH(SalesDataTable[[#This Row],[Order Date]])</f>
        <v>3</v>
      </c>
      <c r="T472" s="8" t="str">
        <f>TEXT(SalesDataTable[[#This Row],[Order Date]],"mmm")</f>
        <v>Mar</v>
      </c>
    </row>
    <row r="473" spans="1:20" ht="15.75">
      <c r="A473" s="2" t="s">
        <v>524</v>
      </c>
      <c r="B473" s="3">
        <v>46112</v>
      </c>
      <c r="C473" s="4" t="s">
        <v>8</v>
      </c>
      <c r="D473" s="4" t="s">
        <v>38</v>
      </c>
      <c r="E473" s="4" t="s">
        <v>3</v>
      </c>
      <c r="F473" s="4" t="s">
        <v>4</v>
      </c>
      <c r="G473" s="4" t="s">
        <v>17</v>
      </c>
      <c r="H473" s="4" t="s">
        <v>71</v>
      </c>
      <c r="I473" s="9">
        <v>4</v>
      </c>
      <c r="J473" s="6">
        <v>134.18</v>
      </c>
      <c r="K473" s="7">
        <v>0</v>
      </c>
      <c r="L473" s="6">
        <v>66.430000000000007</v>
      </c>
      <c r="M473" s="6">
        <f>I473*J473*(1-K473)</f>
        <v>536.72</v>
      </c>
      <c r="N473" s="6">
        <f>I473*L473</f>
        <v>265.72000000000003</v>
      </c>
      <c r="O473" s="6">
        <f>M473-N473</f>
        <v>271</v>
      </c>
      <c r="P473" s="8">
        <f>IFERROR(O473/M473,0)</f>
        <v>0.5049187658369354</v>
      </c>
      <c r="Q473" s="5">
        <f>YEAR(SalesDataTable[[#This Row],[Order Date]])</f>
        <v>2026</v>
      </c>
      <c r="R473" s="8" t="str">
        <f>"Q"&amp;ROUNDUP(MONTH(SalesDataTable[[#This Row],[Order Date]])/3,0)</f>
        <v>Q1</v>
      </c>
      <c r="S473" s="9">
        <f>MONTH(SalesDataTable[[#This Row],[Order Date]])</f>
        <v>3</v>
      </c>
      <c r="T473" s="8" t="str">
        <f>TEXT(SalesDataTable[[#This Row],[Order Date]],"mmm")</f>
        <v>Mar</v>
      </c>
    </row>
    <row r="474" spans="1:20" ht="15.75">
      <c r="A474" s="2" t="s">
        <v>525</v>
      </c>
      <c r="B474" s="3">
        <v>46112</v>
      </c>
      <c r="C474" s="4" t="s">
        <v>8</v>
      </c>
      <c r="D474" s="4" t="s">
        <v>69</v>
      </c>
      <c r="E474" s="4" t="s">
        <v>25</v>
      </c>
      <c r="F474" s="4" t="s">
        <v>20</v>
      </c>
      <c r="G474" s="4" t="s">
        <v>49</v>
      </c>
      <c r="H474" s="4" t="s">
        <v>74</v>
      </c>
      <c r="I474" s="9">
        <v>2</v>
      </c>
      <c r="J474" s="6">
        <v>50.86</v>
      </c>
      <c r="K474" s="7">
        <v>0.1</v>
      </c>
      <c r="L474" s="6">
        <v>21.76</v>
      </c>
      <c r="M474" s="6">
        <f>I474*J474*(1-K474)</f>
        <v>91.548000000000002</v>
      </c>
      <c r="N474" s="6">
        <f>I474*L474</f>
        <v>43.52</v>
      </c>
      <c r="O474" s="6">
        <f>M474-N474</f>
        <v>48.027999999999999</v>
      </c>
      <c r="P474" s="8">
        <f>IFERROR(O474/M474,0)</f>
        <v>0.52462096386595003</v>
      </c>
      <c r="Q474" s="5">
        <f>YEAR(SalesDataTable[[#This Row],[Order Date]])</f>
        <v>2026</v>
      </c>
      <c r="R474" s="8" t="str">
        <f>"Q"&amp;ROUNDUP(MONTH(SalesDataTable[[#This Row],[Order Date]])/3,0)</f>
        <v>Q1</v>
      </c>
      <c r="S474" s="9">
        <f>MONTH(SalesDataTable[[#This Row],[Order Date]])</f>
        <v>3</v>
      </c>
      <c r="T474" s="8" t="str">
        <f>TEXT(SalesDataTable[[#This Row],[Order Date]],"mmm")</f>
        <v>Mar</v>
      </c>
    </row>
    <row r="475" spans="1:20" ht="15.75">
      <c r="A475" s="2" t="s">
        <v>526</v>
      </c>
      <c r="B475" s="3">
        <v>46112</v>
      </c>
      <c r="C475" s="4" t="s">
        <v>8</v>
      </c>
      <c r="D475" s="4" t="s">
        <v>69</v>
      </c>
      <c r="E475" s="4" t="s">
        <v>10</v>
      </c>
      <c r="F475" s="4" t="s">
        <v>20</v>
      </c>
      <c r="G475" s="4" t="s">
        <v>31</v>
      </c>
      <c r="H475" s="4" t="s">
        <v>90</v>
      </c>
      <c r="I475" s="9">
        <v>12</v>
      </c>
      <c r="J475" s="6">
        <v>124.86</v>
      </c>
      <c r="K475" s="7">
        <v>0.1</v>
      </c>
      <c r="L475" s="6">
        <v>60.82</v>
      </c>
      <c r="M475" s="6">
        <f>I475*J475*(1-K475)</f>
        <v>1348.4880000000001</v>
      </c>
      <c r="N475" s="6">
        <f>I475*L475</f>
        <v>729.84</v>
      </c>
      <c r="O475" s="6">
        <f>M475-N475</f>
        <v>618.64800000000002</v>
      </c>
      <c r="P475" s="8">
        <f>IFERROR(O475/M475,0)</f>
        <v>0.45877160197198641</v>
      </c>
      <c r="Q475" s="5">
        <f>YEAR(SalesDataTable[[#This Row],[Order Date]])</f>
        <v>2026</v>
      </c>
      <c r="R475" s="8" t="str">
        <f>"Q"&amp;ROUNDUP(MONTH(SalesDataTable[[#This Row],[Order Date]])/3,0)</f>
        <v>Q1</v>
      </c>
      <c r="S475" s="9">
        <f>MONTH(SalesDataTable[[#This Row],[Order Date]])</f>
        <v>3</v>
      </c>
      <c r="T475" s="8" t="str">
        <f>TEXT(SalesDataTable[[#This Row],[Order Date]],"mmm")</f>
        <v>Mar</v>
      </c>
    </row>
    <row r="476" spans="1:20" ht="15.75">
      <c r="A476" s="2" t="s">
        <v>527</v>
      </c>
      <c r="B476" s="3">
        <v>46113</v>
      </c>
      <c r="C476" s="4" t="s">
        <v>27</v>
      </c>
      <c r="D476" s="4" t="s">
        <v>28</v>
      </c>
      <c r="E476" s="4" t="s">
        <v>3</v>
      </c>
      <c r="F476" s="4" t="s">
        <v>20</v>
      </c>
      <c r="G476" s="4" t="s">
        <v>5</v>
      </c>
      <c r="H476" s="4" t="s">
        <v>6</v>
      </c>
      <c r="I476" s="9">
        <v>1</v>
      </c>
      <c r="J476" s="6">
        <v>81.760000000000005</v>
      </c>
      <c r="K476" s="7">
        <v>0.1</v>
      </c>
      <c r="L476" s="6">
        <v>42.78</v>
      </c>
      <c r="M476" s="6">
        <f>I476*J476*(1-K476)</f>
        <v>73.584000000000003</v>
      </c>
      <c r="N476" s="6">
        <f>I476*L476</f>
        <v>42.78</v>
      </c>
      <c r="O476" s="6">
        <f>M476-N476</f>
        <v>30.804000000000002</v>
      </c>
      <c r="P476" s="8">
        <f>IFERROR(O476/M476,0)</f>
        <v>0.4186236138290933</v>
      </c>
      <c r="Q476" s="5">
        <f>YEAR(SalesDataTable[[#This Row],[Order Date]])</f>
        <v>2026</v>
      </c>
      <c r="R476" s="8" t="str">
        <f>"Q"&amp;ROUNDUP(MONTH(SalesDataTable[[#This Row],[Order Date]])/3,0)</f>
        <v>Q2</v>
      </c>
      <c r="S476" s="9">
        <f>MONTH(SalesDataTable[[#This Row],[Order Date]])</f>
        <v>4</v>
      </c>
      <c r="T476" s="8" t="str">
        <f>TEXT(SalesDataTable[[#This Row],[Order Date]],"mmm")</f>
        <v>Apr</v>
      </c>
    </row>
    <row r="477" spans="1:20" ht="15.75">
      <c r="A477" s="2" t="s">
        <v>528</v>
      </c>
      <c r="B477" s="3">
        <v>46113</v>
      </c>
      <c r="C477" s="4" t="s">
        <v>8</v>
      </c>
      <c r="D477" s="4" t="s">
        <v>86</v>
      </c>
      <c r="E477" s="4" t="s">
        <v>25</v>
      </c>
      <c r="F477" s="4" t="s">
        <v>20</v>
      </c>
      <c r="G477" s="4" t="s">
        <v>17</v>
      </c>
      <c r="H477" s="4" t="s">
        <v>71</v>
      </c>
      <c r="I477" s="9">
        <v>1</v>
      </c>
      <c r="J477" s="6">
        <v>134.65</v>
      </c>
      <c r="K477" s="7">
        <v>0</v>
      </c>
      <c r="L477" s="6">
        <v>68.19</v>
      </c>
      <c r="M477" s="6">
        <f>I477*J477*(1-K477)</f>
        <v>134.65</v>
      </c>
      <c r="N477" s="6">
        <f>I477*L477</f>
        <v>68.19</v>
      </c>
      <c r="O477" s="6">
        <f>M477-N477</f>
        <v>66.460000000000008</v>
      </c>
      <c r="P477" s="8">
        <f>IFERROR(O477/M477,0)</f>
        <v>0.49357593761604163</v>
      </c>
      <c r="Q477" s="5">
        <f>YEAR(SalesDataTable[[#This Row],[Order Date]])</f>
        <v>2026</v>
      </c>
      <c r="R477" s="8" t="str">
        <f>"Q"&amp;ROUNDUP(MONTH(SalesDataTable[[#This Row],[Order Date]])/3,0)</f>
        <v>Q2</v>
      </c>
      <c r="S477" s="9">
        <f>MONTH(SalesDataTable[[#This Row],[Order Date]])</f>
        <v>4</v>
      </c>
      <c r="T477" s="8" t="str">
        <f>TEXT(SalesDataTable[[#This Row],[Order Date]],"mmm")</f>
        <v>Apr</v>
      </c>
    </row>
    <row r="478" spans="1:20" ht="15.75">
      <c r="A478" s="2" t="s">
        <v>529</v>
      </c>
      <c r="B478" s="3">
        <v>46113</v>
      </c>
      <c r="C478" s="4" t="s">
        <v>14</v>
      </c>
      <c r="D478" s="4" t="s">
        <v>126</v>
      </c>
      <c r="E478" s="4" t="s">
        <v>3</v>
      </c>
      <c r="F478" s="4" t="s">
        <v>20</v>
      </c>
      <c r="G478" s="4" t="s">
        <v>5</v>
      </c>
      <c r="H478" s="4" t="s">
        <v>35</v>
      </c>
      <c r="I478" s="9">
        <v>1</v>
      </c>
      <c r="J478" s="6">
        <v>41.21</v>
      </c>
      <c r="K478" s="7">
        <v>0</v>
      </c>
      <c r="L478" s="6">
        <v>16.34</v>
      </c>
      <c r="M478" s="6">
        <f>I478*J478*(1-K478)</f>
        <v>41.21</v>
      </c>
      <c r="N478" s="6">
        <f>I478*L478</f>
        <v>16.34</v>
      </c>
      <c r="O478" s="6">
        <f>M478-N478</f>
        <v>24.87</v>
      </c>
      <c r="P478" s="8">
        <f>IFERROR(O478/M478,0)</f>
        <v>0.60349429750060668</v>
      </c>
      <c r="Q478" s="5">
        <f>YEAR(SalesDataTable[[#This Row],[Order Date]])</f>
        <v>2026</v>
      </c>
      <c r="R478" s="8" t="str">
        <f>"Q"&amp;ROUNDUP(MONTH(SalesDataTable[[#This Row],[Order Date]])/3,0)</f>
        <v>Q2</v>
      </c>
      <c r="S478" s="9">
        <f>MONTH(SalesDataTable[[#This Row],[Order Date]])</f>
        <v>4</v>
      </c>
      <c r="T478" s="8" t="str">
        <f>TEXT(SalesDataTable[[#This Row],[Order Date]],"mmm")</f>
        <v>Apr</v>
      </c>
    </row>
    <row r="479" spans="1:20" ht="15.75">
      <c r="A479" s="2" t="s">
        <v>530</v>
      </c>
      <c r="B479" s="3">
        <v>46113</v>
      </c>
      <c r="C479" s="4" t="s">
        <v>8</v>
      </c>
      <c r="D479" s="4" t="s">
        <v>69</v>
      </c>
      <c r="E479" s="4" t="s">
        <v>3</v>
      </c>
      <c r="F479" s="4" t="s">
        <v>4</v>
      </c>
      <c r="G479" s="4" t="s">
        <v>49</v>
      </c>
      <c r="H479" s="4" t="s">
        <v>50</v>
      </c>
      <c r="I479" s="9">
        <v>2</v>
      </c>
      <c r="J479" s="6">
        <v>40.590000000000003</v>
      </c>
      <c r="K479" s="7">
        <v>0</v>
      </c>
      <c r="L479" s="6">
        <v>15.01</v>
      </c>
      <c r="M479" s="6">
        <f>I479*J479*(1-K479)</f>
        <v>81.180000000000007</v>
      </c>
      <c r="N479" s="6">
        <f>I479*L479</f>
        <v>30.02</v>
      </c>
      <c r="O479" s="6">
        <f>M479-N479</f>
        <v>51.160000000000011</v>
      </c>
      <c r="P479" s="8">
        <f>IFERROR(O479/M479,0)</f>
        <v>0.63020448386302053</v>
      </c>
      <c r="Q479" s="5">
        <f>YEAR(SalesDataTable[[#This Row],[Order Date]])</f>
        <v>2026</v>
      </c>
      <c r="R479" s="8" t="str">
        <f>"Q"&amp;ROUNDUP(MONTH(SalesDataTable[[#This Row],[Order Date]])/3,0)</f>
        <v>Q2</v>
      </c>
      <c r="S479" s="9">
        <f>MONTH(SalesDataTable[[#This Row],[Order Date]])</f>
        <v>4</v>
      </c>
      <c r="T479" s="8" t="str">
        <f>TEXT(SalesDataTable[[#This Row],[Order Date]],"mmm")</f>
        <v>Apr</v>
      </c>
    </row>
    <row r="480" spans="1:20" ht="15.75">
      <c r="A480" s="2" t="s">
        <v>531</v>
      </c>
      <c r="B480" s="3">
        <v>46113</v>
      </c>
      <c r="C480" s="4" t="s">
        <v>1</v>
      </c>
      <c r="D480" s="4" t="s">
        <v>88</v>
      </c>
      <c r="E480" s="4" t="s">
        <v>3</v>
      </c>
      <c r="F480" s="4" t="s">
        <v>16</v>
      </c>
      <c r="G480" s="4" t="s">
        <v>31</v>
      </c>
      <c r="H480" s="4" t="s">
        <v>90</v>
      </c>
      <c r="I480" s="9">
        <v>3</v>
      </c>
      <c r="J480" s="6">
        <v>124.08</v>
      </c>
      <c r="K480" s="7">
        <v>0.05</v>
      </c>
      <c r="L480" s="6">
        <v>62.41</v>
      </c>
      <c r="M480" s="6">
        <f>I480*J480*(1-K480)</f>
        <v>353.62799999999999</v>
      </c>
      <c r="N480" s="6">
        <f>I480*L480</f>
        <v>187.23</v>
      </c>
      <c r="O480" s="6">
        <f>M480-N480</f>
        <v>166.398</v>
      </c>
      <c r="P480" s="8">
        <f>IFERROR(O480/M480,0)</f>
        <v>0.47054531880959655</v>
      </c>
      <c r="Q480" s="5">
        <f>YEAR(SalesDataTable[[#This Row],[Order Date]])</f>
        <v>2026</v>
      </c>
      <c r="R480" s="8" t="str">
        <f>"Q"&amp;ROUNDUP(MONTH(SalesDataTable[[#This Row],[Order Date]])/3,0)</f>
        <v>Q2</v>
      </c>
      <c r="S480" s="9">
        <f>MONTH(SalesDataTable[[#This Row],[Order Date]])</f>
        <v>4</v>
      </c>
      <c r="T480" s="8" t="str">
        <f>TEXT(SalesDataTable[[#This Row],[Order Date]],"mmm")</f>
        <v>Apr</v>
      </c>
    </row>
    <row r="481" spans="1:20" ht="15.75">
      <c r="A481" s="2" t="s">
        <v>532</v>
      </c>
      <c r="B481" s="3">
        <v>46113</v>
      </c>
      <c r="C481" s="4" t="s">
        <v>8</v>
      </c>
      <c r="D481" s="4" t="s">
        <v>9</v>
      </c>
      <c r="E481" s="4" t="s">
        <v>3</v>
      </c>
      <c r="F481" s="4" t="s">
        <v>4</v>
      </c>
      <c r="G481" s="4" t="s">
        <v>31</v>
      </c>
      <c r="H481" s="4" t="s">
        <v>90</v>
      </c>
      <c r="I481" s="9">
        <v>2</v>
      </c>
      <c r="J481" s="6">
        <v>125.35</v>
      </c>
      <c r="K481" s="7">
        <v>0.15</v>
      </c>
      <c r="L481" s="6">
        <v>60.73</v>
      </c>
      <c r="M481" s="6">
        <f>I481*J481*(1-K481)</f>
        <v>213.095</v>
      </c>
      <c r="N481" s="6">
        <f>I481*L481</f>
        <v>121.46</v>
      </c>
      <c r="O481" s="6">
        <f>M481-N481</f>
        <v>91.635000000000005</v>
      </c>
      <c r="P481" s="8">
        <f>IFERROR(O481/M481,0)</f>
        <v>0.43001947488209485</v>
      </c>
      <c r="Q481" s="5">
        <f>YEAR(SalesDataTable[[#This Row],[Order Date]])</f>
        <v>2026</v>
      </c>
      <c r="R481" s="8" t="str">
        <f>"Q"&amp;ROUNDUP(MONTH(SalesDataTable[[#This Row],[Order Date]])/3,0)</f>
        <v>Q2</v>
      </c>
      <c r="S481" s="9">
        <f>MONTH(SalesDataTable[[#This Row],[Order Date]])</f>
        <v>4</v>
      </c>
      <c r="T481" s="8" t="str">
        <f>TEXT(SalesDataTable[[#This Row],[Order Date]],"mmm")</f>
        <v>Apr</v>
      </c>
    </row>
    <row r="482" spans="1:20" ht="15.75">
      <c r="A482" s="2" t="s">
        <v>533</v>
      </c>
      <c r="B482" s="3">
        <v>46113</v>
      </c>
      <c r="C482" s="4" t="s">
        <v>8</v>
      </c>
      <c r="D482" s="4" t="s">
        <v>86</v>
      </c>
      <c r="E482" s="4" t="s">
        <v>39</v>
      </c>
      <c r="F482" s="4" t="s">
        <v>16</v>
      </c>
      <c r="G482" s="4" t="s">
        <v>49</v>
      </c>
      <c r="H482" s="4" t="s">
        <v>67</v>
      </c>
      <c r="I482" s="9">
        <v>3</v>
      </c>
      <c r="J482" s="6">
        <v>36.090000000000003</v>
      </c>
      <c r="K482" s="7">
        <v>0</v>
      </c>
      <c r="L482" s="6">
        <v>14.03</v>
      </c>
      <c r="M482" s="6">
        <f>I482*J482*(1-K482)</f>
        <v>108.27000000000001</v>
      </c>
      <c r="N482" s="6">
        <f>I482*L482</f>
        <v>42.089999999999996</v>
      </c>
      <c r="O482" s="6">
        <f>M482-N482</f>
        <v>66.180000000000007</v>
      </c>
      <c r="P482" s="8">
        <f>IFERROR(O482/M482,0)</f>
        <v>0.61124965364366857</v>
      </c>
      <c r="Q482" s="5">
        <f>YEAR(SalesDataTable[[#This Row],[Order Date]])</f>
        <v>2026</v>
      </c>
      <c r="R482" s="8" t="str">
        <f>"Q"&amp;ROUNDUP(MONTH(SalesDataTable[[#This Row],[Order Date]])/3,0)</f>
        <v>Q2</v>
      </c>
      <c r="S482" s="9">
        <f>MONTH(SalesDataTable[[#This Row],[Order Date]])</f>
        <v>4</v>
      </c>
      <c r="T482" s="8" t="str">
        <f>TEXT(SalesDataTable[[#This Row],[Order Date]],"mmm")</f>
        <v>Apr</v>
      </c>
    </row>
    <row r="483" spans="1:20" ht="15.75">
      <c r="A483" s="2" t="s">
        <v>534</v>
      </c>
      <c r="B483" s="3">
        <v>46113</v>
      </c>
      <c r="C483" s="4" t="s">
        <v>8</v>
      </c>
      <c r="D483" s="4" t="s">
        <v>69</v>
      </c>
      <c r="E483" s="4" t="s">
        <v>10</v>
      </c>
      <c r="F483" s="4" t="s">
        <v>20</v>
      </c>
      <c r="G483" s="4" t="s">
        <v>11</v>
      </c>
      <c r="H483" s="4" t="s">
        <v>12</v>
      </c>
      <c r="I483" s="9">
        <v>15</v>
      </c>
      <c r="J483" s="6">
        <v>94.33</v>
      </c>
      <c r="K483" s="7">
        <v>0.1</v>
      </c>
      <c r="L483" s="6">
        <v>44.38</v>
      </c>
      <c r="M483" s="6">
        <f>I483*J483*(1-K483)</f>
        <v>1273.4550000000002</v>
      </c>
      <c r="N483" s="6">
        <f>I483*L483</f>
        <v>665.7</v>
      </c>
      <c r="O483" s="6">
        <f>M483-N483</f>
        <v>607.75500000000011</v>
      </c>
      <c r="P483" s="8">
        <f>IFERROR(O483/M483,0)</f>
        <v>0.47724890161018652</v>
      </c>
      <c r="Q483" s="5">
        <f>YEAR(SalesDataTable[[#This Row],[Order Date]])</f>
        <v>2026</v>
      </c>
      <c r="R483" s="8" t="str">
        <f>"Q"&amp;ROUNDUP(MONTH(SalesDataTable[[#This Row],[Order Date]])/3,0)</f>
        <v>Q2</v>
      </c>
      <c r="S483" s="9">
        <f>MONTH(SalesDataTable[[#This Row],[Order Date]])</f>
        <v>4</v>
      </c>
      <c r="T483" s="8" t="str">
        <f>TEXT(SalesDataTable[[#This Row],[Order Date]],"mmm")</f>
        <v>Apr</v>
      </c>
    </row>
    <row r="484" spans="1:20" ht="15.75">
      <c r="A484" s="2" t="s">
        <v>535</v>
      </c>
      <c r="B484" s="3">
        <v>46114</v>
      </c>
      <c r="C484" s="4" t="s">
        <v>27</v>
      </c>
      <c r="D484" s="4" t="s">
        <v>28</v>
      </c>
      <c r="E484" s="4" t="s">
        <v>25</v>
      </c>
      <c r="F484" s="4" t="s">
        <v>4</v>
      </c>
      <c r="G484" s="4" t="s">
        <v>17</v>
      </c>
      <c r="H484" s="4" t="s">
        <v>18</v>
      </c>
      <c r="I484" s="9">
        <v>1</v>
      </c>
      <c r="J484" s="6">
        <v>35.6</v>
      </c>
      <c r="K484" s="7">
        <v>0.1</v>
      </c>
      <c r="L484" s="6">
        <v>13.39</v>
      </c>
      <c r="M484" s="6">
        <f>I484*J484*(1-K484)</f>
        <v>32.04</v>
      </c>
      <c r="N484" s="6">
        <f>I484*L484</f>
        <v>13.39</v>
      </c>
      <c r="O484" s="6">
        <f>M484-N484</f>
        <v>18.649999999999999</v>
      </c>
      <c r="P484" s="8">
        <f>IFERROR(O484/M484,0)</f>
        <v>0.58208489388264661</v>
      </c>
      <c r="Q484" s="5">
        <f>YEAR(SalesDataTable[[#This Row],[Order Date]])</f>
        <v>2026</v>
      </c>
      <c r="R484" s="8" t="str">
        <f>"Q"&amp;ROUNDUP(MONTH(SalesDataTable[[#This Row],[Order Date]])/3,0)</f>
        <v>Q2</v>
      </c>
      <c r="S484" s="9">
        <f>MONTH(SalesDataTable[[#This Row],[Order Date]])</f>
        <v>4</v>
      </c>
      <c r="T484" s="8" t="str">
        <f>TEXT(SalesDataTable[[#This Row],[Order Date]],"mmm")</f>
        <v>Apr</v>
      </c>
    </row>
    <row r="485" spans="1:20" ht="15.75">
      <c r="A485" s="2" t="s">
        <v>536</v>
      </c>
      <c r="B485" s="3">
        <v>46114</v>
      </c>
      <c r="C485" s="4" t="s">
        <v>8</v>
      </c>
      <c r="D485" s="4" t="s">
        <v>69</v>
      </c>
      <c r="E485" s="4" t="s">
        <v>39</v>
      </c>
      <c r="F485" s="4" t="s">
        <v>4</v>
      </c>
      <c r="G485" s="4" t="s">
        <v>5</v>
      </c>
      <c r="H485" s="4" t="s">
        <v>29</v>
      </c>
      <c r="I485" s="9">
        <v>1</v>
      </c>
      <c r="J485" s="6">
        <v>50.17</v>
      </c>
      <c r="K485" s="7">
        <v>0</v>
      </c>
      <c r="L485" s="6">
        <v>21.95</v>
      </c>
      <c r="M485" s="6">
        <f>I485*J485*(1-K485)</f>
        <v>50.17</v>
      </c>
      <c r="N485" s="6">
        <f>I485*L485</f>
        <v>21.95</v>
      </c>
      <c r="O485" s="6">
        <f>M485-N485</f>
        <v>28.220000000000002</v>
      </c>
      <c r="P485" s="8">
        <f>IFERROR(O485/M485,0)</f>
        <v>0.56248754235598963</v>
      </c>
      <c r="Q485" s="5">
        <f>YEAR(SalesDataTable[[#This Row],[Order Date]])</f>
        <v>2026</v>
      </c>
      <c r="R485" s="8" t="str">
        <f>"Q"&amp;ROUNDUP(MONTH(SalesDataTable[[#This Row],[Order Date]])/3,0)</f>
        <v>Q2</v>
      </c>
      <c r="S485" s="9">
        <f>MONTH(SalesDataTable[[#This Row],[Order Date]])</f>
        <v>4</v>
      </c>
      <c r="T485" s="8" t="str">
        <f>TEXT(SalesDataTable[[#This Row],[Order Date]],"mmm")</f>
        <v>Apr</v>
      </c>
    </row>
    <row r="486" spans="1:20" ht="15.75">
      <c r="A486" s="2" t="s">
        <v>537</v>
      </c>
      <c r="B486" s="3">
        <v>46114</v>
      </c>
      <c r="C486" s="4" t="s">
        <v>27</v>
      </c>
      <c r="D486" s="4" t="s">
        <v>48</v>
      </c>
      <c r="E486" s="4" t="s">
        <v>3</v>
      </c>
      <c r="F486" s="4" t="s">
        <v>4</v>
      </c>
      <c r="G486" s="4" t="s">
        <v>11</v>
      </c>
      <c r="H486" s="4" t="s">
        <v>79</v>
      </c>
      <c r="I486" s="9">
        <v>2</v>
      </c>
      <c r="J486" s="6">
        <v>72.900000000000006</v>
      </c>
      <c r="K486" s="7">
        <v>0</v>
      </c>
      <c r="L486" s="6">
        <v>31.52</v>
      </c>
      <c r="M486" s="6">
        <f>I486*J486*(1-K486)</f>
        <v>145.80000000000001</v>
      </c>
      <c r="N486" s="6">
        <f>I486*L486</f>
        <v>63.04</v>
      </c>
      <c r="O486" s="6">
        <f>M486-N486</f>
        <v>82.760000000000019</v>
      </c>
      <c r="P486" s="8">
        <f>IFERROR(O486/M486,0)</f>
        <v>0.5676268861454048</v>
      </c>
      <c r="Q486" s="5">
        <f>YEAR(SalesDataTable[[#This Row],[Order Date]])</f>
        <v>2026</v>
      </c>
      <c r="R486" s="8" t="str">
        <f>"Q"&amp;ROUNDUP(MONTH(SalesDataTable[[#This Row],[Order Date]])/3,0)</f>
        <v>Q2</v>
      </c>
      <c r="S486" s="9">
        <f>MONTH(SalesDataTable[[#This Row],[Order Date]])</f>
        <v>4</v>
      </c>
      <c r="T486" s="8" t="str">
        <f>TEXT(SalesDataTable[[#This Row],[Order Date]],"mmm")</f>
        <v>Apr</v>
      </c>
    </row>
    <row r="487" spans="1:20" ht="15.75">
      <c r="A487" s="2" t="s">
        <v>538</v>
      </c>
      <c r="B487" s="3">
        <v>46115</v>
      </c>
      <c r="C487" s="4" t="s">
        <v>14</v>
      </c>
      <c r="D487" s="4" t="s">
        <v>126</v>
      </c>
      <c r="E487" s="4" t="s">
        <v>3</v>
      </c>
      <c r="F487" s="4" t="s">
        <v>16</v>
      </c>
      <c r="G487" s="4" t="s">
        <v>11</v>
      </c>
      <c r="H487" s="4" t="s">
        <v>12</v>
      </c>
      <c r="I487" s="9">
        <v>2</v>
      </c>
      <c r="J487" s="6">
        <v>93.48</v>
      </c>
      <c r="K487" s="7">
        <v>0</v>
      </c>
      <c r="L487" s="6">
        <v>45.15</v>
      </c>
      <c r="M487" s="6">
        <f>I487*J487*(1-K487)</f>
        <v>186.96</v>
      </c>
      <c r="N487" s="6">
        <f>I487*L487</f>
        <v>90.3</v>
      </c>
      <c r="O487" s="6">
        <f>M487-N487</f>
        <v>96.660000000000011</v>
      </c>
      <c r="P487" s="8">
        <f>IFERROR(O487/M487,0)</f>
        <v>0.51700898587933253</v>
      </c>
      <c r="Q487" s="5">
        <f>YEAR(SalesDataTable[[#This Row],[Order Date]])</f>
        <v>2026</v>
      </c>
      <c r="R487" s="8" t="str">
        <f>"Q"&amp;ROUNDUP(MONTH(SalesDataTable[[#This Row],[Order Date]])/3,0)</f>
        <v>Q2</v>
      </c>
      <c r="S487" s="9">
        <f>MONTH(SalesDataTable[[#This Row],[Order Date]])</f>
        <v>4</v>
      </c>
      <c r="T487" s="8" t="str">
        <f>TEXT(SalesDataTable[[#This Row],[Order Date]],"mmm")</f>
        <v>Apr</v>
      </c>
    </row>
    <row r="488" spans="1:20" ht="15.75">
      <c r="A488" s="2" t="s">
        <v>539</v>
      </c>
      <c r="B488" s="3">
        <v>46115</v>
      </c>
      <c r="C488" s="4" t="s">
        <v>8</v>
      </c>
      <c r="D488" s="4" t="s">
        <v>69</v>
      </c>
      <c r="E488" s="4" t="s">
        <v>3</v>
      </c>
      <c r="F488" s="4" t="s">
        <v>16</v>
      </c>
      <c r="G488" s="4" t="s">
        <v>31</v>
      </c>
      <c r="H488" s="4" t="s">
        <v>90</v>
      </c>
      <c r="I488" s="9">
        <v>1</v>
      </c>
      <c r="J488" s="6">
        <v>123.63</v>
      </c>
      <c r="K488" s="7">
        <v>0</v>
      </c>
      <c r="L488" s="6">
        <v>58.88</v>
      </c>
      <c r="M488" s="6">
        <f>I488*J488*(1-K488)</f>
        <v>123.63</v>
      </c>
      <c r="N488" s="6">
        <f>I488*L488</f>
        <v>58.88</v>
      </c>
      <c r="O488" s="6">
        <f>M488-N488</f>
        <v>64.75</v>
      </c>
      <c r="P488" s="8">
        <f>IFERROR(O488/M488,0)</f>
        <v>0.52374019250990866</v>
      </c>
      <c r="Q488" s="5">
        <f>YEAR(SalesDataTable[[#This Row],[Order Date]])</f>
        <v>2026</v>
      </c>
      <c r="R488" s="8" t="str">
        <f>"Q"&amp;ROUNDUP(MONTH(SalesDataTable[[#This Row],[Order Date]])/3,0)</f>
        <v>Q2</v>
      </c>
      <c r="S488" s="9">
        <f>MONTH(SalesDataTable[[#This Row],[Order Date]])</f>
        <v>4</v>
      </c>
      <c r="T488" s="8" t="str">
        <f>TEXT(SalesDataTable[[#This Row],[Order Date]],"mmm")</f>
        <v>Apr</v>
      </c>
    </row>
    <row r="489" spans="1:20" ht="15.75">
      <c r="A489" s="2" t="s">
        <v>540</v>
      </c>
      <c r="B489" s="3">
        <v>46115</v>
      </c>
      <c r="C489" s="4" t="s">
        <v>8</v>
      </c>
      <c r="D489" s="4" t="s">
        <v>69</v>
      </c>
      <c r="E489" s="4" t="s">
        <v>3</v>
      </c>
      <c r="F489" s="4" t="s">
        <v>16</v>
      </c>
      <c r="G489" s="4" t="s">
        <v>17</v>
      </c>
      <c r="H489" s="4" t="s">
        <v>83</v>
      </c>
      <c r="I489" s="9">
        <v>3</v>
      </c>
      <c r="J489" s="6">
        <v>168.37</v>
      </c>
      <c r="K489" s="7">
        <v>0</v>
      </c>
      <c r="L489" s="6">
        <v>87.15</v>
      </c>
      <c r="M489" s="6">
        <f>I489*J489*(1-K489)</f>
        <v>505.11</v>
      </c>
      <c r="N489" s="6">
        <f>I489*L489</f>
        <v>261.45000000000005</v>
      </c>
      <c r="O489" s="6">
        <f>M489-N489</f>
        <v>243.65999999999997</v>
      </c>
      <c r="P489" s="8">
        <f>IFERROR(O489/M489,0)</f>
        <v>0.4823899744610084</v>
      </c>
      <c r="Q489" s="5">
        <f>YEAR(SalesDataTable[[#This Row],[Order Date]])</f>
        <v>2026</v>
      </c>
      <c r="R489" s="8" t="str">
        <f>"Q"&amp;ROUNDUP(MONTH(SalesDataTable[[#This Row],[Order Date]])/3,0)</f>
        <v>Q2</v>
      </c>
      <c r="S489" s="9">
        <f>MONTH(SalesDataTable[[#This Row],[Order Date]])</f>
        <v>4</v>
      </c>
      <c r="T489" s="8" t="str">
        <f>TEXT(SalesDataTable[[#This Row],[Order Date]],"mmm")</f>
        <v>Apr</v>
      </c>
    </row>
    <row r="490" spans="1:20" ht="15.75">
      <c r="A490" s="2" t="s">
        <v>541</v>
      </c>
      <c r="B490" s="3">
        <v>46115</v>
      </c>
      <c r="C490" s="4" t="s">
        <v>1</v>
      </c>
      <c r="D490" s="4" t="s">
        <v>52</v>
      </c>
      <c r="E490" s="4" t="s">
        <v>39</v>
      </c>
      <c r="F490" s="4" t="s">
        <v>16</v>
      </c>
      <c r="G490" s="4" t="s">
        <v>5</v>
      </c>
      <c r="H490" s="4" t="s">
        <v>29</v>
      </c>
      <c r="I490" s="9">
        <v>4</v>
      </c>
      <c r="J490" s="6">
        <v>51.68</v>
      </c>
      <c r="K490" s="7">
        <v>0.05</v>
      </c>
      <c r="L490" s="6">
        <v>23.09</v>
      </c>
      <c r="M490" s="6">
        <f>I490*J490*(1-K490)</f>
        <v>196.38399999999999</v>
      </c>
      <c r="N490" s="6">
        <f>I490*L490</f>
        <v>92.36</v>
      </c>
      <c r="O490" s="6">
        <f>M490-N490</f>
        <v>104.02399999999999</v>
      </c>
      <c r="P490" s="8">
        <f>IFERROR(O490/M490,0)</f>
        <v>0.52969692031937421</v>
      </c>
      <c r="Q490" s="5">
        <f>YEAR(SalesDataTable[[#This Row],[Order Date]])</f>
        <v>2026</v>
      </c>
      <c r="R490" s="8" t="str">
        <f>"Q"&amp;ROUNDUP(MONTH(SalesDataTable[[#This Row],[Order Date]])/3,0)</f>
        <v>Q2</v>
      </c>
      <c r="S490" s="9">
        <f>MONTH(SalesDataTable[[#This Row],[Order Date]])</f>
        <v>4</v>
      </c>
      <c r="T490" s="8" t="str">
        <f>TEXT(SalesDataTable[[#This Row],[Order Date]],"mmm")</f>
        <v>Apr</v>
      </c>
    </row>
    <row r="491" spans="1:20" ht="15.75">
      <c r="A491" s="2" t="s">
        <v>542</v>
      </c>
      <c r="B491" s="3">
        <v>46115</v>
      </c>
      <c r="C491" s="4" t="s">
        <v>8</v>
      </c>
      <c r="D491" s="4" t="s">
        <v>69</v>
      </c>
      <c r="E491" s="4" t="s">
        <v>39</v>
      </c>
      <c r="F491" s="4" t="s">
        <v>16</v>
      </c>
      <c r="G491" s="4" t="s">
        <v>5</v>
      </c>
      <c r="H491" s="4" t="s">
        <v>35</v>
      </c>
      <c r="I491" s="9">
        <v>1</v>
      </c>
      <c r="J491" s="6">
        <v>40.159999999999997</v>
      </c>
      <c r="K491" s="7">
        <v>0</v>
      </c>
      <c r="L491" s="6">
        <v>16.77</v>
      </c>
      <c r="M491" s="6">
        <f>I491*J491*(1-K491)</f>
        <v>40.159999999999997</v>
      </c>
      <c r="N491" s="6">
        <f>I491*L491</f>
        <v>16.77</v>
      </c>
      <c r="O491" s="6">
        <f>M491-N491</f>
        <v>23.389999999999997</v>
      </c>
      <c r="P491" s="8">
        <f>IFERROR(O491/M491,0)</f>
        <v>0.58242031872509958</v>
      </c>
      <c r="Q491" s="5">
        <f>YEAR(SalesDataTable[[#This Row],[Order Date]])</f>
        <v>2026</v>
      </c>
      <c r="R491" s="8" t="str">
        <f>"Q"&amp;ROUNDUP(MONTH(SalesDataTable[[#This Row],[Order Date]])/3,0)</f>
        <v>Q2</v>
      </c>
      <c r="S491" s="9">
        <f>MONTH(SalesDataTable[[#This Row],[Order Date]])</f>
        <v>4</v>
      </c>
      <c r="T491" s="8" t="str">
        <f>TEXT(SalesDataTable[[#This Row],[Order Date]],"mmm")</f>
        <v>Apr</v>
      </c>
    </row>
    <row r="492" spans="1:20" ht="15.75">
      <c r="A492" s="2" t="s">
        <v>543</v>
      </c>
      <c r="B492" s="3">
        <v>46115</v>
      </c>
      <c r="C492" s="4" t="s">
        <v>27</v>
      </c>
      <c r="D492" s="4" t="s">
        <v>82</v>
      </c>
      <c r="E492" s="4" t="s">
        <v>25</v>
      </c>
      <c r="F492" s="4" t="s">
        <v>4</v>
      </c>
      <c r="G492" s="4" t="s">
        <v>17</v>
      </c>
      <c r="H492" s="4" t="s">
        <v>18</v>
      </c>
      <c r="I492" s="9">
        <v>3</v>
      </c>
      <c r="J492" s="6">
        <v>36.17</v>
      </c>
      <c r="K492" s="7">
        <v>0.1</v>
      </c>
      <c r="L492" s="6">
        <v>13.65</v>
      </c>
      <c r="M492" s="6">
        <f>I492*J492*(1-K492)</f>
        <v>97.659000000000006</v>
      </c>
      <c r="N492" s="6">
        <f>I492*L492</f>
        <v>40.950000000000003</v>
      </c>
      <c r="O492" s="6">
        <f>M492-N492</f>
        <v>56.709000000000003</v>
      </c>
      <c r="P492" s="8">
        <f>IFERROR(O492/M492,0)</f>
        <v>0.58068380794396834</v>
      </c>
      <c r="Q492" s="5">
        <f>YEAR(SalesDataTable[[#This Row],[Order Date]])</f>
        <v>2026</v>
      </c>
      <c r="R492" s="8" t="str">
        <f>"Q"&amp;ROUNDUP(MONTH(SalesDataTable[[#This Row],[Order Date]])/3,0)</f>
        <v>Q2</v>
      </c>
      <c r="S492" s="9">
        <f>MONTH(SalesDataTable[[#This Row],[Order Date]])</f>
        <v>4</v>
      </c>
      <c r="T492" s="8" t="str">
        <f>TEXT(SalesDataTable[[#This Row],[Order Date]],"mmm")</f>
        <v>Apr</v>
      </c>
    </row>
    <row r="493" spans="1:20" ht="15.75">
      <c r="A493" s="2" t="s">
        <v>544</v>
      </c>
      <c r="B493" s="3">
        <v>46115</v>
      </c>
      <c r="C493" s="4" t="s">
        <v>14</v>
      </c>
      <c r="D493" s="4" t="s">
        <v>61</v>
      </c>
      <c r="E493" s="4" t="s">
        <v>3</v>
      </c>
      <c r="F493" s="4" t="s">
        <v>16</v>
      </c>
      <c r="G493" s="4" t="s">
        <v>17</v>
      </c>
      <c r="H493" s="4" t="s">
        <v>71</v>
      </c>
      <c r="I493" s="9">
        <v>4</v>
      </c>
      <c r="J493" s="6">
        <v>130.55000000000001</v>
      </c>
      <c r="K493" s="7">
        <v>0</v>
      </c>
      <c r="L493" s="6">
        <v>67.66</v>
      </c>
      <c r="M493" s="6">
        <f>I493*J493*(1-K493)</f>
        <v>522.20000000000005</v>
      </c>
      <c r="N493" s="6">
        <f>I493*L493</f>
        <v>270.64</v>
      </c>
      <c r="O493" s="6">
        <f>M493-N493</f>
        <v>251.56000000000006</v>
      </c>
      <c r="P493" s="8">
        <f>IFERROR(O493/M493,0)</f>
        <v>0.48173113749521262</v>
      </c>
      <c r="Q493" s="5">
        <f>YEAR(SalesDataTable[[#This Row],[Order Date]])</f>
        <v>2026</v>
      </c>
      <c r="R493" s="8" t="str">
        <f>"Q"&amp;ROUNDUP(MONTH(SalesDataTable[[#This Row],[Order Date]])/3,0)</f>
        <v>Q2</v>
      </c>
      <c r="S493" s="9">
        <f>MONTH(SalesDataTable[[#This Row],[Order Date]])</f>
        <v>4</v>
      </c>
      <c r="T493" s="8" t="str">
        <f>TEXT(SalesDataTable[[#This Row],[Order Date]],"mmm")</f>
        <v>Apr</v>
      </c>
    </row>
    <row r="494" spans="1:20" ht="15.75">
      <c r="A494" s="2" t="s">
        <v>545</v>
      </c>
      <c r="B494" s="3">
        <v>46115</v>
      </c>
      <c r="C494" s="4" t="s">
        <v>27</v>
      </c>
      <c r="D494" s="4" t="s">
        <v>48</v>
      </c>
      <c r="E494" s="4" t="s">
        <v>3</v>
      </c>
      <c r="F494" s="4" t="s">
        <v>16</v>
      </c>
      <c r="G494" s="4" t="s">
        <v>5</v>
      </c>
      <c r="H494" s="4" t="s">
        <v>43</v>
      </c>
      <c r="I494" s="9">
        <v>2</v>
      </c>
      <c r="J494" s="6">
        <v>102.63</v>
      </c>
      <c r="K494" s="7">
        <v>0</v>
      </c>
      <c r="L494" s="6">
        <v>50.19</v>
      </c>
      <c r="M494" s="6">
        <f>I494*J494*(1-K494)</f>
        <v>205.26</v>
      </c>
      <c r="N494" s="6">
        <f>I494*L494</f>
        <v>100.38</v>
      </c>
      <c r="O494" s="6">
        <f>M494-N494</f>
        <v>104.88</v>
      </c>
      <c r="P494" s="8">
        <f>IFERROR(O494/M494,0)</f>
        <v>0.51096170710318622</v>
      </c>
      <c r="Q494" s="5">
        <f>YEAR(SalesDataTable[[#This Row],[Order Date]])</f>
        <v>2026</v>
      </c>
      <c r="R494" s="8" t="str">
        <f>"Q"&amp;ROUNDUP(MONTH(SalesDataTable[[#This Row],[Order Date]])/3,0)</f>
        <v>Q2</v>
      </c>
      <c r="S494" s="9">
        <f>MONTH(SalesDataTable[[#This Row],[Order Date]])</f>
        <v>4</v>
      </c>
      <c r="T494" s="8" t="str">
        <f>TEXT(SalesDataTable[[#This Row],[Order Date]],"mmm")</f>
        <v>Apr</v>
      </c>
    </row>
    <row r="495" spans="1:20" ht="15.75">
      <c r="A495" s="2" t="s">
        <v>546</v>
      </c>
      <c r="B495" s="3">
        <v>46115</v>
      </c>
      <c r="C495" s="4" t="s">
        <v>27</v>
      </c>
      <c r="D495" s="4" t="s">
        <v>82</v>
      </c>
      <c r="E495" s="4" t="s">
        <v>39</v>
      </c>
      <c r="F495" s="4" t="s">
        <v>4</v>
      </c>
      <c r="G495" s="4" t="s">
        <v>5</v>
      </c>
      <c r="H495" s="4" t="s">
        <v>6</v>
      </c>
      <c r="I495" s="9">
        <v>6</v>
      </c>
      <c r="J495" s="6">
        <v>81.239999999999995</v>
      </c>
      <c r="K495" s="7">
        <v>0</v>
      </c>
      <c r="L495" s="6">
        <v>43.28</v>
      </c>
      <c r="M495" s="6">
        <f>I495*J495*(1-K495)</f>
        <v>487.43999999999994</v>
      </c>
      <c r="N495" s="6">
        <f>I495*L495</f>
        <v>259.68</v>
      </c>
      <c r="O495" s="6">
        <f>M495-N495</f>
        <v>227.75999999999993</v>
      </c>
      <c r="P495" s="8">
        <f>IFERROR(O495/M495,0)</f>
        <v>0.46725750861644505</v>
      </c>
      <c r="Q495" s="5">
        <f>YEAR(SalesDataTable[[#This Row],[Order Date]])</f>
        <v>2026</v>
      </c>
      <c r="R495" s="8" t="str">
        <f>"Q"&amp;ROUNDUP(MONTH(SalesDataTable[[#This Row],[Order Date]])/3,0)</f>
        <v>Q2</v>
      </c>
      <c r="S495" s="9">
        <f>MONTH(SalesDataTable[[#This Row],[Order Date]])</f>
        <v>4</v>
      </c>
      <c r="T495" s="8" t="str">
        <f>TEXT(SalesDataTable[[#This Row],[Order Date]],"mmm")</f>
        <v>Apr</v>
      </c>
    </row>
    <row r="496" spans="1:20" ht="15.75">
      <c r="A496" s="2" t="s">
        <v>547</v>
      </c>
      <c r="B496" s="3">
        <v>46115</v>
      </c>
      <c r="C496" s="4" t="s">
        <v>27</v>
      </c>
      <c r="D496" s="4" t="s">
        <v>48</v>
      </c>
      <c r="E496" s="4" t="s">
        <v>3</v>
      </c>
      <c r="F496" s="4" t="s">
        <v>16</v>
      </c>
      <c r="G496" s="4" t="s">
        <v>11</v>
      </c>
      <c r="H496" s="4" t="s">
        <v>79</v>
      </c>
      <c r="I496" s="9">
        <v>3</v>
      </c>
      <c r="J496" s="6">
        <v>72.11</v>
      </c>
      <c r="K496" s="7">
        <v>0.05</v>
      </c>
      <c r="L496" s="6">
        <v>31.63</v>
      </c>
      <c r="M496" s="6">
        <f>I496*J496*(1-K496)</f>
        <v>205.51349999999996</v>
      </c>
      <c r="N496" s="6">
        <f>I496*L496</f>
        <v>94.89</v>
      </c>
      <c r="O496" s="6">
        <f>M496-N496</f>
        <v>110.62349999999996</v>
      </c>
      <c r="P496" s="8">
        <f>IFERROR(O496/M496,0)</f>
        <v>0.5382785072513484</v>
      </c>
      <c r="Q496" s="5">
        <f>YEAR(SalesDataTable[[#This Row],[Order Date]])</f>
        <v>2026</v>
      </c>
      <c r="R496" s="8" t="str">
        <f>"Q"&amp;ROUNDUP(MONTH(SalesDataTable[[#This Row],[Order Date]])/3,0)</f>
        <v>Q2</v>
      </c>
      <c r="S496" s="9">
        <f>MONTH(SalesDataTable[[#This Row],[Order Date]])</f>
        <v>4</v>
      </c>
      <c r="T496" s="8" t="str">
        <f>TEXT(SalesDataTable[[#This Row],[Order Date]],"mmm")</f>
        <v>Apr</v>
      </c>
    </row>
    <row r="497" spans="1:20" ht="15.75">
      <c r="A497" s="2" t="s">
        <v>548</v>
      </c>
      <c r="B497" s="3">
        <v>46116</v>
      </c>
      <c r="C497" s="4" t="s">
        <v>14</v>
      </c>
      <c r="D497" s="4" t="s">
        <v>126</v>
      </c>
      <c r="E497" s="4" t="s">
        <v>25</v>
      </c>
      <c r="F497" s="4" t="s">
        <v>16</v>
      </c>
      <c r="G497" s="4" t="s">
        <v>11</v>
      </c>
      <c r="H497" s="4" t="s">
        <v>12</v>
      </c>
      <c r="I497" s="9">
        <v>4</v>
      </c>
      <c r="J497" s="6">
        <v>90.15</v>
      </c>
      <c r="K497" s="7">
        <v>0</v>
      </c>
      <c r="L497" s="6">
        <v>44.9</v>
      </c>
      <c r="M497" s="6">
        <f>I497*J497*(1-K497)</f>
        <v>360.6</v>
      </c>
      <c r="N497" s="6">
        <f>I497*L497</f>
        <v>179.6</v>
      </c>
      <c r="O497" s="6">
        <f>M497-N497</f>
        <v>181.00000000000003</v>
      </c>
      <c r="P497" s="8">
        <f>IFERROR(O497/M497,0)</f>
        <v>0.50194120909595119</v>
      </c>
      <c r="Q497" s="5">
        <f>YEAR(SalesDataTable[[#This Row],[Order Date]])</f>
        <v>2026</v>
      </c>
      <c r="R497" s="8" t="str">
        <f>"Q"&amp;ROUNDUP(MONTH(SalesDataTable[[#This Row],[Order Date]])/3,0)</f>
        <v>Q2</v>
      </c>
      <c r="S497" s="9">
        <f>MONTH(SalesDataTable[[#This Row],[Order Date]])</f>
        <v>4</v>
      </c>
      <c r="T497" s="8" t="str">
        <f>TEXT(SalesDataTable[[#This Row],[Order Date]],"mmm")</f>
        <v>Apr</v>
      </c>
    </row>
    <row r="498" spans="1:20" ht="15.75">
      <c r="A498" s="2" t="s">
        <v>549</v>
      </c>
      <c r="B498" s="3">
        <v>46116</v>
      </c>
      <c r="C498" s="4" t="s">
        <v>27</v>
      </c>
      <c r="D498" s="4" t="s">
        <v>28</v>
      </c>
      <c r="E498" s="4" t="s">
        <v>25</v>
      </c>
      <c r="F498" s="4" t="s">
        <v>4</v>
      </c>
      <c r="G498" s="4" t="s">
        <v>5</v>
      </c>
      <c r="H498" s="4" t="s">
        <v>29</v>
      </c>
      <c r="I498" s="9">
        <v>1</v>
      </c>
      <c r="J498" s="6">
        <v>50.7</v>
      </c>
      <c r="K498" s="7">
        <v>0.05</v>
      </c>
      <c r="L498" s="6">
        <v>21.85</v>
      </c>
      <c r="M498" s="6">
        <f>I498*J498*(1-K498)</f>
        <v>48.164999999999999</v>
      </c>
      <c r="N498" s="6">
        <f>I498*L498</f>
        <v>21.85</v>
      </c>
      <c r="O498" s="6">
        <f>M498-N498</f>
        <v>26.314999999999998</v>
      </c>
      <c r="P498" s="8">
        <f>IFERROR(O498/M498,0)</f>
        <v>0.54635108481262329</v>
      </c>
      <c r="Q498" s="5">
        <f>YEAR(SalesDataTable[[#This Row],[Order Date]])</f>
        <v>2026</v>
      </c>
      <c r="R498" s="8" t="str">
        <f>"Q"&amp;ROUNDUP(MONTH(SalesDataTable[[#This Row],[Order Date]])/3,0)</f>
        <v>Q2</v>
      </c>
      <c r="S498" s="9">
        <f>MONTH(SalesDataTable[[#This Row],[Order Date]])</f>
        <v>4</v>
      </c>
      <c r="T498" s="8" t="str">
        <f>TEXT(SalesDataTable[[#This Row],[Order Date]],"mmm")</f>
        <v>Apr</v>
      </c>
    </row>
    <row r="499" spans="1:20" ht="15.75">
      <c r="A499" s="2" t="s">
        <v>550</v>
      </c>
      <c r="B499" s="3">
        <v>46116</v>
      </c>
      <c r="C499" s="4" t="s">
        <v>1</v>
      </c>
      <c r="D499" s="4" t="s">
        <v>2</v>
      </c>
      <c r="E499" s="4" t="s">
        <v>3</v>
      </c>
      <c r="F499" s="4" t="s">
        <v>4</v>
      </c>
      <c r="G499" s="4" t="s">
        <v>49</v>
      </c>
      <c r="H499" s="4" t="s">
        <v>50</v>
      </c>
      <c r="I499" s="9">
        <v>1</v>
      </c>
      <c r="J499" s="6">
        <v>41.13</v>
      </c>
      <c r="K499" s="7">
        <v>0</v>
      </c>
      <c r="L499" s="6">
        <v>15.04</v>
      </c>
      <c r="M499" s="6">
        <f>I499*J499*(1-K499)</f>
        <v>41.13</v>
      </c>
      <c r="N499" s="6">
        <f>I499*L499</f>
        <v>15.04</v>
      </c>
      <c r="O499" s="6">
        <f>M499-N499</f>
        <v>26.090000000000003</v>
      </c>
      <c r="P499" s="8">
        <f>IFERROR(O499/M499,0)</f>
        <v>0.63433017262338931</v>
      </c>
      <c r="Q499" s="5">
        <f>YEAR(SalesDataTable[[#This Row],[Order Date]])</f>
        <v>2026</v>
      </c>
      <c r="R499" s="8" t="str">
        <f>"Q"&amp;ROUNDUP(MONTH(SalesDataTable[[#This Row],[Order Date]])/3,0)</f>
        <v>Q2</v>
      </c>
      <c r="S499" s="9">
        <f>MONTH(SalesDataTable[[#This Row],[Order Date]])</f>
        <v>4</v>
      </c>
      <c r="T499" s="8" t="str">
        <f>TEXT(SalesDataTable[[#This Row],[Order Date]],"mmm")</f>
        <v>Apr</v>
      </c>
    </row>
    <row r="500" spans="1:20" ht="15.75">
      <c r="A500" s="2" t="s">
        <v>551</v>
      </c>
      <c r="B500" s="3">
        <v>46116</v>
      </c>
      <c r="C500" s="4" t="s">
        <v>8</v>
      </c>
      <c r="D500" s="4" t="s">
        <v>9</v>
      </c>
      <c r="E500" s="4" t="s">
        <v>25</v>
      </c>
      <c r="F500" s="4" t="s">
        <v>4</v>
      </c>
      <c r="G500" s="4" t="s">
        <v>31</v>
      </c>
      <c r="H500" s="4" t="s">
        <v>90</v>
      </c>
      <c r="I500" s="9">
        <v>1</v>
      </c>
      <c r="J500" s="6">
        <v>121.66</v>
      </c>
      <c r="K500" s="7">
        <v>0</v>
      </c>
      <c r="L500" s="6">
        <v>61.37</v>
      </c>
      <c r="M500" s="6">
        <f>I500*J500*(1-K500)</f>
        <v>121.66</v>
      </c>
      <c r="N500" s="6">
        <f>I500*L500</f>
        <v>61.37</v>
      </c>
      <c r="O500" s="6">
        <f>M500-N500</f>
        <v>60.29</v>
      </c>
      <c r="P500" s="8">
        <f>IFERROR(O500/M500,0)</f>
        <v>0.49556140062469178</v>
      </c>
      <c r="Q500" s="5">
        <f>YEAR(SalesDataTable[[#This Row],[Order Date]])</f>
        <v>2026</v>
      </c>
      <c r="R500" s="8" t="str">
        <f>"Q"&amp;ROUNDUP(MONTH(SalesDataTable[[#This Row],[Order Date]])/3,0)</f>
        <v>Q2</v>
      </c>
      <c r="S500" s="9">
        <f>MONTH(SalesDataTable[[#This Row],[Order Date]])</f>
        <v>4</v>
      </c>
      <c r="T500" s="8" t="str">
        <f>TEXT(SalesDataTable[[#This Row],[Order Date]],"mmm")</f>
        <v>Apr</v>
      </c>
    </row>
    <row r="501" spans="1:20" ht="15.75">
      <c r="A501" s="2" t="s">
        <v>552</v>
      </c>
      <c r="B501" s="3">
        <v>46116</v>
      </c>
      <c r="C501" s="4" t="s">
        <v>14</v>
      </c>
      <c r="D501" s="4" t="s">
        <v>126</v>
      </c>
      <c r="E501" s="4" t="s">
        <v>25</v>
      </c>
      <c r="F501" s="4" t="s">
        <v>16</v>
      </c>
      <c r="G501" s="4" t="s">
        <v>49</v>
      </c>
      <c r="H501" s="4" t="s">
        <v>55</v>
      </c>
      <c r="I501" s="9">
        <v>1</v>
      </c>
      <c r="J501" s="6">
        <v>122.77</v>
      </c>
      <c r="K501" s="7">
        <v>0.1</v>
      </c>
      <c r="L501" s="6">
        <v>70.59</v>
      </c>
      <c r="M501" s="6">
        <f>I501*J501*(1-K501)</f>
        <v>110.49299999999999</v>
      </c>
      <c r="N501" s="6">
        <f>I501*L501</f>
        <v>70.59</v>
      </c>
      <c r="O501" s="6">
        <f>M501-N501</f>
        <v>39.902999999999992</v>
      </c>
      <c r="P501" s="8">
        <f>IFERROR(O501/M501,0)</f>
        <v>0.36113599956558329</v>
      </c>
      <c r="Q501" s="5">
        <f>YEAR(SalesDataTable[[#This Row],[Order Date]])</f>
        <v>2026</v>
      </c>
      <c r="R501" s="8" t="str">
        <f>"Q"&amp;ROUNDUP(MONTH(SalesDataTable[[#This Row],[Order Date]])/3,0)</f>
        <v>Q2</v>
      </c>
      <c r="S501" s="9">
        <f>MONTH(SalesDataTable[[#This Row],[Order Date]])</f>
        <v>4</v>
      </c>
      <c r="T501" s="8" t="str">
        <f>TEXT(SalesDataTable[[#This Row],[Order Date]],"mmm")</f>
        <v>Apr</v>
      </c>
    </row>
    <row r="502" spans="1:20" ht="15.75">
      <c r="A502" s="2" t="s">
        <v>553</v>
      </c>
      <c r="B502" s="3">
        <v>46116</v>
      </c>
      <c r="C502" s="4" t="s">
        <v>27</v>
      </c>
      <c r="D502" s="4" t="s">
        <v>82</v>
      </c>
      <c r="E502" s="4" t="s">
        <v>3</v>
      </c>
      <c r="F502" s="4" t="s">
        <v>4</v>
      </c>
      <c r="G502" s="4" t="s">
        <v>5</v>
      </c>
      <c r="H502" s="4" t="s">
        <v>29</v>
      </c>
      <c r="I502" s="9">
        <v>1</v>
      </c>
      <c r="J502" s="6">
        <v>49.96</v>
      </c>
      <c r="K502" s="7">
        <v>0</v>
      </c>
      <c r="L502" s="6">
        <v>22.13</v>
      </c>
      <c r="M502" s="6">
        <f>I502*J502*(1-K502)</f>
        <v>49.96</v>
      </c>
      <c r="N502" s="6">
        <f>I502*L502</f>
        <v>22.13</v>
      </c>
      <c r="O502" s="6">
        <f>M502-N502</f>
        <v>27.830000000000002</v>
      </c>
      <c r="P502" s="8">
        <f>IFERROR(O502/M502,0)</f>
        <v>0.55704563650920735</v>
      </c>
      <c r="Q502" s="5">
        <f>YEAR(SalesDataTable[[#This Row],[Order Date]])</f>
        <v>2026</v>
      </c>
      <c r="R502" s="8" t="str">
        <f>"Q"&amp;ROUNDUP(MONTH(SalesDataTable[[#This Row],[Order Date]])/3,0)</f>
        <v>Q2</v>
      </c>
      <c r="S502" s="9">
        <f>MONTH(SalesDataTable[[#This Row],[Order Date]])</f>
        <v>4</v>
      </c>
      <c r="T502" s="8" t="str">
        <f>TEXT(SalesDataTable[[#This Row],[Order Date]],"mmm")</f>
        <v>Apr</v>
      </c>
    </row>
    <row r="503" spans="1:20" ht="15.75">
      <c r="A503" s="2" t="s">
        <v>554</v>
      </c>
      <c r="B503" s="3">
        <v>46117</v>
      </c>
      <c r="C503" s="4" t="s">
        <v>27</v>
      </c>
      <c r="D503" s="4" t="s">
        <v>48</v>
      </c>
      <c r="E503" s="4" t="s">
        <v>39</v>
      </c>
      <c r="F503" s="4" t="s">
        <v>4</v>
      </c>
      <c r="G503" s="4" t="s">
        <v>11</v>
      </c>
      <c r="H503" s="4" t="s">
        <v>53</v>
      </c>
      <c r="I503" s="9">
        <v>2</v>
      </c>
      <c r="J503" s="6">
        <v>155.13</v>
      </c>
      <c r="K503" s="7">
        <v>0.15</v>
      </c>
      <c r="L503" s="6">
        <v>80.959999999999994</v>
      </c>
      <c r="M503" s="6">
        <f>I503*J503*(1-K503)</f>
        <v>263.721</v>
      </c>
      <c r="N503" s="6">
        <f>I503*L503</f>
        <v>161.91999999999999</v>
      </c>
      <c r="O503" s="6">
        <f>M503-N503</f>
        <v>101.80100000000002</v>
      </c>
      <c r="P503" s="8">
        <f>IFERROR(O503/M503,0)</f>
        <v>0.38601779911345707</v>
      </c>
      <c r="Q503" s="5">
        <f>YEAR(SalesDataTable[[#This Row],[Order Date]])</f>
        <v>2026</v>
      </c>
      <c r="R503" s="8" t="str">
        <f>"Q"&amp;ROUNDUP(MONTH(SalesDataTable[[#This Row],[Order Date]])/3,0)</f>
        <v>Q2</v>
      </c>
      <c r="S503" s="9">
        <f>MONTH(SalesDataTable[[#This Row],[Order Date]])</f>
        <v>4</v>
      </c>
      <c r="T503" s="8" t="str">
        <f>TEXT(SalesDataTable[[#This Row],[Order Date]],"mmm")</f>
        <v>Apr</v>
      </c>
    </row>
    <row r="504" spans="1:20" ht="15.75">
      <c r="A504" s="2" t="s">
        <v>555</v>
      </c>
      <c r="B504" s="3">
        <v>46117</v>
      </c>
      <c r="C504" s="4" t="s">
        <v>27</v>
      </c>
      <c r="D504" s="4" t="s">
        <v>82</v>
      </c>
      <c r="E504" s="4" t="s">
        <v>3</v>
      </c>
      <c r="F504" s="4" t="s">
        <v>16</v>
      </c>
      <c r="G504" s="4" t="s">
        <v>11</v>
      </c>
      <c r="H504" s="4" t="s">
        <v>79</v>
      </c>
      <c r="I504" s="9">
        <v>3</v>
      </c>
      <c r="J504" s="6">
        <v>69.83</v>
      </c>
      <c r="K504" s="7">
        <v>0.05</v>
      </c>
      <c r="L504" s="6">
        <v>31.53</v>
      </c>
      <c r="M504" s="6">
        <f>I504*J504*(1-K504)</f>
        <v>199.0155</v>
      </c>
      <c r="N504" s="6">
        <f>I504*L504</f>
        <v>94.59</v>
      </c>
      <c r="O504" s="6">
        <f>M504-N504</f>
        <v>104.4255</v>
      </c>
      <c r="P504" s="8">
        <f>IFERROR(O504/M504,0)</f>
        <v>0.52471038687941396</v>
      </c>
      <c r="Q504" s="5">
        <f>YEAR(SalesDataTable[[#This Row],[Order Date]])</f>
        <v>2026</v>
      </c>
      <c r="R504" s="8" t="str">
        <f>"Q"&amp;ROUNDUP(MONTH(SalesDataTable[[#This Row],[Order Date]])/3,0)</f>
        <v>Q2</v>
      </c>
      <c r="S504" s="9">
        <f>MONTH(SalesDataTable[[#This Row],[Order Date]])</f>
        <v>4</v>
      </c>
      <c r="T504" s="8" t="str">
        <f>TEXT(SalesDataTable[[#This Row],[Order Date]],"mmm")</f>
        <v>Apr</v>
      </c>
    </row>
    <row r="505" spans="1:20" ht="15.75">
      <c r="A505" s="2" t="s">
        <v>556</v>
      </c>
      <c r="B505" s="3">
        <v>46117</v>
      </c>
      <c r="C505" s="4" t="s">
        <v>8</v>
      </c>
      <c r="D505" s="4" t="s">
        <v>38</v>
      </c>
      <c r="E505" s="4" t="s">
        <v>25</v>
      </c>
      <c r="F505" s="4" t="s">
        <v>4</v>
      </c>
      <c r="G505" s="4" t="s">
        <v>17</v>
      </c>
      <c r="H505" s="4" t="s">
        <v>18</v>
      </c>
      <c r="I505" s="9">
        <v>1</v>
      </c>
      <c r="J505" s="6">
        <v>35.4</v>
      </c>
      <c r="K505" s="7">
        <v>0</v>
      </c>
      <c r="L505" s="6">
        <v>13.37</v>
      </c>
      <c r="M505" s="6">
        <f>I505*J505*(1-K505)</f>
        <v>35.4</v>
      </c>
      <c r="N505" s="6">
        <f>I505*L505</f>
        <v>13.37</v>
      </c>
      <c r="O505" s="6">
        <f>M505-N505</f>
        <v>22.03</v>
      </c>
      <c r="P505" s="8">
        <f>IFERROR(O505/M505,0)</f>
        <v>0.62231638418079105</v>
      </c>
      <c r="Q505" s="5">
        <f>YEAR(SalesDataTable[[#This Row],[Order Date]])</f>
        <v>2026</v>
      </c>
      <c r="R505" s="8" t="str">
        <f>"Q"&amp;ROUNDUP(MONTH(SalesDataTable[[#This Row],[Order Date]])/3,0)</f>
        <v>Q2</v>
      </c>
      <c r="S505" s="9">
        <f>MONTH(SalesDataTable[[#This Row],[Order Date]])</f>
        <v>4</v>
      </c>
      <c r="T505" s="8" t="str">
        <f>TEXT(SalesDataTable[[#This Row],[Order Date]],"mmm")</f>
        <v>Apr</v>
      </c>
    </row>
    <row r="506" spans="1:20" ht="15.75">
      <c r="A506" s="2" t="s">
        <v>557</v>
      </c>
      <c r="B506" s="3">
        <v>46117</v>
      </c>
      <c r="C506" s="4" t="s">
        <v>27</v>
      </c>
      <c r="D506" s="4" t="s">
        <v>45</v>
      </c>
      <c r="E506" s="4" t="s">
        <v>3</v>
      </c>
      <c r="F506" s="4" t="s">
        <v>16</v>
      </c>
      <c r="G506" s="4" t="s">
        <v>49</v>
      </c>
      <c r="H506" s="4" t="s">
        <v>74</v>
      </c>
      <c r="I506" s="9">
        <v>1</v>
      </c>
      <c r="J506" s="6">
        <v>51.75</v>
      </c>
      <c r="K506" s="7">
        <v>0.1</v>
      </c>
      <c r="L506" s="6">
        <v>22.1</v>
      </c>
      <c r="M506" s="6">
        <f>I506*J506*(1-K506)</f>
        <v>46.575000000000003</v>
      </c>
      <c r="N506" s="6">
        <f>I506*L506</f>
        <v>22.1</v>
      </c>
      <c r="O506" s="6">
        <f>M506-N506</f>
        <v>24.475000000000001</v>
      </c>
      <c r="P506" s="8">
        <f>IFERROR(O506/M506,0)</f>
        <v>0.52549651100375738</v>
      </c>
      <c r="Q506" s="5">
        <f>YEAR(SalesDataTable[[#This Row],[Order Date]])</f>
        <v>2026</v>
      </c>
      <c r="R506" s="8" t="str">
        <f>"Q"&amp;ROUNDUP(MONTH(SalesDataTable[[#This Row],[Order Date]])/3,0)</f>
        <v>Q2</v>
      </c>
      <c r="S506" s="9">
        <f>MONTH(SalesDataTable[[#This Row],[Order Date]])</f>
        <v>4</v>
      </c>
      <c r="T506" s="8" t="str">
        <f>TEXT(SalesDataTable[[#This Row],[Order Date]],"mmm")</f>
        <v>Apr</v>
      </c>
    </row>
    <row r="507" spans="1:20" ht="15.75">
      <c r="A507" s="2" t="s">
        <v>558</v>
      </c>
      <c r="B507" s="3">
        <v>46117</v>
      </c>
      <c r="C507" s="4" t="s">
        <v>27</v>
      </c>
      <c r="D507" s="4" t="s">
        <v>82</v>
      </c>
      <c r="E507" s="4" t="s">
        <v>39</v>
      </c>
      <c r="F507" s="4" t="s">
        <v>16</v>
      </c>
      <c r="G507" s="4" t="s">
        <v>5</v>
      </c>
      <c r="H507" s="4" t="s">
        <v>35</v>
      </c>
      <c r="I507" s="9">
        <v>6</v>
      </c>
      <c r="J507" s="6">
        <v>39.6</v>
      </c>
      <c r="K507" s="7">
        <v>0.15</v>
      </c>
      <c r="L507" s="6">
        <v>17.010000000000002</v>
      </c>
      <c r="M507" s="6">
        <f>I507*J507*(1-K507)</f>
        <v>201.96</v>
      </c>
      <c r="N507" s="6">
        <f>I507*L507</f>
        <v>102.06</v>
      </c>
      <c r="O507" s="6">
        <f>M507-N507</f>
        <v>99.9</v>
      </c>
      <c r="P507" s="8">
        <f>IFERROR(O507/M507,0)</f>
        <v>0.49465240641711233</v>
      </c>
      <c r="Q507" s="5">
        <f>YEAR(SalesDataTable[[#This Row],[Order Date]])</f>
        <v>2026</v>
      </c>
      <c r="R507" s="8" t="str">
        <f>"Q"&amp;ROUNDUP(MONTH(SalesDataTable[[#This Row],[Order Date]])/3,0)</f>
        <v>Q2</v>
      </c>
      <c r="S507" s="9">
        <f>MONTH(SalesDataTable[[#This Row],[Order Date]])</f>
        <v>4</v>
      </c>
      <c r="T507" s="8" t="str">
        <f>TEXT(SalesDataTable[[#This Row],[Order Date]],"mmm")</f>
        <v>Apr</v>
      </c>
    </row>
    <row r="508" spans="1:20" ht="15.75">
      <c r="A508" s="2" t="s">
        <v>559</v>
      </c>
      <c r="B508" s="3">
        <v>46118</v>
      </c>
      <c r="C508" s="4" t="s">
        <v>8</v>
      </c>
      <c r="D508" s="4" t="s">
        <v>38</v>
      </c>
      <c r="E508" s="4" t="s">
        <v>25</v>
      </c>
      <c r="F508" s="4" t="s">
        <v>16</v>
      </c>
      <c r="G508" s="4" t="s">
        <v>49</v>
      </c>
      <c r="H508" s="4" t="s">
        <v>55</v>
      </c>
      <c r="I508" s="9">
        <v>2</v>
      </c>
      <c r="J508" s="6">
        <v>125.94</v>
      </c>
      <c r="K508" s="7">
        <v>0.05</v>
      </c>
      <c r="L508" s="6">
        <v>70.94</v>
      </c>
      <c r="M508" s="6">
        <f>I508*J508*(1-K508)</f>
        <v>239.28599999999997</v>
      </c>
      <c r="N508" s="6">
        <f>I508*L508</f>
        <v>141.88</v>
      </c>
      <c r="O508" s="6">
        <f>M508-N508</f>
        <v>97.405999999999977</v>
      </c>
      <c r="P508" s="8">
        <f>IFERROR(O508/M508,0)</f>
        <v>0.40706936469329585</v>
      </c>
      <c r="Q508" s="5">
        <f>YEAR(SalesDataTable[[#This Row],[Order Date]])</f>
        <v>2026</v>
      </c>
      <c r="R508" s="8" t="str">
        <f>"Q"&amp;ROUNDUP(MONTH(SalesDataTable[[#This Row],[Order Date]])/3,0)</f>
        <v>Q2</v>
      </c>
      <c r="S508" s="9">
        <f>MONTH(SalesDataTable[[#This Row],[Order Date]])</f>
        <v>4</v>
      </c>
      <c r="T508" s="8" t="str">
        <f>TEXT(SalesDataTable[[#This Row],[Order Date]],"mmm")</f>
        <v>Apr</v>
      </c>
    </row>
    <row r="509" spans="1:20" ht="15.75">
      <c r="A509" s="2" t="s">
        <v>560</v>
      </c>
      <c r="B509" s="3">
        <v>46118</v>
      </c>
      <c r="C509" s="4" t="s">
        <v>8</v>
      </c>
      <c r="D509" s="4" t="s">
        <v>9</v>
      </c>
      <c r="E509" s="4" t="s">
        <v>3</v>
      </c>
      <c r="F509" s="4" t="s">
        <v>4</v>
      </c>
      <c r="G509" s="4" t="s">
        <v>31</v>
      </c>
      <c r="H509" s="4" t="s">
        <v>90</v>
      </c>
      <c r="I509" s="9">
        <v>3</v>
      </c>
      <c r="J509" s="6">
        <v>124.67</v>
      </c>
      <c r="K509" s="7">
        <v>0</v>
      </c>
      <c r="L509" s="6">
        <v>61.46</v>
      </c>
      <c r="M509" s="6">
        <f>I509*J509*(1-K509)</f>
        <v>374.01</v>
      </c>
      <c r="N509" s="6">
        <f>I509*L509</f>
        <v>184.38</v>
      </c>
      <c r="O509" s="6">
        <f>M509-N509</f>
        <v>189.63</v>
      </c>
      <c r="P509" s="8">
        <f>IFERROR(O509/M509,0)</f>
        <v>0.50701852891633914</v>
      </c>
      <c r="Q509" s="5">
        <f>YEAR(SalesDataTable[[#This Row],[Order Date]])</f>
        <v>2026</v>
      </c>
      <c r="R509" s="8" t="str">
        <f>"Q"&amp;ROUNDUP(MONTH(SalesDataTable[[#This Row],[Order Date]])/3,0)</f>
        <v>Q2</v>
      </c>
      <c r="S509" s="9">
        <f>MONTH(SalesDataTable[[#This Row],[Order Date]])</f>
        <v>4</v>
      </c>
      <c r="T509" s="8" t="str">
        <f>TEXT(SalesDataTable[[#This Row],[Order Date]],"mmm")</f>
        <v>Apr</v>
      </c>
    </row>
    <row r="510" spans="1:20" ht="15.75">
      <c r="A510" s="2" t="s">
        <v>561</v>
      </c>
      <c r="B510" s="3">
        <v>46118</v>
      </c>
      <c r="C510" s="4" t="s">
        <v>27</v>
      </c>
      <c r="D510" s="4" t="s">
        <v>48</v>
      </c>
      <c r="E510" s="4" t="s">
        <v>3</v>
      </c>
      <c r="F510" s="4" t="s">
        <v>4</v>
      </c>
      <c r="G510" s="4" t="s">
        <v>11</v>
      </c>
      <c r="H510" s="4" t="s">
        <v>79</v>
      </c>
      <c r="I510" s="9">
        <v>2</v>
      </c>
      <c r="J510" s="6">
        <v>72.260000000000005</v>
      </c>
      <c r="K510" s="7">
        <v>0</v>
      </c>
      <c r="L510" s="6">
        <v>33.21</v>
      </c>
      <c r="M510" s="6">
        <f>I510*J510*(1-K510)</f>
        <v>144.52000000000001</v>
      </c>
      <c r="N510" s="6">
        <f>I510*L510</f>
        <v>66.42</v>
      </c>
      <c r="O510" s="6">
        <f>M510-N510</f>
        <v>78.100000000000009</v>
      </c>
      <c r="P510" s="8">
        <f>IFERROR(O510/M510,0)</f>
        <v>0.54040963188486024</v>
      </c>
      <c r="Q510" s="5">
        <f>YEAR(SalesDataTable[[#This Row],[Order Date]])</f>
        <v>2026</v>
      </c>
      <c r="R510" s="8" t="str">
        <f>"Q"&amp;ROUNDUP(MONTH(SalesDataTable[[#This Row],[Order Date]])/3,0)</f>
        <v>Q2</v>
      </c>
      <c r="S510" s="9">
        <f>MONTH(SalesDataTable[[#This Row],[Order Date]])</f>
        <v>4</v>
      </c>
      <c r="T510" s="8" t="str">
        <f>TEXT(SalesDataTable[[#This Row],[Order Date]],"mmm")</f>
        <v>Apr</v>
      </c>
    </row>
    <row r="511" spans="1:20" ht="15.75">
      <c r="A511" s="2" t="s">
        <v>562</v>
      </c>
      <c r="B511" s="3">
        <v>46118</v>
      </c>
      <c r="C511" s="4" t="s">
        <v>8</v>
      </c>
      <c r="D511" s="4" t="s">
        <v>69</v>
      </c>
      <c r="E511" s="4" t="s">
        <v>10</v>
      </c>
      <c r="F511" s="4" t="s">
        <v>20</v>
      </c>
      <c r="G511" s="4" t="s">
        <v>5</v>
      </c>
      <c r="H511" s="4" t="s">
        <v>29</v>
      </c>
      <c r="I511" s="9">
        <v>10</v>
      </c>
      <c r="J511" s="6">
        <v>50.64</v>
      </c>
      <c r="K511" s="7">
        <v>0.2</v>
      </c>
      <c r="L511" s="6">
        <v>22.99</v>
      </c>
      <c r="M511" s="6">
        <f>I511*J511*(1-K511)</f>
        <v>405.12</v>
      </c>
      <c r="N511" s="6">
        <f>I511*L511</f>
        <v>229.89999999999998</v>
      </c>
      <c r="O511" s="6">
        <f>M511-N511</f>
        <v>175.22000000000003</v>
      </c>
      <c r="P511" s="8">
        <f>IFERROR(O511/M511,0)</f>
        <v>0.43251382306477099</v>
      </c>
      <c r="Q511" s="5">
        <f>YEAR(SalesDataTable[[#This Row],[Order Date]])</f>
        <v>2026</v>
      </c>
      <c r="R511" s="8" t="str">
        <f>"Q"&amp;ROUNDUP(MONTH(SalesDataTable[[#This Row],[Order Date]])/3,0)</f>
        <v>Q2</v>
      </c>
      <c r="S511" s="9">
        <f>MONTH(SalesDataTable[[#This Row],[Order Date]])</f>
        <v>4</v>
      </c>
      <c r="T511" s="8" t="str">
        <f>TEXT(SalesDataTable[[#This Row],[Order Date]],"mmm")</f>
        <v>Apr</v>
      </c>
    </row>
    <row r="512" spans="1:20" ht="15.75">
      <c r="A512" s="2" t="s">
        <v>563</v>
      </c>
      <c r="B512" s="3">
        <v>46118</v>
      </c>
      <c r="C512" s="4" t="s">
        <v>1</v>
      </c>
      <c r="D512" s="4" t="s">
        <v>52</v>
      </c>
      <c r="E512" s="4" t="s">
        <v>3</v>
      </c>
      <c r="F512" s="4" t="s">
        <v>16</v>
      </c>
      <c r="G512" s="4" t="s">
        <v>11</v>
      </c>
      <c r="H512" s="4" t="s">
        <v>79</v>
      </c>
      <c r="I512" s="9">
        <v>1</v>
      </c>
      <c r="J512" s="6">
        <v>73</v>
      </c>
      <c r="K512" s="7">
        <v>0</v>
      </c>
      <c r="L512" s="6">
        <v>32.4</v>
      </c>
      <c r="M512" s="6">
        <f>I512*J512*(1-K512)</f>
        <v>73</v>
      </c>
      <c r="N512" s="6">
        <f>I512*L512</f>
        <v>32.4</v>
      </c>
      <c r="O512" s="6">
        <f>M512-N512</f>
        <v>40.6</v>
      </c>
      <c r="P512" s="8">
        <f>IFERROR(O512/M512,0)</f>
        <v>0.55616438356164388</v>
      </c>
      <c r="Q512" s="5">
        <f>YEAR(SalesDataTable[[#This Row],[Order Date]])</f>
        <v>2026</v>
      </c>
      <c r="R512" s="8" t="str">
        <f>"Q"&amp;ROUNDUP(MONTH(SalesDataTable[[#This Row],[Order Date]])/3,0)</f>
        <v>Q2</v>
      </c>
      <c r="S512" s="9">
        <f>MONTH(SalesDataTable[[#This Row],[Order Date]])</f>
        <v>4</v>
      </c>
      <c r="T512" s="8" t="str">
        <f>TEXT(SalesDataTable[[#This Row],[Order Date]],"mmm")</f>
        <v>Apr</v>
      </c>
    </row>
    <row r="513" spans="1:20" ht="15.75">
      <c r="A513" s="2" t="s">
        <v>564</v>
      </c>
      <c r="B513" s="3">
        <v>46118</v>
      </c>
      <c r="C513" s="4" t="s">
        <v>1</v>
      </c>
      <c r="D513" s="4" t="s">
        <v>88</v>
      </c>
      <c r="E513" s="4" t="s">
        <v>3</v>
      </c>
      <c r="F513" s="4" t="s">
        <v>4</v>
      </c>
      <c r="G513" s="4" t="s">
        <v>17</v>
      </c>
      <c r="H513" s="4" t="s">
        <v>18</v>
      </c>
      <c r="I513" s="9">
        <v>1</v>
      </c>
      <c r="J513" s="6">
        <v>35.700000000000003</v>
      </c>
      <c r="K513" s="7">
        <v>0</v>
      </c>
      <c r="L513" s="6">
        <v>13.8</v>
      </c>
      <c r="M513" s="6">
        <f>I513*J513*(1-K513)</f>
        <v>35.700000000000003</v>
      </c>
      <c r="N513" s="6">
        <f>I513*L513</f>
        <v>13.8</v>
      </c>
      <c r="O513" s="6">
        <f>M513-N513</f>
        <v>21.900000000000002</v>
      </c>
      <c r="P513" s="8">
        <f>IFERROR(O513/M513,0)</f>
        <v>0.61344537815126055</v>
      </c>
      <c r="Q513" s="5">
        <f>YEAR(SalesDataTable[[#This Row],[Order Date]])</f>
        <v>2026</v>
      </c>
      <c r="R513" s="8" t="str">
        <f>"Q"&amp;ROUNDUP(MONTH(SalesDataTable[[#This Row],[Order Date]])/3,0)</f>
        <v>Q2</v>
      </c>
      <c r="S513" s="9">
        <f>MONTH(SalesDataTable[[#This Row],[Order Date]])</f>
        <v>4</v>
      </c>
      <c r="T513" s="8" t="str">
        <f>TEXT(SalesDataTable[[#This Row],[Order Date]],"mmm")</f>
        <v>Apr</v>
      </c>
    </row>
    <row r="514" spans="1:20" ht="15.75">
      <c r="A514" s="2" t="s">
        <v>565</v>
      </c>
      <c r="B514" s="3">
        <v>46118</v>
      </c>
      <c r="C514" s="4" t="s">
        <v>14</v>
      </c>
      <c r="D514" s="4" t="s">
        <v>126</v>
      </c>
      <c r="E514" s="4" t="s">
        <v>10</v>
      </c>
      <c r="F514" s="4" t="s">
        <v>16</v>
      </c>
      <c r="G514" s="4" t="s">
        <v>11</v>
      </c>
      <c r="H514" s="4" t="s">
        <v>53</v>
      </c>
      <c r="I514" s="9">
        <v>8</v>
      </c>
      <c r="J514" s="6">
        <v>152.41999999999999</v>
      </c>
      <c r="K514" s="7">
        <v>0.05</v>
      </c>
      <c r="L514" s="6">
        <v>80.11</v>
      </c>
      <c r="M514" s="6">
        <f>I514*J514*(1-K514)</f>
        <v>1158.3919999999998</v>
      </c>
      <c r="N514" s="6">
        <f>I514*L514</f>
        <v>640.88</v>
      </c>
      <c r="O514" s="6">
        <f>M514-N514</f>
        <v>517.51199999999983</v>
      </c>
      <c r="P514" s="8">
        <f>IFERROR(O514/M514,0)</f>
        <v>0.44675032286134564</v>
      </c>
      <c r="Q514" s="5">
        <f>YEAR(SalesDataTable[[#This Row],[Order Date]])</f>
        <v>2026</v>
      </c>
      <c r="R514" s="8" t="str">
        <f>"Q"&amp;ROUNDUP(MONTH(SalesDataTable[[#This Row],[Order Date]])/3,0)</f>
        <v>Q2</v>
      </c>
      <c r="S514" s="9">
        <f>MONTH(SalesDataTable[[#This Row],[Order Date]])</f>
        <v>4</v>
      </c>
      <c r="T514" s="8" t="str">
        <f>TEXT(SalesDataTable[[#This Row],[Order Date]],"mmm")</f>
        <v>Apr</v>
      </c>
    </row>
    <row r="515" spans="1:20" ht="15.75">
      <c r="A515" s="2" t="s">
        <v>566</v>
      </c>
      <c r="B515" s="3">
        <v>46118</v>
      </c>
      <c r="C515" s="4" t="s">
        <v>27</v>
      </c>
      <c r="D515" s="4" t="s">
        <v>48</v>
      </c>
      <c r="E515" s="4" t="s">
        <v>3</v>
      </c>
      <c r="F515" s="4" t="s">
        <v>4</v>
      </c>
      <c r="G515" s="4" t="s">
        <v>5</v>
      </c>
      <c r="H515" s="4" t="s">
        <v>6</v>
      </c>
      <c r="I515" s="9">
        <v>1</v>
      </c>
      <c r="J515" s="6">
        <v>81.78</v>
      </c>
      <c r="K515" s="7">
        <v>0</v>
      </c>
      <c r="L515" s="6">
        <v>42.82</v>
      </c>
      <c r="M515" s="6">
        <f>I515*J515*(1-K515)</f>
        <v>81.78</v>
      </c>
      <c r="N515" s="6">
        <f>I515*L515</f>
        <v>42.82</v>
      </c>
      <c r="O515" s="6">
        <f>M515-N515</f>
        <v>38.96</v>
      </c>
      <c r="P515" s="8">
        <f>IFERROR(O515/M515,0)</f>
        <v>0.47640009782342874</v>
      </c>
      <c r="Q515" s="5">
        <f>YEAR(SalesDataTable[[#This Row],[Order Date]])</f>
        <v>2026</v>
      </c>
      <c r="R515" s="8" t="str">
        <f>"Q"&amp;ROUNDUP(MONTH(SalesDataTable[[#This Row],[Order Date]])/3,0)</f>
        <v>Q2</v>
      </c>
      <c r="S515" s="9">
        <f>MONTH(SalesDataTable[[#This Row],[Order Date]])</f>
        <v>4</v>
      </c>
      <c r="T515" s="8" t="str">
        <f>TEXT(SalesDataTable[[#This Row],[Order Date]],"mmm")</f>
        <v>Apr</v>
      </c>
    </row>
    <row r="516" spans="1:20" ht="15.75">
      <c r="A516" s="2" t="s">
        <v>567</v>
      </c>
      <c r="B516" s="3">
        <v>46118</v>
      </c>
      <c r="C516" s="4" t="s">
        <v>8</v>
      </c>
      <c r="D516" s="4" t="s">
        <v>38</v>
      </c>
      <c r="E516" s="4" t="s">
        <v>3</v>
      </c>
      <c r="F516" s="4" t="s">
        <v>20</v>
      </c>
      <c r="G516" s="4" t="s">
        <v>5</v>
      </c>
      <c r="H516" s="4" t="s">
        <v>43</v>
      </c>
      <c r="I516" s="9">
        <v>6</v>
      </c>
      <c r="J516" s="6">
        <v>102.59</v>
      </c>
      <c r="K516" s="7">
        <v>0.1</v>
      </c>
      <c r="L516" s="6">
        <v>49.6</v>
      </c>
      <c r="M516" s="6">
        <f>I516*J516*(1-K516)</f>
        <v>553.98599999999999</v>
      </c>
      <c r="N516" s="6">
        <f>I516*L516</f>
        <v>297.60000000000002</v>
      </c>
      <c r="O516" s="6">
        <f>M516-N516</f>
        <v>256.38599999999997</v>
      </c>
      <c r="P516" s="8">
        <f>IFERROR(O516/M516,0)</f>
        <v>0.46280230908362302</v>
      </c>
      <c r="Q516" s="5">
        <f>YEAR(SalesDataTable[[#This Row],[Order Date]])</f>
        <v>2026</v>
      </c>
      <c r="R516" s="8" t="str">
        <f>"Q"&amp;ROUNDUP(MONTH(SalesDataTable[[#This Row],[Order Date]])/3,0)</f>
        <v>Q2</v>
      </c>
      <c r="S516" s="9">
        <f>MONTH(SalesDataTable[[#This Row],[Order Date]])</f>
        <v>4</v>
      </c>
      <c r="T516" s="8" t="str">
        <f>TEXT(SalesDataTable[[#This Row],[Order Date]],"mmm")</f>
        <v>Apr</v>
      </c>
    </row>
    <row r="517" spans="1:20" ht="15.75">
      <c r="A517" s="2" t="s">
        <v>568</v>
      </c>
      <c r="B517" s="3">
        <v>46118</v>
      </c>
      <c r="C517" s="4" t="s">
        <v>27</v>
      </c>
      <c r="D517" s="4" t="s">
        <v>48</v>
      </c>
      <c r="E517" s="4" t="s">
        <v>25</v>
      </c>
      <c r="F517" s="4" t="s">
        <v>4</v>
      </c>
      <c r="G517" s="4" t="s">
        <v>11</v>
      </c>
      <c r="H517" s="4" t="s">
        <v>53</v>
      </c>
      <c r="I517" s="9">
        <v>2</v>
      </c>
      <c r="J517" s="6">
        <v>152.44</v>
      </c>
      <c r="K517" s="7">
        <v>0.15</v>
      </c>
      <c r="L517" s="6">
        <v>76.680000000000007</v>
      </c>
      <c r="M517" s="6">
        <f>I517*J517*(1-K517)</f>
        <v>259.14799999999997</v>
      </c>
      <c r="N517" s="6">
        <f>I517*L517</f>
        <v>153.36000000000001</v>
      </c>
      <c r="O517" s="6">
        <f>M517-N517</f>
        <v>105.78799999999995</v>
      </c>
      <c r="P517" s="8">
        <f>IFERROR(O517/M517,0)</f>
        <v>0.4082146109559015</v>
      </c>
      <c r="Q517" s="5">
        <f>YEAR(SalesDataTable[[#This Row],[Order Date]])</f>
        <v>2026</v>
      </c>
      <c r="R517" s="8" t="str">
        <f>"Q"&amp;ROUNDUP(MONTH(SalesDataTable[[#This Row],[Order Date]])/3,0)</f>
        <v>Q2</v>
      </c>
      <c r="S517" s="9">
        <f>MONTH(SalesDataTable[[#This Row],[Order Date]])</f>
        <v>4</v>
      </c>
      <c r="T517" s="8" t="str">
        <f>TEXT(SalesDataTable[[#This Row],[Order Date]],"mmm")</f>
        <v>Apr</v>
      </c>
    </row>
    <row r="518" spans="1:20" ht="15.75">
      <c r="A518" s="2" t="s">
        <v>569</v>
      </c>
      <c r="B518" s="3">
        <v>46118</v>
      </c>
      <c r="C518" s="4" t="s">
        <v>8</v>
      </c>
      <c r="D518" s="4" t="s">
        <v>9</v>
      </c>
      <c r="E518" s="4" t="s">
        <v>3</v>
      </c>
      <c r="F518" s="4" t="s">
        <v>16</v>
      </c>
      <c r="G518" s="4" t="s">
        <v>17</v>
      </c>
      <c r="H518" s="4" t="s">
        <v>71</v>
      </c>
      <c r="I518" s="9">
        <v>6</v>
      </c>
      <c r="J518" s="6">
        <v>136.29</v>
      </c>
      <c r="K518" s="7">
        <v>0</v>
      </c>
      <c r="L518" s="6">
        <v>68.209999999999994</v>
      </c>
      <c r="M518" s="6">
        <f>I518*J518*(1-K518)</f>
        <v>817.74</v>
      </c>
      <c r="N518" s="6">
        <f>I518*L518</f>
        <v>409.26</v>
      </c>
      <c r="O518" s="6">
        <f>M518-N518</f>
        <v>408.48</v>
      </c>
      <c r="P518" s="8">
        <f>IFERROR(O518/M518,0)</f>
        <v>0.49952307579426225</v>
      </c>
      <c r="Q518" s="5">
        <f>YEAR(SalesDataTable[[#This Row],[Order Date]])</f>
        <v>2026</v>
      </c>
      <c r="R518" s="8" t="str">
        <f>"Q"&amp;ROUNDUP(MONTH(SalesDataTable[[#This Row],[Order Date]])/3,0)</f>
        <v>Q2</v>
      </c>
      <c r="S518" s="9">
        <f>MONTH(SalesDataTable[[#This Row],[Order Date]])</f>
        <v>4</v>
      </c>
      <c r="T518" s="8" t="str">
        <f>TEXT(SalesDataTable[[#This Row],[Order Date]],"mmm")</f>
        <v>Apr</v>
      </c>
    </row>
    <row r="519" spans="1:20" ht="15.75">
      <c r="A519" s="2" t="s">
        <v>570</v>
      </c>
      <c r="B519" s="3">
        <v>46118</v>
      </c>
      <c r="C519" s="4" t="s">
        <v>1</v>
      </c>
      <c r="D519" s="4" t="s">
        <v>52</v>
      </c>
      <c r="E519" s="4" t="s">
        <v>10</v>
      </c>
      <c r="F519" s="4" t="s">
        <v>20</v>
      </c>
      <c r="G519" s="4" t="s">
        <v>11</v>
      </c>
      <c r="H519" s="4" t="s">
        <v>53</v>
      </c>
      <c r="I519" s="9">
        <v>4</v>
      </c>
      <c r="J519" s="6">
        <v>157.51</v>
      </c>
      <c r="K519" s="7">
        <v>0.2</v>
      </c>
      <c r="L519" s="6">
        <v>79.209999999999994</v>
      </c>
      <c r="M519" s="6">
        <f>I519*J519*(1-K519)</f>
        <v>504.03199999999998</v>
      </c>
      <c r="N519" s="6">
        <f>I519*L519</f>
        <v>316.83999999999997</v>
      </c>
      <c r="O519" s="6">
        <f>M519-N519</f>
        <v>187.19200000000001</v>
      </c>
      <c r="P519" s="8">
        <f>IFERROR(O519/M519,0)</f>
        <v>0.37138911815122855</v>
      </c>
      <c r="Q519" s="5">
        <f>YEAR(SalesDataTable[[#This Row],[Order Date]])</f>
        <v>2026</v>
      </c>
      <c r="R519" s="8" t="str">
        <f>"Q"&amp;ROUNDUP(MONTH(SalesDataTable[[#This Row],[Order Date]])/3,0)</f>
        <v>Q2</v>
      </c>
      <c r="S519" s="9">
        <f>MONTH(SalesDataTable[[#This Row],[Order Date]])</f>
        <v>4</v>
      </c>
      <c r="T519" s="8" t="str">
        <f>TEXT(SalesDataTable[[#This Row],[Order Date]],"mmm")</f>
        <v>Apr</v>
      </c>
    </row>
    <row r="520" spans="1:20" ht="15.75">
      <c r="A520" s="2" t="s">
        <v>571</v>
      </c>
      <c r="B520" s="3">
        <v>46119</v>
      </c>
      <c r="C520" s="4" t="s">
        <v>14</v>
      </c>
      <c r="D520" s="4" t="s">
        <v>24</v>
      </c>
      <c r="E520" s="4" t="s">
        <v>3</v>
      </c>
      <c r="F520" s="4" t="s">
        <v>16</v>
      </c>
      <c r="G520" s="4" t="s">
        <v>31</v>
      </c>
      <c r="H520" s="4" t="s">
        <v>90</v>
      </c>
      <c r="I520" s="9">
        <v>2</v>
      </c>
      <c r="J520" s="6">
        <v>120.5</v>
      </c>
      <c r="K520" s="7">
        <v>0</v>
      </c>
      <c r="L520" s="6">
        <v>61.42</v>
      </c>
      <c r="M520" s="6">
        <f>I520*J520*(1-K520)</f>
        <v>241</v>
      </c>
      <c r="N520" s="6">
        <f>I520*L520</f>
        <v>122.84</v>
      </c>
      <c r="O520" s="6">
        <f>M520-N520</f>
        <v>118.16</v>
      </c>
      <c r="P520" s="8">
        <f>IFERROR(O520/M520,0)</f>
        <v>0.49029045643153524</v>
      </c>
      <c r="Q520" s="5">
        <f>YEAR(SalesDataTable[[#This Row],[Order Date]])</f>
        <v>2026</v>
      </c>
      <c r="R520" s="8" t="str">
        <f>"Q"&amp;ROUNDUP(MONTH(SalesDataTable[[#This Row],[Order Date]])/3,0)</f>
        <v>Q2</v>
      </c>
      <c r="S520" s="9">
        <f>MONTH(SalesDataTable[[#This Row],[Order Date]])</f>
        <v>4</v>
      </c>
      <c r="T520" s="8" t="str">
        <f>TEXT(SalesDataTable[[#This Row],[Order Date]],"mmm")</f>
        <v>Apr</v>
      </c>
    </row>
    <row r="521" spans="1:20" ht="15.75">
      <c r="A521" s="2" t="s">
        <v>572</v>
      </c>
      <c r="B521" s="3">
        <v>46119</v>
      </c>
      <c r="C521" s="4" t="s">
        <v>1</v>
      </c>
      <c r="D521" s="4" t="s">
        <v>2</v>
      </c>
      <c r="E521" s="4" t="s">
        <v>3</v>
      </c>
      <c r="F521" s="4" t="s">
        <v>4</v>
      </c>
      <c r="G521" s="4" t="s">
        <v>11</v>
      </c>
      <c r="H521" s="4" t="s">
        <v>53</v>
      </c>
      <c r="I521" s="9">
        <v>3</v>
      </c>
      <c r="J521" s="6">
        <v>152.62</v>
      </c>
      <c r="K521" s="7">
        <v>0.05</v>
      </c>
      <c r="L521" s="6">
        <v>77.75</v>
      </c>
      <c r="M521" s="6">
        <f>I521*J521*(1-K521)</f>
        <v>434.96699999999998</v>
      </c>
      <c r="N521" s="6">
        <f>I521*L521</f>
        <v>233.25</v>
      </c>
      <c r="O521" s="6">
        <f>M521-N521</f>
        <v>201.71699999999998</v>
      </c>
      <c r="P521" s="8">
        <f>IFERROR(O521/M521,0)</f>
        <v>0.46375242259757637</v>
      </c>
      <c r="Q521" s="5">
        <f>YEAR(SalesDataTable[[#This Row],[Order Date]])</f>
        <v>2026</v>
      </c>
      <c r="R521" s="8" t="str">
        <f>"Q"&amp;ROUNDUP(MONTH(SalesDataTable[[#This Row],[Order Date]])/3,0)</f>
        <v>Q2</v>
      </c>
      <c r="S521" s="9">
        <f>MONTH(SalesDataTable[[#This Row],[Order Date]])</f>
        <v>4</v>
      </c>
      <c r="T521" s="8" t="str">
        <f>TEXT(SalesDataTable[[#This Row],[Order Date]],"mmm")</f>
        <v>Apr</v>
      </c>
    </row>
    <row r="522" spans="1:20" ht="15.75">
      <c r="A522" s="2" t="s">
        <v>573</v>
      </c>
      <c r="B522" s="3">
        <v>46119</v>
      </c>
      <c r="C522" s="4" t="s">
        <v>8</v>
      </c>
      <c r="D522" s="4" t="s">
        <v>66</v>
      </c>
      <c r="E522" s="4" t="s">
        <v>3</v>
      </c>
      <c r="F522" s="4" t="s">
        <v>4</v>
      </c>
      <c r="G522" s="4" t="s">
        <v>17</v>
      </c>
      <c r="H522" s="4" t="s">
        <v>71</v>
      </c>
      <c r="I522" s="9">
        <v>2</v>
      </c>
      <c r="J522" s="6">
        <v>134.16</v>
      </c>
      <c r="K522" s="7">
        <v>0.05</v>
      </c>
      <c r="L522" s="6">
        <v>67.08</v>
      </c>
      <c r="M522" s="6">
        <f>I522*J522*(1-K522)</f>
        <v>254.90399999999997</v>
      </c>
      <c r="N522" s="6">
        <f>I522*L522</f>
        <v>134.16</v>
      </c>
      <c r="O522" s="6">
        <f>M522-N522</f>
        <v>120.74399999999997</v>
      </c>
      <c r="P522" s="8">
        <f>IFERROR(O522/M522,0)</f>
        <v>0.47368421052631576</v>
      </c>
      <c r="Q522" s="5">
        <f>YEAR(SalesDataTable[[#This Row],[Order Date]])</f>
        <v>2026</v>
      </c>
      <c r="R522" s="8" t="str">
        <f>"Q"&amp;ROUNDUP(MONTH(SalesDataTable[[#This Row],[Order Date]])/3,0)</f>
        <v>Q2</v>
      </c>
      <c r="S522" s="9">
        <f>MONTH(SalesDataTable[[#This Row],[Order Date]])</f>
        <v>4</v>
      </c>
      <c r="T522" s="8" t="str">
        <f>TEXT(SalesDataTable[[#This Row],[Order Date]],"mmm")</f>
        <v>Apr</v>
      </c>
    </row>
    <row r="523" spans="1:20" ht="15.75">
      <c r="A523" s="2" t="s">
        <v>574</v>
      </c>
      <c r="B523" s="3">
        <v>46119</v>
      </c>
      <c r="C523" s="4" t="s">
        <v>27</v>
      </c>
      <c r="D523" s="4" t="s">
        <v>82</v>
      </c>
      <c r="E523" s="4" t="s">
        <v>25</v>
      </c>
      <c r="F523" s="4" t="s">
        <v>20</v>
      </c>
      <c r="G523" s="4" t="s">
        <v>5</v>
      </c>
      <c r="H523" s="4" t="s">
        <v>43</v>
      </c>
      <c r="I523" s="9">
        <v>1</v>
      </c>
      <c r="J523" s="6">
        <v>101.13</v>
      </c>
      <c r="K523" s="7">
        <v>0</v>
      </c>
      <c r="L523" s="6">
        <v>50.8</v>
      </c>
      <c r="M523" s="6">
        <f>I523*J523*(1-K523)</f>
        <v>101.13</v>
      </c>
      <c r="N523" s="6">
        <f>I523*L523</f>
        <v>50.8</v>
      </c>
      <c r="O523" s="6">
        <f>M523-N523</f>
        <v>50.33</v>
      </c>
      <c r="P523" s="8">
        <f>IFERROR(O523/M523,0)</f>
        <v>0.49767625828141998</v>
      </c>
      <c r="Q523" s="5">
        <f>YEAR(SalesDataTable[[#This Row],[Order Date]])</f>
        <v>2026</v>
      </c>
      <c r="R523" s="8" t="str">
        <f>"Q"&amp;ROUNDUP(MONTH(SalesDataTable[[#This Row],[Order Date]])/3,0)</f>
        <v>Q2</v>
      </c>
      <c r="S523" s="9">
        <f>MONTH(SalesDataTable[[#This Row],[Order Date]])</f>
        <v>4</v>
      </c>
      <c r="T523" s="8" t="str">
        <f>TEXT(SalesDataTable[[#This Row],[Order Date]],"mmm")</f>
        <v>Apr</v>
      </c>
    </row>
    <row r="524" spans="1:20" ht="15.75">
      <c r="A524" s="2" t="s">
        <v>575</v>
      </c>
      <c r="B524" s="3">
        <v>46119</v>
      </c>
      <c r="C524" s="4" t="s">
        <v>8</v>
      </c>
      <c r="D524" s="4" t="s">
        <v>86</v>
      </c>
      <c r="E524" s="4" t="s">
        <v>25</v>
      </c>
      <c r="F524" s="4" t="s">
        <v>16</v>
      </c>
      <c r="G524" s="4" t="s">
        <v>49</v>
      </c>
      <c r="H524" s="4" t="s">
        <v>74</v>
      </c>
      <c r="I524" s="9">
        <v>1</v>
      </c>
      <c r="J524" s="6">
        <v>51.36</v>
      </c>
      <c r="K524" s="7">
        <v>0</v>
      </c>
      <c r="L524" s="6">
        <v>22.21</v>
      </c>
      <c r="M524" s="6">
        <f>I524*J524*(1-K524)</f>
        <v>51.36</v>
      </c>
      <c r="N524" s="6">
        <f>I524*L524</f>
        <v>22.21</v>
      </c>
      <c r="O524" s="6">
        <f>M524-N524</f>
        <v>29.15</v>
      </c>
      <c r="P524" s="8">
        <f>IFERROR(O524/M524,0)</f>
        <v>0.56756230529595009</v>
      </c>
      <c r="Q524" s="5">
        <f>YEAR(SalesDataTable[[#This Row],[Order Date]])</f>
        <v>2026</v>
      </c>
      <c r="R524" s="8" t="str">
        <f>"Q"&amp;ROUNDUP(MONTH(SalesDataTable[[#This Row],[Order Date]])/3,0)</f>
        <v>Q2</v>
      </c>
      <c r="S524" s="9">
        <f>MONTH(SalesDataTable[[#This Row],[Order Date]])</f>
        <v>4</v>
      </c>
      <c r="T524" s="8" t="str">
        <f>TEXT(SalesDataTable[[#This Row],[Order Date]],"mmm")</f>
        <v>Apr</v>
      </c>
    </row>
    <row r="525" spans="1:20" ht="15.75">
      <c r="A525" s="2" t="s">
        <v>576</v>
      </c>
      <c r="B525" s="3">
        <v>46119</v>
      </c>
      <c r="C525" s="4" t="s">
        <v>14</v>
      </c>
      <c r="D525" s="4" t="s">
        <v>126</v>
      </c>
      <c r="E525" s="4" t="s">
        <v>3</v>
      </c>
      <c r="F525" s="4" t="s">
        <v>20</v>
      </c>
      <c r="G525" s="4" t="s">
        <v>11</v>
      </c>
      <c r="H525" s="4" t="s">
        <v>53</v>
      </c>
      <c r="I525" s="9">
        <v>5</v>
      </c>
      <c r="J525" s="6">
        <v>151.88</v>
      </c>
      <c r="K525" s="7">
        <v>0</v>
      </c>
      <c r="L525" s="6">
        <v>80.56</v>
      </c>
      <c r="M525" s="6">
        <f>I525*J525*(1-K525)</f>
        <v>759.4</v>
      </c>
      <c r="N525" s="6">
        <f>I525*L525</f>
        <v>402.8</v>
      </c>
      <c r="O525" s="6">
        <f>M525-N525</f>
        <v>356.59999999999997</v>
      </c>
      <c r="P525" s="8">
        <f>IFERROR(O525/M525,0)</f>
        <v>0.46958124835396364</v>
      </c>
      <c r="Q525" s="5">
        <f>YEAR(SalesDataTable[[#This Row],[Order Date]])</f>
        <v>2026</v>
      </c>
      <c r="R525" s="8" t="str">
        <f>"Q"&amp;ROUNDUP(MONTH(SalesDataTable[[#This Row],[Order Date]])/3,0)</f>
        <v>Q2</v>
      </c>
      <c r="S525" s="9">
        <f>MONTH(SalesDataTable[[#This Row],[Order Date]])</f>
        <v>4</v>
      </c>
      <c r="T525" s="8" t="str">
        <f>TEXT(SalesDataTable[[#This Row],[Order Date]],"mmm")</f>
        <v>Apr</v>
      </c>
    </row>
    <row r="526" spans="1:20" ht="15.75">
      <c r="A526" s="2" t="s">
        <v>577</v>
      </c>
      <c r="B526" s="3">
        <v>46120</v>
      </c>
      <c r="C526" s="4" t="s">
        <v>8</v>
      </c>
      <c r="D526" s="4" t="s">
        <v>69</v>
      </c>
      <c r="E526" s="4" t="s">
        <v>3</v>
      </c>
      <c r="F526" s="4" t="s">
        <v>16</v>
      </c>
      <c r="G526" s="4" t="s">
        <v>17</v>
      </c>
      <c r="H526" s="4" t="s">
        <v>71</v>
      </c>
      <c r="I526" s="9">
        <v>2</v>
      </c>
      <c r="J526" s="6">
        <v>133.59</v>
      </c>
      <c r="K526" s="7">
        <v>0</v>
      </c>
      <c r="L526" s="6">
        <v>66.83</v>
      </c>
      <c r="M526" s="6">
        <f>I526*J526*(1-K526)</f>
        <v>267.18</v>
      </c>
      <c r="N526" s="6">
        <f>I526*L526</f>
        <v>133.66</v>
      </c>
      <c r="O526" s="6">
        <f>M526-N526</f>
        <v>133.52000000000001</v>
      </c>
      <c r="P526" s="8">
        <f>IFERROR(O526/M526,0)</f>
        <v>0.49973800434164234</v>
      </c>
      <c r="Q526" s="5">
        <f>YEAR(SalesDataTable[[#This Row],[Order Date]])</f>
        <v>2026</v>
      </c>
      <c r="R526" s="8" t="str">
        <f>"Q"&amp;ROUNDUP(MONTH(SalesDataTable[[#This Row],[Order Date]])/3,0)</f>
        <v>Q2</v>
      </c>
      <c r="S526" s="9">
        <f>MONTH(SalesDataTable[[#This Row],[Order Date]])</f>
        <v>4</v>
      </c>
      <c r="T526" s="8" t="str">
        <f>TEXT(SalesDataTable[[#This Row],[Order Date]],"mmm")</f>
        <v>Apr</v>
      </c>
    </row>
    <row r="527" spans="1:20" ht="15.75">
      <c r="A527" s="2" t="s">
        <v>578</v>
      </c>
      <c r="B527" s="3">
        <v>46120</v>
      </c>
      <c r="C527" s="4" t="s">
        <v>27</v>
      </c>
      <c r="D527" s="4" t="s">
        <v>48</v>
      </c>
      <c r="E527" s="4" t="s">
        <v>3</v>
      </c>
      <c r="F527" s="4" t="s">
        <v>16</v>
      </c>
      <c r="G527" s="4" t="s">
        <v>31</v>
      </c>
      <c r="H527" s="4" t="s">
        <v>90</v>
      </c>
      <c r="I527" s="9">
        <v>2</v>
      </c>
      <c r="J527" s="6">
        <v>124.39</v>
      </c>
      <c r="K527" s="7">
        <v>0</v>
      </c>
      <c r="L527" s="6">
        <v>61.27</v>
      </c>
      <c r="M527" s="6">
        <f>I527*J527*(1-K527)</f>
        <v>248.78</v>
      </c>
      <c r="N527" s="6">
        <f>I527*L527</f>
        <v>122.54</v>
      </c>
      <c r="O527" s="6">
        <f>M527-N527</f>
        <v>126.24</v>
      </c>
      <c r="P527" s="8">
        <f>IFERROR(O527/M527,0)</f>
        <v>0.50743628909076288</v>
      </c>
      <c r="Q527" s="5">
        <f>YEAR(SalesDataTable[[#This Row],[Order Date]])</f>
        <v>2026</v>
      </c>
      <c r="R527" s="8" t="str">
        <f>"Q"&amp;ROUNDUP(MONTH(SalesDataTable[[#This Row],[Order Date]])/3,0)</f>
        <v>Q2</v>
      </c>
      <c r="S527" s="9">
        <f>MONTH(SalesDataTable[[#This Row],[Order Date]])</f>
        <v>4</v>
      </c>
      <c r="T527" s="8" t="str">
        <f>TEXT(SalesDataTable[[#This Row],[Order Date]],"mmm")</f>
        <v>Apr</v>
      </c>
    </row>
    <row r="528" spans="1:20" ht="15.75">
      <c r="A528" s="2" t="s">
        <v>579</v>
      </c>
      <c r="B528" s="3">
        <v>46120</v>
      </c>
      <c r="C528" s="4" t="s">
        <v>1</v>
      </c>
      <c r="D528" s="4" t="s">
        <v>88</v>
      </c>
      <c r="E528" s="4" t="s">
        <v>3</v>
      </c>
      <c r="F528" s="4" t="s">
        <v>16</v>
      </c>
      <c r="G528" s="4" t="s">
        <v>5</v>
      </c>
      <c r="H528" s="4" t="s">
        <v>29</v>
      </c>
      <c r="I528" s="9">
        <v>5</v>
      </c>
      <c r="J528" s="6">
        <v>50.22</v>
      </c>
      <c r="K528" s="7">
        <v>0.1</v>
      </c>
      <c r="L528" s="6">
        <v>22.31</v>
      </c>
      <c r="M528" s="6">
        <f>I528*J528*(1-K528)</f>
        <v>225.99</v>
      </c>
      <c r="N528" s="6">
        <f>I528*L528</f>
        <v>111.55</v>
      </c>
      <c r="O528" s="6">
        <f>M528-N528</f>
        <v>114.44000000000001</v>
      </c>
      <c r="P528" s="8">
        <f>IFERROR(O528/M528,0)</f>
        <v>0.50639408823399268</v>
      </c>
      <c r="Q528" s="5">
        <f>YEAR(SalesDataTable[[#This Row],[Order Date]])</f>
        <v>2026</v>
      </c>
      <c r="R528" s="8" t="str">
        <f>"Q"&amp;ROUNDUP(MONTH(SalesDataTable[[#This Row],[Order Date]])/3,0)</f>
        <v>Q2</v>
      </c>
      <c r="S528" s="9">
        <f>MONTH(SalesDataTable[[#This Row],[Order Date]])</f>
        <v>4</v>
      </c>
      <c r="T528" s="8" t="str">
        <f>TEXT(SalesDataTable[[#This Row],[Order Date]],"mmm")</f>
        <v>Apr</v>
      </c>
    </row>
    <row r="529" spans="1:20" ht="15.75">
      <c r="A529" s="2" t="s">
        <v>580</v>
      </c>
      <c r="B529" s="3">
        <v>46120</v>
      </c>
      <c r="C529" s="4" t="s">
        <v>8</v>
      </c>
      <c r="D529" s="4" t="s">
        <v>86</v>
      </c>
      <c r="E529" s="4" t="s">
        <v>3</v>
      </c>
      <c r="F529" s="4" t="s">
        <v>4</v>
      </c>
      <c r="G529" s="4" t="s">
        <v>5</v>
      </c>
      <c r="H529" s="4" t="s">
        <v>35</v>
      </c>
      <c r="I529" s="9">
        <v>2</v>
      </c>
      <c r="J529" s="6">
        <v>41.08</v>
      </c>
      <c r="K529" s="7">
        <v>0</v>
      </c>
      <c r="L529" s="6">
        <v>16.79</v>
      </c>
      <c r="M529" s="6">
        <f>I529*J529*(1-K529)</f>
        <v>82.16</v>
      </c>
      <c r="N529" s="6">
        <f>I529*L529</f>
        <v>33.58</v>
      </c>
      <c r="O529" s="6">
        <f>M529-N529</f>
        <v>48.58</v>
      </c>
      <c r="P529" s="8">
        <f>IFERROR(O529/M529,0)</f>
        <v>0.59128529698149956</v>
      </c>
      <c r="Q529" s="5">
        <f>YEAR(SalesDataTable[[#This Row],[Order Date]])</f>
        <v>2026</v>
      </c>
      <c r="R529" s="8" t="str">
        <f>"Q"&amp;ROUNDUP(MONTH(SalesDataTable[[#This Row],[Order Date]])/3,0)</f>
        <v>Q2</v>
      </c>
      <c r="S529" s="9">
        <f>MONTH(SalesDataTable[[#This Row],[Order Date]])</f>
        <v>4</v>
      </c>
      <c r="T529" s="8" t="str">
        <f>TEXT(SalesDataTable[[#This Row],[Order Date]],"mmm")</f>
        <v>Apr</v>
      </c>
    </row>
    <row r="530" spans="1:20" ht="15.75">
      <c r="A530" s="2" t="s">
        <v>581</v>
      </c>
      <c r="B530" s="3">
        <v>46120</v>
      </c>
      <c r="C530" s="4" t="s">
        <v>27</v>
      </c>
      <c r="D530" s="4" t="s">
        <v>48</v>
      </c>
      <c r="E530" s="4" t="s">
        <v>25</v>
      </c>
      <c r="F530" s="4" t="s">
        <v>16</v>
      </c>
      <c r="G530" s="4" t="s">
        <v>17</v>
      </c>
      <c r="H530" s="4" t="s">
        <v>46</v>
      </c>
      <c r="I530" s="9">
        <v>5</v>
      </c>
      <c r="J530" s="6">
        <v>46.11</v>
      </c>
      <c r="K530" s="7">
        <v>0</v>
      </c>
      <c r="L530" s="6">
        <v>18.88</v>
      </c>
      <c r="M530" s="6">
        <f>I530*J530*(1-K530)</f>
        <v>230.55</v>
      </c>
      <c r="N530" s="6">
        <f>I530*L530</f>
        <v>94.399999999999991</v>
      </c>
      <c r="O530" s="6">
        <f>M530-N530</f>
        <v>136.15000000000003</v>
      </c>
      <c r="P530" s="8">
        <f>IFERROR(O530/M530,0)</f>
        <v>0.5905443504662764</v>
      </c>
      <c r="Q530" s="5">
        <f>YEAR(SalesDataTable[[#This Row],[Order Date]])</f>
        <v>2026</v>
      </c>
      <c r="R530" s="8" t="str">
        <f>"Q"&amp;ROUNDUP(MONTH(SalesDataTable[[#This Row],[Order Date]])/3,0)</f>
        <v>Q2</v>
      </c>
      <c r="S530" s="9">
        <f>MONTH(SalesDataTable[[#This Row],[Order Date]])</f>
        <v>4</v>
      </c>
      <c r="T530" s="8" t="str">
        <f>TEXT(SalesDataTable[[#This Row],[Order Date]],"mmm")</f>
        <v>Apr</v>
      </c>
    </row>
    <row r="531" spans="1:20" ht="15.75">
      <c r="A531" s="2" t="s">
        <v>582</v>
      </c>
      <c r="B531" s="3">
        <v>46120</v>
      </c>
      <c r="C531" s="4" t="s">
        <v>27</v>
      </c>
      <c r="D531" s="4" t="s">
        <v>48</v>
      </c>
      <c r="E531" s="4" t="s">
        <v>3</v>
      </c>
      <c r="F531" s="4" t="s">
        <v>4</v>
      </c>
      <c r="G531" s="4" t="s">
        <v>17</v>
      </c>
      <c r="H531" s="4" t="s">
        <v>46</v>
      </c>
      <c r="I531" s="9">
        <v>1</v>
      </c>
      <c r="J531" s="6">
        <v>45.54</v>
      </c>
      <c r="K531" s="7">
        <v>0</v>
      </c>
      <c r="L531" s="6">
        <v>18.36</v>
      </c>
      <c r="M531" s="6">
        <f>I531*J531*(1-K531)</f>
        <v>45.54</v>
      </c>
      <c r="N531" s="6">
        <f>I531*L531</f>
        <v>18.36</v>
      </c>
      <c r="O531" s="6">
        <f>M531-N531</f>
        <v>27.18</v>
      </c>
      <c r="P531" s="8">
        <f>IFERROR(O531/M531,0)</f>
        <v>0.59683794466403162</v>
      </c>
      <c r="Q531" s="5">
        <f>YEAR(SalesDataTable[[#This Row],[Order Date]])</f>
        <v>2026</v>
      </c>
      <c r="R531" s="8" t="str">
        <f>"Q"&amp;ROUNDUP(MONTH(SalesDataTable[[#This Row],[Order Date]])/3,0)</f>
        <v>Q2</v>
      </c>
      <c r="S531" s="9">
        <f>MONTH(SalesDataTable[[#This Row],[Order Date]])</f>
        <v>4</v>
      </c>
      <c r="T531" s="8" t="str">
        <f>TEXT(SalesDataTable[[#This Row],[Order Date]],"mmm")</f>
        <v>Apr</v>
      </c>
    </row>
    <row r="532" spans="1:20" ht="15.75">
      <c r="A532" s="2" t="s">
        <v>583</v>
      </c>
      <c r="B532" s="3">
        <v>46120</v>
      </c>
      <c r="C532" s="4" t="s">
        <v>8</v>
      </c>
      <c r="D532" s="4" t="s">
        <v>86</v>
      </c>
      <c r="E532" s="4" t="s">
        <v>25</v>
      </c>
      <c r="F532" s="4" t="s">
        <v>16</v>
      </c>
      <c r="G532" s="4" t="s">
        <v>49</v>
      </c>
      <c r="H532" s="4" t="s">
        <v>67</v>
      </c>
      <c r="I532" s="9">
        <v>2</v>
      </c>
      <c r="J532" s="6">
        <v>37.1</v>
      </c>
      <c r="K532" s="7">
        <v>0.1</v>
      </c>
      <c r="L532" s="6">
        <v>14.17</v>
      </c>
      <c r="M532" s="6">
        <f>I532*J532*(1-K532)</f>
        <v>66.78</v>
      </c>
      <c r="N532" s="6">
        <f>I532*L532</f>
        <v>28.34</v>
      </c>
      <c r="O532" s="6">
        <f>M532-N532</f>
        <v>38.44</v>
      </c>
      <c r="P532" s="8">
        <f>IFERROR(O532/M532,0)</f>
        <v>0.57562144354597178</v>
      </c>
      <c r="Q532" s="5">
        <f>YEAR(SalesDataTable[[#This Row],[Order Date]])</f>
        <v>2026</v>
      </c>
      <c r="R532" s="8" t="str">
        <f>"Q"&amp;ROUNDUP(MONTH(SalesDataTable[[#This Row],[Order Date]])/3,0)</f>
        <v>Q2</v>
      </c>
      <c r="S532" s="9">
        <f>MONTH(SalesDataTable[[#This Row],[Order Date]])</f>
        <v>4</v>
      </c>
      <c r="T532" s="8" t="str">
        <f>TEXT(SalesDataTable[[#This Row],[Order Date]],"mmm")</f>
        <v>Apr</v>
      </c>
    </row>
    <row r="533" spans="1:20" ht="15.75">
      <c r="A533" s="2" t="s">
        <v>584</v>
      </c>
      <c r="B533" s="3">
        <v>46120</v>
      </c>
      <c r="C533" s="4" t="s">
        <v>27</v>
      </c>
      <c r="D533" s="4" t="s">
        <v>48</v>
      </c>
      <c r="E533" s="4" t="s">
        <v>10</v>
      </c>
      <c r="F533" s="4" t="s">
        <v>20</v>
      </c>
      <c r="G533" s="4" t="s">
        <v>11</v>
      </c>
      <c r="H533" s="4" t="s">
        <v>53</v>
      </c>
      <c r="I533" s="9">
        <v>5</v>
      </c>
      <c r="J533" s="6">
        <v>156.57</v>
      </c>
      <c r="K533" s="7">
        <v>0.15</v>
      </c>
      <c r="L533" s="6">
        <v>80.849999999999994</v>
      </c>
      <c r="M533" s="6">
        <f>I533*J533*(1-K533)</f>
        <v>665.4224999999999</v>
      </c>
      <c r="N533" s="6">
        <f>I533*L533</f>
        <v>404.25</v>
      </c>
      <c r="O533" s="6">
        <f>M533-N533</f>
        <v>261.1724999999999</v>
      </c>
      <c r="P533" s="8">
        <f>IFERROR(O533/M533,0)</f>
        <v>0.39249123677062309</v>
      </c>
      <c r="Q533" s="5">
        <f>YEAR(SalesDataTable[[#This Row],[Order Date]])</f>
        <v>2026</v>
      </c>
      <c r="R533" s="8" t="str">
        <f>"Q"&amp;ROUNDUP(MONTH(SalesDataTable[[#This Row],[Order Date]])/3,0)</f>
        <v>Q2</v>
      </c>
      <c r="S533" s="9">
        <f>MONTH(SalesDataTable[[#This Row],[Order Date]])</f>
        <v>4</v>
      </c>
      <c r="T533" s="8" t="str">
        <f>TEXT(SalesDataTable[[#This Row],[Order Date]],"mmm")</f>
        <v>Apr</v>
      </c>
    </row>
    <row r="534" spans="1:20" ht="15.75">
      <c r="A534" s="2" t="s">
        <v>585</v>
      </c>
      <c r="B534" s="3">
        <v>46120</v>
      </c>
      <c r="C534" s="4" t="s">
        <v>1</v>
      </c>
      <c r="D534" s="4" t="s">
        <v>88</v>
      </c>
      <c r="E534" s="4" t="s">
        <v>3</v>
      </c>
      <c r="F534" s="4" t="s">
        <v>4</v>
      </c>
      <c r="G534" s="4" t="s">
        <v>49</v>
      </c>
      <c r="H534" s="4" t="s">
        <v>74</v>
      </c>
      <c r="I534" s="9">
        <v>2</v>
      </c>
      <c r="J534" s="6">
        <v>51.4</v>
      </c>
      <c r="K534" s="7">
        <v>0</v>
      </c>
      <c r="L534" s="6">
        <v>21.99</v>
      </c>
      <c r="M534" s="6">
        <f>I534*J534*(1-K534)</f>
        <v>102.8</v>
      </c>
      <c r="N534" s="6">
        <f>I534*L534</f>
        <v>43.98</v>
      </c>
      <c r="O534" s="6">
        <f>M534-N534</f>
        <v>58.82</v>
      </c>
      <c r="P534" s="8">
        <f>IFERROR(O534/M534,0)</f>
        <v>0.57217898832684821</v>
      </c>
      <c r="Q534" s="5">
        <f>YEAR(SalesDataTable[[#This Row],[Order Date]])</f>
        <v>2026</v>
      </c>
      <c r="R534" s="8" t="str">
        <f>"Q"&amp;ROUNDUP(MONTH(SalesDataTable[[#This Row],[Order Date]])/3,0)</f>
        <v>Q2</v>
      </c>
      <c r="S534" s="9">
        <f>MONTH(SalesDataTable[[#This Row],[Order Date]])</f>
        <v>4</v>
      </c>
      <c r="T534" s="8" t="str">
        <f>TEXT(SalesDataTable[[#This Row],[Order Date]],"mmm")</f>
        <v>Apr</v>
      </c>
    </row>
    <row r="535" spans="1:20" ht="15.75">
      <c r="A535" s="2" t="s">
        <v>586</v>
      </c>
      <c r="B535" s="3">
        <v>46121</v>
      </c>
      <c r="C535" s="4" t="s">
        <v>1</v>
      </c>
      <c r="D535" s="4" t="s">
        <v>2</v>
      </c>
      <c r="E535" s="4" t="s">
        <v>3</v>
      </c>
      <c r="F535" s="4" t="s">
        <v>16</v>
      </c>
      <c r="G535" s="4" t="s">
        <v>17</v>
      </c>
      <c r="H535" s="4" t="s">
        <v>46</v>
      </c>
      <c r="I535" s="9">
        <v>2</v>
      </c>
      <c r="J535" s="6">
        <v>46.42</v>
      </c>
      <c r="K535" s="7">
        <v>0.1</v>
      </c>
      <c r="L535" s="6">
        <v>18.73</v>
      </c>
      <c r="M535" s="6">
        <f>I535*J535*(1-K535)</f>
        <v>83.556000000000012</v>
      </c>
      <c r="N535" s="6">
        <f>I535*L535</f>
        <v>37.46</v>
      </c>
      <c r="O535" s="6">
        <f>M535-N535</f>
        <v>46.096000000000011</v>
      </c>
      <c r="P535" s="8">
        <f>IFERROR(O535/M535,0)</f>
        <v>0.55167791660682663</v>
      </c>
      <c r="Q535" s="5">
        <f>YEAR(SalesDataTable[[#This Row],[Order Date]])</f>
        <v>2026</v>
      </c>
      <c r="R535" s="8" t="str">
        <f>"Q"&amp;ROUNDUP(MONTH(SalesDataTable[[#This Row],[Order Date]])/3,0)</f>
        <v>Q2</v>
      </c>
      <c r="S535" s="9">
        <f>MONTH(SalesDataTable[[#This Row],[Order Date]])</f>
        <v>4</v>
      </c>
      <c r="T535" s="8" t="str">
        <f>TEXT(SalesDataTable[[#This Row],[Order Date]],"mmm")</f>
        <v>Apr</v>
      </c>
    </row>
    <row r="536" spans="1:20" ht="15.75">
      <c r="A536" s="2" t="s">
        <v>587</v>
      </c>
      <c r="B536" s="3">
        <v>46121</v>
      </c>
      <c r="C536" s="4" t="s">
        <v>27</v>
      </c>
      <c r="D536" s="4" t="s">
        <v>28</v>
      </c>
      <c r="E536" s="4" t="s">
        <v>39</v>
      </c>
      <c r="F536" s="4" t="s">
        <v>4</v>
      </c>
      <c r="G536" s="4" t="s">
        <v>31</v>
      </c>
      <c r="H536" s="4" t="s">
        <v>90</v>
      </c>
      <c r="I536" s="9">
        <v>2</v>
      </c>
      <c r="J536" s="6">
        <v>120.75</v>
      </c>
      <c r="K536" s="7">
        <v>0.05</v>
      </c>
      <c r="L536" s="6">
        <v>60.31</v>
      </c>
      <c r="M536" s="6">
        <f>I536*J536*(1-K536)</f>
        <v>229.42499999999998</v>
      </c>
      <c r="N536" s="6">
        <f>I536*L536</f>
        <v>120.62</v>
      </c>
      <c r="O536" s="6">
        <f>M536-N536</f>
        <v>108.80499999999998</v>
      </c>
      <c r="P536" s="8">
        <f>IFERROR(O536/M536,0)</f>
        <v>0.47425084450256066</v>
      </c>
      <c r="Q536" s="5">
        <f>YEAR(SalesDataTable[[#This Row],[Order Date]])</f>
        <v>2026</v>
      </c>
      <c r="R536" s="8" t="str">
        <f>"Q"&amp;ROUNDUP(MONTH(SalesDataTable[[#This Row],[Order Date]])/3,0)</f>
        <v>Q2</v>
      </c>
      <c r="S536" s="9">
        <f>MONTH(SalesDataTable[[#This Row],[Order Date]])</f>
        <v>4</v>
      </c>
      <c r="T536" s="8" t="str">
        <f>TEXT(SalesDataTable[[#This Row],[Order Date]],"mmm")</f>
        <v>Apr</v>
      </c>
    </row>
    <row r="537" spans="1:20" ht="15.75">
      <c r="A537" s="2" t="s">
        <v>588</v>
      </c>
      <c r="B537" s="3">
        <v>46121</v>
      </c>
      <c r="C537" s="4" t="s">
        <v>8</v>
      </c>
      <c r="D537" s="4" t="s">
        <v>66</v>
      </c>
      <c r="E537" s="4" t="s">
        <v>10</v>
      </c>
      <c r="F537" s="4" t="s">
        <v>20</v>
      </c>
      <c r="G537" s="4" t="s">
        <v>11</v>
      </c>
      <c r="H537" s="4" t="s">
        <v>53</v>
      </c>
      <c r="I537" s="9">
        <v>6</v>
      </c>
      <c r="J537" s="6">
        <v>157.38999999999999</v>
      </c>
      <c r="K537" s="7">
        <v>0.05</v>
      </c>
      <c r="L537" s="6">
        <v>79.239999999999995</v>
      </c>
      <c r="M537" s="6">
        <f>I537*J537*(1-K537)</f>
        <v>897.12299999999993</v>
      </c>
      <c r="N537" s="6">
        <f>I537*L537</f>
        <v>475.43999999999994</v>
      </c>
      <c r="O537" s="6">
        <f>M537-N537</f>
        <v>421.68299999999999</v>
      </c>
      <c r="P537" s="8">
        <f>IFERROR(O537/M537,0)</f>
        <v>0.47003922539049831</v>
      </c>
      <c r="Q537" s="5">
        <f>YEAR(SalesDataTable[[#This Row],[Order Date]])</f>
        <v>2026</v>
      </c>
      <c r="R537" s="8" t="str">
        <f>"Q"&amp;ROUNDUP(MONTH(SalesDataTable[[#This Row],[Order Date]])/3,0)</f>
        <v>Q2</v>
      </c>
      <c r="S537" s="9">
        <f>MONTH(SalesDataTable[[#This Row],[Order Date]])</f>
        <v>4</v>
      </c>
      <c r="T537" s="8" t="str">
        <f>TEXT(SalesDataTable[[#This Row],[Order Date]],"mmm")</f>
        <v>Apr</v>
      </c>
    </row>
    <row r="538" spans="1:20" ht="15.75">
      <c r="A538" s="2" t="s">
        <v>589</v>
      </c>
      <c r="B538" s="3">
        <v>46121</v>
      </c>
      <c r="C538" s="4" t="s">
        <v>27</v>
      </c>
      <c r="D538" s="4" t="s">
        <v>45</v>
      </c>
      <c r="E538" s="4" t="s">
        <v>25</v>
      </c>
      <c r="F538" s="4" t="s">
        <v>4</v>
      </c>
      <c r="G538" s="4" t="s">
        <v>31</v>
      </c>
      <c r="H538" s="4" t="s">
        <v>90</v>
      </c>
      <c r="I538" s="9">
        <v>2</v>
      </c>
      <c r="J538" s="6">
        <v>122.36</v>
      </c>
      <c r="K538" s="7">
        <v>0.05</v>
      </c>
      <c r="L538" s="6">
        <v>59.06</v>
      </c>
      <c r="M538" s="6">
        <f>I538*J538*(1-K538)</f>
        <v>232.48399999999998</v>
      </c>
      <c r="N538" s="6">
        <f>I538*L538</f>
        <v>118.12</v>
      </c>
      <c r="O538" s="6">
        <f>M538-N538</f>
        <v>114.36399999999998</v>
      </c>
      <c r="P538" s="8">
        <f>IFERROR(O538/M538,0)</f>
        <v>0.49192202474148755</v>
      </c>
      <c r="Q538" s="5">
        <f>YEAR(SalesDataTable[[#This Row],[Order Date]])</f>
        <v>2026</v>
      </c>
      <c r="R538" s="8" t="str">
        <f>"Q"&amp;ROUNDUP(MONTH(SalesDataTable[[#This Row],[Order Date]])/3,0)</f>
        <v>Q2</v>
      </c>
      <c r="S538" s="9">
        <f>MONTH(SalesDataTable[[#This Row],[Order Date]])</f>
        <v>4</v>
      </c>
      <c r="T538" s="8" t="str">
        <f>TEXT(SalesDataTable[[#This Row],[Order Date]],"mmm")</f>
        <v>Apr</v>
      </c>
    </row>
    <row r="539" spans="1:20" ht="15.75">
      <c r="A539" s="2" t="s">
        <v>590</v>
      </c>
      <c r="B539" s="3">
        <v>46121</v>
      </c>
      <c r="C539" s="4" t="s">
        <v>1</v>
      </c>
      <c r="D539" s="4" t="s">
        <v>2</v>
      </c>
      <c r="E539" s="4" t="s">
        <v>25</v>
      </c>
      <c r="F539" s="4" t="s">
        <v>4</v>
      </c>
      <c r="G539" s="4" t="s">
        <v>49</v>
      </c>
      <c r="H539" s="4" t="s">
        <v>50</v>
      </c>
      <c r="I539" s="9">
        <v>2</v>
      </c>
      <c r="J539" s="6">
        <v>39.68</v>
      </c>
      <c r="K539" s="7">
        <v>0.05</v>
      </c>
      <c r="L539" s="6">
        <v>14.98</v>
      </c>
      <c r="M539" s="6">
        <f>I539*J539*(1-K539)</f>
        <v>75.391999999999996</v>
      </c>
      <c r="N539" s="6">
        <f>I539*L539</f>
        <v>29.96</v>
      </c>
      <c r="O539" s="6">
        <f>M539-N539</f>
        <v>45.431999999999995</v>
      </c>
      <c r="P539" s="8">
        <f>IFERROR(O539/M539,0)</f>
        <v>0.60261035653650252</v>
      </c>
      <c r="Q539" s="5">
        <f>YEAR(SalesDataTable[[#This Row],[Order Date]])</f>
        <v>2026</v>
      </c>
      <c r="R539" s="8" t="str">
        <f>"Q"&amp;ROUNDUP(MONTH(SalesDataTable[[#This Row],[Order Date]])/3,0)</f>
        <v>Q2</v>
      </c>
      <c r="S539" s="9">
        <f>MONTH(SalesDataTable[[#This Row],[Order Date]])</f>
        <v>4</v>
      </c>
      <c r="T539" s="8" t="str">
        <f>TEXT(SalesDataTable[[#This Row],[Order Date]],"mmm")</f>
        <v>Apr</v>
      </c>
    </row>
    <row r="540" spans="1:20" ht="15.75">
      <c r="A540" s="2" t="s">
        <v>591</v>
      </c>
      <c r="B540" s="3">
        <v>46121</v>
      </c>
      <c r="C540" s="4" t="s">
        <v>14</v>
      </c>
      <c r="D540" s="4" t="s">
        <v>34</v>
      </c>
      <c r="E540" s="4" t="s">
        <v>25</v>
      </c>
      <c r="F540" s="4" t="s">
        <v>20</v>
      </c>
      <c r="G540" s="4" t="s">
        <v>31</v>
      </c>
      <c r="H540" s="4" t="s">
        <v>90</v>
      </c>
      <c r="I540" s="9">
        <v>3</v>
      </c>
      <c r="J540" s="6">
        <v>121.56</v>
      </c>
      <c r="K540" s="7">
        <v>0.15</v>
      </c>
      <c r="L540" s="6">
        <v>61.31</v>
      </c>
      <c r="M540" s="6">
        <f>I540*J540*(1-K540)</f>
        <v>309.97800000000001</v>
      </c>
      <c r="N540" s="6">
        <f>I540*L540</f>
        <v>183.93</v>
      </c>
      <c r="O540" s="6">
        <f>M540-N540</f>
        <v>126.048</v>
      </c>
      <c r="P540" s="8">
        <f>IFERROR(O540/M540,0)</f>
        <v>0.40663530960261696</v>
      </c>
      <c r="Q540" s="5">
        <f>YEAR(SalesDataTable[[#This Row],[Order Date]])</f>
        <v>2026</v>
      </c>
      <c r="R540" s="8" t="str">
        <f>"Q"&amp;ROUNDUP(MONTH(SalesDataTable[[#This Row],[Order Date]])/3,0)</f>
        <v>Q2</v>
      </c>
      <c r="S540" s="9">
        <f>MONTH(SalesDataTable[[#This Row],[Order Date]])</f>
        <v>4</v>
      </c>
      <c r="T540" s="8" t="str">
        <f>TEXT(SalesDataTable[[#This Row],[Order Date]],"mmm")</f>
        <v>Apr</v>
      </c>
    </row>
    <row r="541" spans="1:20" ht="15.75">
      <c r="A541" s="2" t="s">
        <v>592</v>
      </c>
      <c r="B541" s="3">
        <v>46121</v>
      </c>
      <c r="C541" s="4" t="s">
        <v>1</v>
      </c>
      <c r="D541" s="4" t="s">
        <v>2</v>
      </c>
      <c r="E541" s="4" t="s">
        <v>39</v>
      </c>
      <c r="F541" s="4" t="s">
        <v>16</v>
      </c>
      <c r="G541" s="4" t="s">
        <v>5</v>
      </c>
      <c r="H541" s="4" t="s">
        <v>6</v>
      </c>
      <c r="I541" s="9">
        <v>1</v>
      </c>
      <c r="J541" s="6">
        <v>80.19</v>
      </c>
      <c r="K541" s="7">
        <v>0.1</v>
      </c>
      <c r="L541" s="6">
        <v>42.15</v>
      </c>
      <c r="M541" s="6">
        <f>I541*J541*(1-K541)</f>
        <v>72.171000000000006</v>
      </c>
      <c r="N541" s="6">
        <f>I541*L541</f>
        <v>42.15</v>
      </c>
      <c r="O541" s="6">
        <f>M541-N541</f>
        <v>30.021000000000008</v>
      </c>
      <c r="P541" s="8">
        <f>IFERROR(O541/M541,0)</f>
        <v>0.4159704036247247</v>
      </c>
      <c r="Q541" s="5">
        <f>YEAR(SalesDataTable[[#This Row],[Order Date]])</f>
        <v>2026</v>
      </c>
      <c r="R541" s="8" t="str">
        <f>"Q"&amp;ROUNDUP(MONTH(SalesDataTable[[#This Row],[Order Date]])/3,0)</f>
        <v>Q2</v>
      </c>
      <c r="S541" s="9">
        <f>MONTH(SalesDataTable[[#This Row],[Order Date]])</f>
        <v>4</v>
      </c>
      <c r="T541" s="8" t="str">
        <f>TEXT(SalesDataTable[[#This Row],[Order Date]],"mmm")</f>
        <v>Apr</v>
      </c>
    </row>
    <row r="542" spans="1:20" ht="15.75">
      <c r="A542" s="2" t="s">
        <v>593</v>
      </c>
      <c r="B542" s="3">
        <v>46121</v>
      </c>
      <c r="C542" s="4" t="s">
        <v>27</v>
      </c>
      <c r="D542" s="4" t="s">
        <v>45</v>
      </c>
      <c r="E542" s="4" t="s">
        <v>39</v>
      </c>
      <c r="F542" s="4" t="s">
        <v>20</v>
      </c>
      <c r="G542" s="4" t="s">
        <v>5</v>
      </c>
      <c r="H542" s="4" t="s">
        <v>6</v>
      </c>
      <c r="I542" s="9">
        <v>2</v>
      </c>
      <c r="J542" s="6">
        <v>81.14</v>
      </c>
      <c r="K542" s="7">
        <v>0</v>
      </c>
      <c r="L542" s="6">
        <v>43.43</v>
      </c>
      <c r="M542" s="6">
        <f>I542*J542*(1-K542)</f>
        <v>162.28</v>
      </c>
      <c r="N542" s="6">
        <f>I542*L542</f>
        <v>86.86</v>
      </c>
      <c r="O542" s="6">
        <f>M542-N542</f>
        <v>75.42</v>
      </c>
      <c r="P542" s="8">
        <f>IFERROR(O542/M542,0)</f>
        <v>0.46475228000985952</v>
      </c>
      <c r="Q542" s="5">
        <f>YEAR(SalesDataTable[[#This Row],[Order Date]])</f>
        <v>2026</v>
      </c>
      <c r="R542" s="8" t="str">
        <f>"Q"&amp;ROUNDUP(MONTH(SalesDataTable[[#This Row],[Order Date]])/3,0)</f>
        <v>Q2</v>
      </c>
      <c r="S542" s="9">
        <f>MONTH(SalesDataTable[[#This Row],[Order Date]])</f>
        <v>4</v>
      </c>
      <c r="T542" s="8" t="str">
        <f>TEXT(SalesDataTable[[#This Row],[Order Date]],"mmm")</f>
        <v>Apr</v>
      </c>
    </row>
    <row r="543" spans="1:20" ht="15.75">
      <c r="A543" s="2" t="s">
        <v>594</v>
      </c>
      <c r="B543" s="3">
        <v>46122</v>
      </c>
      <c r="C543" s="4" t="s">
        <v>27</v>
      </c>
      <c r="D543" s="4" t="s">
        <v>48</v>
      </c>
      <c r="E543" s="4" t="s">
        <v>25</v>
      </c>
      <c r="F543" s="4" t="s">
        <v>16</v>
      </c>
      <c r="G543" s="4" t="s">
        <v>31</v>
      </c>
      <c r="H543" s="4" t="s">
        <v>41</v>
      </c>
      <c r="I543" s="9">
        <v>2</v>
      </c>
      <c r="J543" s="6">
        <v>191.11</v>
      </c>
      <c r="K543" s="7">
        <v>0</v>
      </c>
      <c r="L543" s="6">
        <v>103.58</v>
      </c>
      <c r="M543" s="6">
        <f>I543*J543*(1-K543)</f>
        <v>382.22</v>
      </c>
      <c r="N543" s="6">
        <f>I543*L543</f>
        <v>207.16</v>
      </c>
      <c r="O543" s="6">
        <f>M543-N543</f>
        <v>175.06000000000003</v>
      </c>
      <c r="P543" s="8">
        <f>IFERROR(O543/M543,0)</f>
        <v>0.45800847679346979</v>
      </c>
      <c r="Q543" s="5">
        <f>YEAR(SalesDataTable[[#This Row],[Order Date]])</f>
        <v>2026</v>
      </c>
      <c r="R543" s="8" t="str">
        <f>"Q"&amp;ROUNDUP(MONTH(SalesDataTable[[#This Row],[Order Date]])/3,0)</f>
        <v>Q2</v>
      </c>
      <c r="S543" s="9">
        <f>MONTH(SalesDataTable[[#This Row],[Order Date]])</f>
        <v>4</v>
      </c>
      <c r="T543" s="8" t="str">
        <f>TEXT(SalesDataTable[[#This Row],[Order Date]],"mmm")</f>
        <v>Apr</v>
      </c>
    </row>
    <row r="544" spans="1:20" ht="15.75">
      <c r="A544" s="2" t="s">
        <v>595</v>
      </c>
      <c r="B544" s="3">
        <v>46122</v>
      </c>
      <c r="C544" s="4" t="s">
        <v>27</v>
      </c>
      <c r="D544" s="4" t="s">
        <v>45</v>
      </c>
      <c r="E544" s="4" t="s">
        <v>25</v>
      </c>
      <c r="F544" s="4" t="s">
        <v>16</v>
      </c>
      <c r="G544" s="4" t="s">
        <v>5</v>
      </c>
      <c r="H544" s="4" t="s">
        <v>35</v>
      </c>
      <c r="I544" s="9">
        <v>2</v>
      </c>
      <c r="J544" s="6">
        <v>40.58</v>
      </c>
      <c r="K544" s="7">
        <v>0.05</v>
      </c>
      <c r="L544" s="6">
        <v>17.149999999999999</v>
      </c>
      <c r="M544" s="6">
        <f>I544*J544*(1-K544)</f>
        <v>77.10199999999999</v>
      </c>
      <c r="N544" s="6">
        <f>I544*L544</f>
        <v>34.299999999999997</v>
      </c>
      <c r="O544" s="6">
        <f>M544-N544</f>
        <v>42.801999999999992</v>
      </c>
      <c r="P544" s="8">
        <f>IFERROR(O544/M544,0)</f>
        <v>0.55513475655625011</v>
      </c>
      <c r="Q544" s="5">
        <f>YEAR(SalesDataTable[[#This Row],[Order Date]])</f>
        <v>2026</v>
      </c>
      <c r="R544" s="8" t="str">
        <f>"Q"&amp;ROUNDUP(MONTH(SalesDataTable[[#This Row],[Order Date]])/3,0)</f>
        <v>Q2</v>
      </c>
      <c r="S544" s="9">
        <f>MONTH(SalesDataTable[[#This Row],[Order Date]])</f>
        <v>4</v>
      </c>
      <c r="T544" s="8" t="str">
        <f>TEXT(SalesDataTable[[#This Row],[Order Date]],"mmm")</f>
        <v>Apr</v>
      </c>
    </row>
    <row r="545" spans="1:20" ht="15.75">
      <c r="A545" s="2" t="s">
        <v>596</v>
      </c>
      <c r="B545" s="3">
        <v>46122</v>
      </c>
      <c r="C545" s="4" t="s">
        <v>1</v>
      </c>
      <c r="D545" s="4" t="s">
        <v>88</v>
      </c>
      <c r="E545" s="4" t="s">
        <v>39</v>
      </c>
      <c r="F545" s="4" t="s">
        <v>4</v>
      </c>
      <c r="G545" s="4" t="s">
        <v>31</v>
      </c>
      <c r="H545" s="4" t="s">
        <v>64</v>
      </c>
      <c r="I545" s="9">
        <v>1</v>
      </c>
      <c r="J545" s="6">
        <v>83.44</v>
      </c>
      <c r="K545" s="7">
        <v>0</v>
      </c>
      <c r="L545" s="6">
        <v>40.299999999999997</v>
      </c>
      <c r="M545" s="6">
        <f>I545*J545*(1-K545)</f>
        <v>83.44</v>
      </c>
      <c r="N545" s="6">
        <f>I545*L545</f>
        <v>40.299999999999997</v>
      </c>
      <c r="O545" s="6">
        <f>M545-N545</f>
        <v>43.14</v>
      </c>
      <c r="P545" s="8">
        <f>IFERROR(O545/M545,0)</f>
        <v>0.51701821668264625</v>
      </c>
      <c r="Q545" s="5">
        <f>YEAR(SalesDataTable[[#This Row],[Order Date]])</f>
        <v>2026</v>
      </c>
      <c r="R545" s="8" t="str">
        <f>"Q"&amp;ROUNDUP(MONTH(SalesDataTable[[#This Row],[Order Date]])/3,0)</f>
        <v>Q2</v>
      </c>
      <c r="S545" s="9">
        <f>MONTH(SalesDataTable[[#This Row],[Order Date]])</f>
        <v>4</v>
      </c>
      <c r="T545" s="8" t="str">
        <f>TEXT(SalesDataTable[[#This Row],[Order Date]],"mmm")</f>
        <v>Apr</v>
      </c>
    </row>
    <row r="546" spans="1:20" ht="15.75">
      <c r="A546" s="2" t="s">
        <v>597</v>
      </c>
      <c r="B546" s="3">
        <v>46122</v>
      </c>
      <c r="C546" s="4" t="s">
        <v>27</v>
      </c>
      <c r="D546" s="4" t="s">
        <v>45</v>
      </c>
      <c r="E546" s="4" t="s">
        <v>39</v>
      </c>
      <c r="F546" s="4" t="s">
        <v>16</v>
      </c>
      <c r="G546" s="4" t="s">
        <v>49</v>
      </c>
      <c r="H546" s="4" t="s">
        <v>74</v>
      </c>
      <c r="I546" s="9">
        <v>1</v>
      </c>
      <c r="J546" s="6">
        <v>49.61</v>
      </c>
      <c r="K546" s="7">
        <v>0</v>
      </c>
      <c r="L546" s="6">
        <v>21.92</v>
      </c>
      <c r="M546" s="6">
        <f>I546*J546*(1-K546)</f>
        <v>49.61</v>
      </c>
      <c r="N546" s="6">
        <f>I546*L546</f>
        <v>21.92</v>
      </c>
      <c r="O546" s="6">
        <f>M546-N546</f>
        <v>27.689999999999998</v>
      </c>
      <c r="P546" s="8">
        <f>IFERROR(O546/M546,0)</f>
        <v>0.55815359806490628</v>
      </c>
      <c r="Q546" s="5">
        <f>YEAR(SalesDataTable[[#This Row],[Order Date]])</f>
        <v>2026</v>
      </c>
      <c r="R546" s="8" t="str">
        <f>"Q"&amp;ROUNDUP(MONTH(SalesDataTable[[#This Row],[Order Date]])/3,0)</f>
        <v>Q2</v>
      </c>
      <c r="S546" s="9">
        <f>MONTH(SalesDataTable[[#This Row],[Order Date]])</f>
        <v>4</v>
      </c>
      <c r="T546" s="8" t="str">
        <f>TEXT(SalesDataTable[[#This Row],[Order Date]],"mmm")</f>
        <v>Apr</v>
      </c>
    </row>
    <row r="547" spans="1:20" ht="15.75">
      <c r="A547" s="2" t="s">
        <v>598</v>
      </c>
      <c r="B547" s="3">
        <v>46122</v>
      </c>
      <c r="C547" s="4" t="s">
        <v>27</v>
      </c>
      <c r="D547" s="4" t="s">
        <v>48</v>
      </c>
      <c r="E547" s="4" t="s">
        <v>3</v>
      </c>
      <c r="F547" s="4" t="s">
        <v>4</v>
      </c>
      <c r="G547" s="4" t="s">
        <v>49</v>
      </c>
      <c r="H547" s="4" t="s">
        <v>55</v>
      </c>
      <c r="I547" s="9">
        <v>2</v>
      </c>
      <c r="J547" s="6">
        <v>123.31</v>
      </c>
      <c r="K547" s="7">
        <v>0</v>
      </c>
      <c r="L547" s="6">
        <v>69.239999999999995</v>
      </c>
      <c r="M547" s="6">
        <f>I547*J547*(1-K547)</f>
        <v>246.62</v>
      </c>
      <c r="N547" s="6">
        <f>I547*L547</f>
        <v>138.47999999999999</v>
      </c>
      <c r="O547" s="6">
        <f>M547-N547</f>
        <v>108.14000000000001</v>
      </c>
      <c r="P547" s="8">
        <f>IFERROR(O547/M547,0)</f>
        <v>0.43848836266320662</v>
      </c>
      <c r="Q547" s="5">
        <f>YEAR(SalesDataTable[[#This Row],[Order Date]])</f>
        <v>2026</v>
      </c>
      <c r="R547" s="8" t="str">
        <f>"Q"&amp;ROUNDUP(MONTH(SalesDataTable[[#This Row],[Order Date]])/3,0)</f>
        <v>Q2</v>
      </c>
      <c r="S547" s="9">
        <f>MONTH(SalesDataTable[[#This Row],[Order Date]])</f>
        <v>4</v>
      </c>
      <c r="T547" s="8" t="str">
        <f>TEXT(SalesDataTable[[#This Row],[Order Date]],"mmm")</f>
        <v>Apr</v>
      </c>
    </row>
    <row r="548" spans="1:20" ht="15.75">
      <c r="A548" s="2" t="s">
        <v>599</v>
      </c>
      <c r="B548" s="3">
        <v>46122</v>
      </c>
      <c r="C548" s="4" t="s">
        <v>1</v>
      </c>
      <c r="D548" s="4" t="s">
        <v>88</v>
      </c>
      <c r="E548" s="4" t="s">
        <v>25</v>
      </c>
      <c r="F548" s="4" t="s">
        <v>16</v>
      </c>
      <c r="G548" s="4" t="s">
        <v>11</v>
      </c>
      <c r="H548" s="4" t="s">
        <v>12</v>
      </c>
      <c r="I548" s="9">
        <v>1</v>
      </c>
      <c r="J548" s="6">
        <v>93.35</v>
      </c>
      <c r="K548" s="7">
        <v>0.1</v>
      </c>
      <c r="L548" s="6">
        <v>45.54</v>
      </c>
      <c r="M548" s="6">
        <f>I548*J548*(1-K548)</f>
        <v>84.015000000000001</v>
      </c>
      <c r="N548" s="6">
        <f>I548*L548</f>
        <v>45.54</v>
      </c>
      <c r="O548" s="6">
        <f>M548-N548</f>
        <v>38.475000000000001</v>
      </c>
      <c r="P548" s="8">
        <f>IFERROR(O548/M548,0)</f>
        <v>0.45795393679700053</v>
      </c>
      <c r="Q548" s="5">
        <f>YEAR(SalesDataTable[[#This Row],[Order Date]])</f>
        <v>2026</v>
      </c>
      <c r="R548" s="8" t="str">
        <f>"Q"&amp;ROUNDUP(MONTH(SalesDataTable[[#This Row],[Order Date]])/3,0)</f>
        <v>Q2</v>
      </c>
      <c r="S548" s="9">
        <f>MONTH(SalesDataTable[[#This Row],[Order Date]])</f>
        <v>4</v>
      </c>
      <c r="T548" s="8" t="str">
        <f>TEXT(SalesDataTable[[#This Row],[Order Date]],"mmm")</f>
        <v>Apr</v>
      </c>
    </row>
    <row r="549" spans="1:20" ht="15.75">
      <c r="A549" s="2" t="s">
        <v>600</v>
      </c>
      <c r="B549" s="3">
        <v>46122</v>
      </c>
      <c r="C549" s="4" t="s">
        <v>1</v>
      </c>
      <c r="D549" s="4" t="s">
        <v>2</v>
      </c>
      <c r="E549" s="4" t="s">
        <v>10</v>
      </c>
      <c r="F549" s="4" t="s">
        <v>20</v>
      </c>
      <c r="G549" s="4" t="s">
        <v>11</v>
      </c>
      <c r="H549" s="4" t="s">
        <v>12</v>
      </c>
      <c r="I549" s="9">
        <v>5</v>
      </c>
      <c r="J549" s="6">
        <v>92.63</v>
      </c>
      <c r="K549" s="7">
        <v>0.15</v>
      </c>
      <c r="L549" s="6">
        <v>46.33</v>
      </c>
      <c r="M549" s="6">
        <f>I549*J549*(1-K549)</f>
        <v>393.67749999999995</v>
      </c>
      <c r="N549" s="6">
        <f>I549*L549</f>
        <v>231.64999999999998</v>
      </c>
      <c r="O549" s="6">
        <f>M549-N549</f>
        <v>162.02749999999997</v>
      </c>
      <c r="P549" s="8">
        <f>IFERROR(O549/M549,0)</f>
        <v>0.41157419461361139</v>
      </c>
      <c r="Q549" s="5">
        <f>YEAR(SalesDataTable[[#This Row],[Order Date]])</f>
        <v>2026</v>
      </c>
      <c r="R549" s="8" t="str">
        <f>"Q"&amp;ROUNDUP(MONTH(SalesDataTable[[#This Row],[Order Date]])/3,0)</f>
        <v>Q2</v>
      </c>
      <c r="S549" s="9">
        <f>MONTH(SalesDataTable[[#This Row],[Order Date]])</f>
        <v>4</v>
      </c>
      <c r="T549" s="8" t="str">
        <f>TEXT(SalesDataTable[[#This Row],[Order Date]],"mmm")</f>
        <v>Apr</v>
      </c>
    </row>
    <row r="550" spans="1:20" ht="15.75">
      <c r="A550" s="2" t="s">
        <v>601</v>
      </c>
      <c r="B550" s="3">
        <v>46123</v>
      </c>
      <c r="C550" s="4" t="s">
        <v>1</v>
      </c>
      <c r="D550" s="4" t="s">
        <v>52</v>
      </c>
      <c r="E550" s="4" t="s">
        <v>3</v>
      </c>
      <c r="F550" s="4" t="s">
        <v>16</v>
      </c>
      <c r="G550" s="4" t="s">
        <v>31</v>
      </c>
      <c r="H550" s="4" t="s">
        <v>90</v>
      </c>
      <c r="I550" s="9">
        <v>4</v>
      </c>
      <c r="J550" s="6">
        <v>124.87</v>
      </c>
      <c r="K550" s="7">
        <v>0.1</v>
      </c>
      <c r="L550" s="6">
        <v>62.03</v>
      </c>
      <c r="M550" s="6">
        <f>I550*J550*(1-K550)</f>
        <v>449.53200000000004</v>
      </c>
      <c r="N550" s="6">
        <f>I550*L550</f>
        <v>248.12</v>
      </c>
      <c r="O550" s="6">
        <f>M550-N550</f>
        <v>201.41200000000003</v>
      </c>
      <c r="P550" s="8">
        <f>IFERROR(O550/M550,0)</f>
        <v>0.44804819234225823</v>
      </c>
      <c r="Q550" s="5">
        <f>YEAR(SalesDataTable[[#This Row],[Order Date]])</f>
        <v>2026</v>
      </c>
      <c r="R550" s="8" t="str">
        <f>"Q"&amp;ROUNDUP(MONTH(SalesDataTable[[#This Row],[Order Date]])/3,0)</f>
        <v>Q2</v>
      </c>
      <c r="S550" s="9">
        <f>MONTH(SalesDataTable[[#This Row],[Order Date]])</f>
        <v>4</v>
      </c>
      <c r="T550" s="8" t="str">
        <f>TEXT(SalesDataTable[[#This Row],[Order Date]],"mmm")</f>
        <v>Apr</v>
      </c>
    </row>
    <row r="551" spans="1:20" ht="15.75">
      <c r="A551" s="2" t="s">
        <v>602</v>
      </c>
      <c r="B551" s="3">
        <v>46123</v>
      </c>
      <c r="C551" s="4" t="s">
        <v>27</v>
      </c>
      <c r="D551" s="4" t="s">
        <v>28</v>
      </c>
      <c r="E551" s="4" t="s">
        <v>39</v>
      </c>
      <c r="F551" s="4" t="s">
        <v>16</v>
      </c>
      <c r="G551" s="4" t="s">
        <v>31</v>
      </c>
      <c r="H551" s="4" t="s">
        <v>32</v>
      </c>
      <c r="I551" s="9">
        <v>1</v>
      </c>
      <c r="J551" s="6">
        <v>339.64</v>
      </c>
      <c r="K551" s="7">
        <v>0.1</v>
      </c>
      <c r="L551" s="6">
        <v>195.81</v>
      </c>
      <c r="M551" s="6">
        <f>I551*J551*(1-K551)</f>
        <v>305.67599999999999</v>
      </c>
      <c r="N551" s="6">
        <f>I551*L551</f>
        <v>195.81</v>
      </c>
      <c r="O551" s="6">
        <f>M551-N551</f>
        <v>109.86599999999999</v>
      </c>
      <c r="P551" s="8">
        <f>IFERROR(O551/M551,0)</f>
        <v>0.35941977780394924</v>
      </c>
      <c r="Q551" s="5">
        <f>YEAR(SalesDataTable[[#This Row],[Order Date]])</f>
        <v>2026</v>
      </c>
      <c r="R551" s="8" t="str">
        <f>"Q"&amp;ROUNDUP(MONTH(SalesDataTable[[#This Row],[Order Date]])/3,0)</f>
        <v>Q2</v>
      </c>
      <c r="S551" s="9">
        <f>MONTH(SalesDataTable[[#This Row],[Order Date]])</f>
        <v>4</v>
      </c>
      <c r="T551" s="8" t="str">
        <f>TEXT(SalesDataTable[[#This Row],[Order Date]],"mmm")</f>
        <v>Apr</v>
      </c>
    </row>
    <row r="552" spans="1:20" ht="15.75">
      <c r="A552" s="2" t="s">
        <v>603</v>
      </c>
      <c r="B552" s="3">
        <v>46123</v>
      </c>
      <c r="C552" s="4" t="s">
        <v>14</v>
      </c>
      <c r="D552" s="4" t="s">
        <v>15</v>
      </c>
      <c r="E552" s="4" t="s">
        <v>25</v>
      </c>
      <c r="F552" s="4" t="s">
        <v>16</v>
      </c>
      <c r="G552" s="4" t="s">
        <v>5</v>
      </c>
      <c r="H552" s="4" t="s">
        <v>29</v>
      </c>
      <c r="I552" s="9">
        <v>1</v>
      </c>
      <c r="J552" s="6">
        <v>50.86</v>
      </c>
      <c r="K552" s="7">
        <v>0.05</v>
      </c>
      <c r="L552" s="6">
        <v>22.1</v>
      </c>
      <c r="M552" s="6">
        <f>I552*J552*(1-K552)</f>
        <v>48.317</v>
      </c>
      <c r="N552" s="6">
        <f>I552*L552</f>
        <v>22.1</v>
      </c>
      <c r="O552" s="6">
        <f>M552-N552</f>
        <v>26.216999999999999</v>
      </c>
      <c r="P552" s="8">
        <f>IFERROR(O552/M552,0)</f>
        <v>0.54260405240391574</v>
      </c>
      <c r="Q552" s="5">
        <f>YEAR(SalesDataTable[[#This Row],[Order Date]])</f>
        <v>2026</v>
      </c>
      <c r="R552" s="8" t="str">
        <f>"Q"&amp;ROUNDUP(MONTH(SalesDataTable[[#This Row],[Order Date]])/3,0)</f>
        <v>Q2</v>
      </c>
      <c r="S552" s="9">
        <f>MONTH(SalesDataTable[[#This Row],[Order Date]])</f>
        <v>4</v>
      </c>
      <c r="T552" s="8" t="str">
        <f>TEXT(SalesDataTable[[#This Row],[Order Date]],"mmm")</f>
        <v>Apr</v>
      </c>
    </row>
    <row r="553" spans="1:20" ht="15.75">
      <c r="A553" s="2" t="s">
        <v>604</v>
      </c>
      <c r="B553" s="3">
        <v>46123</v>
      </c>
      <c r="C553" s="4" t="s">
        <v>27</v>
      </c>
      <c r="D553" s="4" t="s">
        <v>48</v>
      </c>
      <c r="E553" s="4" t="s">
        <v>3</v>
      </c>
      <c r="F553" s="4" t="s">
        <v>16</v>
      </c>
      <c r="G553" s="4" t="s">
        <v>17</v>
      </c>
      <c r="H553" s="4" t="s">
        <v>83</v>
      </c>
      <c r="I553" s="9">
        <v>2</v>
      </c>
      <c r="J553" s="6">
        <v>167.01</v>
      </c>
      <c r="K553" s="7">
        <v>0</v>
      </c>
      <c r="L553" s="6">
        <v>89.8</v>
      </c>
      <c r="M553" s="6">
        <f>I553*J553*(1-K553)</f>
        <v>334.02</v>
      </c>
      <c r="N553" s="6">
        <f>I553*L553</f>
        <v>179.6</v>
      </c>
      <c r="O553" s="6">
        <f>M553-N553</f>
        <v>154.41999999999999</v>
      </c>
      <c r="P553" s="8">
        <f>IFERROR(O553/M553,0)</f>
        <v>0.46230764624872761</v>
      </c>
      <c r="Q553" s="5">
        <f>YEAR(SalesDataTable[[#This Row],[Order Date]])</f>
        <v>2026</v>
      </c>
      <c r="R553" s="8" t="str">
        <f>"Q"&amp;ROUNDUP(MONTH(SalesDataTable[[#This Row],[Order Date]])/3,0)</f>
        <v>Q2</v>
      </c>
      <c r="S553" s="9">
        <f>MONTH(SalesDataTable[[#This Row],[Order Date]])</f>
        <v>4</v>
      </c>
      <c r="T553" s="8" t="str">
        <f>TEXT(SalesDataTable[[#This Row],[Order Date]],"mmm")</f>
        <v>Apr</v>
      </c>
    </row>
    <row r="554" spans="1:20" ht="15.75">
      <c r="A554" s="2" t="s">
        <v>605</v>
      </c>
      <c r="B554" s="3">
        <v>46123</v>
      </c>
      <c r="C554" s="4" t="s">
        <v>27</v>
      </c>
      <c r="D554" s="4" t="s">
        <v>48</v>
      </c>
      <c r="E554" s="4" t="s">
        <v>39</v>
      </c>
      <c r="F554" s="4" t="s">
        <v>4</v>
      </c>
      <c r="G554" s="4" t="s">
        <v>11</v>
      </c>
      <c r="H554" s="4" t="s">
        <v>12</v>
      </c>
      <c r="I554" s="9">
        <v>2</v>
      </c>
      <c r="J554" s="6">
        <v>92.63</v>
      </c>
      <c r="K554" s="7">
        <v>0.15</v>
      </c>
      <c r="L554" s="6">
        <v>44.96</v>
      </c>
      <c r="M554" s="6">
        <f>I554*J554*(1-K554)</f>
        <v>157.47099999999998</v>
      </c>
      <c r="N554" s="6">
        <f>I554*L554</f>
        <v>89.92</v>
      </c>
      <c r="O554" s="6">
        <f>M554-N554</f>
        <v>67.550999999999974</v>
      </c>
      <c r="P554" s="8">
        <f>IFERROR(O554/M554,0)</f>
        <v>0.42897422382533917</v>
      </c>
      <c r="Q554" s="5">
        <f>YEAR(SalesDataTable[[#This Row],[Order Date]])</f>
        <v>2026</v>
      </c>
      <c r="R554" s="8" t="str">
        <f>"Q"&amp;ROUNDUP(MONTH(SalesDataTable[[#This Row],[Order Date]])/3,0)</f>
        <v>Q2</v>
      </c>
      <c r="S554" s="9">
        <f>MONTH(SalesDataTable[[#This Row],[Order Date]])</f>
        <v>4</v>
      </c>
      <c r="T554" s="8" t="str">
        <f>TEXT(SalesDataTable[[#This Row],[Order Date]],"mmm")</f>
        <v>Apr</v>
      </c>
    </row>
    <row r="555" spans="1:20" ht="15.75">
      <c r="A555" s="2" t="s">
        <v>606</v>
      </c>
      <c r="B555" s="3">
        <v>46124</v>
      </c>
      <c r="C555" s="4" t="s">
        <v>8</v>
      </c>
      <c r="D555" s="4" t="s">
        <v>69</v>
      </c>
      <c r="E555" s="4" t="s">
        <v>39</v>
      </c>
      <c r="F555" s="4" t="s">
        <v>16</v>
      </c>
      <c r="G555" s="4" t="s">
        <v>11</v>
      </c>
      <c r="H555" s="4" t="s">
        <v>53</v>
      </c>
      <c r="I555" s="9">
        <v>2</v>
      </c>
      <c r="J555" s="6">
        <v>151.01</v>
      </c>
      <c r="K555" s="7">
        <v>0</v>
      </c>
      <c r="L555" s="6">
        <v>80.209999999999994</v>
      </c>
      <c r="M555" s="6">
        <f>I555*J555*(1-K555)</f>
        <v>302.02</v>
      </c>
      <c r="N555" s="6">
        <f>I555*L555</f>
        <v>160.41999999999999</v>
      </c>
      <c r="O555" s="6">
        <f>M555-N555</f>
        <v>141.6</v>
      </c>
      <c r="P555" s="8">
        <f>IFERROR(O555/M555,0)</f>
        <v>0.4688431229719886</v>
      </c>
      <c r="Q555" s="5">
        <f>YEAR(SalesDataTable[[#This Row],[Order Date]])</f>
        <v>2026</v>
      </c>
      <c r="R555" s="8" t="str">
        <f>"Q"&amp;ROUNDUP(MONTH(SalesDataTable[[#This Row],[Order Date]])/3,0)</f>
        <v>Q2</v>
      </c>
      <c r="S555" s="9">
        <f>MONTH(SalesDataTable[[#This Row],[Order Date]])</f>
        <v>4</v>
      </c>
      <c r="T555" s="8" t="str">
        <f>TEXT(SalesDataTable[[#This Row],[Order Date]],"mmm")</f>
        <v>Apr</v>
      </c>
    </row>
    <row r="556" spans="1:20" ht="15.75">
      <c r="A556" s="2" t="s">
        <v>607</v>
      </c>
      <c r="B556" s="3">
        <v>46124</v>
      </c>
      <c r="C556" s="4" t="s">
        <v>1</v>
      </c>
      <c r="D556" s="4" t="s">
        <v>88</v>
      </c>
      <c r="E556" s="4" t="s">
        <v>3</v>
      </c>
      <c r="F556" s="4" t="s">
        <v>16</v>
      </c>
      <c r="G556" s="4" t="s">
        <v>11</v>
      </c>
      <c r="H556" s="4" t="s">
        <v>12</v>
      </c>
      <c r="I556" s="9">
        <v>2</v>
      </c>
      <c r="J556" s="6">
        <v>92.07</v>
      </c>
      <c r="K556" s="7">
        <v>0</v>
      </c>
      <c r="L556" s="6">
        <v>44.1</v>
      </c>
      <c r="M556" s="6">
        <f>I556*J556*(1-K556)</f>
        <v>184.14</v>
      </c>
      <c r="N556" s="6">
        <f>I556*L556</f>
        <v>88.2</v>
      </c>
      <c r="O556" s="6">
        <f>M556-N556</f>
        <v>95.939999999999984</v>
      </c>
      <c r="P556" s="8">
        <f>IFERROR(O556/M556,0)</f>
        <v>0.52101661779081132</v>
      </c>
      <c r="Q556" s="5">
        <f>YEAR(SalesDataTable[[#This Row],[Order Date]])</f>
        <v>2026</v>
      </c>
      <c r="R556" s="8" t="str">
        <f>"Q"&amp;ROUNDUP(MONTH(SalesDataTable[[#This Row],[Order Date]])/3,0)</f>
        <v>Q2</v>
      </c>
      <c r="S556" s="9">
        <f>MONTH(SalesDataTable[[#This Row],[Order Date]])</f>
        <v>4</v>
      </c>
      <c r="T556" s="8" t="str">
        <f>TEXT(SalesDataTable[[#This Row],[Order Date]],"mmm")</f>
        <v>Apr</v>
      </c>
    </row>
    <row r="557" spans="1:20" ht="15.75">
      <c r="A557" s="2" t="s">
        <v>608</v>
      </c>
      <c r="B557" s="3">
        <v>46124</v>
      </c>
      <c r="C557" s="4" t="s">
        <v>1</v>
      </c>
      <c r="D557" s="4" t="s">
        <v>88</v>
      </c>
      <c r="E557" s="4" t="s">
        <v>3</v>
      </c>
      <c r="F557" s="4" t="s">
        <v>4</v>
      </c>
      <c r="G557" s="4" t="s">
        <v>49</v>
      </c>
      <c r="H557" s="4" t="s">
        <v>67</v>
      </c>
      <c r="I557" s="9">
        <v>1</v>
      </c>
      <c r="J557" s="6">
        <v>36.840000000000003</v>
      </c>
      <c r="K557" s="7">
        <v>0.1</v>
      </c>
      <c r="L557" s="6">
        <v>13.86</v>
      </c>
      <c r="M557" s="6">
        <f>I557*J557*(1-K557)</f>
        <v>33.156000000000006</v>
      </c>
      <c r="N557" s="6">
        <f>I557*L557</f>
        <v>13.86</v>
      </c>
      <c r="O557" s="6">
        <f>M557-N557</f>
        <v>19.296000000000006</v>
      </c>
      <c r="P557" s="8">
        <f>IFERROR(O557/M557,0)</f>
        <v>0.58197611292073836</v>
      </c>
      <c r="Q557" s="5">
        <f>YEAR(SalesDataTable[[#This Row],[Order Date]])</f>
        <v>2026</v>
      </c>
      <c r="R557" s="8" t="str">
        <f>"Q"&amp;ROUNDUP(MONTH(SalesDataTable[[#This Row],[Order Date]])/3,0)</f>
        <v>Q2</v>
      </c>
      <c r="S557" s="9">
        <f>MONTH(SalesDataTable[[#This Row],[Order Date]])</f>
        <v>4</v>
      </c>
      <c r="T557" s="8" t="str">
        <f>TEXT(SalesDataTable[[#This Row],[Order Date]],"mmm")</f>
        <v>Apr</v>
      </c>
    </row>
    <row r="558" spans="1:20" ht="15.75">
      <c r="A558" s="2" t="s">
        <v>609</v>
      </c>
      <c r="B558" s="3">
        <v>46124</v>
      </c>
      <c r="C558" s="4" t="s">
        <v>8</v>
      </c>
      <c r="D558" s="4" t="s">
        <v>38</v>
      </c>
      <c r="E558" s="4" t="s">
        <v>3</v>
      </c>
      <c r="F558" s="4" t="s">
        <v>16</v>
      </c>
      <c r="G558" s="4" t="s">
        <v>11</v>
      </c>
      <c r="H558" s="4" t="s">
        <v>79</v>
      </c>
      <c r="I558" s="9">
        <v>1</v>
      </c>
      <c r="J558" s="6">
        <v>71.64</v>
      </c>
      <c r="K558" s="7">
        <v>0.05</v>
      </c>
      <c r="L558" s="6">
        <v>32.729999999999997</v>
      </c>
      <c r="M558" s="6">
        <f>I558*J558*(1-K558)</f>
        <v>68.057999999999993</v>
      </c>
      <c r="N558" s="6">
        <f>I558*L558</f>
        <v>32.729999999999997</v>
      </c>
      <c r="O558" s="6">
        <f>M558-N558</f>
        <v>35.327999999999996</v>
      </c>
      <c r="P558" s="8">
        <f>IFERROR(O558/M558,0)</f>
        <v>0.51908666137706072</v>
      </c>
      <c r="Q558" s="5">
        <f>YEAR(SalesDataTable[[#This Row],[Order Date]])</f>
        <v>2026</v>
      </c>
      <c r="R558" s="8" t="str">
        <f>"Q"&amp;ROUNDUP(MONTH(SalesDataTable[[#This Row],[Order Date]])/3,0)</f>
        <v>Q2</v>
      </c>
      <c r="S558" s="9">
        <f>MONTH(SalesDataTable[[#This Row],[Order Date]])</f>
        <v>4</v>
      </c>
      <c r="T558" s="8" t="str">
        <f>TEXT(SalesDataTable[[#This Row],[Order Date]],"mmm")</f>
        <v>Apr</v>
      </c>
    </row>
    <row r="559" spans="1:20" ht="15.75">
      <c r="A559" s="2" t="s">
        <v>610</v>
      </c>
      <c r="B559" s="3">
        <v>46124</v>
      </c>
      <c r="C559" s="4" t="s">
        <v>8</v>
      </c>
      <c r="D559" s="4" t="s">
        <v>86</v>
      </c>
      <c r="E559" s="4" t="s">
        <v>3</v>
      </c>
      <c r="F559" s="4" t="s">
        <v>16</v>
      </c>
      <c r="G559" s="4" t="s">
        <v>49</v>
      </c>
      <c r="H559" s="4" t="s">
        <v>55</v>
      </c>
      <c r="I559" s="9">
        <v>1</v>
      </c>
      <c r="J559" s="6">
        <v>124.18</v>
      </c>
      <c r="K559" s="7">
        <v>0</v>
      </c>
      <c r="L559" s="6">
        <v>67.42</v>
      </c>
      <c r="M559" s="6">
        <f>I559*J559*(1-K559)</f>
        <v>124.18</v>
      </c>
      <c r="N559" s="6">
        <f>I559*L559</f>
        <v>67.42</v>
      </c>
      <c r="O559" s="6">
        <f>M559-N559</f>
        <v>56.760000000000005</v>
      </c>
      <c r="P559" s="8">
        <f>IFERROR(O559/M559,0)</f>
        <v>0.45707843453052022</v>
      </c>
      <c r="Q559" s="5">
        <f>YEAR(SalesDataTable[[#This Row],[Order Date]])</f>
        <v>2026</v>
      </c>
      <c r="R559" s="8" t="str">
        <f>"Q"&amp;ROUNDUP(MONTH(SalesDataTable[[#This Row],[Order Date]])/3,0)</f>
        <v>Q2</v>
      </c>
      <c r="S559" s="9">
        <f>MONTH(SalesDataTable[[#This Row],[Order Date]])</f>
        <v>4</v>
      </c>
      <c r="T559" s="8" t="str">
        <f>TEXT(SalesDataTable[[#This Row],[Order Date]],"mmm")</f>
        <v>Apr</v>
      </c>
    </row>
    <row r="560" spans="1:20" ht="15.75">
      <c r="A560" s="2" t="s">
        <v>611</v>
      </c>
      <c r="B560" s="3">
        <v>46124</v>
      </c>
      <c r="C560" s="4" t="s">
        <v>8</v>
      </c>
      <c r="D560" s="4" t="s">
        <v>69</v>
      </c>
      <c r="E560" s="4" t="s">
        <v>25</v>
      </c>
      <c r="F560" s="4" t="s">
        <v>16</v>
      </c>
      <c r="G560" s="4" t="s">
        <v>17</v>
      </c>
      <c r="H560" s="4" t="s">
        <v>71</v>
      </c>
      <c r="I560" s="9">
        <v>1</v>
      </c>
      <c r="J560" s="6">
        <v>134.94999999999999</v>
      </c>
      <c r="K560" s="7">
        <v>0</v>
      </c>
      <c r="L560" s="6">
        <v>67.849999999999994</v>
      </c>
      <c r="M560" s="6">
        <f>I560*J560*(1-K560)</f>
        <v>134.94999999999999</v>
      </c>
      <c r="N560" s="6">
        <f>I560*L560</f>
        <v>67.849999999999994</v>
      </c>
      <c r="O560" s="6">
        <f>M560-N560</f>
        <v>67.099999999999994</v>
      </c>
      <c r="P560" s="8">
        <f>IFERROR(O560/M560,0)</f>
        <v>0.49722119303445722</v>
      </c>
      <c r="Q560" s="5">
        <f>YEAR(SalesDataTable[[#This Row],[Order Date]])</f>
        <v>2026</v>
      </c>
      <c r="R560" s="8" t="str">
        <f>"Q"&amp;ROUNDUP(MONTH(SalesDataTable[[#This Row],[Order Date]])/3,0)</f>
        <v>Q2</v>
      </c>
      <c r="S560" s="9">
        <f>MONTH(SalesDataTable[[#This Row],[Order Date]])</f>
        <v>4</v>
      </c>
      <c r="T560" s="8" t="str">
        <f>TEXT(SalesDataTable[[#This Row],[Order Date]],"mmm")</f>
        <v>Apr</v>
      </c>
    </row>
    <row r="561" spans="1:20" ht="15.75">
      <c r="A561" s="2" t="s">
        <v>612</v>
      </c>
      <c r="B561" s="3">
        <v>46125</v>
      </c>
      <c r="C561" s="4" t="s">
        <v>1</v>
      </c>
      <c r="D561" s="4" t="s">
        <v>88</v>
      </c>
      <c r="E561" s="4" t="s">
        <v>3</v>
      </c>
      <c r="F561" s="4" t="s">
        <v>16</v>
      </c>
      <c r="G561" s="4" t="s">
        <v>31</v>
      </c>
      <c r="H561" s="4" t="s">
        <v>90</v>
      </c>
      <c r="I561" s="9">
        <v>2</v>
      </c>
      <c r="J561" s="6">
        <v>124</v>
      </c>
      <c r="K561" s="7">
        <v>0</v>
      </c>
      <c r="L561" s="6">
        <v>60.14</v>
      </c>
      <c r="M561" s="6">
        <f>I561*J561*(1-K561)</f>
        <v>248</v>
      </c>
      <c r="N561" s="6">
        <f>I561*L561</f>
        <v>120.28</v>
      </c>
      <c r="O561" s="6">
        <f>M561-N561</f>
        <v>127.72</v>
      </c>
      <c r="P561" s="8">
        <f>IFERROR(O561/M561,0)</f>
        <v>0.51500000000000001</v>
      </c>
      <c r="Q561" s="5">
        <f>YEAR(SalesDataTable[[#This Row],[Order Date]])</f>
        <v>2026</v>
      </c>
      <c r="R561" s="8" t="str">
        <f>"Q"&amp;ROUNDUP(MONTH(SalesDataTable[[#This Row],[Order Date]])/3,0)</f>
        <v>Q2</v>
      </c>
      <c r="S561" s="9">
        <f>MONTH(SalesDataTable[[#This Row],[Order Date]])</f>
        <v>4</v>
      </c>
      <c r="T561" s="8" t="str">
        <f>TEXT(SalesDataTable[[#This Row],[Order Date]],"mmm")</f>
        <v>Apr</v>
      </c>
    </row>
    <row r="562" spans="1:20" ht="15.75">
      <c r="A562" s="2" t="s">
        <v>613</v>
      </c>
      <c r="B562" s="3">
        <v>46125</v>
      </c>
      <c r="C562" s="4" t="s">
        <v>27</v>
      </c>
      <c r="D562" s="4" t="s">
        <v>82</v>
      </c>
      <c r="E562" s="4" t="s">
        <v>39</v>
      </c>
      <c r="F562" s="4" t="s">
        <v>4</v>
      </c>
      <c r="G562" s="4" t="s">
        <v>49</v>
      </c>
      <c r="H562" s="4" t="s">
        <v>74</v>
      </c>
      <c r="I562" s="9">
        <v>2</v>
      </c>
      <c r="J562" s="6">
        <v>50.2</v>
      </c>
      <c r="K562" s="7">
        <v>0.1</v>
      </c>
      <c r="L562" s="6">
        <v>21.48</v>
      </c>
      <c r="M562" s="6">
        <f>I562*J562*(1-K562)</f>
        <v>90.360000000000014</v>
      </c>
      <c r="N562" s="6">
        <f>I562*L562</f>
        <v>42.96</v>
      </c>
      <c r="O562" s="6">
        <f>M562-N562</f>
        <v>47.400000000000013</v>
      </c>
      <c r="P562" s="8">
        <f>IFERROR(O562/M562,0)</f>
        <v>0.5245683930942896</v>
      </c>
      <c r="Q562" s="5">
        <f>YEAR(SalesDataTable[[#This Row],[Order Date]])</f>
        <v>2026</v>
      </c>
      <c r="R562" s="8" t="str">
        <f>"Q"&amp;ROUNDUP(MONTH(SalesDataTable[[#This Row],[Order Date]])/3,0)</f>
        <v>Q2</v>
      </c>
      <c r="S562" s="9">
        <f>MONTH(SalesDataTable[[#This Row],[Order Date]])</f>
        <v>4</v>
      </c>
      <c r="T562" s="8" t="str">
        <f>TEXT(SalesDataTable[[#This Row],[Order Date]],"mmm")</f>
        <v>Apr</v>
      </c>
    </row>
    <row r="563" spans="1:20" ht="15.75">
      <c r="A563" s="2" t="s">
        <v>614</v>
      </c>
      <c r="B563" s="3">
        <v>46125</v>
      </c>
      <c r="C563" s="4" t="s">
        <v>8</v>
      </c>
      <c r="D563" s="4" t="s">
        <v>66</v>
      </c>
      <c r="E563" s="4" t="s">
        <v>3</v>
      </c>
      <c r="F563" s="4" t="s">
        <v>20</v>
      </c>
      <c r="G563" s="4" t="s">
        <v>11</v>
      </c>
      <c r="H563" s="4" t="s">
        <v>12</v>
      </c>
      <c r="I563" s="9">
        <v>1</v>
      </c>
      <c r="J563" s="6">
        <v>93.65</v>
      </c>
      <c r="K563" s="7">
        <v>0</v>
      </c>
      <c r="L563" s="6">
        <v>44.15</v>
      </c>
      <c r="M563" s="6">
        <f>I563*J563*(1-K563)</f>
        <v>93.65</v>
      </c>
      <c r="N563" s="6">
        <f>I563*L563</f>
        <v>44.15</v>
      </c>
      <c r="O563" s="6">
        <f>M563-N563</f>
        <v>49.500000000000007</v>
      </c>
      <c r="P563" s="8">
        <f>IFERROR(O563/M563,0)</f>
        <v>0.5285638013881474</v>
      </c>
      <c r="Q563" s="5">
        <f>YEAR(SalesDataTable[[#This Row],[Order Date]])</f>
        <v>2026</v>
      </c>
      <c r="R563" s="8" t="str">
        <f>"Q"&amp;ROUNDUP(MONTH(SalesDataTable[[#This Row],[Order Date]])/3,0)</f>
        <v>Q2</v>
      </c>
      <c r="S563" s="9">
        <f>MONTH(SalesDataTable[[#This Row],[Order Date]])</f>
        <v>4</v>
      </c>
      <c r="T563" s="8" t="str">
        <f>TEXT(SalesDataTable[[#This Row],[Order Date]],"mmm")</f>
        <v>Apr</v>
      </c>
    </row>
    <row r="564" spans="1:20" ht="15.75">
      <c r="A564" s="2" t="s">
        <v>615</v>
      </c>
      <c r="B564" s="3">
        <v>46125</v>
      </c>
      <c r="C564" s="4" t="s">
        <v>14</v>
      </c>
      <c r="D564" s="4" t="s">
        <v>126</v>
      </c>
      <c r="E564" s="4" t="s">
        <v>39</v>
      </c>
      <c r="F564" s="4" t="s">
        <v>16</v>
      </c>
      <c r="G564" s="4" t="s">
        <v>17</v>
      </c>
      <c r="H564" s="4" t="s">
        <v>46</v>
      </c>
      <c r="I564" s="9">
        <v>5</v>
      </c>
      <c r="J564" s="6">
        <v>47.25</v>
      </c>
      <c r="K564" s="7">
        <v>0.1</v>
      </c>
      <c r="L564" s="6">
        <v>17.93</v>
      </c>
      <c r="M564" s="6">
        <f>I564*J564*(1-K564)</f>
        <v>212.625</v>
      </c>
      <c r="N564" s="6">
        <f>I564*L564</f>
        <v>89.65</v>
      </c>
      <c r="O564" s="6">
        <f>M564-N564</f>
        <v>122.97499999999999</v>
      </c>
      <c r="P564" s="8">
        <f>IFERROR(O564/M564,0)</f>
        <v>0.57836566725455607</v>
      </c>
      <c r="Q564" s="5">
        <f>YEAR(SalesDataTable[[#This Row],[Order Date]])</f>
        <v>2026</v>
      </c>
      <c r="R564" s="8" t="str">
        <f>"Q"&amp;ROUNDUP(MONTH(SalesDataTable[[#This Row],[Order Date]])/3,0)</f>
        <v>Q2</v>
      </c>
      <c r="S564" s="9">
        <f>MONTH(SalesDataTable[[#This Row],[Order Date]])</f>
        <v>4</v>
      </c>
      <c r="T564" s="8" t="str">
        <f>TEXT(SalesDataTable[[#This Row],[Order Date]],"mmm")</f>
        <v>Apr</v>
      </c>
    </row>
    <row r="565" spans="1:20" ht="15.75">
      <c r="A565" s="2" t="s">
        <v>616</v>
      </c>
      <c r="B565" s="3">
        <v>46125</v>
      </c>
      <c r="C565" s="4" t="s">
        <v>14</v>
      </c>
      <c r="D565" s="4" t="s">
        <v>34</v>
      </c>
      <c r="E565" s="4" t="s">
        <v>3</v>
      </c>
      <c r="F565" s="4" t="s">
        <v>4</v>
      </c>
      <c r="G565" s="4" t="s">
        <v>49</v>
      </c>
      <c r="H565" s="4" t="s">
        <v>67</v>
      </c>
      <c r="I565" s="9">
        <v>1</v>
      </c>
      <c r="J565" s="6">
        <v>35.69</v>
      </c>
      <c r="K565" s="7">
        <v>0.05</v>
      </c>
      <c r="L565" s="6">
        <v>13.53</v>
      </c>
      <c r="M565" s="6">
        <f>I565*J565*(1-K565)</f>
        <v>33.905499999999996</v>
      </c>
      <c r="N565" s="6">
        <f>I565*L565</f>
        <v>13.53</v>
      </c>
      <c r="O565" s="6">
        <f>M565-N565</f>
        <v>20.375499999999995</v>
      </c>
      <c r="P565" s="8">
        <f>IFERROR(O565/M565,0)</f>
        <v>0.60094969842650892</v>
      </c>
      <c r="Q565" s="5">
        <f>YEAR(SalesDataTable[[#This Row],[Order Date]])</f>
        <v>2026</v>
      </c>
      <c r="R565" s="8" t="str">
        <f>"Q"&amp;ROUNDUP(MONTH(SalesDataTable[[#This Row],[Order Date]])/3,0)</f>
        <v>Q2</v>
      </c>
      <c r="S565" s="9">
        <f>MONTH(SalesDataTable[[#This Row],[Order Date]])</f>
        <v>4</v>
      </c>
      <c r="T565" s="8" t="str">
        <f>TEXT(SalesDataTable[[#This Row],[Order Date]],"mmm")</f>
        <v>Apr</v>
      </c>
    </row>
    <row r="566" spans="1:20" ht="15.75">
      <c r="A566" s="2" t="s">
        <v>617</v>
      </c>
      <c r="B566" s="3">
        <v>46125</v>
      </c>
      <c r="C566" s="4" t="s">
        <v>27</v>
      </c>
      <c r="D566" s="4" t="s">
        <v>82</v>
      </c>
      <c r="E566" s="4" t="s">
        <v>3</v>
      </c>
      <c r="F566" s="4" t="s">
        <v>4</v>
      </c>
      <c r="G566" s="4" t="s">
        <v>17</v>
      </c>
      <c r="H566" s="4" t="s">
        <v>71</v>
      </c>
      <c r="I566" s="9">
        <v>3</v>
      </c>
      <c r="J566" s="6">
        <v>136.12</v>
      </c>
      <c r="K566" s="7">
        <v>0</v>
      </c>
      <c r="L566" s="6">
        <v>66.58</v>
      </c>
      <c r="M566" s="6">
        <f>I566*J566*(1-K566)</f>
        <v>408.36</v>
      </c>
      <c r="N566" s="6">
        <f>I566*L566</f>
        <v>199.74</v>
      </c>
      <c r="O566" s="6">
        <f>M566-N566</f>
        <v>208.62</v>
      </c>
      <c r="P566" s="8">
        <f>IFERROR(O566/M566,0)</f>
        <v>0.51087275933000298</v>
      </c>
      <c r="Q566" s="5">
        <f>YEAR(SalesDataTable[[#This Row],[Order Date]])</f>
        <v>2026</v>
      </c>
      <c r="R566" s="8" t="str">
        <f>"Q"&amp;ROUNDUP(MONTH(SalesDataTable[[#This Row],[Order Date]])/3,0)</f>
        <v>Q2</v>
      </c>
      <c r="S566" s="9">
        <f>MONTH(SalesDataTable[[#This Row],[Order Date]])</f>
        <v>4</v>
      </c>
      <c r="T566" s="8" t="str">
        <f>TEXT(SalesDataTable[[#This Row],[Order Date]],"mmm")</f>
        <v>Apr</v>
      </c>
    </row>
    <row r="567" spans="1:20" ht="15.75">
      <c r="A567" s="2" t="s">
        <v>618</v>
      </c>
      <c r="B567" s="3">
        <v>46125</v>
      </c>
      <c r="C567" s="4" t="s">
        <v>27</v>
      </c>
      <c r="D567" s="4" t="s">
        <v>45</v>
      </c>
      <c r="E567" s="4" t="s">
        <v>39</v>
      </c>
      <c r="F567" s="4" t="s">
        <v>16</v>
      </c>
      <c r="G567" s="4" t="s">
        <v>11</v>
      </c>
      <c r="H567" s="4" t="s">
        <v>53</v>
      </c>
      <c r="I567" s="9">
        <v>1</v>
      </c>
      <c r="J567" s="6">
        <v>155.88999999999999</v>
      </c>
      <c r="K567" s="7">
        <v>0</v>
      </c>
      <c r="L567" s="6">
        <v>77.260000000000005</v>
      </c>
      <c r="M567" s="6">
        <f>I567*J567*(1-K567)</f>
        <v>155.88999999999999</v>
      </c>
      <c r="N567" s="6">
        <f>I567*L567</f>
        <v>77.260000000000005</v>
      </c>
      <c r="O567" s="6">
        <f>M567-N567</f>
        <v>78.629999999999981</v>
      </c>
      <c r="P567" s="8">
        <f>IFERROR(O567/M567,0)</f>
        <v>0.50439412406183837</v>
      </c>
      <c r="Q567" s="5">
        <f>YEAR(SalesDataTable[[#This Row],[Order Date]])</f>
        <v>2026</v>
      </c>
      <c r="R567" s="8" t="str">
        <f>"Q"&amp;ROUNDUP(MONTH(SalesDataTable[[#This Row],[Order Date]])/3,0)</f>
        <v>Q2</v>
      </c>
      <c r="S567" s="9">
        <f>MONTH(SalesDataTable[[#This Row],[Order Date]])</f>
        <v>4</v>
      </c>
      <c r="T567" s="8" t="str">
        <f>TEXT(SalesDataTable[[#This Row],[Order Date]],"mmm")</f>
        <v>Apr</v>
      </c>
    </row>
    <row r="568" spans="1:20" ht="15.75">
      <c r="A568" s="2" t="s">
        <v>619</v>
      </c>
      <c r="B568" s="3">
        <v>46126</v>
      </c>
      <c r="C568" s="4" t="s">
        <v>1</v>
      </c>
      <c r="D568" s="4" t="s">
        <v>88</v>
      </c>
      <c r="E568" s="4" t="s">
        <v>3</v>
      </c>
      <c r="F568" s="4" t="s">
        <v>20</v>
      </c>
      <c r="G568" s="4" t="s">
        <v>17</v>
      </c>
      <c r="H568" s="4" t="s">
        <v>71</v>
      </c>
      <c r="I568" s="9">
        <v>1</v>
      </c>
      <c r="J568" s="6">
        <v>130.81</v>
      </c>
      <c r="K568" s="7">
        <v>0</v>
      </c>
      <c r="L568" s="6">
        <v>67.86</v>
      </c>
      <c r="M568" s="6">
        <f>I568*J568*(1-K568)</f>
        <v>130.81</v>
      </c>
      <c r="N568" s="6">
        <f>I568*L568</f>
        <v>67.86</v>
      </c>
      <c r="O568" s="6">
        <f>M568-N568</f>
        <v>62.95</v>
      </c>
      <c r="P568" s="8">
        <f>IFERROR(O568/M568,0)</f>
        <v>0.48123232168794439</v>
      </c>
      <c r="Q568" s="5">
        <f>YEAR(SalesDataTable[[#This Row],[Order Date]])</f>
        <v>2026</v>
      </c>
      <c r="R568" s="8" t="str">
        <f>"Q"&amp;ROUNDUP(MONTH(SalesDataTable[[#This Row],[Order Date]])/3,0)</f>
        <v>Q2</v>
      </c>
      <c r="S568" s="9">
        <f>MONTH(SalesDataTable[[#This Row],[Order Date]])</f>
        <v>4</v>
      </c>
      <c r="T568" s="8" t="str">
        <f>TEXT(SalesDataTable[[#This Row],[Order Date]],"mmm")</f>
        <v>Apr</v>
      </c>
    </row>
    <row r="569" spans="1:20" ht="15.75">
      <c r="A569" s="2" t="s">
        <v>620</v>
      </c>
      <c r="B569" s="3">
        <v>46126</v>
      </c>
      <c r="C569" s="4" t="s">
        <v>1</v>
      </c>
      <c r="D569" s="4" t="s">
        <v>2</v>
      </c>
      <c r="E569" s="4" t="s">
        <v>3</v>
      </c>
      <c r="F569" s="4" t="s">
        <v>4</v>
      </c>
      <c r="G569" s="4" t="s">
        <v>17</v>
      </c>
      <c r="H569" s="4" t="s">
        <v>46</v>
      </c>
      <c r="I569" s="9">
        <v>2</v>
      </c>
      <c r="J569" s="6">
        <v>47.56</v>
      </c>
      <c r="K569" s="7">
        <v>0.05</v>
      </c>
      <c r="L569" s="6">
        <v>18.649999999999999</v>
      </c>
      <c r="M569" s="6">
        <f>I569*J569*(1-K569)</f>
        <v>90.364000000000004</v>
      </c>
      <c r="N569" s="6">
        <f>I569*L569</f>
        <v>37.299999999999997</v>
      </c>
      <c r="O569" s="6">
        <f>M569-N569</f>
        <v>53.064000000000007</v>
      </c>
      <c r="P569" s="8">
        <f>IFERROR(O569/M569,0)</f>
        <v>0.58722500110663545</v>
      </c>
      <c r="Q569" s="5">
        <f>YEAR(SalesDataTable[[#This Row],[Order Date]])</f>
        <v>2026</v>
      </c>
      <c r="R569" s="8" t="str">
        <f>"Q"&amp;ROUNDUP(MONTH(SalesDataTable[[#This Row],[Order Date]])/3,0)</f>
        <v>Q2</v>
      </c>
      <c r="S569" s="9">
        <f>MONTH(SalesDataTable[[#This Row],[Order Date]])</f>
        <v>4</v>
      </c>
      <c r="T569" s="8" t="str">
        <f>TEXT(SalesDataTable[[#This Row],[Order Date]],"mmm")</f>
        <v>Apr</v>
      </c>
    </row>
    <row r="570" spans="1:20" ht="15.75">
      <c r="A570" s="2" t="s">
        <v>621</v>
      </c>
      <c r="B570" s="3">
        <v>46126</v>
      </c>
      <c r="C570" s="4" t="s">
        <v>8</v>
      </c>
      <c r="D570" s="4" t="s">
        <v>86</v>
      </c>
      <c r="E570" s="4" t="s">
        <v>3</v>
      </c>
      <c r="F570" s="4" t="s">
        <v>16</v>
      </c>
      <c r="G570" s="4" t="s">
        <v>11</v>
      </c>
      <c r="H570" s="4" t="s">
        <v>21</v>
      </c>
      <c r="I570" s="9">
        <v>2</v>
      </c>
      <c r="J570" s="6">
        <v>140.65</v>
      </c>
      <c r="K570" s="7">
        <v>0.05</v>
      </c>
      <c r="L570" s="6">
        <v>78.900000000000006</v>
      </c>
      <c r="M570" s="6">
        <f>I570*J570*(1-K570)</f>
        <v>267.23500000000001</v>
      </c>
      <c r="N570" s="6">
        <f>I570*L570</f>
        <v>157.80000000000001</v>
      </c>
      <c r="O570" s="6">
        <f>M570-N570</f>
        <v>109.435</v>
      </c>
      <c r="P570" s="8">
        <f>IFERROR(O570/M570,0)</f>
        <v>0.40950848504125581</v>
      </c>
      <c r="Q570" s="5">
        <f>YEAR(SalesDataTable[[#This Row],[Order Date]])</f>
        <v>2026</v>
      </c>
      <c r="R570" s="8" t="str">
        <f>"Q"&amp;ROUNDUP(MONTH(SalesDataTable[[#This Row],[Order Date]])/3,0)</f>
        <v>Q2</v>
      </c>
      <c r="S570" s="9">
        <f>MONTH(SalesDataTable[[#This Row],[Order Date]])</f>
        <v>4</v>
      </c>
      <c r="T570" s="8" t="str">
        <f>TEXT(SalesDataTable[[#This Row],[Order Date]],"mmm")</f>
        <v>Apr</v>
      </c>
    </row>
    <row r="571" spans="1:20" ht="15.75">
      <c r="A571" s="2" t="s">
        <v>622</v>
      </c>
      <c r="B571" s="3">
        <v>46126</v>
      </c>
      <c r="C571" s="4" t="s">
        <v>27</v>
      </c>
      <c r="D571" s="4" t="s">
        <v>28</v>
      </c>
      <c r="E571" s="4" t="s">
        <v>25</v>
      </c>
      <c r="F571" s="4" t="s">
        <v>16</v>
      </c>
      <c r="G571" s="4" t="s">
        <v>5</v>
      </c>
      <c r="H571" s="4" t="s">
        <v>6</v>
      </c>
      <c r="I571" s="9">
        <v>1</v>
      </c>
      <c r="J571" s="6">
        <v>82.75</v>
      </c>
      <c r="K571" s="7">
        <v>0</v>
      </c>
      <c r="L571" s="6">
        <v>43.18</v>
      </c>
      <c r="M571" s="6">
        <f>I571*J571*(1-K571)</f>
        <v>82.75</v>
      </c>
      <c r="N571" s="6">
        <f>I571*L571</f>
        <v>43.18</v>
      </c>
      <c r="O571" s="6">
        <f>M571-N571</f>
        <v>39.57</v>
      </c>
      <c r="P571" s="8">
        <f>IFERROR(O571/M571,0)</f>
        <v>0.47818731117824775</v>
      </c>
      <c r="Q571" s="5">
        <f>YEAR(SalesDataTable[[#This Row],[Order Date]])</f>
        <v>2026</v>
      </c>
      <c r="R571" s="8" t="str">
        <f>"Q"&amp;ROUNDUP(MONTH(SalesDataTable[[#This Row],[Order Date]])/3,0)</f>
        <v>Q2</v>
      </c>
      <c r="S571" s="9">
        <f>MONTH(SalesDataTable[[#This Row],[Order Date]])</f>
        <v>4</v>
      </c>
      <c r="T571" s="8" t="str">
        <f>TEXT(SalesDataTable[[#This Row],[Order Date]],"mmm")</f>
        <v>Apr</v>
      </c>
    </row>
    <row r="572" spans="1:20" ht="15.75">
      <c r="A572" s="2" t="s">
        <v>623</v>
      </c>
      <c r="B572" s="3">
        <v>46126</v>
      </c>
      <c r="C572" s="4" t="s">
        <v>27</v>
      </c>
      <c r="D572" s="4" t="s">
        <v>48</v>
      </c>
      <c r="E572" s="4" t="s">
        <v>3</v>
      </c>
      <c r="F572" s="4" t="s">
        <v>4</v>
      </c>
      <c r="G572" s="4" t="s">
        <v>49</v>
      </c>
      <c r="H572" s="4" t="s">
        <v>50</v>
      </c>
      <c r="I572" s="9">
        <v>2</v>
      </c>
      <c r="J572" s="6">
        <v>40.909999999999997</v>
      </c>
      <c r="K572" s="7">
        <v>0.1</v>
      </c>
      <c r="L572" s="6">
        <v>14.95</v>
      </c>
      <c r="M572" s="6">
        <f>I572*J572*(1-K572)</f>
        <v>73.637999999999991</v>
      </c>
      <c r="N572" s="6">
        <f>I572*L572</f>
        <v>29.9</v>
      </c>
      <c r="O572" s="6">
        <f>M572-N572</f>
        <v>43.737999999999992</v>
      </c>
      <c r="P572" s="8">
        <f>IFERROR(O572/M572,0)</f>
        <v>0.59395964040305271</v>
      </c>
      <c r="Q572" s="5">
        <f>YEAR(SalesDataTable[[#This Row],[Order Date]])</f>
        <v>2026</v>
      </c>
      <c r="R572" s="8" t="str">
        <f>"Q"&amp;ROUNDUP(MONTH(SalesDataTable[[#This Row],[Order Date]])/3,0)</f>
        <v>Q2</v>
      </c>
      <c r="S572" s="9">
        <f>MONTH(SalesDataTable[[#This Row],[Order Date]])</f>
        <v>4</v>
      </c>
      <c r="T572" s="8" t="str">
        <f>TEXT(SalesDataTable[[#This Row],[Order Date]],"mmm")</f>
        <v>Apr</v>
      </c>
    </row>
    <row r="573" spans="1:20" ht="15.75">
      <c r="A573" s="2" t="s">
        <v>624</v>
      </c>
      <c r="B573" s="3">
        <v>46126</v>
      </c>
      <c r="C573" s="4" t="s">
        <v>1</v>
      </c>
      <c r="D573" s="4" t="s">
        <v>2</v>
      </c>
      <c r="E573" s="4" t="s">
        <v>25</v>
      </c>
      <c r="F573" s="4" t="s">
        <v>4</v>
      </c>
      <c r="G573" s="4" t="s">
        <v>17</v>
      </c>
      <c r="H573" s="4" t="s">
        <v>46</v>
      </c>
      <c r="I573" s="9">
        <v>1</v>
      </c>
      <c r="J573" s="6">
        <v>46.62</v>
      </c>
      <c r="K573" s="7">
        <v>0</v>
      </c>
      <c r="L573" s="6">
        <v>18.86</v>
      </c>
      <c r="M573" s="6">
        <f>I573*J573*(1-K573)</f>
        <v>46.62</v>
      </c>
      <c r="N573" s="6">
        <f>I573*L573</f>
        <v>18.86</v>
      </c>
      <c r="O573" s="6">
        <f>M573-N573</f>
        <v>27.759999999999998</v>
      </c>
      <c r="P573" s="8">
        <f>IFERROR(O573/M573,0)</f>
        <v>0.59545259545259543</v>
      </c>
      <c r="Q573" s="5">
        <f>YEAR(SalesDataTable[[#This Row],[Order Date]])</f>
        <v>2026</v>
      </c>
      <c r="R573" s="8" t="str">
        <f>"Q"&amp;ROUNDUP(MONTH(SalesDataTable[[#This Row],[Order Date]])/3,0)</f>
        <v>Q2</v>
      </c>
      <c r="S573" s="9">
        <f>MONTH(SalesDataTable[[#This Row],[Order Date]])</f>
        <v>4</v>
      </c>
      <c r="T573" s="8" t="str">
        <f>TEXT(SalesDataTable[[#This Row],[Order Date]],"mmm")</f>
        <v>Apr</v>
      </c>
    </row>
    <row r="574" spans="1:20" ht="15.75">
      <c r="A574" s="2" t="s">
        <v>625</v>
      </c>
      <c r="B574" s="3">
        <v>46127</v>
      </c>
      <c r="C574" s="4" t="s">
        <v>1</v>
      </c>
      <c r="D574" s="4" t="s">
        <v>88</v>
      </c>
      <c r="E574" s="4" t="s">
        <v>3</v>
      </c>
      <c r="F574" s="4" t="s">
        <v>4</v>
      </c>
      <c r="G574" s="4" t="s">
        <v>31</v>
      </c>
      <c r="H574" s="4" t="s">
        <v>41</v>
      </c>
      <c r="I574" s="9">
        <v>2</v>
      </c>
      <c r="J574" s="6">
        <v>196.57</v>
      </c>
      <c r="K574" s="7">
        <v>0.05</v>
      </c>
      <c r="L574" s="6">
        <v>106.2</v>
      </c>
      <c r="M574" s="6">
        <f>I574*J574*(1-K574)</f>
        <v>373.48299999999995</v>
      </c>
      <c r="N574" s="6">
        <f>I574*L574</f>
        <v>212.4</v>
      </c>
      <c r="O574" s="6">
        <f>M574-N574</f>
        <v>161.08299999999994</v>
      </c>
      <c r="P574" s="8">
        <f>IFERROR(O574/M574,0)</f>
        <v>0.43129941657317727</v>
      </c>
      <c r="Q574" s="5">
        <f>YEAR(SalesDataTable[[#This Row],[Order Date]])</f>
        <v>2026</v>
      </c>
      <c r="R574" s="8" t="str">
        <f>"Q"&amp;ROUNDUP(MONTH(SalesDataTable[[#This Row],[Order Date]])/3,0)</f>
        <v>Q2</v>
      </c>
      <c r="S574" s="9">
        <f>MONTH(SalesDataTable[[#This Row],[Order Date]])</f>
        <v>4</v>
      </c>
      <c r="T574" s="8" t="str">
        <f>TEXT(SalesDataTable[[#This Row],[Order Date]],"mmm")</f>
        <v>Apr</v>
      </c>
    </row>
    <row r="575" spans="1:20" ht="15.75">
      <c r="A575" s="2" t="s">
        <v>626</v>
      </c>
      <c r="B575" s="3">
        <v>46127</v>
      </c>
      <c r="C575" s="4" t="s">
        <v>8</v>
      </c>
      <c r="D575" s="4" t="s">
        <v>9</v>
      </c>
      <c r="E575" s="4" t="s">
        <v>3</v>
      </c>
      <c r="F575" s="4" t="s">
        <v>4</v>
      </c>
      <c r="G575" s="4" t="s">
        <v>11</v>
      </c>
      <c r="H575" s="4" t="s">
        <v>12</v>
      </c>
      <c r="I575" s="9">
        <v>1</v>
      </c>
      <c r="J575" s="6">
        <v>90.52</v>
      </c>
      <c r="K575" s="7">
        <v>0</v>
      </c>
      <c r="L575" s="6">
        <v>46.5</v>
      </c>
      <c r="M575" s="6">
        <f>I575*J575*(1-K575)</f>
        <v>90.52</v>
      </c>
      <c r="N575" s="6">
        <f>I575*L575</f>
        <v>46.5</v>
      </c>
      <c r="O575" s="6">
        <f>M575-N575</f>
        <v>44.019999999999996</v>
      </c>
      <c r="P575" s="8">
        <f>IFERROR(O575/M575,0)</f>
        <v>0.4863013698630137</v>
      </c>
      <c r="Q575" s="5">
        <f>YEAR(SalesDataTable[[#This Row],[Order Date]])</f>
        <v>2026</v>
      </c>
      <c r="R575" s="8" t="str">
        <f>"Q"&amp;ROUNDUP(MONTH(SalesDataTable[[#This Row],[Order Date]])/3,0)</f>
        <v>Q2</v>
      </c>
      <c r="S575" s="9">
        <f>MONTH(SalesDataTable[[#This Row],[Order Date]])</f>
        <v>4</v>
      </c>
      <c r="T575" s="8" t="str">
        <f>TEXT(SalesDataTable[[#This Row],[Order Date]],"mmm")</f>
        <v>Apr</v>
      </c>
    </row>
    <row r="576" spans="1:20" ht="15.75">
      <c r="A576" s="2" t="s">
        <v>627</v>
      </c>
      <c r="B576" s="3">
        <v>46127</v>
      </c>
      <c r="C576" s="4" t="s">
        <v>1</v>
      </c>
      <c r="D576" s="4" t="s">
        <v>88</v>
      </c>
      <c r="E576" s="4" t="s">
        <v>3</v>
      </c>
      <c r="F576" s="4" t="s">
        <v>4</v>
      </c>
      <c r="G576" s="4" t="s">
        <v>17</v>
      </c>
      <c r="H576" s="4" t="s">
        <v>83</v>
      </c>
      <c r="I576" s="9">
        <v>5</v>
      </c>
      <c r="J576" s="6">
        <v>165.35</v>
      </c>
      <c r="K576" s="7">
        <v>0.05</v>
      </c>
      <c r="L576" s="6">
        <v>89.38</v>
      </c>
      <c r="M576" s="6">
        <f>I576*J576*(1-K576)</f>
        <v>785.41249999999991</v>
      </c>
      <c r="N576" s="6">
        <f>I576*L576</f>
        <v>446.9</v>
      </c>
      <c r="O576" s="6">
        <f>M576-N576</f>
        <v>338.51249999999993</v>
      </c>
      <c r="P576" s="8">
        <f>IFERROR(O576/M576,0)</f>
        <v>0.43099963395031271</v>
      </c>
      <c r="Q576" s="5">
        <f>YEAR(SalesDataTable[[#This Row],[Order Date]])</f>
        <v>2026</v>
      </c>
      <c r="R576" s="8" t="str">
        <f>"Q"&amp;ROUNDUP(MONTH(SalesDataTable[[#This Row],[Order Date]])/3,0)</f>
        <v>Q2</v>
      </c>
      <c r="S576" s="9">
        <f>MONTH(SalesDataTable[[#This Row],[Order Date]])</f>
        <v>4</v>
      </c>
      <c r="T576" s="8" t="str">
        <f>TEXT(SalesDataTable[[#This Row],[Order Date]],"mmm")</f>
        <v>Apr</v>
      </c>
    </row>
    <row r="577" spans="1:20" ht="15.75">
      <c r="A577" s="2" t="s">
        <v>628</v>
      </c>
      <c r="B577" s="3">
        <v>46127</v>
      </c>
      <c r="C577" s="4" t="s">
        <v>8</v>
      </c>
      <c r="D577" s="4" t="s">
        <v>66</v>
      </c>
      <c r="E577" s="4" t="s">
        <v>25</v>
      </c>
      <c r="F577" s="4" t="s">
        <v>4</v>
      </c>
      <c r="G577" s="4" t="s">
        <v>17</v>
      </c>
      <c r="H577" s="4" t="s">
        <v>18</v>
      </c>
      <c r="I577" s="9">
        <v>2</v>
      </c>
      <c r="J577" s="6">
        <v>36.35</v>
      </c>
      <c r="K577" s="7">
        <v>0</v>
      </c>
      <c r="L577" s="6">
        <v>13.55</v>
      </c>
      <c r="M577" s="6">
        <f>I577*J577*(1-K577)</f>
        <v>72.7</v>
      </c>
      <c r="N577" s="6">
        <f>I577*L577</f>
        <v>27.1</v>
      </c>
      <c r="O577" s="6">
        <f>M577-N577</f>
        <v>45.6</v>
      </c>
      <c r="P577" s="8">
        <f>IFERROR(O577/M577,0)</f>
        <v>0.6272352132049519</v>
      </c>
      <c r="Q577" s="5">
        <f>YEAR(SalesDataTable[[#This Row],[Order Date]])</f>
        <v>2026</v>
      </c>
      <c r="R577" s="8" t="str">
        <f>"Q"&amp;ROUNDUP(MONTH(SalesDataTable[[#This Row],[Order Date]])/3,0)</f>
        <v>Q2</v>
      </c>
      <c r="S577" s="9">
        <f>MONTH(SalesDataTable[[#This Row],[Order Date]])</f>
        <v>4</v>
      </c>
      <c r="T577" s="8" t="str">
        <f>TEXT(SalesDataTable[[#This Row],[Order Date]],"mmm")</f>
        <v>Apr</v>
      </c>
    </row>
    <row r="578" spans="1:20" ht="15.75">
      <c r="A578" s="2" t="s">
        <v>629</v>
      </c>
      <c r="B578" s="3">
        <v>46127</v>
      </c>
      <c r="C578" s="4" t="s">
        <v>8</v>
      </c>
      <c r="D578" s="4" t="s">
        <v>86</v>
      </c>
      <c r="E578" s="4" t="s">
        <v>25</v>
      </c>
      <c r="F578" s="4" t="s">
        <v>16</v>
      </c>
      <c r="G578" s="4" t="s">
        <v>17</v>
      </c>
      <c r="H578" s="4" t="s">
        <v>46</v>
      </c>
      <c r="I578" s="9">
        <v>1</v>
      </c>
      <c r="J578" s="6">
        <v>47</v>
      </c>
      <c r="K578" s="7">
        <v>0</v>
      </c>
      <c r="L578" s="6">
        <v>18.64</v>
      </c>
      <c r="M578" s="6">
        <f>I578*J578*(1-K578)</f>
        <v>47</v>
      </c>
      <c r="N578" s="6">
        <f>I578*L578</f>
        <v>18.64</v>
      </c>
      <c r="O578" s="6">
        <f>M578-N578</f>
        <v>28.36</v>
      </c>
      <c r="P578" s="8">
        <f>IFERROR(O578/M578,0)</f>
        <v>0.60340425531914887</v>
      </c>
      <c r="Q578" s="5">
        <f>YEAR(SalesDataTable[[#This Row],[Order Date]])</f>
        <v>2026</v>
      </c>
      <c r="R578" s="8" t="str">
        <f>"Q"&amp;ROUNDUP(MONTH(SalesDataTable[[#This Row],[Order Date]])/3,0)</f>
        <v>Q2</v>
      </c>
      <c r="S578" s="9">
        <f>MONTH(SalesDataTable[[#This Row],[Order Date]])</f>
        <v>4</v>
      </c>
      <c r="T578" s="8" t="str">
        <f>TEXT(SalesDataTable[[#This Row],[Order Date]],"mmm")</f>
        <v>Apr</v>
      </c>
    </row>
    <row r="579" spans="1:20" ht="15.75">
      <c r="A579" s="2" t="s">
        <v>630</v>
      </c>
      <c r="B579" s="3">
        <v>46127</v>
      </c>
      <c r="C579" s="4" t="s">
        <v>27</v>
      </c>
      <c r="D579" s="4" t="s">
        <v>82</v>
      </c>
      <c r="E579" s="4" t="s">
        <v>39</v>
      </c>
      <c r="F579" s="4" t="s">
        <v>4</v>
      </c>
      <c r="G579" s="4" t="s">
        <v>17</v>
      </c>
      <c r="H579" s="4" t="s">
        <v>46</v>
      </c>
      <c r="I579" s="9">
        <v>1</v>
      </c>
      <c r="J579" s="6">
        <v>46.86</v>
      </c>
      <c r="K579" s="7">
        <v>0</v>
      </c>
      <c r="L579" s="6">
        <v>18.190000000000001</v>
      </c>
      <c r="M579" s="6">
        <f>I579*J579*(1-K579)</f>
        <v>46.86</v>
      </c>
      <c r="N579" s="6">
        <f>I579*L579</f>
        <v>18.190000000000001</v>
      </c>
      <c r="O579" s="6">
        <f>M579-N579</f>
        <v>28.669999999999998</v>
      </c>
      <c r="P579" s="8">
        <f>IFERROR(O579/M579,0)</f>
        <v>0.61182244985061884</v>
      </c>
      <c r="Q579" s="5">
        <f>YEAR(SalesDataTable[[#This Row],[Order Date]])</f>
        <v>2026</v>
      </c>
      <c r="R579" s="8" t="str">
        <f>"Q"&amp;ROUNDUP(MONTH(SalesDataTable[[#This Row],[Order Date]])/3,0)</f>
        <v>Q2</v>
      </c>
      <c r="S579" s="9">
        <f>MONTH(SalesDataTable[[#This Row],[Order Date]])</f>
        <v>4</v>
      </c>
      <c r="T579" s="8" t="str">
        <f>TEXT(SalesDataTable[[#This Row],[Order Date]],"mmm")</f>
        <v>Apr</v>
      </c>
    </row>
    <row r="580" spans="1:20" ht="15.75">
      <c r="A580" s="2" t="s">
        <v>631</v>
      </c>
      <c r="B580" s="3">
        <v>46127</v>
      </c>
      <c r="C580" s="4" t="s">
        <v>1</v>
      </c>
      <c r="D580" s="4" t="s">
        <v>52</v>
      </c>
      <c r="E580" s="4" t="s">
        <v>3</v>
      </c>
      <c r="F580" s="4" t="s">
        <v>16</v>
      </c>
      <c r="G580" s="4" t="s">
        <v>31</v>
      </c>
      <c r="H580" s="4" t="s">
        <v>64</v>
      </c>
      <c r="I580" s="9">
        <v>2</v>
      </c>
      <c r="J580" s="6">
        <v>82.13</v>
      </c>
      <c r="K580" s="7">
        <v>0.05</v>
      </c>
      <c r="L580" s="6">
        <v>39.909999999999997</v>
      </c>
      <c r="M580" s="6">
        <f>I580*J580*(1-K580)</f>
        <v>156.047</v>
      </c>
      <c r="N580" s="6">
        <f>I580*L580</f>
        <v>79.819999999999993</v>
      </c>
      <c r="O580" s="6">
        <f>M580-N580</f>
        <v>76.227000000000004</v>
      </c>
      <c r="P580" s="8">
        <f>IFERROR(O580/M580,0)</f>
        <v>0.48848744288579726</v>
      </c>
      <c r="Q580" s="5">
        <f>YEAR(SalesDataTable[[#This Row],[Order Date]])</f>
        <v>2026</v>
      </c>
      <c r="R580" s="8" t="str">
        <f>"Q"&amp;ROUNDUP(MONTH(SalesDataTable[[#This Row],[Order Date]])/3,0)</f>
        <v>Q2</v>
      </c>
      <c r="S580" s="9">
        <f>MONTH(SalesDataTable[[#This Row],[Order Date]])</f>
        <v>4</v>
      </c>
      <c r="T580" s="8" t="str">
        <f>TEXT(SalesDataTable[[#This Row],[Order Date]],"mmm")</f>
        <v>Apr</v>
      </c>
    </row>
    <row r="581" spans="1:20" ht="15.75">
      <c r="A581" s="2" t="s">
        <v>632</v>
      </c>
      <c r="B581" s="3">
        <v>46127</v>
      </c>
      <c r="C581" s="4" t="s">
        <v>8</v>
      </c>
      <c r="D581" s="4" t="s">
        <v>38</v>
      </c>
      <c r="E581" s="4" t="s">
        <v>25</v>
      </c>
      <c r="F581" s="4" t="s">
        <v>20</v>
      </c>
      <c r="G581" s="4" t="s">
        <v>17</v>
      </c>
      <c r="H581" s="4" t="s">
        <v>83</v>
      </c>
      <c r="I581" s="9">
        <v>1</v>
      </c>
      <c r="J581" s="6">
        <v>163.16</v>
      </c>
      <c r="K581" s="7">
        <v>0</v>
      </c>
      <c r="L581" s="6">
        <v>88.78</v>
      </c>
      <c r="M581" s="6">
        <f>I581*J581*(1-K581)</f>
        <v>163.16</v>
      </c>
      <c r="N581" s="6">
        <f>I581*L581</f>
        <v>88.78</v>
      </c>
      <c r="O581" s="6">
        <f>M581-N581</f>
        <v>74.38</v>
      </c>
      <c r="P581" s="8">
        <f>IFERROR(O581/M581,0)</f>
        <v>0.45587153714145623</v>
      </c>
      <c r="Q581" s="5">
        <f>YEAR(SalesDataTable[[#This Row],[Order Date]])</f>
        <v>2026</v>
      </c>
      <c r="R581" s="8" t="str">
        <f>"Q"&amp;ROUNDUP(MONTH(SalesDataTable[[#This Row],[Order Date]])/3,0)</f>
        <v>Q2</v>
      </c>
      <c r="S581" s="9">
        <f>MONTH(SalesDataTable[[#This Row],[Order Date]])</f>
        <v>4</v>
      </c>
      <c r="T581" s="8" t="str">
        <f>TEXT(SalesDataTable[[#This Row],[Order Date]],"mmm")</f>
        <v>Apr</v>
      </c>
    </row>
    <row r="582" spans="1:20" ht="15.75">
      <c r="A582" s="2" t="s">
        <v>633</v>
      </c>
      <c r="B582" s="3">
        <v>46128</v>
      </c>
      <c r="C582" s="4" t="s">
        <v>1</v>
      </c>
      <c r="D582" s="4" t="s">
        <v>88</v>
      </c>
      <c r="E582" s="4" t="s">
        <v>25</v>
      </c>
      <c r="F582" s="4" t="s">
        <v>16</v>
      </c>
      <c r="G582" s="4" t="s">
        <v>17</v>
      </c>
      <c r="H582" s="4" t="s">
        <v>18</v>
      </c>
      <c r="I582" s="9">
        <v>2</v>
      </c>
      <c r="J582" s="6">
        <v>36.68</v>
      </c>
      <c r="K582" s="7">
        <v>0.1</v>
      </c>
      <c r="L582" s="6">
        <v>13.92</v>
      </c>
      <c r="M582" s="6">
        <f>I582*J582*(1-K582)</f>
        <v>66.024000000000001</v>
      </c>
      <c r="N582" s="6">
        <f>I582*L582</f>
        <v>27.84</v>
      </c>
      <c r="O582" s="6">
        <f>M582-N582</f>
        <v>38.183999999999997</v>
      </c>
      <c r="P582" s="8">
        <f>IFERROR(O582/M582,0)</f>
        <v>0.57833515085423481</v>
      </c>
      <c r="Q582" s="5">
        <f>YEAR(SalesDataTable[[#This Row],[Order Date]])</f>
        <v>2026</v>
      </c>
      <c r="R582" s="8" t="str">
        <f>"Q"&amp;ROUNDUP(MONTH(SalesDataTable[[#This Row],[Order Date]])/3,0)</f>
        <v>Q2</v>
      </c>
      <c r="S582" s="9">
        <f>MONTH(SalesDataTable[[#This Row],[Order Date]])</f>
        <v>4</v>
      </c>
      <c r="T582" s="8" t="str">
        <f>TEXT(SalesDataTable[[#This Row],[Order Date]],"mmm")</f>
        <v>Apr</v>
      </c>
    </row>
    <row r="583" spans="1:20" ht="15.75">
      <c r="A583" s="2" t="s">
        <v>634</v>
      </c>
      <c r="B583" s="3">
        <v>46128</v>
      </c>
      <c r="C583" s="4" t="s">
        <v>27</v>
      </c>
      <c r="D583" s="4" t="s">
        <v>82</v>
      </c>
      <c r="E583" s="4" t="s">
        <v>3</v>
      </c>
      <c r="F583" s="4" t="s">
        <v>16</v>
      </c>
      <c r="G583" s="4" t="s">
        <v>17</v>
      </c>
      <c r="H583" s="4" t="s">
        <v>46</v>
      </c>
      <c r="I583" s="9">
        <v>1</v>
      </c>
      <c r="J583" s="6">
        <v>45.82</v>
      </c>
      <c r="K583" s="7">
        <v>0.1</v>
      </c>
      <c r="L583" s="6">
        <v>18.48</v>
      </c>
      <c r="M583" s="6">
        <f>I583*J583*(1-K583)</f>
        <v>41.238</v>
      </c>
      <c r="N583" s="6">
        <f>I583*L583</f>
        <v>18.48</v>
      </c>
      <c r="O583" s="6">
        <f>M583-N583</f>
        <v>22.757999999999999</v>
      </c>
      <c r="P583" s="8">
        <f>IFERROR(O583/M583,0)</f>
        <v>0.55186963480285167</v>
      </c>
      <c r="Q583" s="5">
        <f>YEAR(SalesDataTable[[#This Row],[Order Date]])</f>
        <v>2026</v>
      </c>
      <c r="R583" s="8" t="str">
        <f>"Q"&amp;ROUNDUP(MONTH(SalesDataTable[[#This Row],[Order Date]])/3,0)</f>
        <v>Q2</v>
      </c>
      <c r="S583" s="9">
        <f>MONTH(SalesDataTable[[#This Row],[Order Date]])</f>
        <v>4</v>
      </c>
      <c r="T583" s="8" t="str">
        <f>TEXT(SalesDataTable[[#This Row],[Order Date]],"mmm")</f>
        <v>Apr</v>
      </c>
    </row>
    <row r="584" spans="1:20" ht="15.75">
      <c r="A584" s="2" t="s">
        <v>635</v>
      </c>
      <c r="B584" s="3">
        <v>46128</v>
      </c>
      <c r="C584" s="4" t="s">
        <v>1</v>
      </c>
      <c r="D584" s="4" t="s">
        <v>88</v>
      </c>
      <c r="E584" s="4" t="s">
        <v>3</v>
      </c>
      <c r="F584" s="4" t="s">
        <v>4</v>
      </c>
      <c r="G584" s="4" t="s">
        <v>11</v>
      </c>
      <c r="H584" s="4" t="s">
        <v>79</v>
      </c>
      <c r="I584" s="9">
        <v>1</v>
      </c>
      <c r="J584" s="6">
        <v>70.95</v>
      </c>
      <c r="K584" s="7">
        <v>0</v>
      </c>
      <c r="L584" s="6">
        <v>31.43</v>
      </c>
      <c r="M584" s="6">
        <f>I584*J584*(1-K584)</f>
        <v>70.95</v>
      </c>
      <c r="N584" s="6">
        <f>I584*L584</f>
        <v>31.43</v>
      </c>
      <c r="O584" s="6">
        <f>M584-N584</f>
        <v>39.520000000000003</v>
      </c>
      <c r="P584" s="8">
        <f>IFERROR(O584/M584,0)</f>
        <v>0.55701198026779419</v>
      </c>
      <c r="Q584" s="5">
        <f>YEAR(SalesDataTable[[#This Row],[Order Date]])</f>
        <v>2026</v>
      </c>
      <c r="R584" s="8" t="str">
        <f>"Q"&amp;ROUNDUP(MONTH(SalesDataTable[[#This Row],[Order Date]])/3,0)</f>
        <v>Q2</v>
      </c>
      <c r="S584" s="9">
        <f>MONTH(SalesDataTable[[#This Row],[Order Date]])</f>
        <v>4</v>
      </c>
      <c r="T584" s="8" t="str">
        <f>TEXT(SalesDataTable[[#This Row],[Order Date]],"mmm")</f>
        <v>Apr</v>
      </c>
    </row>
    <row r="585" spans="1:20" ht="15.75">
      <c r="A585" s="2" t="s">
        <v>636</v>
      </c>
      <c r="B585" s="3">
        <v>46128</v>
      </c>
      <c r="C585" s="4" t="s">
        <v>8</v>
      </c>
      <c r="D585" s="4" t="s">
        <v>66</v>
      </c>
      <c r="E585" s="4" t="s">
        <v>3</v>
      </c>
      <c r="F585" s="4" t="s">
        <v>16</v>
      </c>
      <c r="G585" s="4" t="s">
        <v>17</v>
      </c>
      <c r="H585" s="4" t="s">
        <v>46</v>
      </c>
      <c r="I585" s="9">
        <v>1</v>
      </c>
      <c r="J585" s="6">
        <v>46.68</v>
      </c>
      <c r="K585" s="7">
        <v>0.05</v>
      </c>
      <c r="L585" s="6">
        <v>18.350000000000001</v>
      </c>
      <c r="M585" s="6">
        <f>I585*J585*(1-K585)</f>
        <v>44.345999999999997</v>
      </c>
      <c r="N585" s="6">
        <f>I585*L585</f>
        <v>18.350000000000001</v>
      </c>
      <c r="O585" s="6">
        <f>M585-N585</f>
        <v>25.995999999999995</v>
      </c>
      <c r="P585" s="8">
        <f>IFERROR(O585/M585,0)</f>
        <v>0.58620845172056102</v>
      </c>
      <c r="Q585" s="5">
        <f>YEAR(SalesDataTable[[#This Row],[Order Date]])</f>
        <v>2026</v>
      </c>
      <c r="R585" s="8" t="str">
        <f>"Q"&amp;ROUNDUP(MONTH(SalesDataTable[[#This Row],[Order Date]])/3,0)</f>
        <v>Q2</v>
      </c>
      <c r="S585" s="9">
        <f>MONTH(SalesDataTable[[#This Row],[Order Date]])</f>
        <v>4</v>
      </c>
      <c r="T585" s="8" t="str">
        <f>TEXT(SalesDataTable[[#This Row],[Order Date]],"mmm")</f>
        <v>Apr</v>
      </c>
    </row>
    <row r="586" spans="1:20" ht="15.75">
      <c r="A586" s="2" t="s">
        <v>637</v>
      </c>
      <c r="B586" s="3">
        <v>46128</v>
      </c>
      <c r="C586" s="4" t="s">
        <v>14</v>
      </c>
      <c r="D586" s="4" t="s">
        <v>126</v>
      </c>
      <c r="E586" s="4" t="s">
        <v>3</v>
      </c>
      <c r="F586" s="4" t="s">
        <v>20</v>
      </c>
      <c r="G586" s="4" t="s">
        <v>17</v>
      </c>
      <c r="H586" s="4" t="s">
        <v>83</v>
      </c>
      <c r="I586" s="9">
        <v>5</v>
      </c>
      <c r="J586" s="6">
        <v>164.31</v>
      </c>
      <c r="K586" s="7">
        <v>0.05</v>
      </c>
      <c r="L586" s="6">
        <v>85.41</v>
      </c>
      <c r="M586" s="6">
        <f>I586*J586*(1-K586)</f>
        <v>780.47249999999997</v>
      </c>
      <c r="N586" s="6">
        <f>I586*L586</f>
        <v>427.04999999999995</v>
      </c>
      <c r="O586" s="6">
        <f>M586-N586</f>
        <v>353.42250000000001</v>
      </c>
      <c r="P586" s="8">
        <f>IFERROR(O586/M586,0)</f>
        <v>0.45283145786686912</v>
      </c>
      <c r="Q586" s="5">
        <f>YEAR(SalesDataTable[[#This Row],[Order Date]])</f>
        <v>2026</v>
      </c>
      <c r="R586" s="8" t="str">
        <f>"Q"&amp;ROUNDUP(MONTH(SalesDataTable[[#This Row],[Order Date]])/3,0)</f>
        <v>Q2</v>
      </c>
      <c r="S586" s="9">
        <f>MONTH(SalesDataTable[[#This Row],[Order Date]])</f>
        <v>4</v>
      </c>
      <c r="T586" s="8" t="str">
        <f>TEXT(SalesDataTable[[#This Row],[Order Date]],"mmm")</f>
        <v>Apr</v>
      </c>
    </row>
    <row r="587" spans="1:20" ht="15.75">
      <c r="A587" s="2" t="s">
        <v>638</v>
      </c>
      <c r="B587" s="3">
        <v>46128</v>
      </c>
      <c r="C587" s="4" t="s">
        <v>8</v>
      </c>
      <c r="D587" s="4" t="s">
        <v>38</v>
      </c>
      <c r="E587" s="4" t="s">
        <v>3</v>
      </c>
      <c r="F587" s="4" t="s">
        <v>20</v>
      </c>
      <c r="G587" s="4" t="s">
        <v>17</v>
      </c>
      <c r="H587" s="4" t="s">
        <v>18</v>
      </c>
      <c r="I587" s="9">
        <v>3</v>
      </c>
      <c r="J587" s="6">
        <v>35.57</v>
      </c>
      <c r="K587" s="7">
        <v>0</v>
      </c>
      <c r="L587" s="6">
        <v>13.67</v>
      </c>
      <c r="M587" s="6">
        <f>I587*J587*(1-K587)</f>
        <v>106.71000000000001</v>
      </c>
      <c r="N587" s="6">
        <f>I587*L587</f>
        <v>41.01</v>
      </c>
      <c r="O587" s="6">
        <f>M587-N587</f>
        <v>65.700000000000017</v>
      </c>
      <c r="P587" s="8">
        <f>IFERROR(O587/M587,0)</f>
        <v>0.61568737700309262</v>
      </c>
      <c r="Q587" s="5">
        <f>YEAR(SalesDataTable[[#This Row],[Order Date]])</f>
        <v>2026</v>
      </c>
      <c r="R587" s="8" t="str">
        <f>"Q"&amp;ROUNDUP(MONTH(SalesDataTable[[#This Row],[Order Date]])/3,0)</f>
        <v>Q2</v>
      </c>
      <c r="S587" s="9">
        <f>MONTH(SalesDataTable[[#This Row],[Order Date]])</f>
        <v>4</v>
      </c>
      <c r="T587" s="8" t="str">
        <f>TEXT(SalesDataTable[[#This Row],[Order Date]],"mmm")</f>
        <v>Apr</v>
      </c>
    </row>
    <row r="588" spans="1:20" ht="15.75">
      <c r="A588" s="2" t="s">
        <v>639</v>
      </c>
      <c r="B588" s="3">
        <v>46128</v>
      </c>
      <c r="C588" s="4" t="s">
        <v>1</v>
      </c>
      <c r="D588" s="4" t="s">
        <v>2</v>
      </c>
      <c r="E588" s="4" t="s">
        <v>39</v>
      </c>
      <c r="F588" s="4" t="s">
        <v>16</v>
      </c>
      <c r="G588" s="4" t="s">
        <v>17</v>
      </c>
      <c r="H588" s="4" t="s">
        <v>46</v>
      </c>
      <c r="I588" s="9">
        <v>2</v>
      </c>
      <c r="J588" s="6">
        <v>45.51</v>
      </c>
      <c r="K588" s="7">
        <v>0.1</v>
      </c>
      <c r="L588" s="6">
        <v>18.809999999999999</v>
      </c>
      <c r="M588" s="6">
        <f>I588*J588*(1-K588)</f>
        <v>81.917999999999992</v>
      </c>
      <c r="N588" s="6">
        <f>I588*L588</f>
        <v>37.619999999999997</v>
      </c>
      <c r="O588" s="6">
        <f>M588-N588</f>
        <v>44.297999999999995</v>
      </c>
      <c r="P588" s="8">
        <f>IFERROR(O588/M588,0)</f>
        <v>0.54076027246758951</v>
      </c>
      <c r="Q588" s="5">
        <f>YEAR(SalesDataTable[[#This Row],[Order Date]])</f>
        <v>2026</v>
      </c>
      <c r="R588" s="8" t="str">
        <f>"Q"&amp;ROUNDUP(MONTH(SalesDataTable[[#This Row],[Order Date]])/3,0)</f>
        <v>Q2</v>
      </c>
      <c r="S588" s="9">
        <f>MONTH(SalesDataTable[[#This Row],[Order Date]])</f>
        <v>4</v>
      </c>
      <c r="T588" s="8" t="str">
        <f>TEXT(SalesDataTable[[#This Row],[Order Date]],"mmm")</f>
        <v>Apr</v>
      </c>
    </row>
    <row r="589" spans="1:20" ht="15.75">
      <c r="A589" s="2" t="s">
        <v>640</v>
      </c>
      <c r="B589" s="3">
        <v>46128</v>
      </c>
      <c r="C589" s="4" t="s">
        <v>27</v>
      </c>
      <c r="D589" s="4" t="s">
        <v>48</v>
      </c>
      <c r="E589" s="4" t="s">
        <v>3</v>
      </c>
      <c r="F589" s="4" t="s">
        <v>4</v>
      </c>
      <c r="G589" s="4" t="s">
        <v>31</v>
      </c>
      <c r="H589" s="4" t="s">
        <v>41</v>
      </c>
      <c r="I589" s="9">
        <v>2</v>
      </c>
      <c r="J589" s="6">
        <v>198.32</v>
      </c>
      <c r="K589" s="7">
        <v>0</v>
      </c>
      <c r="L589" s="6">
        <v>106.8</v>
      </c>
      <c r="M589" s="6">
        <f>I589*J589*(1-K589)</f>
        <v>396.64</v>
      </c>
      <c r="N589" s="6">
        <f>I589*L589</f>
        <v>213.6</v>
      </c>
      <c r="O589" s="6">
        <f>M589-N589</f>
        <v>183.04</v>
      </c>
      <c r="P589" s="8">
        <f>IFERROR(O589/M589,0)</f>
        <v>0.46147640177490923</v>
      </c>
      <c r="Q589" s="5">
        <f>YEAR(SalesDataTable[[#This Row],[Order Date]])</f>
        <v>2026</v>
      </c>
      <c r="R589" s="8" t="str">
        <f>"Q"&amp;ROUNDUP(MONTH(SalesDataTable[[#This Row],[Order Date]])/3,0)</f>
        <v>Q2</v>
      </c>
      <c r="S589" s="9">
        <f>MONTH(SalesDataTable[[#This Row],[Order Date]])</f>
        <v>4</v>
      </c>
      <c r="T589" s="8" t="str">
        <f>TEXT(SalesDataTable[[#This Row],[Order Date]],"mmm")</f>
        <v>Apr</v>
      </c>
    </row>
    <row r="590" spans="1:20" ht="15.75">
      <c r="A590" s="2" t="s">
        <v>641</v>
      </c>
      <c r="B590" s="3">
        <v>46129</v>
      </c>
      <c r="C590" s="4" t="s">
        <v>27</v>
      </c>
      <c r="D590" s="4" t="s">
        <v>48</v>
      </c>
      <c r="E590" s="4" t="s">
        <v>39</v>
      </c>
      <c r="F590" s="4" t="s">
        <v>20</v>
      </c>
      <c r="G590" s="4" t="s">
        <v>17</v>
      </c>
      <c r="H590" s="4" t="s">
        <v>71</v>
      </c>
      <c r="I590" s="9">
        <v>2</v>
      </c>
      <c r="J590" s="6">
        <v>130.94</v>
      </c>
      <c r="K590" s="7">
        <v>0</v>
      </c>
      <c r="L590" s="6">
        <v>67.459999999999994</v>
      </c>
      <c r="M590" s="6">
        <f>I590*J590*(1-K590)</f>
        <v>261.88</v>
      </c>
      <c r="N590" s="6">
        <f>I590*L590</f>
        <v>134.91999999999999</v>
      </c>
      <c r="O590" s="6">
        <f>M590-N590</f>
        <v>126.96000000000001</v>
      </c>
      <c r="P590" s="8">
        <f>IFERROR(O590/M590,0)</f>
        <v>0.48480219948067821</v>
      </c>
      <c r="Q590" s="5">
        <f>YEAR(SalesDataTable[[#This Row],[Order Date]])</f>
        <v>2026</v>
      </c>
      <c r="R590" s="8" t="str">
        <f>"Q"&amp;ROUNDUP(MONTH(SalesDataTable[[#This Row],[Order Date]])/3,0)</f>
        <v>Q2</v>
      </c>
      <c r="S590" s="9">
        <f>MONTH(SalesDataTable[[#This Row],[Order Date]])</f>
        <v>4</v>
      </c>
      <c r="T590" s="8" t="str">
        <f>TEXT(SalesDataTable[[#This Row],[Order Date]],"mmm")</f>
        <v>Apr</v>
      </c>
    </row>
    <row r="591" spans="1:20" ht="15.75">
      <c r="A591" s="2" t="s">
        <v>642</v>
      </c>
      <c r="B591" s="3">
        <v>46129</v>
      </c>
      <c r="C591" s="4" t="s">
        <v>8</v>
      </c>
      <c r="D591" s="4" t="s">
        <v>66</v>
      </c>
      <c r="E591" s="4" t="s">
        <v>39</v>
      </c>
      <c r="F591" s="4" t="s">
        <v>4</v>
      </c>
      <c r="G591" s="4" t="s">
        <v>17</v>
      </c>
      <c r="H591" s="4" t="s">
        <v>71</v>
      </c>
      <c r="I591" s="9">
        <v>1</v>
      </c>
      <c r="J591" s="6">
        <v>131.62</v>
      </c>
      <c r="K591" s="7">
        <v>0</v>
      </c>
      <c r="L591" s="6">
        <v>66.95</v>
      </c>
      <c r="M591" s="6">
        <f>I591*J591*(1-K591)</f>
        <v>131.62</v>
      </c>
      <c r="N591" s="6">
        <f>I591*L591</f>
        <v>66.95</v>
      </c>
      <c r="O591" s="6">
        <f>M591-N591</f>
        <v>64.67</v>
      </c>
      <c r="P591" s="8">
        <f>IFERROR(O591/M591,0)</f>
        <v>0.49133870232487464</v>
      </c>
      <c r="Q591" s="5">
        <f>YEAR(SalesDataTable[[#This Row],[Order Date]])</f>
        <v>2026</v>
      </c>
      <c r="R591" s="8" t="str">
        <f>"Q"&amp;ROUNDUP(MONTH(SalesDataTable[[#This Row],[Order Date]])/3,0)</f>
        <v>Q2</v>
      </c>
      <c r="S591" s="9">
        <f>MONTH(SalesDataTable[[#This Row],[Order Date]])</f>
        <v>4</v>
      </c>
      <c r="T591" s="8" t="str">
        <f>TEXT(SalesDataTable[[#This Row],[Order Date]],"mmm")</f>
        <v>Apr</v>
      </c>
    </row>
    <row r="592" spans="1:20" ht="15.75">
      <c r="A592" s="2" t="s">
        <v>643</v>
      </c>
      <c r="B592" s="3">
        <v>46129</v>
      </c>
      <c r="C592" s="4" t="s">
        <v>1</v>
      </c>
      <c r="D592" s="4" t="s">
        <v>2</v>
      </c>
      <c r="E592" s="4" t="s">
        <v>10</v>
      </c>
      <c r="F592" s="4" t="s">
        <v>20</v>
      </c>
      <c r="G592" s="4" t="s">
        <v>17</v>
      </c>
      <c r="H592" s="4" t="s">
        <v>83</v>
      </c>
      <c r="I592" s="9">
        <v>8</v>
      </c>
      <c r="J592" s="6">
        <v>168.34</v>
      </c>
      <c r="K592" s="7">
        <v>0.15</v>
      </c>
      <c r="L592" s="6">
        <v>88.7</v>
      </c>
      <c r="M592" s="6">
        <f>I592*J592*(1-K592)</f>
        <v>1144.712</v>
      </c>
      <c r="N592" s="6">
        <f>I592*L592</f>
        <v>709.6</v>
      </c>
      <c r="O592" s="6">
        <f>M592-N592</f>
        <v>435.11199999999997</v>
      </c>
      <c r="P592" s="8">
        <f>IFERROR(O592/M592,0)</f>
        <v>0.38010608781946897</v>
      </c>
      <c r="Q592" s="5">
        <f>YEAR(SalesDataTable[[#This Row],[Order Date]])</f>
        <v>2026</v>
      </c>
      <c r="R592" s="8" t="str">
        <f>"Q"&amp;ROUNDUP(MONTH(SalesDataTable[[#This Row],[Order Date]])/3,0)</f>
        <v>Q2</v>
      </c>
      <c r="S592" s="9">
        <f>MONTH(SalesDataTable[[#This Row],[Order Date]])</f>
        <v>4</v>
      </c>
      <c r="T592" s="8" t="str">
        <f>TEXT(SalesDataTable[[#This Row],[Order Date]],"mmm")</f>
        <v>Apr</v>
      </c>
    </row>
    <row r="593" spans="1:20" ht="15.75">
      <c r="A593" s="2" t="s">
        <v>644</v>
      </c>
      <c r="B593" s="3">
        <v>46129</v>
      </c>
      <c r="C593" s="4" t="s">
        <v>8</v>
      </c>
      <c r="D593" s="4" t="s">
        <v>38</v>
      </c>
      <c r="E593" s="4" t="s">
        <v>3</v>
      </c>
      <c r="F593" s="4" t="s">
        <v>4</v>
      </c>
      <c r="G593" s="4" t="s">
        <v>31</v>
      </c>
      <c r="H593" s="4" t="s">
        <v>64</v>
      </c>
      <c r="I593" s="9">
        <v>1</v>
      </c>
      <c r="J593" s="6">
        <v>81.040000000000006</v>
      </c>
      <c r="K593" s="7">
        <v>0</v>
      </c>
      <c r="L593" s="6">
        <v>39.97</v>
      </c>
      <c r="M593" s="6">
        <f>I593*J593*(1-K593)</f>
        <v>81.040000000000006</v>
      </c>
      <c r="N593" s="6">
        <f>I593*L593</f>
        <v>39.97</v>
      </c>
      <c r="O593" s="6">
        <f>M593-N593</f>
        <v>41.070000000000007</v>
      </c>
      <c r="P593" s="8">
        <f>IFERROR(O593/M593,0)</f>
        <v>0.50678677196446209</v>
      </c>
      <c r="Q593" s="5">
        <f>YEAR(SalesDataTable[[#This Row],[Order Date]])</f>
        <v>2026</v>
      </c>
      <c r="R593" s="8" t="str">
        <f>"Q"&amp;ROUNDUP(MONTH(SalesDataTable[[#This Row],[Order Date]])/3,0)</f>
        <v>Q2</v>
      </c>
      <c r="S593" s="9">
        <f>MONTH(SalesDataTable[[#This Row],[Order Date]])</f>
        <v>4</v>
      </c>
      <c r="T593" s="8" t="str">
        <f>TEXT(SalesDataTable[[#This Row],[Order Date]],"mmm")</f>
        <v>Apr</v>
      </c>
    </row>
    <row r="594" spans="1:20" ht="15.75">
      <c r="A594" s="2" t="s">
        <v>645</v>
      </c>
      <c r="B594" s="3">
        <v>46129</v>
      </c>
      <c r="C594" s="4" t="s">
        <v>27</v>
      </c>
      <c r="D594" s="4" t="s">
        <v>48</v>
      </c>
      <c r="E594" s="4" t="s">
        <v>3</v>
      </c>
      <c r="F594" s="4" t="s">
        <v>20</v>
      </c>
      <c r="G594" s="4" t="s">
        <v>31</v>
      </c>
      <c r="H594" s="4" t="s">
        <v>64</v>
      </c>
      <c r="I594" s="9">
        <v>3</v>
      </c>
      <c r="J594" s="6">
        <v>81.53</v>
      </c>
      <c r="K594" s="7">
        <v>0.05</v>
      </c>
      <c r="L594" s="6">
        <v>38.630000000000003</v>
      </c>
      <c r="M594" s="6">
        <f>I594*J594*(1-K594)</f>
        <v>232.3605</v>
      </c>
      <c r="N594" s="6">
        <f>I594*L594</f>
        <v>115.89000000000001</v>
      </c>
      <c r="O594" s="6">
        <f>M594-N594</f>
        <v>116.47049999999999</v>
      </c>
      <c r="P594" s="8">
        <f>IFERROR(O594/M594,0)</f>
        <v>0.50124913657872139</v>
      </c>
      <c r="Q594" s="5">
        <f>YEAR(SalesDataTable[[#This Row],[Order Date]])</f>
        <v>2026</v>
      </c>
      <c r="R594" s="8" t="str">
        <f>"Q"&amp;ROUNDUP(MONTH(SalesDataTable[[#This Row],[Order Date]])/3,0)</f>
        <v>Q2</v>
      </c>
      <c r="S594" s="9">
        <f>MONTH(SalesDataTable[[#This Row],[Order Date]])</f>
        <v>4</v>
      </c>
      <c r="T594" s="8" t="str">
        <f>TEXT(SalesDataTable[[#This Row],[Order Date]],"mmm")</f>
        <v>Apr</v>
      </c>
    </row>
    <row r="595" spans="1:20" ht="15.75">
      <c r="A595" s="2" t="s">
        <v>646</v>
      </c>
      <c r="B595" s="3">
        <v>46130</v>
      </c>
      <c r="C595" s="4" t="s">
        <v>14</v>
      </c>
      <c r="D595" s="4" t="s">
        <v>61</v>
      </c>
      <c r="E595" s="4" t="s">
        <v>39</v>
      </c>
      <c r="F595" s="4" t="s">
        <v>4</v>
      </c>
      <c r="G595" s="4" t="s">
        <v>5</v>
      </c>
      <c r="H595" s="4" t="s">
        <v>43</v>
      </c>
      <c r="I595" s="9">
        <v>3</v>
      </c>
      <c r="J595" s="6">
        <v>104.8</v>
      </c>
      <c r="K595" s="7">
        <v>0.1</v>
      </c>
      <c r="L595" s="6">
        <v>50.59</v>
      </c>
      <c r="M595" s="6">
        <f>I595*J595*(1-K595)</f>
        <v>282.95999999999998</v>
      </c>
      <c r="N595" s="6">
        <f>I595*L595</f>
        <v>151.77000000000001</v>
      </c>
      <c r="O595" s="6">
        <f>M595-N595</f>
        <v>131.18999999999997</v>
      </c>
      <c r="P595" s="8">
        <f>IFERROR(O595/M595,0)</f>
        <v>0.46363443596268017</v>
      </c>
      <c r="Q595" s="5">
        <f>YEAR(SalesDataTable[[#This Row],[Order Date]])</f>
        <v>2026</v>
      </c>
      <c r="R595" s="8" t="str">
        <f>"Q"&amp;ROUNDUP(MONTH(SalesDataTable[[#This Row],[Order Date]])/3,0)</f>
        <v>Q2</v>
      </c>
      <c r="S595" s="9">
        <f>MONTH(SalesDataTable[[#This Row],[Order Date]])</f>
        <v>4</v>
      </c>
      <c r="T595" s="8" t="str">
        <f>TEXT(SalesDataTable[[#This Row],[Order Date]],"mmm")</f>
        <v>Apr</v>
      </c>
    </row>
    <row r="596" spans="1:20" ht="15.75">
      <c r="A596" s="2" t="s">
        <v>647</v>
      </c>
      <c r="B596" s="3">
        <v>46130</v>
      </c>
      <c r="C596" s="4" t="s">
        <v>27</v>
      </c>
      <c r="D596" s="4" t="s">
        <v>48</v>
      </c>
      <c r="E596" s="4" t="s">
        <v>3</v>
      </c>
      <c r="F596" s="4" t="s">
        <v>16</v>
      </c>
      <c r="G596" s="4" t="s">
        <v>49</v>
      </c>
      <c r="H596" s="4" t="s">
        <v>74</v>
      </c>
      <c r="I596" s="9">
        <v>2</v>
      </c>
      <c r="J596" s="6">
        <v>51.24</v>
      </c>
      <c r="K596" s="7">
        <v>0</v>
      </c>
      <c r="L596" s="6">
        <v>22.52</v>
      </c>
      <c r="M596" s="6">
        <f>I596*J596*(1-K596)</f>
        <v>102.48</v>
      </c>
      <c r="N596" s="6">
        <f>I596*L596</f>
        <v>45.04</v>
      </c>
      <c r="O596" s="6">
        <f>M596-N596</f>
        <v>57.440000000000005</v>
      </c>
      <c r="P596" s="8">
        <f>IFERROR(O596/M596,0)</f>
        <v>0.56049960967993762</v>
      </c>
      <c r="Q596" s="5">
        <f>YEAR(SalesDataTable[[#This Row],[Order Date]])</f>
        <v>2026</v>
      </c>
      <c r="R596" s="8" t="str">
        <f>"Q"&amp;ROUNDUP(MONTH(SalesDataTable[[#This Row],[Order Date]])/3,0)</f>
        <v>Q2</v>
      </c>
      <c r="S596" s="9">
        <f>MONTH(SalesDataTable[[#This Row],[Order Date]])</f>
        <v>4</v>
      </c>
      <c r="T596" s="8" t="str">
        <f>TEXT(SalesDataTable[[#This Row],[Order Date]],"mmm")</f>
        <v>Apr</v>
      </c>
    </row>
    <row r="597" spans="1:20" ht="15.75">
      <c r="A597" s="2" t="s">
        <v>648</v>
      </c>
      <c r="B597" s="3">
        <v>46130</v>
      </c>
      <c r="C597" s="4" t="s">
        <v>14</v>
      </c>
      <c r="D597" s="4" t="s">
        <v>61</v>
      </c>
      <c r="E597" s="4" t="s">
        <v>25</v>
      </c>
      <c r="F597" s="4" t="s">
        <v>4</v>
      </c>
      <c r="G597" s="4" t="s">
        <v>31</v>
      </c>
      <c r="H597" s="4" t="s">
        <v>90</v>
      </c>
      <c r="I597" s="9">
        <v>1</v>
      </c>
      <c r="J597" s="6">
        <v>120.52</v>
      </c>
      <c r="K597" s="7">
        <v>0.1</v>
      </c>
      <c r="L597" s="6">
        <v>59.01</v>
      </c>
      <c r="M597" s="6">
        <f>I597*J597*(1-K597)</f>
        <v>108.468</v>
      </c>
      <c r="N597" s="6">
        <f>I597*L597</f>
        <v>59.01</v>
      </c>
      <c r="O597" s="6">
        <f>M597-N597</f>
        <v>49.458000000000006</v>
      </c>
      <c r="P597" s="8">
        <f>IFERROR(O597/M597,0)</f>
        <v>0.45596858059519862</v>
      </c>
      <c r="Q597" s="5">
        <f>YEAR(SalesDataTable[[#This Row],[Order Date]])</f>
        <v>2026</v>
      </c>
      <c r="R597" s="8" t="str">
        <f>"Q"&amp;ROUNDUP(MONTH(SalesDataTable[[#This Row],[Order Date]])/3,0)</f>
        <v>Q2</v>
      </c>
      <c r="S597" s="9">
        <f>MONTH(SalesDataTable[[#This Row],[Order Date]])</f>
        <v>4</v>
      </c>
      <c r="T597" s="8" t="str">
        <f>TEXT(SalesDataTable[[#This Row],[Order Date]],"mmm")</f>
        <v>Apr</v>
      </c>
    </row>
    <row r="598" spans="1:20" ht="15.75">
      <c r="A598" s="2" t="s">
        <v>649</v>
      </c>
      <c r="B598" s="3">
        <v>46130</v>
      </c>
      <c r="C598" s="4" t="s">
        <v>27</v>
      </c>
      <c r="D598" s="4" t="s">
        <v>48</v>
      </c>
      <c r="E598" s="4" t="s">
        <v>25</v>
      </c>
      <c r="F598" s="4" t="s">
        <v>4</v>
      </c>
      <c r="G598" s="4" t="s">
        <v>31</v>
      </c>
      <c r="H598" s="4" t="s">
        <v>64</v>
      </c>
      <c r="I598" s="9">
        <v>1</v>
      </c>
      <c r="J598" s="6">
        <v>80.98</v>
      </c>
      <c r="K598" s="7">
        <v>0</v>
      </c>
      <c r="L598" s="6">
        <v>40.19</v>
      </c>
      <c r="M598" s="6">
        <f>I598*J598*(1-K598)</f>
        <v>80.98</v>
      </c>
      <c r="N598" s="6">
        <f>I598*L598</f>
        <v>40.19</v>
      </c>
      <c r="O598" s="6">
        <f>M598-N598</f>
        <v>40.790000000000006</v>
      </c>
      <c r="P598" s="8">
        <f>IFERROR(O598/M598,0)</f>
        <v>0.50370461842430236</v>
      </c>
      <c r="Q598" s="5">
        <f>YEAR(SalesDataTable[[#This Row],[Order Date]])</f>
        <v>2026</v>
      </c>
      <c r="R598" s="8" t="str">
        <f>"Q"&amp;ROUNDUP(MONTH(SalesDataTable[[#This Row],[Order Date]])/3,0)</f>
        <v>Q2</v>
      </c>
      <c r="S598" s="9">
        <f>MONTH(SalesDataTable[[#This Row],[Order Date]])</f>
        <v>4</v>
      </c>
      <c r="T598" s="8" t="str">
        <f>TEXT(SalesDataTable[[#This Row],[Order Date]],"mmm")</f>
        <v>Apr</v>
      </c>
    </row>
    <row r="599" spans="1:20" ht="15.75">
      <c r="A599" s="2" t="s">
        <v>650</v>
      </c>
      <c r="B599" s="3">
        <v>46130</v>
      </c>
      <c r="C599" s="4" t="s">
        <v>14</v>
      </c>
      <c r="D599" s="4" t="s">
        <v>15</v>
      </c>
      <c r="E599" s="4" t="s">
        <v>3</v>
      </c>
      <c r="F599" s="4" t="s">
        <v>20</v>
      </c>
      <c r="G599" s="4" t="s">
        <v>31</v>
      </c>
      <c r="H599" s="4" t="s">
        <v>64</v>
      </c>
      <c r="I599" s="9">
        <v>2</v>
      </c>
      <c r="J599" s="6">
        <v>82.58</v>
      </c>
      <c r="K599" s="7">
        <v>0.1</v>
      </c>
      <c r="L599" s="6">
        <v>39.93</v>
      </c>
      <c r="M599" s="6">
        <f>I599*J599*(1-K599)</f>
        <v>148.64400000000001</v>
      </c>
      <c r="N599" s="6">
        <f>I599*L599</f>
        <v>79.86</v>
      </c>
      <c r="O599" s="6">
        <f>M599-N599</f>
        <v>68.784000000000006</v>
      </c>
      <c r="P599" s="8">
        <f>IFERROR(O599/M599,0)</f>
        <v>0.46274319851457174</v>
      </c>
      <c r="Q599" s="5">
        <f>YEAR(SalesDataTable[[#This Row],[Order Date]])</f>
        <v>2026</v>
      </c>
      <c r="R599" s="8" t="str">
        <f>"Q"&amp;ROUNDUP(MONTH(SalesDataTable[[#This Row],[Order Date]])/3,0)</f>
        <v>Q2</v>
      </c>
      <c r="S599" s="9">
        <f>MONTH(SalesDataTable[[#This Row],[Order Date]])</f>
        <v>4</v>
      </c>
      <c r="T599" s="8" t="str">
        <f>TEXT(SalesDataTable[[#This Row],[Order Date]],"mmm")</f>
        <v>Apr</v>
      </c>
    </row>
    <row r="600" spans="1:20" ht="15.75">
      <c r="A600" s="2" t="s">
        <v>651</v>
      </c>
      <c r="B600" s="3">
        <v>46130</v>
      </c>
      <c r="C600" s="4" t="s">
        <v>27</v>
      </c>
      <c r="D600" s="4" t="s">
        <v>48</v>
      </c>
      <c r="E600" s="4" t="s">
        <v>3</v>
      </c>
      <c r="F600" s="4" t="s">
        <v>16</v>
      </c>
      <c r="G600" s="4" t="s">
        <v>31</v>
      </c>
      <c r="H600" s="4" t="s">
        <v>41</v>
      </c>
      <c r="I600" s="9">
        <v>2</v>
      </c>
      <c r="J600" s="6">
        <v>200.36</v>
      </c>
      <c r="K600" s="7">
        <v>0</v>
      </c>
      <c r="L600" s="6">
        <v>105.12</v>
      </c>
      <c r="M600" s="6">
        <f>I600*J600*(1-K600)</f>
        <v>400.72</v>
      </c>
      <c r="N600" s="6">
        <f>I600*L600</f>
        <v>210.24</v>
      </c>
      <c r="O600" s="6">
        <f>M600-N600</f>
        <v>190.48000000000002</v>
      </c>
      <c r="P600" s="8">
        <f>IFERROR(O600/M600,0)</f>
        <v>0.47534438011579161</v>
      </c>
      <c r="Q600" s="5">
        <f>YEAR(SalesDataTable[[#This Row],[Order Date]])</f>
        <v>2026</v>
      </c>
      <c r="R600" s="8" t="str">
        <f>"Q"&amp;ROUNDUP(MONTH(SalesDataTable[[#This Row],[Order Date]])/3,0)</f>
        <v>Q2</v>
      </c>
      <c r="S600" s="9">
        <f>MONTH(SalesDataTable[[#This Row],[Order Date]])</f>
        <v>4</v>
      </c>
      <c r="T600" s="8" t="str">
        <f>TEXT(SalesDataTable[[#This Row],[Order Date]],"mmm")</f>
        <v>Apr</v>
      </c>
    </row>
    <row r="601" spans="1:20" ht="15.75">
      <c r="A601" s="2" t="s">
        <v>652</v>
      </c>
      <c r="B601" s="3">
        <v>46130</v>
      </c>
      <c r="C601" s="4" t="s">
        <v>14</v>
      </c>
      <c r="D601" s="4" t="s">
        <v>34</v>
      </c>
      <c r="E601" s="4" t="s">
        <v>3</v>
      </c>
      <c r="F601" s="4" t="s">
        <v>4</v>
      </c>
      <c r="G601" s="4" t="s">
        <v>31</v>
      </c>
      <c r="H601" s="4" t="s">
        <v>41</v>
      </c>
      <c r="I601" s="9">
        <v>1</v>
      </c>
      <c r="J601" s="6">
        <v>196.24</v>
      </c>
      <c r="K601" s="7">
        <v>0</v>
      </c>
      <c r="L601" s="6">
        <v>106.34</v>
      </c>
      <c r="M601" s="6">
        <f>I601*J601*(1-K601)</f>
        <v>196.24</v>
      </c>
      <c r="N601" s="6">
        <f>I601*L601</f>
        <v>106.34</v>
      </c>
      <c r="O601" s="6">
        <f>M601-N601</f>
        <v>89.9</v>
      </c>
      <c r="P601" s="8">
        <f>IFERROR(O601/M601,0)</f>
        <v>0.45811251528740321</v>
      </c>
      <c r="Q601" s="5">
        <f>YEAR(SalesDataTable[[#This Row],[Order Date]])</f>
        <v>2026</v>
      </c>
      <c r="R601" s="8" t="str">
        <f>"Q"&amp;ROUNDUP(MONTH(SalesDataTable[[#This Row],[Order Date]])/3,0)</f>
        <v>Q2</v>
      </c>
      <c r="S601" s="9">
        <f>MONTH(SalesDataTable[[#This Row],[Order Date]])</f>
        <v>4</v>
      </c>
      <c r="T601" s="8" t="str">
        <f>TEXT(SalesDataTable[[#This Row],[Order Date]],"mmm")</f>
        <v>Apr</v>
      </c>
    </row>
    <row r="602" spans="1:20" ht="15.75">
      <c r="A602" s="2" t="s">
        <v>653</v>
      </c>
      <c r="B602" s="3">
        <v>46130</v>
      </c>
      <c r="C602" s="4" t="s">
        <v>1</v>
      </c>
      <c r="D602" s="4" t="s">
        <v>88</v>
      </c>
      <c r="E602" s="4" t="s">
        <v>3</v>
      </c>
      <c r="F602" s="4" t="s">
        <v>20</v>
      </c>
      <c r="G602" s="4" t="s">
        <v>11</v>
      </c>
      <c r="H602" s="4" t="s">
        <v>12</v>
      </c>
      <c r="I602" s="9">
        <v>1</v>
      </c>
      <c r="J602" s="6">
        <v>93.32</v>
      </c>
      <c r="K602" s="7">
        <v>0</v>
      </c>
      <c r="L602" s="6">
        <v>44.82</v>
      </c>
      <c r="M602" s="6">
        <f>I602*J602*(1-K602)</f>
        <v>93.32</v>
      </c>
      <c r="N602" s="6">
        <f>I602*L602</f>
        <v>44.82</v>
      </c>
      <c r="O602" s="6">
        <f>M602-N602</f>
        <v>48.499999999999993</v>
      </c>
      <c r="P602" s="8">
        <f>IFERROR(O602/M602,0)</f>
        <v>0.51971710244320612</v>
      </c>
      <c r="Q602" s="5">
        <f>YEAR(SalesDataTable[[#This Row],[Order Date]])</f>
        <v>2026</v>
      </c>
      <c r="R602" s="8" t="str">
        <f>"Q"&amp;ROUNDUP(MONTH(SalesDataTable[[#This Row],[Order Date]])/3,0)</f>
        <v>Q2</v>
      </c>
      <c r="S602" s="9">
        <f>MONTH(SalesDataTable[[#This Row],[Order Date]])</f>
        <v>4</v>
      </c>
      <c r="T602" s="8" t="str">
        <f>TEXT(SalesDataTable[[#This Row],[Order Date]],"mmm")</f>
        <v>Apr</v>
      </c>
    </row>
    <row r="603" spans="1:20" ht="15.75">
      <c r="A603" s="2" t="s">
        <v>654</v>
      </c>
      <c r="B603" s="3">
        <v>46131</v>
      </c>
      <c r="C603" s="4" t="s">
        <v>27</v>
      </c>
      <c r="D603" s="4" t="s">
        <v>45</v>
      </c>
      <c r="E603" s="4" t="s">
        <v>3</v>
      </c>
      <c r="F603" s="4" t="s">
        <v>4</v>
      </c>
      <c r="G603" s="4" t="s">
        <v>5</v>
      </c>
      <c r="H603" s="4" t="s">
        <v>43</v>
      </c>
      <c r="I603" s="9">
        <v>2</v>
      </c>
      <c r="J603" s="6">
        <v>101.61</v>
      </c>
      <c r="K603" s="7">
        <v>0</v>
      </c>
      <c r="L603" s="6">
        <v>49.9</v>
      </c>
      <c r="M603" s="6">
        <f>I603*J603*(1-K603)</f>
        <v>203.22</v>
      </c>
      <c r="N603" s="6">
        <f>I603*L603</f>
        <v>99.8</v>
      </c>
      <c r="O603" s="6">
        <f>M603-N603</f>
        <v>103.42</v>
      </c>
      <c r="P603" s="8">
        <f>IFERROR(O603/M603,0)</f>
        <v>0.50890660368074014</v>
      </c>
      <c r="Q603" s="5">
        <f>YEAR(SalesDataTable[[#This Row],[Order Date]])</f>
        <v>2026</v>
      </c>
      <c r="R603" s="8" t="str">
        <f>"Q"&amp;ROUNDUP(MONTH(SalesDataTable[[#This Row],[Order Date]])/3,0)</f>
        <v>Q2</v>
      </c>
      <c r="S603" s="9">
        <f>MONTH(SalesDataTable[[#This Row],[Order Date]])</f>
        <v>4</v>
      </c>
      <c r="T603" s="8" t="str">
        <f>TEXT(SalesDataTable[[#This Row],[Order Date]],"mmm")</f>
        <v>Apr</v>
      </c>
    </row>
    <row r="604" spans="1:20" ht="15.75">
      <c r="A604" s="2" t="s">
        <v>655</v>
      </c>
      <c r="B604" s="3">
        <v>46131</v>
      </c>
      <c r="C604" s="4" t="s">
        <v>8</v>
      </c>
      <c r="D604" s="4" t="s">
        <v>86</v>
      </c>
      <c r="E604" s="4" t="s">
        <v>3</v>
      </c>
      <c r="F604" s="4" t="s">
        <v>4</v>
      </c>
      <c r="G604" s="4" t="s">
        <v>5</v>
      </c>
      <c r="H604" s="4" t="s">
        <v>43</v>
      </c>
      <c r="I604" s="9">
        <v>1</v>
      </c>
      <c r="J604" s="6">
        <v>104.91</v>
      </c>
      <c r="K604" s="7">
        <v>0</v>
      </c>
      <c r="L604" s="6">
        <v>51.68</v>
      </c>
      <c r="M604" s="6">
        <f>I604*J604*(1-K604)</f>
        <v>104.91</v>
      </c>
      <c r="N604" s="6">
        <f>I604*L604</f>
        <v>51.68</v>
      </c>
      <c r="O604" s="6">
        <f>M604-N604</f>
        <v>53.23</v>
      </c>
      <c r="P604" s="8">
        <f>IFERROR(O604/M604,0)</f>
        <v>0.50738728433895719</v>
      </c>
      <c r="Q604" s="5">
        <f>YEAR(SalesDataTable[[#This Row],[Order Date]])</f>
        <v>2026</v>
      </c>
      <c r="R604" s="8" t="str">
        <f>"Q"&amp;ROUNDUP(MONTH(SalesDataTable[[#This Row],[Order Date]])/3,0)</f>
        <v>Q2</v>
      </c>
      <c r="S604" s="9">
        <f>MONTH(SalesDataTable[[#This Row],[Order Date]])</f>
        <v>4</v>
      </c>
      <c r="T604" s="8" t="str">
        <f>TEXT(SalesDataTable[[#This Row],[Order Date]],"mmm")</f>
        <v>Apr</v>
      </c>
    </row>
    <row r="605" spans="1:20" ht="15.75">
      <c r="A605" s="2" t="s">
        <v>656</v>
      </c>
      <c r="B605" s="3">
        <v>46131</v>
      </c>
      <c r="C605" s="4" t="s">
        <v>14</v>
      </c>
      <c r="D605" s="4" t="s">
        <v>15</v>
      </c>
      <c r="E605" s="4" t="s">
        <v>10</v>
      </c>
      <c r="F605" s="4" t="s">
        <v>20</v>
      </c>
      <c r="G605" s="4" t="s">
        <v>49</v>
      </c>
      <c r="H605" s="4" t="s">
        <v>50</v>
      </c>
      <c r="I605" s="9">
        <v>8</v>
      </c>
      <c r="J605" s="6">
        <v>39.99</v>
      </c>
      <c r="K605" s="7">
        <v>0.15</v>
      </c>
      <c r="L605" s="6">
        <v>14.92</v>
      </c>
      <c r="M605" s="6">
        <f>I605*J605*(1-K605)</f>
        <v>271.93200000000002</v>
      </c>
      <c r="N605" s="6">
        <f>I605*L605</f>
        <v>119.36</v>
      </c>
      <c r="O605" s="6">
        <f>M605-N605</f>
        <v>152.572</v>
      </c>
      <c r="P605" s="8">
        <f>IFERROR(O605/M605,0)</f>
        <v>0.56106673727255341</v>
      </c>
      <c r="Q605" s="5">
        <f>YEAR(SalesDataTable[[#This Row],[Order Date]])</f>
        <v>2026</v>
      </c>
      <c r="R605" s="8" t="str">
        <f>"Q"&amp;ROUNDUP(MONTH(SalesDataTable[[#This Row],[Order Date]])/3,0)</f>
        <v>Q2</v>
      </c>
      <c r="S605" s="9">
        <f>MONTH(SalesDataTable[[#This Row],[Order Date]])</f>
        <v>4</v>
      </c>
      <c r="T605" s="8" t="str">
        <f>TEXT(SalesDataTable[[#This Row],[Order Date]],"mmm")</f>
        <v>Apr</v>
      </c>
    </row>
    <row r="606" spans="1:20" ht="15.75">
      <c r="A606" s="2" t="s">
        <v>657</v>
      </c>
      <c r="B606" s="3">
        <v>46131</v>
      </c>
      <c r="C606" s="4" t="s">
        <v>8</v>
      </c>
      <c r="D606" s="4" t="s">
        <v>69</v>
      </c>
      <c r="E606" s="4" t="s">
        <v>25</v>
      </c>
      <c r="F606" s="4" t="s">
        <v>16</v>
      </c>
      <c r="G606" s="4" t="s">
        <v>17</v>
      </c>
      <c r="H606" s="4" t="s">
        <v>71</v>
      </c>
      <c r="I606" s="9">
        <v>1</v>
      </c>
      <c r="J606" s="6">
        <v>136.01</v>
      </c>
      <c r="K606" s="7">
        <v>0</v>
      </c>
      <c r="L606" s="6">
        <v>66.59</v>
      </c>
      <c r="M606" s="6">
        <f>I606*J606*(1-K606)</f>
        <v>136.01</v>
      </c>
      <c r="N606" s="6">
        <f>I606*L606</f>
        <v>66.59</v>
      </c>
      <c r="O606" s="6">
        <f>M606-N606</f>
        <v>69.419999999999987</v>
      </c>
      <c r="P606" s="8">
        <f>IFERROR(O606/M606,0)</f>
        <v>0.51040364679067707</v>
      </c>
      <c r="Q606" s="5">
        <f>YEAR(SalesDataTable[[#This Row],[Order Date]])</f>
        <v>2026</v>
      </c>
      <c r="R606" s="8" t="str">
        <f>"Q"&amp;ROUNDUP(MONTH(SalesDataTable[[#This Row],[Order Date]])/3,0)</f>
        <v>Q2</v>
      </c>
      <c r="S606" s="9">
        <f>MONTH(SalesDataTable[[#This Row],[Order Date]])</f>
        <v>4</v>
      </c>
      <c r="T606" s="8" t="str">
        <f>TEXT(SalesDataTable[[#This Row],[Order Date]],"mmm")</f>
        <v>Apr</v>
      </c>
    </row>
    <row r="607" spans="1:20" ht="15.75">
      <c r="A607" s="2" t="s">
        <v>658</v>
      </c>
      <c r="B607" s="3">
        <v>46131</v>
      </c>
      <c r="C607" s="4" t="s">
        <v>1</v>
      </c>
      <c r="D607" s="4" t="s">
        <v>2</v>
      </c>
      <c r="E607" s="4" t="s">
        <v>10</v>
      </c>
      <c r="F607" s="4" t="s">
        <v>20</v>
      </c>
      <c r="G607" s="4" t="s">
        <v>31</v>
      </c>
      <c r="H607" s="4" t="s">
        <v>90</v>
      </c>
      <c r="I607" s="9">
        <v>15</v>
      </c>
      <c r="J607" s="6">
        <v>122.1</v>
      </c>
      <c r="K607" s="7">
        <v>0.15</v>
      </c>
      <c r="L607" s="6">
        <v>62.33</v>
      </c>
      <c r="M607" s="6">
        <f>I607*J607*(1-K607)</f>
        <v>1556.7749999999999</v>
      </c>
      <c r="N607" s="6">
        <f>I607*L607</f>
        <v>934.94999999999993</v>
      </c>
      <c r="O607" s="6">
        <f>M607-N607</f>
        <v>621.82499999999993</v>
      </c>
      <c r="P607" s="8">
        <f>IFERROR(O607/M607,0)</f>
        <v>0.39943151707857588</v>
      </c>
      <c r="Q607" s="5">
        <f>YEAR(SalesDataTable[[#This Row],[Order Date]])</f>
        <v>2026</v>
      </c>
      <c r="R607" s="8" t="str">
        <f>"Q"&amp;ROUNDUP(MONTH(SalesDataTable[[#This Row],[Order Date]])/3,0)</f>
        <v>Q2</v>
      </c>
      <c r="S607" s="9">
        <f>MONTH(SalesDataTable[[#This Row],[Order Date]])</f>
        <v>4</v>
      </c>
      <c r="T607" s="8" t="str">
        <f>TEXT(SalesDataTable[[#This Row],[Order Date]],"mmm")</f>
        <v>Apr</v>
      </c>
    </row>
    <row r="608" spans="1:20" ht="15.75">
      <c r="A608" s="2" t="s">
        <v>659</v>
      </c>
      <c r="B608" s="3">
        <v>46131</v>
      </c>
      <c r="C608" s="4" t="s">
        <v>1</v>
      </c>
      <c r="D608" s="4" t="s">
        <v>88</v>
      </c>
      <c r="E608" s="4" t="s">
        <v>39</v>
      </c>
      <c r="F608" s="4" t="s">
        <v>4</v>
      </c>
      <c r="G608" s="4" t="s">
        <v>31</v>
      </c>
      <c r="H608" s="4" t="s">
        <v>32</v>
      </c>
      <c r="I608" s="9">
        <v>4</v>
      </c>
      <c r="J608" s="6">
        <v>341.75</v>
      </c>
      <c r="K608" s="7">
        <v>0.1</v>
      </c>
      <c r="L608" s="6">
        <v>191.91</v>
      </c>
      <c r="M608" s="6">
        <f>I608*J608*(1-K608)</f>
        <v>1230.3</v>
      </c>
      <c r="N608" s="6">
        <f>I608*L608</f>
        <v>767.64</v>
      </c>
      <c r="O608" s="6">
        <f>M608-N608</f>
        <v>462.65999999999997</v>
      </c>
      <c r="P608" s="8">
        <f>IFERROR(O608/M608,0)</f>
        <v>0.37605462082418922</v>
      </c>
      <c r="Q608" s="5">
        <f>YEAR(SalesDataTable[[#This Row],[Order Date]])</f>
        <v>2026</v>
      </c>
      <c r="R608" s="8" t="str">
        <f>"Q"&amp;ROUNDUP(MONTH(SalesDataTable[[#This Row],[Order Date]])/3,0)</f>
        <v>Q2</v>
      </c>
      <c r="S608" s="9">
        <f>MONTH(SalesDataTable[[#This Row],[Order Date]])</f>
        <v>4</v>
      </c>
      <c r="T608" s="8" t="str">
        <f>TEXT(SalesDataTable[[#This Row],[Order Date]],"mmm")</f>
        <v>Apr</v>
      </c>
    </row>
    <row r="609" spans="1:20" ht="15.75">
      <c r="A609" s="2" t="s">
        <v>660</v>
      </c>
      <c r="B609" s="3">
        <v>46131</v>
      </c>
      <c r="C609" s="4" t="s">
        <v>27</v>
      </c>
      <c r="D609" s="4" t="s">
        <v>82</v>
      </c>
      <c r="E609" s="4" t="s">
        <v>25</v>
      </c>
      <c r="F609" s="4" t="s">
        <v>4</v>
      </c>
      <c r="G609" s="4" t="s">
        <v>11</v>
      </c>
      <c r="H609" s="4" t="s">
        <v>53</v>
      </c>
      <c r="I609" s="9">
        <v>3</v>
      </c>
      <c r="J609" s="6">
        <v>156.16</v>
      </c>
      <c r="K609" s="7">
        <v>0.05</v>
      </c>
      <c r="L609" s="6">
        <v>77.81</v>
      </c>
      <c r="M609" s="6">
        <f>I609*J609*(1-K609)</f>
        <v>445.05599999999998</v>
      </c>
      <c r="N609" s="6">
        <f>I609*L609</f>
        <v>233.43</v>
      </c>
      <c r="O609" s="6">
        <f>M609-N609</f>
        <v>211.62599999999998</v>
      </c>
      <c r="P609" s="8">
        <f>IFERROR(O609/M609,0)</f>
        <v>0.47550420621225192</v>
      </c>
      <c r="Q609" s="5">
        <f>YEAR(SalesDataTable[[#This Row],[Order Date]])</f>
        <v>2026</v>
      </c>
      <c r="R609" s="8" t="str">
        <f>"Q"&amp;ROUNDUP(MONTH(SalesDataTable[[#This Row],[Order Date]])/3,0)</f>
        <v>Q2</v>
      </c>
      <c r="S609" s="9">
        <f>MONTH(SalesDataTable[[#This Row],[Order Date]])</f>
        <v>4</v>
      </c>
      <c r="T609" s="8" t="str">
        <f>TEXT(SalesDataTable[[#This Row],[Order Date]],"mmm")</f>
        <v>Apr</v>
      </c>
    </row>
    <row r="610" spans="1:20" ht="15.75">
      <c r="A610" s="2" t="s">
        <v>661</v>
      </c>
      <c r="B610" s="3">
        <v>46131</v>
      </c>
      <c r="C610" s="4" t="s">
        <v>1</v>
      </c>
      <c r="D610" s="4" t="s">
        <v>88</v>
      </c>
      <c r="E610" s="4" t="s">
        <v>3</v>
      </c>
      <c r="F610" s="4" t="s">
        <v>4</v>
      </c>
      <c r="G610" s="4" t="s">
        <v>17</v>
      </c>
      <c r="H610" s="4" t="s">
        <v>71</v>
      </c>
      <c r="I610" s="9">
        <v>2</v>
      </c>
      <c r="J610" s="6">
        <v>132.53</v>
      </c>
      <c r="K610" s="7">
        <v>0.05</v>
      </c>
      <c r="L610" s="6">
        <v>66.39</v>
      </c>
      <c r="M610" s="6">
        <f>I610*J610*(1-K610)</f>
        <v>251.80699999999999</v>
      </c>
      <c r="N610" s="6">
        <f>I610*L610</f>
        <v>132.78</v>
      </c>
      <c r="O610" s="6">
        <f>M610-N610</f>
        <v>119.02699999999999</v>
      </c>
      <c r="P610" s="8">
        <f>IFERROR(O610/M610,0)</f>
        <v>0.47269138665724142</v>
      </c>
      <c r="Q610" s="5">
        <f>YEAR(SalesDataTable[[#This Row],[Order Date]])</f>
        <v>2026</v>
      </c>
      <c r="R610" s="8" t="str">
        <f>"Q"&amp;ROUNDUP(MONTH(SalesDataTable[[#This Row],[Order Date]])/3,0)</f>
        <v>Q2</v>
      </c>
      <c r="S610" s="9">
        <f>MONTH(SalesDataTable[[#This Row],[Order Date]])</f>
        <v>4</v>
      </c>
      <c r="T610" s="8" t="str">
        <f>TEXT(SalesDataTable[[#This Row],[Order Date]],"mmm")</f>
        <v>Apr</v>
      </c>
    </row>
    <row r="611" spans="1:20" ht="15.75">
      <c r="A611" s="2" t="s">
        <v>662</v>
      </c>
      <c r="B611" s="3">
        <v>46131</v>
      </c>
      <c r="C611" s="4" t="s">
        <v>14</v>
      </c>
      <c r="D611" s="4" t="s">
        <v>24</v>
      </c>
      <c r="E611" s="4" t="s">
        <v>3</v>
      </c>
      <c r="F611" s="4" t="s">
        <v>4</v>
      </c>
      <c r="G611" s="4" t="s">
        <v>17</v>
      </c>
      <c r="H611" s="4" t="s">
        <v>46</v>
      </c>
      <c r="I611" s="9">
        <v>3</v>
      </c>
      <c r="J611" s="6">
        <v>45.79</v>
      </c>
      <c r="K611" s="7">
        <v>0</v>
      </c>
      <c r="L611" s="6">
        <v>17.98</v>
      </c>
      <c r="M611" s="6">
        <f>I611*J611*(1-K611)</f>
        <v>137.37</v>
      </c>
      <c r="N611" s="6">
        <f>I611*L611</f>
        <v>53.94</v>
      </c>
      <c r="O611" s="6">
        <f>M611-N611</f>
        <v>83.43</v>
      </c>
      <c r="P611" s="8">
        <f>IFERROR(O611/M611,0)</f>
        <v>0.60733784669141733</v>
      </c>
      <c r="Q611" s="5">
        <f>YEAR(SalesDataTable[[#This Row],[Order Date]])</f>
        <v>2026</v>
      </c>
      <c r="R611" s="8" t="str">
        <f>"Q"&amp;ROUNDUP(MONTH(SalesDataTable[[#This Row],[Order Date]])/3,0)</f>
        <v>Q2</v>
      </c>
      <c r="S611" s="9">
        <f>MONTH(SalesDataTable[[#This Row],[Order Date]])</f>
        <v>4</v>
      </c>
      <c r="T611" s="8" t="str">
        <f>TEXT(SalesDataTable[[#This Row],[Order Date]],"mmm")</f>
        <v>Apr</v>
      </c>
    </row>
    <row r="612" spans="1:20" ht="15.75">
      <c r="A612" s="2" t="s">
        <v>663</v>
      </c>
      <c r="B612" s="3">
        <v>46131</v>
      </c>
      <c r="C612" s="4" t="s">
        <v>1</v>
      </c>
      <c r="D612" s="4" t="s">
        <v>88</v>
      </c>
      <c r="E612" s="4" t="s">
        <v>3</v>
      </c>
      <c r="F612" s="4" t="s">
        <v>16</v>
      </c>
      <c r="G612" s="4" t="s">
        <v>17</v>
      </c>
      <c r="H612" s="4" t="s">
        <v>71</v>
      </c>
      <c r="I612" s="9">
        <v>2</v>
      </c>
      <c r="J612" s="6">
        <v>133.97</v>
      </c>
      <c r="K612" s="7">
        <v>0.15</v>
      </c>
      <c r="L612" s="6">
        <v>67.36</v>
      </c>
      <c r="M612" s="6">
        <f>I612*J612*(1-K612)</f>
        <v>227.749</v>
      </c>
      <c r="N612" s="6">
        <f>I612*L612</f>
        <v>134.72</v>
      </c>
      <c r="O612" s="6">
        <f>M612-N612</f>
        <v>93.028999999999996</v>
      </c>
      <c r="P612" s="8">
        <f>IFERROR(O612/M612,0)</f>
        <v>0.40847160690057915</v>
      </c>
      <c r="Q612" s="5">
        <f>YEAR(SalesDataTable[[#This Row],[Order Date]])</f>
        <v>2026</v>
      </c>
      <c r="R612" s="8" t="str">
        <f>"Q"&amp;ROUNDUP(MONTH(SalesDataTable[[#This Row],[Order Date]])/3,0)</f>
        <v>Q2</v>
      </c>
      <c r="S612" s="9">
        <f>MONTH(SalesDataTable[[#This Row],[Order Date]])</f>
        <v>4</v>
      </c>
      <c r="T612" s="8" t="str">
        <f>TEXT(SalesDataTable[[#This Row],[Order Date]],"mmm")</f>
        <v>Apr</v>
      </c>
    </row>
    <row r="613" spans="1:20" ht="15.75">
      <c r="A613" s="2" t="s">
        <v>664</v>
      </c>
      <c r="B613" s="3">
        <v>46131</v>
      </c>
      <c r="C613" s="4" t="s">
        <v>1</v>
      </c>
      <c r="D613" s="4" t="s">
        <v>88</v>
      </c>
      <c r="E613" s="4" t="s">
        <v>3</v>
      </c>
      <c r="F613" s="4" t="s">
        <v>16</v>
      </c>
      <c r="G613" s="4" t="s">
        <v>49</v>
      </c>
      <c r="H613" s="4" t="s">
        <v>67</v>
      </c>
      <c r="I613" s="9">
        <v>1</v>
      </c>
      <c r="J613" s="6">
        <v>37.11</v>
      </c>
      <c r="K613" s="7">
        <v>0.1</v>
      </c>
      <c r="L613" s="6">
        <v>14.27</v>
      </c>
      <c r="M613" s="6">
        <f>I613*J613*(1-K613)</f>
        <v>33.399000000000001</v>
      </c>
      <c r="N613" s="6">
        <f>I613*L613</f>
        <v>14.27</v>
      </c>
      <c r="O613" s="6">
        <f>M613-N613</f>
        <v>19.129000000000001</v>
      </c>
      <c r="P613" s="8">
        <f>IFERROR(O613/M613,0)</f>
        <v>0.5727416988532591</v>
      </c>
      <c r="Q613" s="5">
        <f>YEAR(SalesDataTable[[#This Row],[Order Date]])</f>
        <v>2026</v>
      </c>
      <c r="R613" s="8" t="str">
        <f>"Q"&amp;ROUNDUP(MONTH(SalesDataTable[[#This Row],[Order Date]])/3,0)</f>
        <v>Q2</v>
      </c>
      <c r="S613" s="9">
        <f>MONTH(SalesDataTable[[#This Row],[Order Date]])</f>
        <v>4</v>
      </c>
      <c r="T613" s="8" t="str">
        <f>TEXT(SalesDataTable[[#This Row],[Order Date]],"mmm")</f>
        <v>Apr</v>
      </c>
    </row>
    <row r="614" spans="1:20" ht="15.75">
      <c r="A614" s="2" t="s">
        <v>665</v>
      </c>
      <c r="B614" s="3">
        <v>46131</v>
      </c>
      <c r="C614" s="4" t="s">
        <v>27</v>
      </c>
      <c r="D614" s="4" t="s">
        <v>48</v>
      </c>
      <c r="E614" s="4" t="s">
        <v>25</v>
      </c>
      <c r="F614" s="4" t="s">
        <v>16</v>
      </c>
      <c r="G614" s="4" t="s">
        <v>31</v>
      </c>
      <c r="H614" s="4" t="s">
        <v>32</v>
      </c>
      <c r="I614" s="9">
        <v>3</v>
      </c>
      <c r="J614" s="6">
        <v>334.01</v>
      </c>
      <c r="K614" s="7">
        <v>0.15</v>
      </c>
      <c r="L614" s="6">
        <v>192.17</v>
      </c>
      <c r="M614" s="6">
        <f>I614*J614*(1-K614)</f>
        <v>851.72550000000001</v>
      </c>
      <c r="N614" s="6">
        <f>I614*L614</f>
        <v>576.51</v>
      </c>
      <c r="O614" s="6">
        <f>M614-N614</f>
        <v>275.21550000000002</v>
      </c>
      <c r="P614" s="8">
        <f>IFERROR(O614/M614,0)</f>
        <v>0.32312699337990941</v>
      </c>
      <c r="Q614" s="5">
        <f>YEAR(SalesDataTable[[#This Row],[Order Date]])</f>
        <v>2026</v>
      </c>
      <c r="R614" s="8" t="str">
        <f>"Q"&amp;ROUNDUP(MONTH(SalesDataTable[[#This Row],[Order Date]])/3,0)</f>
        <v>Q2</v>
      </c>
      <c r="S614" s="9">
        <f>MONTH(SalesDataTable[[#This Row],[Order Date]])</f>
        <v>4</v>
      </c>
      <c r="T614" s="8" t="str">
        <f>TEXT(SalesDataTable[[#This Row],[Order Date]],"mmm")</f>
        <v>Apr</v>
      </c>
    </row>
    <row r="615" spans="1:20" ht="15.75">
      <c r="A615" s="2" t="s">
        <v>666</v>
      </c>
      <c r="B615" s="3">
        <v>46132</v>
      </c>
      <c r="C615" s="4" t="s">
        <v>27</v>
      </c>
      <c r="D615" s="4" t="s">
        <v>45</v>
      </c>
      <c r="E615" s="4" t="s">
        <v>3</v>
      </c>
      <c r="F615" s="4" t="s">
        <v>16</v>
      </c>
      <c r="G615" s="4" t="s">
        <v>17</v>
      </c>
      <c r="H615" s="4" t="s">
        <v>71</v>
      </c>
      <c r="I615" s="9">
        <v>1</v>
      </c>
      <c r="J615" s="6">
        <v>131.46</v>
      </c>
      <c r="K615" s="7">
        <v>0</v>
      </c>
      <c r="L615" s="6">
        <v>67.77</v>
      </c>
      <c r="M615" s="6">
        <f>I615*J615*(1-K615)</f>
        <v>131.46</v>
      </c>
      <c r="N615" s="6">
        <f>I615*L615</f>
        <v>67.77</v>
      </c>
      <c r="O615" s="6">
        <f>M615-N615</f>
        <v>63.690000000000012</v>
      </c>
      <c r="P615" s="8">
        <f>IFERROR(O615/M615,0)</f>
        <v>0.48448197170241902</v>
      </c>
      <c r="Q615" s="5">
        <f>YEAR(SalesDataTable[[#This Row],[Order Date]])</f>
        <v>2026</v>
      </c>
      <c r="R615" s="8" t="str">
        <f>"Q"&amp;ROUNDUP(MONTH(SalesDataTable[[#This Row],[Order Date]])/3,0)</f>
        <v>Q2</v>
      </c>
      <c r="S615" s="9">
        <f>MONTH(SalesDataTable[[#This Row],[Order Date]])</f>
        <v>4</v>
      </c>
      <c r="T615" s="8" t="str">
        <f>TEXT(SalesDataTable[[#This Row],[Order Date]],"mmm")</f>
        <v>Apr</v>
      </c>
    </row>
    <row r="616" spans="1:20" ht="15.75">
      <c r="A616" s="2" t="s">
        <v>667</v>
      </c>
      <c r="B616" s="3">
        <v>46132</v>
      </c>
      <c r="C616" s="4" t="s">
        <v>14</v>
      </c>
      <c r="D616" s="4" t="s">
        <v>24</v>
      </c>
      <c r="E616" s="4" t="s">
        <v>25</v>
      </c>
      <c r="F616" s="4" t="s">
        <v>4</v>
      </c>
      <c r="G616" s="4" t="s">
        <v>11</v>
      </c>
      <c r="H616" s="4" t="s">
        <v>79</v>
      </c>
      <c r="I616" s="9">
        <v>3</v>
      </c>
      <c r="J616" s="6">
        <v>72.48</v>
      </c>
      <c r="K616" s="7">
        <v>0</v>
      </c>
      <c r="L616" s="6">
        <v>32.36</v>
      </c>
      <c r="M616" s="6">
        <f>I616*J616*(1-K616)</f>
        <v>217.44</v>
      </c>
      <c r="N616" s="6">
        <f>I616*L616</f>
        <v>97.08</v>
      </c>
      <c r="O616" s="6">
        <f>M616-N616</f>
        <v>120.36</v>
      </c>
      <c r="P616" s="8">
        <f>IFERROR(O616/M616,0)</f>
        <v>0.55353200883002207</v>
      </c>
      <c r="Q616" s="5">
        <f>YEAR(SalesDataTable[[#This Row],[Order Date]])</f>
        <v>2026</v>
      </c>
      <c r="R616" s="8" t="str">
        <f>"Q"&amp;ROUNDUP(MONTH(SalesDataTable[[#This Row],[Order Date]])/3,0)</f>
        <v>Q2</v>
      </c>
      <c r="S616" s="9">
        <f>MONTH(SalesDataTable[[#This Row],[Order Date]])</f>
        <v>4</v>
      </c>
      <c r="T616" s="8" t="str">
        <f>TEXT(SalesDataTable[[#This Row],[Order Date]],"mmm")</f>
        <v>Apr</v>
      </c>
    </row>
    <row r="617" spans="1:20" ht="15.75">
      <c r="A617" s="2" t="s">
        <v>668</v>
      </c>
      <c r="B617" s="3">
        <v>46132</v>
      </c>
      <c r="C617" s="4" t="s">
        <v>14</v>
      </c>
      <c r="D617" s="4" t="s">
        <v>15</v>
      </c>
      <c r="E617" s="4" t="s">
        <v>39</v>
      </c>
      <c r="F617" s="4" t="s">
        <v>16</v>
      </c>
      <c r="G617" s="4" t="s">
        <v>5</v>
      </c>
      <c r="H617" s="4" t="s">
        <v>6</v>
      </c>
      <c r="I617" s="9">
        <v>1</v>
      </c>
      <c r="J617" s="6">
        <v>81.98</v>
      </c>
      <c r="K617" s="7">
        <v>0</v>
      </c>
      <c r="L617" s="6">
        <v>43.15</v>
      </c>
      <c r="M617" s="6">
        <f>I617*J617*(1-K617)</f>
        <v>81.98</v>
      </c>
      <c r="N617" s="6">
        <f>I617*L617</f>
        <v>43.15</v>
      </c>
      <c r="O617" s="6">
        <f>M617-N617</f>
        <v>38.830000000000005</v>
      </c>
      <c r="P617" s="8">
        <f>IFERROR(O617/M617,0)</f>
        <v>0.47365211027079779</v>
      </c>
      <c r="Q617" s="5">
        <f>YEAR(SalesDataTable[[#This Row],[Order Date]])</f>
        <v>2026</v>
      </c>
      <c r="R617" s="8" t="str">
        <f>"Q"&amp;ROUNDUP(MONTH(SalesDataTable[[#This Row],[Order Date]])/3,0)</f>
        <v>Q2</v>
      </c>
      <c r="S617" s="9">
        <f>MONTH(SalesDataTable[[#This Row],[Order Date]])</f>
        <v>4</v>
      </c>
      <c r="T617" s="8" t="str">
        <f>TEXT(SalesDataTable[[#This Row],[Order Date]],"mmm")</f>
        <v>Apr</v>
      </c>
    </row>
    <row r="618" spans="1:20" ht="15.75">
      <c r="A618" s="2" t="s">
        <v>669</v>
      </c>
      <c r="B618" s="3">
        <v>46132</v>
      </c>
      <c r="C618" s="4" t="s">
        <v>27</v>
      </c>
      <c r="D618" s="4" t="s">
        <v>82</v>
      </c>
      <c r="E618" s="4" t="s">
        <v>39</v>
      </c>
      <c r="F618" s="4" t="s">
        <v>4</v>
      </c>
      <c r="G618" s="4" t="s">
        <v>17</v>
      </c>
      <c r="H618" s="4" t="s">
        <v>46</v>
      </c>
      <c r="I618" s="9">
        <v>1</v>
      </c>
      <c r="J618" s="6">
        <v>46.71</v>
      </c>
      <c r="K618" s="7">
        <v>0</v>
      </c>
      <c r="L618" s="6">
        <v>18.18</v>
      </c>
      <c r="M618" s="6">
        <f>I618*J618*(1-K618)</f>
        <v>46.71</v>
      </c>
      <c r="N618" s="6">
        <f>I618*L618</f>
        <v>18.18</v>
      </c>
      <c r="O618" s="6">
        <f>M618-N618</f>
        <v>28.53</v>
      </c>
      <c r="P618" s="8">
        <f>IFERROR(O618/M618,0)</f>
        <v>0.61078998073217727</v>
      </c>
      <c r="Q618" s="5">
        <f>YEAR(SalesDataTable[[#This Row],[Order Date]])</f>
        <v>2026</v>
      </c>
      <c r="R618" s="8" t="str">
        <f>"Q"&amp;ROUNDUP(MONTH(SalesDataTable[[#This Row],[Order Date]])/3,0)</f>
        <v>Q2</v>
      </c>
      <c r="S618" s="9">
        <f>MONTH(SalesDataTable[[#This Row],[Order Date]])</f>
        <v>4</v>
      </c>
      <c r="T618" s="8" t="str">
        <f>TEXT(SalesDataTable[[#This Row],[Order Date]],"mmm")</f>
        <v>Apr</v>
      </c>
    </row>
    <row r="619" spans="1:20" ht="15.75">
      <c r="A619" s="2" t="s">
        <v>670</v>
      </c>
      <c r="B619" s="3">
        <v>46132</v>
      </c>
      <c r="C619" s="4" t="s">
        <v>14</v>
      </c>
      <c r="D619" s="4" t="s">
        <v>34</v>
      </c>
      <c r="E619" s="4" t="s">
        <v>39</v>
      </c>
      <c r="F619" s="4" t="s">
        <v>16</v>
      </c>
      <c r="G619" s="4" t="s">
        <v>49</v>
      </c>
      <c r="H619" s="4" t="s">
        <v>50</v>
      </c>
      <c r="I619" s="9">
        <v>1</v>
      </c>
      <c r="J619" s="6">
        <v>41.01</v>
      </c>
      <c r="K619" s="7">
        <v>0</v>
      </c>
      <c r="L619" s="6">
        <v>14.5</v>
      </c>
      <c r="M619" s="6">
        <f>I619*J619*(1-K619)</f>
        <v>41.01</v>
      </c>
      <c r="N619" s="6">
        <f>I619*L619</f>
        <v>14.5</v>
      </c>
      <c r="O619" s="6">
        <f>M619-N619</f>
        <v>26.509999999999998</v>
      </c>
      <c r="P619" s="8">
        <f>IFERROR(O619/M619,0)</f>
        <v>0.64642770056083876</v>
      </c>
      <c r="Q619" s="5">
        <f>YEAR(SalesDataTable[[#This Row],[Order Date]])</f>
        <v>2026</v>
      </c>
      <c r="R619" s="8" t="str">
        <f>"Q"&amp;ROUNDUP(MONTH(SalesDataTable[[#This Row],[Order Date]])/3,0)</f>
        <v>Q2</v>
      </c>
      <c r="S619" s="9">
        <f>MONTH(SalesDataTable[[#This Row],[Order Date]])</f>
        <v>4</v>
      </c>
      <c r="T619" s="8" t="str">
        <f>TEXT(SalesDataTable[[#This Row],[Order Date]],"mmm")</f>
        <v>Apr</v>
      </c>
    </row>
    <row r="620" spans="1:20" ht="15.75">
      <c r="A620" s="2" t="s">
        <v>671</v>
      </c>
      <c r="B620" s="3">
        <v>46132</v>
      </c>
      <c r="C620" s="4" t="s">
        <v>8</v>
      </c>
      <c r="D620" s="4" t="s">
        <v>69</v>
      </c>
      <c r="E620" s="4" t="s">
        <v>3</v>
      </c>
      <c r="F620" s="4" t="s">
        <v>4</v>
      </c>
      <c r="G620" s="4" t="s">
        <v>11</v>
      </c>
      <c r="H620" s="4" t="s">
        <v>79</v>
      </c>
      <c r="I620" s="9">
        <v>1</v>
      </c>
      <c r="J620" s="6">
        <v>70.45</v>
      </c>
      <c r="K620" s="7">
        <v>0.05</v>
      </c>
      <c r="L620" s="6">
        <v>31.98</v>
      </c>
      <c r="M620" s="6">
        <f>I620*J620*(1-K620)</f>
        <v>66.927499999999995</v>
      </c>
      <c r="N620" s="6">
        <f>I620*L620</f>
        <v>31.98</v>
      </c>
      <c r="O620" s="6">
        <f>M620-N620</f>
        <v>34.947499999999991</v>
      </c>
      <c r="P620" s="8">
        <f>IFERROR(O620/M620,0)</f>
        <v>0.52216951178514059</v>
      </c>
      <c r="Q620" s="5">
        <f>YEAR(SalesDataTable[[#This Row],[Order Date]])</f>
        <v>2026</v>
      </c>
      <c r="R620" s="8" t="str">
        <f>"Q"&amp;ROUNDUP(MONTH(SalesDataTable[[#This Row],[Order Date]])/3,0)</f>
        <v>Q2</v>
      </c>
      <c r="S620" s="9">
        <f>MONTH(SalesDataTable[[#This Row],[Order Date]])</f>
        <v>4</v>
      </c>
      <c r="T620" s="8" t="str">
        <f>TEXT(SalesDataTable[[#This Row],[Order Date]],"mmm")</f>
        <v>Apr</v>
      </c>
    </row>
    <row r="621" spans="1:20" ht="15.75">
      <c r="A621" s="2" t="s">
        <v>672</v>
      </c>
      <c r="B621" s="3">
        <v>46132</v>
      </c>
      <c r="C621" s="4" t="s">
        <v>27</v>
      </c>
      <c r="D621" s="4" t="s">
        <v>82</v>
      </c>
      <c r="E621" s="4" t="s">
        <v>25</v>
      </c>
      <c r="F621" s="4" t="s">
        <v>20</v>
      </c>
      <c r="G621" s="4" t="s">
        <v>5</v>
      </c>
      <c r="H621" s="4" t="s">
        <v>29</v>
      </c>
      <c r="I621" s="9">
        <v>2</v>
      </c>
      <c r="J621" s="6">
        <v>51.39</v>
      </c>
      <c r="K621" s="7">
        <v>0.05</v>
      </c>
      <c r="L621" s="6">
        <v>22.28</v>
      </c>
      <c r="M621" s="6">
        <f>I621*J621*(1-K621)</f>
        <v>97.640999999999991</v>
      </c>
      <c r="N621" s="6">
        <f>I621*L621</f>
        <v>44.56</v>
      </c>
      <c r="O621" s="6">
        <f>M621-N621</f>
        <v>53.080999999999989</v>
      </c>
      <c r="P621" s="8">
        <f>IFERROR(O621/M621,0)</f>
        <v>0.54363433393758764</v>
      </c>
      <c r="Q621" s="5">
        <f>YEAR(SalesDataTable[[#This Row],[Order Date]])</f>
        <v>2026</v>
      </c>
      <c r="R621" s="8" t="str">
        <f>"Q"&amp;ROUNDUP(MONTH(SalesDataTable[[#This Row],[Order Date]])/3,0)</f>
        <v>Q2</v>
      </c>
      <c r="S621" s="9">
        <f>MONTH(SalesDataTable[[#This Row],[Order Date]])</f>
        <v>4</v>
      </c>
      <c r="T621" s="8" t="str">
        <f>TEXT(SalesDataTable[[#This Row],[Order Date]],"mmm")</f>
        <v>Apr</v>
      </c>
    </row>
    <row r="622" spans="1:20" ht="15.75">
      <c r="A622" s="2" t="s">
        <v>673</v>
      </c>
      <c r="B622" s="3">
        <v>46132</v>
      </c>
      <c r="C622" s="4" t="s">
        <v>1</v>
      </c>
      <c r="D622" s="4" t="s">
        <v>88</v>
      </c>
      <c r="E622" s="4" t="s">
        <v>25</v>
      </c>
      <c r="F622" s="4" t="s">
        <v>4</v>
      </c>
      <c r="G622" s="4" t="s">
        <v>31</v>
      </c>
      <c r="H622" s="4" t="s">
        <v>90</v>
      </c>
      <c r="I622" s="9">
        <v>2</v>
      </c>
      <c r="J622" s="6">
        <v>122.03</v>
      </c>
      <c r="K622" s="7">
        <v>0</v>
      </c>
      <c r="L622" s="6">
        <v>59.43</v>
      </c>
      <c r="M622" s="6">
        <f>I622*J622*(1-K622)</f>
        <v>244.06</v>
      </c>
      <c r="N622" s="6">
        <f>I622*L622</f>
        <v>118.86</v>
      </c>
      <c r="O622" s="6">
        <f>M622-N622</f>
        <v>125.2</v>
      </c>
      <c r="P622" s="8">
        <f>IFERROR(O622/M622,0)</f>
        <v>0.51298860935835455</v>
      </c>
      <c r="Q622" s="5">
        <f>YEAR(SalesDataTable[[#This Row],[Order Date]])</f>
        <v>2026</v>
      </c>
      <c r="R622" s="8" t="str">
        <f>"Q"&amp;ROUNDUP(MONTH(SalesDataTable[[#This Row],[Order Date]])/3,0)</f>
        <v>Q2</v>
      </c>
      <c r="S622" s="9">
        <f>MONTH(SalesDataTable[[#This Row],[Order Date]])</f>
        <v>4</v>
      </c>
      <c r="T622" s="8" t="str">
        <f>TEXT(SalesDataTable[[#This Row],[Order Date]],"mmm")</f>
        <v>Apr</v>
      </c>
    </row>
    <row r="623" spans="1:20" ht="15.75">
      <c r="A623" s="2" t="s">
        <v>674</v>
      </c>
      <c r="B623" s="3">
        <v>46132</v>
      </c>
      <c r="C623" s="4" t="s">
        <v>27</v>
      </c>
      <c r="D623" s="4" t="s">
        <v>28</v>
      </c>
      <c r="E623" s="4" t="s">
        <v>3</v>
      </c>
      <c r="F623" s="4" t="s">
        <v>16</v>
      </c>
      <c r="G623" s="4" t="s">
        <v>17</v>
      </c>
      <c r="H623" s="4" t="s">
        <v>71</v>
      </c>
      <c r="I623" s="9">
        <v>3</v>
      </c>
      <c r="J623" s="6">
        <v>132.07</v>
      </c>
      <c r="K623" s="7">
        <v>0.05</v>
      </c>
      <c r="L623" s="6">
        <v>66.41</v>
      </c>
      <c r="M623" s="6">
        <f>I623*J623*(1-K623)</f>
        <v>376.39949999999999</v>
      </c>
      <c r="N623" s="6">
        <f>I623*L623</f>
        <v>199.23</v>
      </c>
      <c r="O623" s="6">
        <f>M623-N623</f>
        <v>177.1695</v>
      </c>
      <c r="P623" s="8">
        <f>IFERROR(O623/M623,0)</f>
        <v>0.47069536489819991</v>
      </c>
      <c r="Q623" s="5">
        <f>YEAR(SalesDataTable[[#This Row],[Order Date]])</f>
        <v>2026</v>
      </c>
      <c r="R623" s="8" t="str">
        <f>"Q"&amp;ROUNDUP(MONTH(SalesDataTable[[#This Row],[Order Date]])/3,0)</f>
        <v>Q2</v>
      </c>
      <c r="S623" s="9">
        <f>MONTH(SalesDataTable[[#This Row],[Order Date]])</f>
        <v>4</v>
      </c>
      <c r="T623" s="8" t="str">
        <f>TEXT(SalesDataTable[[#This Row],[Order Date]],"mmm")</f>
        <v>Apr</v>
      </c>
    </row>
    <row r="624" spans="1:20" ht="15.75">
      <c r="A624" s="2" t="s">
        <v>675</v>
      </c>
      <c r="B624" s="3">
        <v>46132</v>
      </c>
      <c r="C624" s="4" t="s">
        <v>27</v>
      </c>
      <c r="D624" s="4" t="s">
        <v>45</v>
      </c>
      <c r="E624" s="4" t="s">
        <v>39</v>
      </c>
      <c r="F624" s="4" t="s">
        <v>4</v>
      </c>
      <c r="G624" s="4" t="s">
        <v>5</v>
      </c>
      <c r="H624" s="4" t="s">
        <v>35</v>
      </c>
      <c r="I624" s="9">
        <v>1</v>
      </c>
      <c r="J624" s="6">
        <v>41.04</v>
      </c>
      <c r="K624" s="7">
        <v>0.1</v>
      </c>
      <c r="L624" s="6">
        <v>17.02</v>
      </c>
      <c r="M624" s="6">
        <f>I624*J624*(1-K624)</f>
        <v>36.936</v>
      </c>
      <c r="N624" s="6">
        <f>I624*L624</f>
        <v>17.02</v>
      </c>
      <c r="O624" s="6">
        <f>M624-N624</f>
        <v>19.916</v>
      </c>
      <c r="P624" s="8">
        <f>IFERROR(O624/M624,0)</f>
        <v>0.53920294563569415</v>
      </c>
      <c r="Q624" s="5">
        <f>YEAR(SalesDataTable[[#This Row],[Order Date]])</f>
        <v>2026</v>
      </c>
      <c r="R624" s="8" t="str">
        <f>"Q"&amp;ROUNDUP(MONTH(SalesDataTable[[#This Row],[Order Date]])/3,0)</f>
        <v>Q2</v>
      </c>
      <c r="S624" s="9">
        <f>MONTH(SalesDataTable[[#This Row],[Order Date]])</f>
        <v>4</v>
      </c>
      <c r="T624" s="8" t="str">
        <f>TEXT(SalesDataTable[[#This Row],[Order Date]],"mmm")</f>
        <v>Apr</v>
      </c>
    </row>
    <row r="625" spans="1:20" ht="15.75">
      <c r="A625" s="2" t="s">
        <v>676</v>
      </c>
      <c r="B625" s="3">
        <v>46132</v>
      </c>
      <c r="C625" s="4" t="s">
        <v>8</v>
      </c>
      <c r="D625" s="4" t="s">
        <v>9</v>
      </c>
      <c r="E625" s="4" t="s">
        <v>25</v>
      </c>
      <c r="F625" s="4" t="s">
        <v>16</v>
      </c>
      <c r="G625" s="4" t="s">
        <v>49</v>
      </c>
      <c r="H625" s="4" t="s">
        <v>50</v>
      </c>
      <c r="I625" s="9">
        <v>2</v>
      </c>
      <c r="J625" s="6">
        <v>40.56</v>
      </c>
      <c r="K625" s="7">
        <v>0</v>
      </c>
      <c r="L625" s="6">
        <v>15.09</v>
      </c>
      <c r="M625" s="6">
        <f>I625*J625*(1-K625)</f>
        <v>81.12</v>
      </c>
      <c r="N625" s="6">
        <f>I625*L625</f>
        <v>30.18</v>
      </c>
      <c r="O625" s="6">
        <f>M625-N625</f>
        <v>50.940000000000005</v>
      </c>
      <c r="P625" s="8">
        <f>IFERROR(O625/M625,0)</f>
        <v>0.62795857988165682</v>
      </c>
      <c r="Q625" s="5">
        <f>YEAR(SalesDataTable[[#This Row],[Order Date]])</f>
        <v>2026</v>
      </c>
      <c r="R625" s="8" t="str">
        <f>"Q"&amp;ROUNDUP(MONTH(SalesDataTable[[#This Row],[Order Date]])/3,0)</f>
        <v>Q2</v>
      </c>
      <c r="S625" s="9">
        <f>MONTH(SalesDataTable[[#This Row],[Order Date]])</f>
        <v>4</v>
      </c>
      <c r="T625" s="8" t="str">
        <f>TEXT(SalesDataTable[[#This Row],[Order Date]],"mmm")</f>
        <v>Apr</v>
      </c>
    </row>
    <row r="626" spans="1:20" ht="15.75">
      <c r="A626" s="2" t="s">
        <v>677</v>
      </c>
      <c r="B626" s="3">
        <v>46132</v>
      </c>
      <c r="C626" s="4" t="s">
        <v>14</v>
      </c>
      <c r="D626" s="4" t="s">
        <v>126</v>
      </c>
      <c r="E626" s="4" t="s">
        <v>3</v>
      </c>
      <c r="F626" s="4" t="s">
        <v>20</v>
      </c>
      <c r="G626" s="4" t="s">
        <v>49</v>
      </c>
      <c r="H626" s="4" t="s">
        <v>74</v>
      </c>
      <c r="I626" s="9">
        <v>3</v>
      </c>
      <c r="J626" s="6">
        <v>51.36</v>
      </c>
      <c r="K626" s="7">
        <v>0</v>
      </c>
      <c r="L626" s="6">
        <v>22.05</v>
      </c>
      <c r="M626" s="6">
        <f>I626*J626*(1-K626)</f>
        <v>154.07999999999998</v>
      </c>
      <c r="N626" s="6">
        <f>I626*L626</f>
        <v>66.150000000000006</v>
      </c>
      <c r="O626" s="6">
        <f>M626-N626</f>
        <v>87.929999999999978</v>
      </c>
      <c r="P626" s="8">
        <f>IFERROR(O626/M626,0)</f>
        <v>0.57067757009345788</v>
      </c>
      <c r="Q626" s="5">
        <f>YEAR(SalesDataTable[[#This Row],[Order Date]])</f>
        <v>2026</v>
      </c>
      <c r="R626" s="8" t="str">
        <f>"Q"&amp;ROUNDUP(MONTH(SalesDataTable[[#This Row],[Order Date]])/3,0)</f>
        <v>Q2</v>
      </c>
      <c r="S626" s="9">
        <f>MONTH(SalesDataTable[[#This Row],[Order Date]])</f>
        <v>4</v>
      </c>
      <c r="T626" s="8" t="str">
        <f>TEXT(SalesDataTable[[#This Row],[Order Date]],"mmm")</f>
        <v>Apr</v>
      </c>
    </row>
    <row r="627" spans="1:20" ht="15.75">
      <c r="A627" s="2" t="s">
        <v>678</v>
      </c>
      <c r="B627" s="3">
        <v>46133</v>
      </c>
      <c r="C627" s="4" t="s">
        <v>27</v>
      </c>
      <c r="D627" s="4" t="s">
        <v>45</v>
      </c>
      <c r="E627" s="4" t="s">
        <v>3</v>
      </c>
      <c r="F627" s="4" t="s">
        <v>4</v>
      </c>
      <c r="G627" s="4" t="s">
        <v>11</v>
      </c>
      <c r="H627" s="4" t="s">
        <v>12</v>
      </c>
      <c r="I627" s="9">
        <v>6</v>
      </c>
      <c r="J627" s="6">
        <v>93.58</v>
      </c>
      <c r="K627" s="7">
        <v>0</v>
      </c>
      <c r="L627" s="6">
        <v>46.68</v>
      </c>
      <c r="M627" s="6">
        <f>I627*J627*(1-K627)</f>
        <v>561.48</v>
      </c>
      <c r="N627" s="6">
        <f>I627*L627</f>
        <v>280.08</v>
      </c>
      <c r="O627" s="6">
        <f>M627-N627</f>
        <v>281.40000000000003</v>
      </c>
      <c r="P627" s="8">
        <f>IFERROR(O627/M627,0)</f>
        <v>0.5011754648429152</v>
      </c>
      <c r="Q627" s="5">
        <f>YEAR(SalesDataTable[[#This Row],[Order Date]])</f>
        <v>2026</v>
      </c>
      <c r="R627" s="8" t="str">
        <f>"Q"&amp;ROUNDUP(MONTH(SalesDataTable[[#This Row],[Order Date]])/3,0)</f>
        <v>Q2</v>
      </c>
      <c r="S627" s="9">
        <f>MONTH(SalesDataTable[[#This Row],[Order Date]])</f>
        <v>4</v>
      </c>
      <c r="T627" s="8" t="str">
        <f>TEXT(SalesDataTable[[#This Row],[Order Date]],"mmm")</f>
        <v>Apr</v>
      </c>
    </row>
    <row r="628" spans="1:20" ht="15.75">
      <c r="A628" s="2" t="s">
        <v>679</v>
      </c>
      <c r="B628" s="3">
        <v>46133</v>
      </c>
      <c r="C628" s="4" t="s">
        <v>27</v>
      </c>
      <c r="D628" s="4" t="s">
        <v>45</v>
      </c>
      <c r="E628" s="4" t="s">
        <v>3</v>
      </c>
      <c r="F628" s="4" t="s">
        <v>20</v>
      </c>
      <c r="G628" s="4" t="s">
        <v>5</v>
      </c>
      <c r="H628" s="4" t="s">
        <v>6</v>
      </c>
      <c r="I628" s="9">
        <v>5</v>
      </c>
      <c r="J628" s="6">
        <v>80.16</v>
      </c>
      <c r="K628" s="7">
        <v>0.1</v>
      </c>
      <c r="L628" s="6">
        <v>42.5</v>
      </c>
      <c r="M628" s="6">
        <f>I628*J628*(1-K628)</f>
        <v>360.71999999999997</v>
      </c>
      <c r="N628" s="6">
        <f>I628*L628</f>
        <v>212.5</v>
      </c>
      <c r="O628" s="6">
        <f>M628-N628</f>
        <v>148.21999999999997</v>
      </c>
      <c r="P628" s="8">
        <f>IFERROR(O628/M628,0)</f>
        <v>0.41090042137946325</v>
      </c>
      <c r="Q628" s="5">
        <f>YEAR(SalesDataTable[[#This Row],[Order Date]])</f>
        <v>2026</v>
      </c>
      <c r="R628" s="8" t="str">
        <f>"Q"&amp;ROUNDUP(MONTH(SalesDataTable[[#This Row],[Order Date]])/3,0)</f>
        <v>Q2</v>
      </c>
      <c r="S628" s="9">
        <f>MONTH(SalesDataTable[[#This Row],[Order Date]])</f>
        <v>4</v>
      </c>
      <c r="T628" s="8" t="str">
        <f>TEXT(SalesDataTable[[#This Row],[Order Date]],"mmm")</f>
        <v>Apr</v>
      </c>
    </row>
    <row r="629" spans="1:20" ht="15.75">
      <c r="A629" s="2" t="s">
        <v>680</v>
      </c>
      <c r="B629" s="3">
        <v>46133</v>
      </c>
      <c r="C629" s="4" t="s">
        <v>8</v>
      </c>
      <c r="D629" s="4" t="s">
        <v>69</v>
      </c>
      <c r="E629" s="4" t="s">
        <v>3</v>
      </c>
      <c r="F629" s="4" t="s">
        <v>16</v>
      </c>
      <c r="G629" s="4" t="s">
        <v>11</v>
      </c>
      <c r="H629" s="4" t="s">
        <v>21</v>
      </c>
      <c r="I629" s="9">
        <v>1</v>
      </c>
      <c r="J629" s="6">
        <v>142.22999999999999</v>
      </c>
      <c r="K629" s="7">
        <v>0.05</v>
      </c>
      <c r="L629" s="6">
        <v>77.66</v>
      </c>
      <c r="M629" s="6">
        <f>I629*J629*(1-K629)</f>
        <v>135.11849999999998</v>
      </c>
      <c r="N629" s="6">
        <f>I629*L629</f>
        <v>77.66</v>
      </c>
      <c r="O629" s="6">
        <f>M629-N629</f>
        <v>57.458499999999987</v>
      </c>
      <c r="P629" s="8">
        <f>IFERROR(O629/M629,0)</f>
        <v>0.42524524768999061</v>
      </c>
      <c r="Q629" s="5">
        <f>YEAR(SalesDataTable[[#This Row],[Order Date]])</f>
        <v>2026</v>
      </c>
      <c r="R629" s="8" t="str">
        <f>"Q"&amp;ROUNDUP(MONTH(SalesDataTable[[#This Row],[Order Date]])/3,0)</f>
        <v>Q2</v>
      </c>
      <c r="S629" s="9">
        <f>MONTH(SalesDataTable[[#This Row],[Order Date]])</f>
        <v>4</v>
      </c>
      <c r="T629" s="8" t="str">
        <f>TEXT(SalesDataTable[[#This Row],[Order Date]],"mmm")</f>
        <v>Apr</v>
      </c>
    </row>
    <row r="630" spans="1:20" ht="15.75">
      <c r="A630" s="2" t="s">
        <v>681</v>
      </c>
      <c r="B630" s="3">
        <v>46133</v>
      </c>
      <c r="C630" s="4" t="s">
        <v>8</v>
      </c>
      <c r="D630" s="4" t="s">
        <v>86</v>
      </c>
      <c r="E630" s="4" t="s">
        <v>3</v>
      </c>
      <c r="F630" s="4" t="s">
        <v>4</v>
      </c>
      <c r="G630" s="4" t="s">
        <v>11</v>
      </c>
      <c r="H630" s="4" t="s">
        <v>79</v>
      </c>
      <c r="I630" s="9">
        <v>2</v>
      </c>
      <c r="J630" s="6">
        <v>71.77</v>
      </c>
      <c r="K630" s="7">
        <v>0</v>
      </c>
      <c r="L630" s="6">
        <v>32.450000000000003</v>
      </c>
      <c r="M630" s="6">
        <f>I630*J630*(1-K630)</f>
        <v>143.54</v>
      </c>
      <c r="N630" s="6">
        <f>I630*L630</f>
        <v>64.900000000000006</v>
      </c>
      <c r="O630" s="6">
        <f>M630-N630</f>
        <v>78.639999999999986</v>
      </c>
      <c r="P630" s="8">
        <f>IFERROR(O630/M630,0)</f>
        <v>0.54786122335237553</v>
      </c>
      <c r="Q630" s="5">
        <f>YEAR(SalesDataTable[[#This Row],[Order Date]])</f>
        <v>2026</v>
      </c>
      <c r="R630" s="8" t="str">
        <f>"Q"&amp;ROUNDUP(MONTH(SalesDataTable[[#This Row],[Order Date]])/3,0)</f>
        <v>Q2</v>
      </c>
      <c r="S630" s="9">
        <f>MONTH(SalesDataTable[[#This Row],[Order Date]])</f>
        <v>4</v>
      </c>
      <c r="T630" s="8" t="str">
        <f>TEXT(SalesDataTable[[#This Row],[Order Date]],"mmm")</f>
        <v>Apr</v>
      </c>
    </row>
    <row r="631" spans="1:20" ht="15.75">
      <c r="A631" s="2" t="s">
        <v>682</v>
      </c>
      <c r="B631" s="3">
        <v>46133</v>
      </c>
      <c r="C631" s="4" t="s">
        <v>1</v>
      </c>
      <c r="D631" s="4" t="s">
        <v>2</v>
      </c>
      <c r="E631" s="4" t="s">
        <v>39</v>
      </c>
      <c r="F631" s="4" t="s">
        <v>4</v>
      </c>
      <c r="G631" s="4" t="s">
        <v>11</v>
      </c>
      <c r="H631" s="4" t="s">
        <v>79</v>
      </c>
      <c r="I631" s="9">
        <v>1</v>
      </c>
      <c r="J631" s="6">
        <v>71.23</v>
      </c>
      <c r="K631" s="7">
        <v>0.05</v>
      </c>
      <c r="L631" s="6">
        <v>33.28</v>
      </c>
      <c r="M631" s="6">
        <f>I631*J631*(1-K631)</f>
        <v>67.668499999999995</v>
      </c>
      <c r="N631" s="6">
        <f>I631*L631</f>
        <v>33.28</v>
      </c>
      <c r="O631" s="6">
        <f>M631-N631</f>
        <v>34.388499999999993</v>
      </c>
      <c r="P631" s="8">
        <f>IFERROR(O631/M631,0)</f>
        <v>0.50819066478494423</v>
      </c>
      <c r="Q631" s="5">
        <f>YEAR(SalesDataTable[[#This Row],[Order Date]])</f>
        <v>2026</v>
      </c>
      <c r="R631" s="8" t="str">
        <f>"Q"&amp;ROUNDUP(MONTH(SalesDataTable[[#This Row],[Order Date]])/3,0)</f>
        <v>Q2</v>
      </c>
      <c r="S631" s="9">
        <f>MONTH(SalesDataTable[[#This Row],[Order Date]])</f>
        <v>4</v>
      </c>
      <c r="T631" s="8" t="str">
        <f>TEXT(SalesDataTable[[#This Row],[Order Date]],"mmm")</f>
        <v>Apr</v>
      </c>
    </row>
    <row r="632" spans="1:20" ht="15.75">
      <c r="A632" s="2" t="s">
        <v>683</v>
      </c>
      <c r="B632" s="3">
        <v>46133</v>
      </c>
      <c r="C632" s="4" t="s">
        <v>1</v>
      </c>
      <c r="D632" s="4" t="s">
        <v>2</v>
      </c>
      <c r="E632" s="4" t="s">
        <v>25</v>
      </c>
      <c r="F632" s="4" t="s">
        <v>4</v>
      </c>
      <c r="G632" s="4" t="s">
        <v>11</v>
      </c>
      <c r="H632" s="4" t="s">
        <v>79</v>
      </c>
      <c r="I632" s="9">
        <v>1</v>
      </c>
      <c r="J632" s="6">
        <v>71.239999999999995</v>
      </c>
      <c r="K632" s="7">
        <v>0.1</v>
      </c>
      <c r="L632" s="6">
        <v>33.07</v>
      </c>
      <c r="M632" s="6">
        <f>I632*J632*(1-K632)</f>
        <v>64.116</v>
      </c>
      <c r="N632" s="6">
        <f>I632*L632</f>
        <v>33.07</v>
      </c>
      <c r="O632" s="6">
        <f>M632-N632</f>
        <v>31.045999999999999</v>
      </c>
      <c r="P632" s="8">
        <f>IFERROR(O632/M632,0)</f>
        <v>0.48421610830369954</v>
      </c>
      <c r="Q632" s="5">
        <f>YEAR(SalesDataTable[[#This Row],[Order Date]])</f>
        <v>2026</v>
      </c>
      <c r="R632" s="8" t="str">
        <f>"Q"&amp;ROUNDUP(MONTH(SalesDataTable[[#This Row],[Order Date]])/3,0)</f>
        <v>Q2</v>
      </c>
      <c r="S632" s="9">
        <f>MONTH(SalesDataTable[[#This Row],[Order Date]])</f>
        <v>4</v>
      </c>
      <c r="T632" s="8" t="str">
        <f>TEXT(SalesDataTable[[#This Row],[Order Date]],"mmm")</f>
        <v>Apr</v>
      </c>
    </row>
    <row r="633" spans="1:20" ht="15.75">
      <c r="A633" s="2" t="s">
        <v>684</v>
      </c>
      <c r="B633" s="3">
        <v>46133</v>
      </c>
      <c r="C633" s="4" t="s">
        <v>8</v>
      </c>
      <c r="D633" s="4" t="s">
        <v>38</v>
      </c>
      <c r="E633" s="4" t="s">
        <v>3</v>
      </c>
      <c r="F633" s="4" t="s">
        <v>16</v>
      </c>
      <c r="G633" s="4" t="s">
        <v>5</v>
      </c>
      <c r="H633" s="4" t="s">
        <v>29</v>
      </c>
      <c r="I633" s="9">
        <v>1</v>
      </c>
      <c r="J633" s="6">
        <v>51.39</v>
      </c>
      <c r="K633" s="7">
        <v>0</v>
      </c>
      <c r="L633" s="6">
        <v>22.08</v>
      </c>
      <c r="M633" s="6">
        <f>I633*J633*(1-K633)</f>
        <v>51.39</v>
      </c>
      <c r="N633" s="6">
        <f>I633*L633</f>
        <v>22.08</v>
      </c>
      <c r="O633" s="6">
        <f>M633-N633</f>
        <v>29.310000000000002</v>
      </c>
      <c r="P633" s="8">
        <f>IFERROR(O633/M633,0)</f>
        <v>0.57034442498540572</v>
      </c>
      <c r="Q633" s="5">
        <f>YEAR(SalesDataTable[[#This Row],[Order Date]])</f>
        <v>2026</v>
      </c>
      <c r="R633" s="8" t="str">
        <f>"Q"&amp;ROUNDUP(MONTH(SalesDataTable[[#This Row],[Order Date]])/3,0)</f>
        <v>Q2</v>
      </c>
      <c r="S633" s="9">
        <f>MONTH(SalesDataTable[[#This Row],[Order Date]])</f>
        <v>4</v>
      </c>
      <c r="T633" s="8" t="str">
        <f>TEXT(SalesDataTable[[#This Row],[Order Date]],"mmm")</f>
        <v>Apr</v>
      </c>
    </row>
    <row r="634" spans="1:20" ht="15.75">
      <c r="A634" s="2" t="s">
        <v>685</v>
      </c>
      <c r="B634" s="3">
        <v>46133</v>
      </c>
      <c r="C634" s="4" t="s">
        <v>8</v>
      </c>
      <c r="D634" s="4" t="s">
        <v>69</v>
      </c>
      <c r="E634" s="4" t="s">
        <v>3</v>
      </c>
      <c r="F634" s="4" t="s">
        <v>4</v>
      </c>
      <c r="G634" s="4" t="s">
        <v>5</v>
      </c>
      <c r="H634" s="4" t="s">
        <v>43</v>
      </c>
      <c r="I634" s="9">
        <v>1</v>
      </c>
      <c r="J634" s="6">
        <v>102.64</v>
      </c>
      <c r="K634" s="7">
        <v>0</v>
      </c>
      <c r="L634" s="6">
        <v>51.86</v>
      </c>
      <c r="M634" s="6">
        <f>I634*J634*(1-K634)</f>
        <v>102.64</v>
      </c>
      <c r="N634" s="6">
        <f>I634*L634</f>
        <v>51.86</v>
      </c>
      <c r="O634" s="6">
        <f>M634-N634</f>
        <v>50.78</v>
      </c>
      <c r="P634" s="8">
        <f>IFERROR(O634/M634,0)</f>
        <v>0.49473889321901793</v>
      </c>
      <c r="Q634" s="5">
        <f>YEAR(SalesDataTable[[#This Row],[Order Date]])</f>
        <v>2026</v>
      </c>
      <c r="R634" s="8" t="str">
        <f>"Q"&amp;ROUNDUP(MONTH(SalesDataTable[[#This Row],[Order Date]])/3,0)</f>
        <v>Q2</v>
      </c>
      <c r="S634" s="9">
        <f>MONTH(SalesDataTable[[#This Row],[Order Date]])</f>
        <v>4</v>
      </c>
      <c r="T634" s="8" t="str">
        <f>TEXT(SalesDataTable[[#This Row],[Order Date]],"mmm")</f>
        <v>Apr</v>
      </c>
    </row>
    <row r="635" spans="1:20" ht="15.75">
      <c r="A635" s="2" t="s">
        <v>686</v>
      </c>
      <c r="B635" s="3">
        <v>46133</v>
      </c>
      <c r="C635" s="4" t="s">
        <v>14</v>
      </c>
      <c r="D635" s="4" t="s">
        <v>15</v>
      </c>
      <c r="E635" s="4" t="s">
        <v>3</v>
      </c>
      <c r="F635" s="4" t="s">
        <v>16</v>
      </c>
      <c r="G635" s="4" t="s">
        <v>49</v>
      </c>
      <c r="H635" s="4" t="s">
        <v>67</v>
      </c>
      <c r="I635" s="9">
        <v>2</v>
      </c>
      <c r="J635" s="6">
        <v>35.56</v>
      </c>
      <c r="K635" s="7">
        <v>0.1</v>
      </c>
      <c r="L635" s="6">
        <v>13.85</v>
      </c>
      <c r="M635" s="6">
        <f>I635*J635*(1-K635)</f>
        <v>64.00800000000001</v>
      </c>
      <c r="N635" s="6">
        <f>I635*L635</f>
        <v>27.7</v>
      </c>
      <c r="O635" s="6">
        <f>M635-N635</f>
        <v>36.308000000000007</v>
      </c>
      <c r="P635" s="8">
        <f>IFERROR(O635/M635,0)</f>
        <v>0.56724159480064995</v>
      </c>
      <c r="Q635" s="5">
        <f>YEAR(SalesDataTable[[#This Row],[Order Date]])</f>
        <v>2026</v>
      </c>
      <c r="R635" s="8" t="str">
        <f>"Q"&amp;ROUNDUP(MONTH(SalesDataTable[[#This Row],[Order Date]])/3,0)</f>
        <v>Q2</v>
      </c>
      <c r="S635" s="9">
        <f>MONTH(SalesDataTable[[#This Row],[Order Date]])</f>
        <v>4</v>
      </c>
      <c r="T635" s="8" t="str">
        <f>TEXT(SalesDataTable[[#This Row],[Order Date]],"mmm")</f>
        <v>Apr</v>
      </c>
    </row>
    <row r="636" spans="1:20" ht="15.75">
      <c r="A636" s="2" t="s">
        <v>687</v>
      </c>
      <c r="B636" s="3">
        <v>46133</v>
      </c>
      <c r="C636" s="4" t="s">
        <v>8</v>
      </c>
      <c r="D636" s="4" t="s">
        <v>66</v>
      </c>
      <c r="E636" s="4" t="s">
        <v>3</v>
      </c>
      <c r="F636" s="4" t="s">
        <v>4</v>
      </c>
      <c r="G636" s="4" t="s">
        <v>5</v>
      </c>
      <c r="H636" s="4" t="s">
        <v>43</v>
      </c>
      <c r="I636" s="9">
        <v>2</v>
      </c>
      <c r="J636" s="6">
        <v>100.39</v>
      </c>
      <c r="K636" s="7">
        <v>0</v>
      </c>
      <c r="L636" s="6">
        <v>49.05</v>
      </c>
      <c r="M636" s="6">
        <f>I636*J636*(1-K636)</f>
        <v>200.78</v>
      </c>
      <c r="N636" s="6">
        <f>I636*L636</f>
        <v>98.1</v>
      </c>
      <c r="O636" s="6">
        <f>M636-N636</f>
        <v>102.68</v>
      </c>
      <c r="P636" s="8">
        <f>IFERROR(O636/M636,0)</f>
        <v>0.51140551847793603</v>
      </c>
      <c r="Q636" s="5">
        <f>YEAR(SalesDataTable[[#This Row],[Order Date]])</f>
        <v>2026</v>
      </c>
      <c r="R636" s="8" t="str">
        <f>"Q"&amp;ROUNDUP(MONTH(SalesDataTable[[#This Row],[Order Date]])/3,0)</f>
        <v>Q2</v>
      </c>
      <c r="S636" s="9">
        <f>MONTH(SalesDataTable[[#This Row],[Order Date]])</f>
        <v>4</v>
      </c>
      <c r="T636" s="8" t="str">
        <f>TEXT(SalesDataTable[[#This Row],[Order Date]],"mmm")</f>
        <v>Apr</v>
      </c>
    </row>
    <row r="637" spans="1:20" ht="15.75">
      <c r="A637" s="2" t="s">
        <v>688</v>
      </c>
      <c r="B637" s="3">
        <v>46133</v>
      </c>
      <c r="C637" s="4" t="s">
        <v>1</v>
      </c>
      <c r="D637" s="4" t="s">
        <v>88</v>
      </c>
      <c r="E637" s="4" t="s">
        <v>25</v>
      </c>
      <c r="F637" s="4" t="s">
        <v>4</v>
      </c>
      <c r="G637" s="4" t="s">
        <v>31</v>
      </c>
      <c r="H637" s="4" t="s">
        <v>41</v>
      </c>
      <c r="I637" s="9">
        <v>2</v>
      </c>
      <c r="J637" s="6">
        <v>191.51</v>
      </c>
      <c r="K637" s="7">
        <v>0.1</v>
      </c>
      <c r="L637" s="6">
        <v>101.25</v>
      </c>
      <c r="M637" s="6">
        <f>I637*J637*(1-K637)</f>
        <v>344.71800000000002</v>
      </c>
      <c r="N637" s="6">
        <f>I637*L637</f>
        <v>202.5</v>
      </c>
      <c r="O637" s="6">
        <f>M637-N637</f>
        <v>142.21800000000002</v>
      </c>
      <c r="P637" s="8">
        <f>IFERROR(O637/M637,0)</f>
        <v>0.41256331262075091</v>
      </c>
      <c r="Q637" s="5">
        <f>YEAR(SalesDataTable[[#This Row],[Order Date]])</f>
        <v>2026</v>
      </c>
      <c r="R637" s="8" t="str">
        <f>"Q"&amp;ROUNDUP(MONTH(SalesDataTable[[#This Row],[Order Date]])/3,0)</f>
        <v>Q2</v>
      </c>
      <c r="S637" s="9">
        <f>MONTH(SalesDataTable[[#This Row],[Order Date]])</f>
        <v>4</v>
      </c>
      <c r="T637" s="8" t="str">
        <f>TEXT(SalesDataTable[[#This Row],[Order Date]],"mmm")</f>
        <v>Apr</v>
      </c>
    </row>
    <row r="638" spans="1:20" ht="15.75">
      <c r="A638" s="2" t="s">
        <v>689</v>
      </c>
      <c r="B638" s="3">
        <v>46133</v>
      </c>
      <c r="C638" s="4" t="s">
        <v>8</v>
      </c>
      <c r="D638" s="4" t="s">
        <v>69</v>
      </c>
      <c r="E638" s="4" t="s">
        <v>25</v>
      </c>
      <c r="F638" s="4" t="s">
        <v>16</v>
      </c>
      <c r="G638" s="4" t="s">
        <v>11</v>
      </c>
      <c r="H638" s="4" t="s">
        <v>21</v>
      </c>
      <c r="I638" s="9">
        <v>2</v>
      </c>
      <c r="J638" s="6">
        <v>147.30000000000001</v>
      </c>
      <c r="K638" s="7">
        <v>0</v>
      </c>
      <c r="L638" s="6">
        <v>81.2</v>
      </c>
      <c r="M638" s="6">
        <f>I638*J638*(1-K638)</f>
        <v>294.60000000000002</v>
      </c>
      <c r="N638" s="6">
        <f>I638*L638</f>
        <v>162.4</v>
      </c>
      <c r="O638" s="6">
        <f>M638-N638</f>
        <v>132.20000000000002</v>
      </c>
      <c r="P638" s="8">
        <f>IFERROR(O638/M638,0)</f>
        <v>0.44874405974202308</v>
      </c>
      <c r="Q638" s="5">
        <f>YEAR(SalesDataTable[[#This Row],[Order Date]])</f>
        <v>2026</v>
      </c>
      <c r="R638" s="8" t="str">
        <f>"Q"&amp;ROUNDUP(MONTH(SalesDataTable[[#This Row],[Order Date]])/3,0)</f>
        <v>Q2</v>
      </c>
      <c r="S638" s="9">
        <f>MONTH(SalesDataTable[[#This Row],[Order Date]])</f>
        <v>4</v>
      </c>
      <c r="T638" s="8" t="str">
        <f>TEXT(SalesDataTable[[#This Row],[Order Date]],"mmm")</f>
        <v>Apr</v>
      </c>
    </row>
    <row r="639" spans="1:20" ht="15.75">
      <c r="A639" s="2" t="s">
        <v>690</v>
      </c>
      <c r="B639" s="3">
        <v>46133</v>
      </c>
      <c r="C639" s="4" t="s">
        <v>8</v>
      </c>
      <c r="D639" s="4" t="s">
        <v>66</v>
      </c>
      <c r="E639" s="4" t="s">
        <v>25</v>
      </c>
      <c r="F639" s="4" t="s">
        <v>4</v>
      </c>
      <c r="G639" s="4" t="s">
        <v>5</v>
      </c>
      <c r="H639" s="4" t="s">
        <v>6</v>
      </c>
      <c r="I639" s="9">
        <v>1</v>
      </c>
      <c r="J639" s="6">
        <v>79.92</v>
      </c>
      <c r="K639" s="7">
        <v>0.1</v>
      </c>
      <c r="L639" s="6">
        <v>43.13</v>
      </c>
      <c r="M639" s="6">
        <f>I639*J639*(1-K639)</f>
        <v>71.927999999999997</v>
      </c>
      <c r="N639" s="6">
        <f>I639*L639</f>
        <v>43.13</v>
      </c>
      <c r="O639" s="6">
        <f>M639-N639</f>
        <v>28.797999999999995</v>
      </c>
      <c r="P639" s="8">
        <f>IFERROR(O639/M639,0)</f>
        <v>0.40037259481703918</v>
      </c>
      <c r="Q639" s="5">
        <f>YEAR(SalesDataTable[[#This Row],[Order Date]])</f>
        <v>2026</v>
      </c>
      <c r="R639" s="8" t="str">
        <f>"Q"&amp;ROUNDUP(MONTH(SalesDataTable[[#This Row],[Order Date]])/3,0)</f>
        <v>Q2</v>
      </c>
      <c r="S639" s="9">
        <f>MONTH(SalesDataTable[[#This Row],[Order Date]])</f>
        <v>4</v>
      </c>
      <c r="T639" s="8" t="str">
        <f>TEXT(SalesDataTable[[#This Row],[Order Date]],"mmm")</f>
        <v>Apr</v>
      </c>
    </row>
    <row r="640" spans="1:20" ht="15.75">
      <c r="A640" s="2" t="s">
        <v>691</v>
      </c>
      <c r="B640" s="3">
        <v>46134</v>
      </c>
      <c r="C640" s="4" t="s">
        <v>8</v>
      </c>
      <c r="D640" s="4" t="s">
        <v>9</v>
      </c>
      <c r="E640" s="4" t="s">
        <v>3</v>
      </c>
      <c r="F640" s="4" t="s">
        <v>4</v>
      </c>
      <c r="G640" s="4" t="s">
        <v>31</v>
      </c>
      <c r="H640" s="4" t="s">
        <v>32</v>
      </c>
      <c r="I640" s="9">
        <v>2</v>
      </c>
      <c r="J640" s="6">
        <v>344.29</v>
      </c>
      <c r="K640" s="7">
        <v>0.1</v>
      </c>
      <c r="L640" s="6">
        <v>192.66</v>
      </c>
      <c r="M640" s="6">
        <f>I640*J640*(1-K640)</f>
        <v>619.72200000000009</v>
      </c>
      <c r="N640" s="6">
        <f>I640*L640</f>
        <v>385.32</v>
      </c>
      <c r="O640" s="6">
        <f>M640-N640</f>
        <v>234.4020000000001</v>
      </c>
      <c r="P640" s="8">
        <f>IFERROR(O640/M640,0)</f>
        <v>0.37823733867766524</v>
      </c>
      <c r="Q640" s="5">
        <f>YEAR(SalesDataTable[[#This Row],[Order Date]])</f>
        <v>2026</v>
      </c>
      <c r="R640" s="8" t="str">
        <f>"Q"&amp;ROUNDUP(MONTH(SalesDataTable[[#This Row],[Order Date]])/3,0)</f>
        <v>Q2</v>
      </c>
      <c r="S640" s="9">
        <f>MONTH(SalesDataTable[[#This Row],[Order Date]])</f>
        <v>4</v>
      </c>
      <c r="T640" s="8" t="str">
        <f>TEXT(SalesDataTable[[#This Row],[Order Date]],"mmm")</f>
        <v>Apr</v>
      </c>
    </row>
    <row r="641" spans="1:20" ht="15.75">
      <c r="A641" s="2" t="s">
        <v>692</v>
      </c>
      <c r="B641" s="3">
        <v>46134</v>
      </c>
      <c r="C641" s="4" t="s">
        <v>14</v>
      </c>
      <c r="D641" s="4" t="s">
        <v>34</v>
      </c>
      <c r="E641" s="4" t="s">
        <v>3</v>
      </c>
      <c r="F641" s="4" t="s">
        <v>4</v>
      </c>
      <c r="G641" s="4" t="s">
        <v>11</v>
      </c>
      <c r="H641" s="4" t="s">
        <v>53</v>
      </c>
      <c r="I641" s="9">
        <v>1</v>
      </c>
      <c r="J641" s="6">
        <v>151.15</v>
      </c>
      <c r="K641" s="7">
        <v>0</v>
      </c>
      <c r="L641" s="6">
        <v>77.680000000000007</v>
      </c>
      <c r="M641" s="6">
        <f>I641*J641*(1-K641)</f>
        <v>151.15</v>
      </c>
      <c r="N641" s="6">
        <f>I641*L641</f>
        <v>77.680000000000007</v>
      </c>
      <c r="O641" s="6">
        <f>M641-N641</f>
        <v>73.47</v>
      </c>
      <c r="P641" s="8">
        <f>IFERROR(O641/M641,0)</f>
        <v>0.48607343698312933</v>
      </c>
      <c r="Q641" s="5">
        <f>YEAR(SalesDataTable[[#This Row],[Order Date]])</f>
        <v>2026</v>
      </c>
      <c r="R641" s="8" t="str">
        <f>"Q"&amp;ROUNDUP(MONTH(SalesDataTable[[#This Row],[Order Date]])/3,0)</f>
        <v>Q2</v>
      </c>
      <c r="S641" s="9">
        <f>MONTH(SalesDataTable[[#This Row],[Order Date]])</f>
        <v>4</v>
      </c>
      <c r="T641" s="8" t="str">
        <f>TEXT(SalesDataTable[[#This Row],[Order Date]],"mmm")</f>
        <v>Apr</v>
      </c>
    </row>
    <row r="642" spans="1:20" ht="15.75">
      <c r="A642" s="2" t="s">
        <v>693</v>
      </c>
      <c r="B642" s="3">
        <v>46134</v>
      </c>
      <c r="C642" s="4" t="s">
        <v>8</v>
      </c>
      <c r="D642" s="4" t="s">
        <v>38</v>
      </c>
      <c r="E642" s="4" t="s">
        <v>25</v>
      </c>
      <c r="F642" s="4" t="s">
        <v>16</v>
      </c>
      <c r="G642" s="4" t="s">
        <v>31</v>
      </c>
      <c r="H642" s="4" t="s">
        <v>64</v>
      </c>
      <c r="I642" s="9">
        <v>1</v>
      </c>
      <c r="J642" s="6">
        <v>81.73</v>
      </c>
      <c r="K642" s="7">
        <v>0.05</v>
      </c>
      <c r="L642" s="6">
        <v>39.979999999999997</v>
      </c>
      <c r="M642" s="6">
        <f>I642*J642*(1-K642)</f>
        <v>77.643500000000003</v>
      </c>
      <c r="N642" s="6">
        <f>I642*L642</f>
        <v>39.979999999999997</v>
      </c>
      <c r="O642" s="6">
        <f>M642-N642</f>
        <v>37.663500000000006</v>
      </c>
      <c r="P642" s="8">
        <f>IFERROR(O642/M642,0)</f>
        <v>0.48508246021882068</v>
      </c>
      <c r="Q642" s="5">
        <f>YEAR(SalesDataTable[[#This Row],[Order Date]])</f>
        <v>2026</v>
      </c>
      <c r="R642" s="8" t="str">
        <f>"Q"&amp;ROUNDUP(MONTH(SalesDataTable[[#This Row],[Order Date]])/3,0)</f>
        <v>Q2</v>
      </c>
      <c r="S642" s="9">
        <f>MONTH(SalesDataTable[[#This Row],[Order Date]])</f>
        <v>4</v>
      </c>
      <c r="T642" s="8" t="str">
        <f>TEXT(SalesDataTable[[#This Row],[Order Date]],"mmm")</f>
        <v>Apr</v>
      </c>
    </row>
    <row r="643" spans="1:20" ht="15.75">
      <c r="A643" s="2" t="s">
        <v>694</v>
      </c>
      <c r="B643" s="3">
        <v>46134</v>
      </c>
      <c r="C643" s="4" t="s">
        <v>27</v>
      </c>
      <c r="D643" s="4" t="s">
        <v>28</v>
      </c>
      <c r="E643" s="4" t="s">
        <v>25</v>
      </c>
      <c r="F643" s="4" t="s">
        <v>16</v>
      </c>
      <c r="G643" s="4" t="s">
        <v>11</v>
      </c>
      <c r="H643" s="4" t="s">
        <v>21</v>
      </c>
      <c r="I643" s="9">
        <v>1</v>
      </c>
      <c r="J643" s="6">
        <v>142.53</v>
      </c>
      <c r="K643" s="7">
        <v>0.05</v>
      </c>
      <c r="L643" s="6">
        <v>77.77</v>
      </c>
      <c r="M643" s="6">
        <f>I643*J643*(1-K643)</f>
        <v>135.40350000000001</v>
      </c>
      <c r="N643" s="6">
        <f>I643*L643</f>
        <v>77.77</v>
      </c>
      <c r="O643" s="6">
        <f>M643-N643</f>
        <v>57.633500000000012</v>
      </c>
      <c r="P643" s="8">
        <f>IFERROR(O643/M643,0)</f>
        <v>0.4256426163282338</v>
      </c>
      <c r="Q643" s="5">
        <f>YEAR(SalesDataTable[[#This Row],[Order Date]])</f>
        <v>2026</v>
      </c>
      <c r="R643" s="8" t="str">
        <f>"Q"&amp;ROUNDUP(MONTH(SalesDataTable[[#This Row],[Order Date]])/3,0)</f>
        <v>Q2</v>
      </c>
      <c r="S643" s="9">
        <f>MONTH(SalesDataTable[[#This Row],[Order Date]])</f>
        <v>4</v>
      </c>
      <c r="T643" s="8" t="str">
        <f>TEXT(SalesDataTable[[#This Row],[Order Date]],"mmm")</f>
        <v>Apr</v>
      </c>
    </row>
    <row r="644" spans="1:20" ht="15.75">
      <c r="A644" s="2" t="s">
        <v>695</v>
      </c>
      <c r="B644" s="3">
        <v>46134</v>
      </c>
      <c r="C644" s="4" t="s">
        <v>8</v>
      </c>
      <c r="D644" s="4" t="s">
        <v>9</v>
      </c>
      <c r="E644" s="4" t="s">
        <v>3</v>
      </c>
      <c r="F644" s="4" t="s">
        <v>16</v>
      </c>
      <c r="G644" s="4" t="s">
        <v>31</v>
      </c>
      <c r="H644" s="4" t="s">
        <v>64</v>
      </c>
      <c r="I644" s="9">
        <v>2</v>
      </c>
      <c r="J644" s="6">
        <v>83.24</v>
      </c>
      <c r="K644" s="7">
        <v>0</v>
      </c>
      <c r="L644" s="6">
        <v>40.03</v>
      </c>
      <c r="M644" s="6">
        <f>I644*J644*(1-K644)</f>
        <v>166.48</v>
      </c>
      <c r="N644" s="6">
        <f>I644*L644</f>
        <v>80.06</v>
      </c>
      <c r="O644" s="6">
        <f>M644-N644</f>
        <v>86.419999999999987</v>
      </c>
      <c r="P644" s="8">
        <f>IFERROR(O644/M644,0)</f>
        <v>0.51910139356078799</v>
      </c>
      <c r="Q644" s="5">
        <f>YEAR(SalesDataTable[[#This Row],[Order Date]])</f>
        <v>2026</v>
      </c>
      <c r="R644" s="8" t="str">
        <f>"Q"&amp;ROUNDUP(MONTH(SalesDataTable[[#This Row],[Order Date]])/3,0)</f>
        <v>Q2</v>
      </c>
      <c r="S644" s="9">
        <f>MONTH(SalesDataTable[[#This Row],[Order Date]])</f>
        <v>4</v>
      </c>
      <c r="T644" s="8" t="str">
        <f>TEXT(SalesDataTable[[#This Row],[Order Date]],"mmm")</f>
        <v>Apr</v>
      </c>
    </row>
    <row r="645" spans="1:20" ht="15.75">
      <c r="A645" s="2" t="s">
        <v>696</v>
      </c>
      <c r="B645" s="3">
        <v>46134</v>
      </c>
      <c r="C645" s="4" t="s">
        <v>1</v>
      </c>
      <c r="D645" s="4" t="s">
        <v>2</v>
      </c>
      <c r="E645" s="4" t="s">
        <v>39</v>
      </c>
      <c r="F645" s="4" t="s">
        <v>16</v>
      </c>
      <c r="G645" s="4" t="s">
        <v>11</v>
      </c>
      <c r="H645" s="4" t="s">
        <v>21</v>
      </c>
      <c r="I645" s="9">
        <v>1</v>
      </c>
      <c r="J645" s="6">
        <v>141.99</v>
      </c>
      <c r="K645" s="7">
        <v>0.05</v>
      </c>
      <c r="L645" s="6">
        <v>79.7</v>
      </c>
      <c r="M645" s="6">
        <f>I645*J645*(1-K645)</f>
        <v>134.8905</v>
      </c>
      <c r="N645" s="6">
        <f>I645*L645</f>
        <v>79.7</v>
      </c>
      <c r="O645" s="6">
        <f>M645-N645</f>
        <v>55.1905</v>
      </c>
      <c r="P645" s="8">
        <f>IFERROR(O645/M645,0)</f>
        <v>0.40915038494186023</v>
      </c>
      <c r="Q645" s="5">
        <f>YEAR(SalesDataTable[[#This Row],[Order Date]])</f>
        <v>2026</v>
      </c>
      <c r="R645" s="8" t="str">
        <f>"Q"&amp;ROUNDUP(MONTH(SalesDataTable[[#This Row],[Order Date]])/3,0)</f>
        <v>Q2</v>
      </c>
      <c r="S645" s="9">
        <f>MONTH(SalesDataTable[[#This Row],[Order Date]])</f>
        <v>4</v>
      </c>
      <c r="T645" s="8" t="str">
        <f>TEXT(SalesDataTable[[#This Row],[Order Date]],"mmm")</f>
        <v>Apr</v>
      </c>
    </row>
    <row r="646" spans="1:20" ht="15.75">
      <c r="A646" s="2" t="s">
        <v>697</v>
      </c>
      <c r="B646" s="3">
        <v>46134</v>
      </c>
      <c r="C646" s="4" t="s">
        <v>8</v>
      </c>
      <c r="D646" s="4" t="s">
        <v>69</v>
      </c>
      <c r="E646" s="4" t="s">
        <v>3</v>
      </c>
      <c r="F646" s="4" t="s">
        <v>16</v>
      </c>
      <c r="G646" s="4" t="s">
        <v>49</v>
      </c>
      <c r="H646" s="4" t="s">
        <v>67</v>
      </c>
      <c r="I646" s="9">
        <v>2</v>
      </c>
      <c r="J646" s="6">
        <v>35.94</v>
      </c>
      <c r="K646" s="7">
        <v>0.05</v>
      </c>
      <c r="L646" s="6">
        <v>14.17</v>
      </c>
      <c r="M646" s="6">
        <f>I646*J646*(1-K646)</f>
        <v>68.285999999999987</v>
      </c>
      <c r="N646" s="6">
        <f>I646*L646</f>
        <v>28.34</v>
      </c>
      <c r="O646" s="6">
        <f>M646-N646</f>
        <v>39.945999999999984</v>
      </c>
      <c r="P646" s="8">
        <f>IFERROR(O646/M646,0)</f>
        <v>0.5849808159798493</v>
      </c>
      <c r="Q646" s="5">
        <f>YEAR(SalesDataTable[[#This Row],[Order Date]])</f>
        <v>2026</v>
      </c>
      <c r="R646" s="8" t="str">
        <f>"Q"&amp;ROUNDUP(MONTH(SalesDataTable[[#This Row],[Order Date]])/3,0)</f>
        <v>Q2</v>
      </c>
      <c r="S646" s="9">
        <f>MONTH(SalesDataTable[[#This Row],[Order Date]])</f>
        <v>4</v>
      </c>
      <c r="T646" s="8" t="str">
        <f>TEXT(SalesDataTable[[#This Row],[Order Date]],"mmm")</f>
        <v>Apr</v>
      </c>
    </row>
    <row r="647" spans="1:20" ht="15.75">
      <c r="A647" s="2" t="s">
        <v>698</v>
      </c>
      <c r="B647" s="3">
        <v>46135</v>
      </c>
      <c r="C647" s="4" t="s">
        <v>8</v>
      </c>
      <c r="D647" s="4" t="s">
        <v>9</v>
      </c>
      <c r="E647" s="4" t="s">
        <v>3</v>
      </c>
      <c r="F647" s="4" t="s">
        <v>16</v>
      </c>
      <c r="G647" s="4" t="s">
        <v>49</v>
      </c>
      <c r="H647" s="4" t="s">
        <v>74</v>
      </c>
      <c r="I647" s="9">
        <v>3</v>
      </c>
      <c r="J647" s="6">
        <v>49.55</v>
      </c>
      <c r="K647" s="7">
        <v>0</v>
      </c>
      <c r="L647" s="6">
        <v>22.55</v>
      </c>
      <c r="M647" s="6">
        <f>I647*J647*(1-K647)</f>
        <v>148.64999999999998</v>
      </c>
      <c r="N647" s="6">
        <f>I647*L647</f>
        <v>67.650000000000006</v>
      </c>
      <c r="O647" s="6">
        <f>M647-N647</f>
        <v>80.999999999999972</v>
      </c>
      <c r="P647" s="8">
        <f>IFERROR(O647/M647,0)</f>
        <v>0.54490413723511588</v>
      </c>
      <c r="Q647" s="5">
        <f>YEAR(SalesDataTable[[#This Row],[Order Date]])</f>
        <v>2026</v>
      </c>
      <c r="R647" s="8" t="str">
        <f>"Q"&amp;ROUNDUP(MONTH(SalesDataTable[[#This Row],[Order Date]])/3,0)</f>
        <v>Q2</v>
      </c>
      <c r="S647" s="9">
        <f>MONTH(SalesDataTable[[#This Row],[Order Date]])</f>
        <v>4</v>
      </c>
      <c r="T647" s="8" t="str">
        <f>TEXT(SalesDataTable[[#This Row],[Order Date]],"mmm")</f>
        <v>Apr</v>
      </c>
    </row>
    <row r="648" spans="1:20" ht="15.75">
      <c r="A648" s="2" t="s">
        <v>699</v>
      </c>
      <c r="B648" s="3">
        <v>46135</v>
      </c>
      <c r="C648" s="4" t="s">
        <v>27</v>
      </c>
      <c r="D648" s="4" t="s">
        <v>48</v>
      </c>
      <c r="E648" s="4" t="s">
        <v>39</v>
      </c>
      <c r="F648" s="4" t="s">
        <v>4</v>
      </c>
      <c r="G648" s="4" t="s">
        <v>49</v>
      </c>
      <c r="H648" s="4" t="s">
        <v>50</v>
      </c>
      <c r="I648" s="9">
        <v>1</v>
      </c>
      <c r="J648" s="6">
        <v>39.89</v>
      </c>
      <c r="K648" s="7">
        <v>0.05</v>
      </c>
      <c r="L648" s="6">
        <v>15.06</v>
      </c>
      <c r="M648" s="6">
        <f>I648*J648*(1-K648)</f>
        <v>37.895499999999998</v>
      </c>
      <c r="N648" s="6">
        <f>I648*L648</f>
        <v>15.06</v>
      </c>
      <c r="O648" s="6">
        <f>M648-N648</f>
        <v>22.835499999999996</v>
      </c>
      <c r="P648" s="8">
        <f>IFERROR(O648/M648,0)</f>
        <v>0.60259133670224685</v>
      </c>
      <c r="Q648" s="5">
        <f>YEAR(SalesDataTable[[#This Row],[Order Date]])</f>
        <v>2026</v>
      </c>
      <c r="R648" s="8" t="str">
        <f>"Q"&amp;ROUNDUP(MONTH(SalesDataTable[[#This Row],[Order Date]])/3,0)</f>
        <v>Q2</v>
      </c>
      <c r="S648" s="9">
        <f>MONTH(SalesDataTable[[#This Row],[Order Date]])</f>
        <v>4</v>
      </c>
      <c r="T648" s="8" t="str">
        <f>TEXT(SalesDataTable[[#This Row],[Order Date]],"mmm")</f>
        <v>Apr</v>
      </c>
    </row>
    <row r="649" spans="1:20" ht="15.75">
      <c r="A649" s="2" t="s">
        <v>700</v>
      </c>
      <c r="B649" s="3">
        <v>46135</v>
      </c>
      <c r="C649" s="4" t="s">
        <v>27</v>
      </c>
      <c r="D649" s="4" t="s">
        <v>45</v>
      </c>
      <c r="E649" s="4" t="s">
        <v>39</v>
      </c>
      <c r="F649" s="4" t="s">
        <v>16</v>
      </c>
      <c r="G649" s="4" t="s">
        <v>49</v>
      </c>
      <c r="H649" s="4" t="s">
        <v>50</v>
      </c>
      <c r="I649" s="9">
        <v>1</v>
      </c>
      <c r="J649" s="6">
        <v>40.630000000000003</v>
      </c>
      <c r="K649" s="7">
        <v>0.1</v>
      </c>
      <c r="L649" s="6">
        <v>14.67</v>
      </c>
      <c r="M649" s="6">
        <f>I649*J649*(1-K649)</f>
        <v>36.567</v>
      </c>
      <c r="N649" s="6">
        <f>I649*L649</f>
        <v>14.67</v>
      </c>
      <c r="O649" s="6">
        <f>M649-N649</f>
        <v>21.896999999999998</v>
      </c>
      <c r="P649" s="8">
        <f>IFERROR(O649/M649,0)</f>
        <v>0.59881860694068423</v>
      </c>
      <c r="Q649" s="5">
        <f>YEAR(SalesDataTable[[#This Row],[Order Date]])</f>
        <v>2026</v>
      </c>
      <c r="R649" s="8" t="str">
        <f>"Q"&amp;ROUNDUP(MONTH(SalesDataTable[[#This Row],[Order Date]])/3,0)</f>
        <v>Q2</v>
      </c>
      <c r="S649" s="9">
        <f>MONTH(SalesDataTable[[#This Row],[Order Date]])</f>
        <v>4</v>
      </c>
      <c r="T649" s="8" t="str">
        <f>TEXT(SalesDataTable[[#This Row],[Order Date]],"mmm")</f>
        <v>Apr</v>
      </c>
    </row>
    <row r="650" spans="1:20" ht="15.75">
      <c r="A650" s="2" t="s">
        <v>701</v>
      </c>
      <c r="B650" s="3">
        <v>46135</v>
      </c>
      <c r="C650" s="4" t="s">
        <v>27</v>
      </c>
      <c r="D650" s="4" t="s">
        <v>48</v>
      </c>
      <c r="E650" s="4" t="s">
        <v>39</v>
      </c>
      <c r="F650" s="4" t="s">
        <v>4</v>
      </c>
      <c r="G650" s="4" t="s">
        <v>5</v>
      </c>
      <c r="H650" s="4" t="s">
        <v>35</v>
      </c>
      <c r="I650" s="9">
        <v>4</v>
      </c>
      <c r="J650" s="6">
        <v>39.78</v>
      </c>
      <c r="K650" s="7">
        <v>0.05</v>
      </c>
      <c r="L650" s="6">
        <v>16.7</v>
      </c>
      <c r="M650" s="6">
        <f>I650*J650*(1-K650)</f>
        <v>151.16399999999999</v>
      </c>
      <c r="N650" s="6">
        <f>I650*L650</f>
        <v>66.8</v>
      </c>
      <c r="O650" s="6">
        <f>M650-N650</f>
        <v>84.36399999999999</v>
      </c>
      <c r="P650" s="8">
        <f>IFERROR(O650/M650,0)</f>
        <v>0.55809584292556425</v>
      </c>
      <c r="Q650" s="5">
        <f>YEAR(SalesDataTable[[#This Row],[Order Date]])</f>
        <v>2026</v>
      </c>
      <c r="R650" s="8" t="str">
        <f>"Q"&amp;ROUNDUP(MONTH(SalesDataTable[[#This Row],[Order Date]])/3,0)</f>
        <v>Q2</v>
      </c>
      <c r="S650" s="9">
        <f>MONTH(SalesDataTable[[#This Row],[Order Date]])</f>
        <v>4</v>
      </c>
      <c r="T650" s="8" t="str">
        <f>TEXT(SalesDataTable[[#This Row],[Order Date]],"mmm")</f>
        <v>Apr</v>
      </c>
    </row>
    <row r="651" spans="1:20" ht="15.75">
      <c r="A651" s="2" t="s">
        <v>702</v>
      </c>
      <c r="B651" s="3">
        <v>46135</v>
      </c>
      <c r="C651" s="4" t="s">
        <v>27</v>
      </c>
      <c r="D651" s="4" t="s">
        <v>28</v>
      </c>
      <c r="E651" s="4" t="s">
        <v>39</v>
      </c>
      <c r="F651" s="4" t="s">
        <v>20</v>
      </c>
      <c r="G651" s="4" t="s">
        <v>11</v>
      </c>
      <c r="H651" s="4" t="s">
        <v>12</v>
      </c>
      <c r="I651" s="9">
        <v>1</v>
      </c>
      <c r="J651" s="6">
        <v>92.74</v>
      </c>
      <c r="K651" s="7">
        <v>0</v>
      </c>
      <c r="L651" s="6">
        <v>46.1</v>
      </c>
      <c r="M651" s="6">
        <f>I651*J651*(1-K651)</f>
        <v>92.74</v>
      </c>
      <c r="N651" s="6">
        <f>I651*L651</f>
        <v>46.1</v>
      </c>
      <c r="O651" s="6">
        <f>M651-N651</f>
        <v>46.639999999999993</v>
      </c>
      <c r="P651" s="8">
        <f>IFERROR(O651/M651,0)</f>
        <v>0.50291136510675005</v>
      </c>
      <c r="Q651" s="5">
        <f>YEAR(SalesDataTable[[#This Row],[Order Date]])</f>
        <v>2026</v>
      </c>
      <c r="R651" s="8" t="str">
        <f>"Q"&amp;ROUNDUP(MONTH(SalesDataTable[[#This Row],[Order Date]])/3,0)</f>
        <v>Q2</v>
      </c>
      <c r="S651" s="9">
        <f>MONTH(SalesDataTable[[#This Row],[Order Date]])</f>
        <v>4</v>
      </c>
      <c r="T651" s="8" t="str">
        <f>TEXT(SalesDataTable[[#This Row],[Order Date]],"mmm")</f>
        <v>Apr</v>
      </c>
    </row>
    <row r="652" spans="1:20" ht="15.75">
      <c r="A652" s="2" t="s">
        <v>703</v>
      </c>
      <c r="B652" s="3">
        <v>46135</v>
      </c>
      <c r="C652" s="4" t="s">
        <v>8</v>
      </c>
      <c r="D652" s="4" t="s">
        <v>38</v>
      </c>
      <c r="E652" s="4" t="s">
        <v>25</v>
      </c>
      <c r="F652" s="4" t="s">
        <v>4</v>
      </c>
      <c r="G652" s="4" t="s">
        <v>31</v>
      </c>
      <c r="H652" s="4" t="s">
        <v>90</v>
      </c>
      <c r="I652" s="9">
        <v>2</v>
      </c>
      <c r="J652" s="6">
        <v>120.49</v>
      </c>
      <c r="K652" s="7">
        <v>0.1</v>
      </c>
      <c r="L652" s="6">
        <v>62.23</v>
      </c>
      <c r="M652" s="6">
        <f>I652*J652*(1-K652)</f>
        <v>216.88200000000001</v>
      </c>
      <c r="N652" s="6">
        <f>I652*L652</f>
        <v>124.46</v>
      </c>
      <c r="O652" s="6">
        <f>M652-N652</f>
        <v>92.422000000000011</v>
      </c>
      <c r="P652" s="8">
        <f>IFERROR(O652/M652,0)</f>
        <v>0.42613955976060719</v>
      </c>
      <c r="Q652" s="5">
        <f>YEAR(SalesDataTable[[#This Row],[Order Date]])</f>
        <v>2026</v>
      </c>
      <c r="R652" s="8" t="str">
        <f>"Q"&amp;ROUNDUP(MONTH(SalesDataTable[[#This Row],[Order Date]])/3,0)</f>
        <v>Q2</v>
      </c>
      <c r="S652" s="9">
        <f>MONTH(SalesDataTable[[#This Row],[Order Date]])</f>
        <v>4</v>
      </c>
      <c r="T652" s="8" t="str">
        <f>TEXT(SalesDataTable[[#This Row],[Order Date]],"mmm")</f>
        <v>Apr</v>
      </c>
    </row>
    <row r="653" spans="1:20" ht="15.75">
      <c r="A653" s="2" t="s">
        <v>704</v>
      </c>
      <c r="B653" s="3">
        <v>46136</v>
      </c>
      <c r="C653" s="4" t="s">
        <v>8</v>
      </c>
      <c r="D653" s="4" t="s">
        <v>38</v>
      </c>
      <c r="E653" s="4" t="s">
        <v>3</v>
      </c>
      <c r="F653" s="4" t="s">
        <v>20</v>
      </c>
      <c r="G653" s="4" t="s">
        <v>11</v>
      </c>
      <c r="H653" s="4" t="s">
        <v>79</v>
      </c>
      <c r="I653" s="9">
        <v>2</v>
      </c>
      <c r="J653" s="6">
        <v>70.53</v>
      </c>
      <c r="K653" s="7">
        <v>0</v>
      </c>
      <c r="L653" s="6">
        <v>32.229999999999997</v>
      </c>
      <c r="M653" s="6">
        <f>I653*J653*(1-K653)</f>
        <v>141.06</v>
      </c>
      <c r="N653" s="6">
        <f>I653*L653</f>
        <v>64.459999999999994</v>
      </c>
      <c r="O653" s="6">
        <f>M653-N653</f>
        <v>76.600000000000009</v>
      </c>
      <c r="P653" s="8">
        <f>IFERROR(O653/M653,0)</f>
        <v>0.54303133418403526</v>
      </c>
      <c r="Q653" s="5">
        <f>YEAR(SalesDataTable[[#This Row],[Order Date]])</f>
        <v>2026</v>
      </c>
      <c r="R653" s="8" t="str">
        <f>"Q"&amp;ROUNDUP(MONTH(SalesDataTable[[#This Row],[Order Date]])/3,0)</f>
        <v>Q2</v>
      </c>
      <c r="S653" s="9">
        <f>MONTH(SalesDataTable[[#This Row],[Order Date]])</f>
        <v>4</v>
      </c>
      <c r="T653" s="8" t="str">
        <f>TEXT(SalesDataTable[[#This Row],[Order Date]],"mmm")</f>
        <v>Apr</v>
      </c>
    </row>
    <row r="654" spans="1:20" ht="15.75">
      <c r="A654" s="2" t="s">
        <v>705</v>
      </c>
      <c r="B654" s="3">
        <v>46136</v>
      </c>
      <c r="C654" s="4" t="s">
        <v>8</v>
      </c>
      <c r="D654" s="4" t="s">
        <v>86</v>
      </c>
      <c r="E654" s="4" t="s">
        <v>3</v>
      </c>
      <c r="F654" s="4" t="s">
        <v>16</v>
      </c>
      <c r="G654" s="4" t="s">
        <v>11</v>
      </c>
      <c r="H654" s="4" t="s">
        <v>12</v>
      </c>
      <c r="I654" s="9">
        <v>1</v>
      </c>
      <c r="J654" s="6">
        <v>90.87</v>
      </c>
      <c r="K654" s="7">
        <v>0.1</v>
      </c>
      <c r="L654" s="6">
        <v>44.4</v>
      </c>
      <c r="M654" s="6">
        <f>I654*J654*(1-K654)</f>
        <v>81.783000000000001</v>
      </c>
      <c r="N654" s="6">
        <f>I654*L654</f>
        <v>44.4</v>
      </c>
      <c r="O654" s="6">
        <f>M654-N654</f>
        <v>37.383000000000003</v>
      </c>
      <c r="P654" s="8">
        <f>IFERROR(O654/M654,0)</f>
        <v>0.45709988628443565</v>
      </c>
      <c r="Q654" s="5">
        <f>YEAR(SalesDataTable[[#This Row],[Order Date]])</f>
        <v>2026</v>
      </c>
      <c r="R654" s="8" t="str">
        <f>"Q"&amp;ROUNDUP(MONTH(SalesDataTable[[#This Row],[Order Date]])/3,0)</f>
        <v>Q2</v>
      </c>
      <c r="S654" s="9">
        <f>MONTH(SalesDataTable[[#This Row],[Order Date]])</f>
        <v>4</v>
      </c>
      <c r="T654" s="8" t="str">
        <f>TEXT(SalesDataTable[[#This Row],[Order Date]],"mmm")</f>
        <v>Apr</v>
      </c>
    </row>
    <row r="655" spans="1:20" ht="15.75">
      <c r="A655" s="2" t="s">
        <v>706</v>
      </c>
      <c r="B655" s="3">
        <v>46136</v>
      </c>
      <c r="C655" s="4" t="s">
        <v>8</v>
      </c>
      <c r="D655" s="4" t="s">
        <v>86</v>
      </c>
      <c r="E655" s="4" t="s">
        <v>10</v>
      </c>
      <c r="F655" s="4" t="s">
        <v>4</v>
      </c>
      <c r="G655" s="4" t="s">
        <v>49</v>
      </c>
      <c r="H655" s="4" t="s">
        <v>55</v>
      </c>
      <c r="I655" s="9">
        <v>3</v>
      </c>
      <c r="J655" s="6">
        <v>124.31</v>
      </c>
      <c r="K655" s="7">
        <v>0.2</v>
      </c>
      <c r="L655" s="6">
        <v>67.97</v>
      </c>
      <c r="M655" s="6">
        <f>I655*J655*(1-K655)</f>
        <v>298.34399999999999</v>
      </c>
      <c r="N655" s="6">
        <f>I655*L655</f>
        <v>203.91</v>
      </c>
      <c r="O655" s="6">
        <f>M655-N655</f>
        <v>94.433999999999997</v>
      </c>
      <c r="P655" s="8">
        <f>IFERROR(O655/M655,0)</f>
        <v>0.31652723031131846</v>
      </c>
      <c r="Q655" s="5">
        <f>YEAR(SalesDataTable[[#This Row],[Order Date]])</f>
        <v>2026</v>
      </c>
      <c r="R655" s="8" t="str">
        <f>"Q"&amp;ROUNDUP(MONTH(SalesDataTable[[#This Row],[Order Date]])/3,0)</f>
        <v>Q2</v>
      </c>
      <c r="S655" s="9">
        <f>MONTH(SalesDataTable[[#This Row],[Order Date]])</f>
        <v>4</v>
      </c>
      <c r="T655" s="8" t="str">
        <f>TEXT(SalesDataTable[[#This Row],[Order Date]],"mmm")</f>
        <v>Apr</v>
      </c>
    </row>
    <row r="656" spans="1:20" ht="15.75">
      <c r="A656" s="2" t="s">
        <v>707</v>
      </c>
      <c r="B656" s="3">
        <v>46136</v>
      </c>
      <c r="C656" s="4" t="s">
        <v>8</v>
      </c>
      <c r="D656" s="4" t="s">
        <v>9</v>
      </c>
      <c r="E656" s="4" t="s">
        <v>10</v>
      </c>
      <c r="F656" s="4" t="s">
        <v>4</v>
      </c>
      <c r="G656" s="4" t="s">
        <v>5</v>
      </c>
      <c r="H656" s="4" t="s">
        <v>35</v>
      </c>
      <c r="I656" s="9">
        <v>15</v>
      </c>
      <c r="J656" s="6">
        <v>41.21</v>
      </c>
      <c r="K656" s="7">
        <v>0.15</v>
      </c>
      <c r="L656" s="6">
        <v>16.760000000000002</v>
      </c>
      <c r="M656" s="6">
        <f>I656*J656*(1-K656)</f>
        <v>525.42750000000001</v>
      </c>
      <c r="N656" s="6">
        <f>I656*L656</f>
        <v>251.40000000000003</v>
      </c>
      <c r="O656" s="6">
        <f>M656-N656</f>
        <v>274.02749999999997</v>
      </c>
      <c r="P656" s="8">
        <f>IFERROR(O656/M656,0)</f>
        <v>0.52153246642020068</v>
      </c>
      <c r="Q656" s="5">
        <f>YEAR(SalesDataTable[[#This Row],[Order Date]])</f>
        <v>2026</v>
      </c>
      <c r="R656" s="8" t="str">
        <f>"Q"&amp;ROUNDUP(MONTH(SalesDataTable[[#This Row],[Order Date]])/3,0)</f>
        <v>Q2</v>
      </c>
      <c r="S656" s="9">
        <f>MONTH(SalesDataTable[[#This Row],[Order Date]])</f>
        <v>4</v>
      </c>
      <c r="T656" s="8" t="str">
        <f>TEXT(SalesDataTable[[#This Row],[Order Date]],"mmm")</f>
        <v>Apr</v>
      </c>
    </row>
    <row r="657" spans="1:20" ht="15.75">
      <c r="A657" s="2" t="s">
        <v>708</v>
      </c>
      <c r="B657" s="3">
        <v>46136</v>
      </c>
      <c r="C657" s="4" t="s">
        <v>1</v>
      </c>
      <c r="D657" s="4" t="s">
        <v>2</v>
      </c>
      <c r="E657" s="4" t="s">
        <v>3</v>
      </c>
      <c r="F657" s="4" t="s">
        <v>16</v>
      </c>
      <c r="G657" s="4" t="s">
        <v>11</v>
      </c>
      <c r="H657" s="4" t="s">
        <v>21</v>
      </c>
      <c r="I657" s="9">
        <v>2</v>
      </c>
      <c r="J657" s="6">
        <v>145.75</v>
      </c>
      <c r="K657" s="7">
        <v>0.1</v>
      </c>
      <c r="L657" s="6">
        <v>78.900000000000006</v>
      </c>
      <c r="M657" s="6">
        <f>I657*J657*(1-K657)</f>
        <v>262.35000000000002</v>
      </c>
      <c r="N657" s="6">
        <f>I657*L657</f>
        <v>157.80000000000001</v>
      </c>
      <c r="O657" s="6">
        <f>M657-N657</f>
        <v>104.55000000000001</v>
      </c>
      <c r="P657" s="8">
        <f>IFERROR(O657/M657,0)</f>
        <v>0.39851343624928531</v>
      </c>
      <c r="Q657" s="5">
        <f>YEAR(SalesDataTable[[#This Row],[Order Date]])</f>
        <v>2026</v>
      </c>
      <c r="R657" s="8" t="str">
        <f>"Q"&amp;ROUNDUP(MONTH(SalesDataTable[[#This Row],[Order Date]])/3,0)</f>
        <v>Q2</v>
      </c>
      <c r="S657" s="9">
        <f>MONTH(SalesDataTable[[#This Row],[Order Date]])</f>
        <v>4</v>
      </c>
      <c r="T657" s="8" t="str">
        <f>TEXT(SalesDataTable[[#This Row],[Order Date]],"mmm")</f>
        <v>Apr</v>
      </c>
    </row>
    <row r="658" spans="1:20" ht="15.75">
      <c r="A658" s="2" t="s">
        <v>709</v>
      </c>
      <c r="B658" s="3">
        <v>46136</v>
      </c>
      <c r="C658" s="4" t="s">
        <v>14</v>
      </c>
      <c r="D658" s="4" t="s">
        <v>24</v>
      </c>
      <c r="E658" s="4" t="s">
        <v>3</v>
      </c>
      <c r="F658" s="4" t="s">
        <v>16</v>
      </c>
      <c r="G658" s="4" t="s">
        <v>17</v>
      </c>
      <c r="H658" s="4" t="s">
        <v>71</v>
      </c>
      <c r="I658" s="9">
        <v>1</v>
      </c>
      <c r="J658" s="6">
        <v>134.86000000000001</v>
      </c>
      <c r="K658" s="7">
        <v>0</v>
      </c>
      <c r="L658" s="6">
        <v>66.040000000000006</v>
      </c>
      <c r="M658" s="6">
        <f>I658*J658*(1-K658)</f>
        <v>134.86000000000001</v>
      </c>
      <c r="N658" s="6">
        <f>I658*L658</f>
        <v>66.040000000000006</v>
      </c>
      <c r="O658" s="6">
        <f>M658-N658</f>
        <v>68.820000000000007</v>
      </c>
      <c r="P658" s="8">
        <f>IFERROR(O658/M658,0)</f>
        <v>0.51030698502150373</v>
      </c>
      <c r="Q658" s="5">
        <f>YEAR(SalesDataTable[[#This Row],[Order Date]])</f>
        <v>2026</v>
      </c>
      <c r="R658" s="8" t="str">
        <f>"Q"&amp;ROUNDUP(MONTH(SalesDataTable[[#This Row],[Order Date]])/3,0)</f>
        <v>Q2</v>
      </c>
      <c r="S658" s="9">
        <f>MONTH(SalesDataTable[[#This Row],[Order Date]])</f>
        <v>4</v>
      </c>
      <c r="T658" s="8" t="str">
        <f>TEXT(SalesDataTable[[#This Row],[Order Date]],"mmm")</f>
        <v>Apr</v>
      </c>
    </row>
    <row r="659" spans="1:20" ht="15.75">
      <c r="A659" s="2" t="s">
        <v>710</v>
      </c>
      <c r="B659" s="3">
        <v>46136</v>
      </c>
      <c r="C659" s="4" t="s">
        <v>27</v>
      </c>
      <c r="D659" s="4" t="s">
        <v>82</v>
      </c>
      <c r="E659" s="4" t="s">
        <v>25</v>
      </c>
      <c r="F659" s="4" t="s">
        <v>16</v>
      </c>
      <c r="G659" s="4" t="s">
        <v>17</v>
      </c>
      <c r="H659" s="4" t="s">
        <v>71</v>
      </c>
      <c r="I659" s="9">
        <v>1</v>
      </c>
      <c r="J659" s="6">
        <v>136.07</v>
      </c>
      <c r="K659" s="7">
        <v>0</v>
      </c>
      <c r="L659" s="6">
        <v>65.17</v>
      </c>
      <c r="M659" s="6">
        <f>I659*J659*(1-K659)</f>
        <v>136.07</v>
      </c>
      <c r="N659" s="6">
        <f>I659*L659</f>
        <v>65.17</v>
      </c>
      <c r="O659" s="6">
        <f>M659-N659</f>
        <v>70.899999999999991</v>
      </c>
      <c r="P659" s="8">
        <f>IFERROR(O659/M659,0)</f>
        <v>0.52105533916366575</v>
      </c>
      <c r="Q659" s="5">
        <f>YEAR(SalesDataTable[[#This Row],[Order Date]])</f>
        <v>2026</v>
      </c>
      <c r="R659" s="8" t="str">
        <f>"Q"&amp;ROUNDUP(MONTH(SalesDataTable[[#This Row],[Order Date]])/3,0)</f>
        <v>Q2</v>
      </c>
      <c r="S659" s="9">
        <f>MONTH(SalesDataTable[[#This Row],[Order Date]])</f>
        <v>4</v>
      </c>
      <c r="T659" s="8" t="str">
        <f>TEXT(SalesDataTable[[#This Row],[Order Date]],"mmm")</f>
        <v>Apr</v>
      </c>
    </row>
    <row r="660" spans="1:20" ht="15.75">
      <c r="A660" s="2" t="s">
        <v>711</v>
      </c>
      <c r="B660" s="3">
        <v>46136</v>
      </c>
      <c r="C660" s="4" t="s">
        <v>1</v>
      </c>
      <c r="D660" s="4" t="s">
        <v>88</v>
      </c>
      <c r="E660" s="4" t="s">
        <v>25</v>
      </c>
      <c r="F660" s="4" t="s">
        <v>20</v>
      </c>
      <c r="G660" s="4" t="s">
        <v>17</v>
      </c>
      <c r="H660" s="4" t="s">
        <v>46</v>
      </c>
      <c r="I660" s="9">
        <v>1</v>
      </c>
      <c r="J660" s="6">
        <v>47.25</v>
      </c>
      <c r="K660" s="7">
        <v>0.1</v>
      </c>
      <c r="L660" s="6">
        <v>18.25</v>
      </c>
      <c r="M660" s="6">
        <f>I660*J660*(1-K660)</f>
        <v>42.524999999999999</v>
      </c>
      <c r="N660" s="6">
        <f>I660*L660</f>
        <v>18.25</v>
      </c>
      <c r="O660" s="6">
        <f>M660-N660</f>
        <v>24.274999999999999</v>
      </c>
      <c r="P660" s="8">
        <f>IFERROR(O660/M660,0)</f>
        <v>0.57084068195179305</v>
      </c>
      <c r="Q660" s="5">
        <f>YEAR(SalesDataTable[[#This Row],[Order Date]])</f>
        <v>2026</v>
      </c>
      <c r="R660" s="8" t="str">
        <f>"Q"&amp;ROUNDUP(MONTH(SalesDataTable[[#This Row],[Order Date]])/3,0)</f>
        <v>Q2</v>
      </c>
      <c r="S660" s="9">
        <f>MONTH(SalesDataTable[[#This Row],[Order Date]])</f>
        <v>4</v>
      </c>
      <c r="T660" s="8" t="str">
        <f>TEXT(SalesDataTable[[#This Row],[Order Date]],"mmm")</f>
        <v>Apr</v>
      </c>
    </row>
    <row r="661" spans="1:20" ht="15.75">
      <c r="A661" s="2" t="s">
        <v>712</v>
      </c>
      <c r="B661" s="3">
        <v>46136</v>
      </c>
      <c r="C661" s="4" t="s">
        <v>1</v>
      </c>
      <c r="D661" s="4" t="s">
        <v>2</v>
      </c>
      <c r="E661" s="4" t="s">
        <v>3</v>
      </c>
      <c r="F661" s="4" t="s">
        <v>20</v>
      </c>
      <c r="G661" s="4" t="s">
        <v>5</v>
      </c>
      <c r="H661" s="4" t="s">
        <v>35</v>
      </c>
      <c r="I661" s="9">
        <v>2</v>
      </c>
      <c r="J661" s="6">
        <v>41.32</v>
      </c>
      <c r="K661" s="7">
        <v>0.1</v>
      </c>
      <c r="L661" s="6">
        <v>16.66</v>
      </c>
      <c r="M661" s="6">
        <f>I661*J661*(1-K661)</f>
        <v>74.376000000000005</v>
      </c>
      <c r="N661" s="6">
        <f>I661*L661</f>
        <v>33.32</v>
      </c>
      <c r="O661" s="6">
        <f>M661-N661</f>
        <v>41.056000000000004</v>
      </c>
      <c r="P661" s="8">
        <f>IFERROR(O661/M661,0)</f>
        <v>0.5520060234484242</v>
      </c>
      <c r="Q661" s="5">
        <f>YEAR(SalesDataTable[[#This Row],[Order Date]])</f>
        <v>2026</v>
      </c>
      <c r="R661" s="8" t="str">
        <f>"Q"&amp;ROUNDUP(MONTH(SalesDataTable[[#This Row],[Order Date]])/3,0)</f>
        <v>Q2</v>
      </c>
      <c r="S661" s="9">
        <f>MONTH(SalesDataTable[[#This Row],[Order Date]])</f>
        <v>4</v>
      </c>
      <c r="T661" s="8" t="str">
        <f>TEXT(SalesDataTable[[#This Row],[Order Date]],"mmm")</f>
        <v>Apr</v>
      </c>
    </row>
    <row r="662" spans="1:20" ht="15.75">
      <c r="A662" s="2" t="s">
        <v>713</v>
      </c>
      <c r="B662" s="3">
        <v>46136</v>
      </c>
      <c r="C662" s="4" t="s">
        <v>1</v>
      </c>
      <c r="D662" s="4" t="s">
        <v>88</v>
      </c>
      <c r="E662" s="4" t="s">
        <v>39</v>
      </c>
      <c r="F662" s="4" t="s">
        <v>16</v>
      </c>
      <c r="G662" s="4" t="s">
        <v>5</v>
      </c>
      <c r="H662" s="4" t="s">
        <v>6</v>
      </c>
      <c r="I662" s="9">
        <v>2</v>
      </c>
      <c r="J662" s="6">
        <v>81.75</v>
      </c>
      <c r="K662" s="7">
        <v>0</v>
      </c>
      <c r="L662" s="6">
        <v>41.92</v>
      </c>
      <c r="M662" s="6">
        <f>I662*J662*(1-K662)</f>
        <v>163.5</v>
      </c>
      <c r="N662" s="6">
        <f>I662*L662</f>
        <v>83.84</v>
      </c>
      <c r="O662" s="6">
        <f>M662-N662</f>
        <v>79.66</v>
      </c>
      <c r="P662" s="8">
        <f>IFERROR(O662/M662,0)</f>
        <v>0.48721712538226297</v>
      </c>
      <c r="Q662" s="5">
        <f>YEAR(SalesDataTable[[#This Row],[Order Date]])</f>
        <v>2026</v>
      </c>
      <c r="R662" s="8" t="str">
        <f>"Q"&amp;ROUNDUP(MONTH(SalesDataTable[[#This Row],[Order Date]])/3,0)</f>
        <v>Q2</v>
      </c>
      <c r="S662" s="9">
        <f>MONTH(SalesDataTable[[#This Row],[Order Date]])</f>
        <v>4</v>
      </c>
      <c r="T662" s="8" t="str">
        <f>TEXT(SalesDataTable[[#This Row],[Order Date]],"mmm")</f>
        <v>Apr</v>
      </c>
    </row>
    <row r="663" spans="1:20" ht="15.75">
      <c r="A663" s="2" t="s">
        <v>714</v>
      </c>
      <c r="B663" s="3">
        <v>46137</v>
      </c>
      <c r="C663" s="4" t="s">
        <v>8</v>
      </c>
      <c r="D663" s="4" t="s">
        <v>69</v>
      </c>
      <c r="E663" s="4" t="s">
        <v>3</v>
      </c>
      <c r="F663" s="4" t="s">
        <v>4</v>
      </c>
      <c r="G663" s="4" t="s">
        <v>17</v>
      </c>
      <c r="H663" s="4" t="s">
        <v>18</v>
      </c>
      <c r="I663" s="9">
        <v>1</v>
      </c>
      <c r="J663" s="6">
        <v>36.020000000000003</v>
      </c>
      <c r="K663" s="7">
        <v>0.05</v>
      </c>
      <c r="L663" s="6">
        <v>13.72</v>
      </c>
      <c r="M663" s="6">
        <f>I663*J663*(1-K663)</f>
        <v>34.219000000000001</v>
      </c>
      <c r="N663" s="6">
        <f>I663*L663</f>
        <v>13.72</v>
      </c>
      <c r="O663" s="6">
        <f>M663-N663</f>
        <v>20.499000000000002</v>
      </c>
      <c r="P663" s="8">
        <f>IFERROR(O663/M663,0)</f>
        <v>0.59905315760250155</v>
      </c>
      <c r="Q663" s="5">
        <f>YEAR(SalesDataTable[[#This Row],[Order Date]])</f>
        <v>2026</v>
      </c>
      <c r="R663" s="8" t="str">
        <f>"Q"&amp;ROUNDUP(MONTH(SalesDataTable[[#This Row],[Order Date]])/3,0)</f>
        <v>Q2</v>
      </c>
      <c r="S663" s="9">
        <f>MONTH(SalesDataTable[[#This Row],[Order Date]])</f>
        <v>4</v>
      </c>
      <c r="T663" s="8" t="str">
        <f>TEXT(SalesDataTable[[#This Row],[Order Date]],"mmm")</f>
        <v>Apr</v>
      </c>
    </row>
    <row r="664" spans="1:20" ht="15.75">
      <c r="A664" s="2" t="s">
        <v>715</v>
      </c>
      <c r="B664" s="3">
        <v>46137</v>
      </c>
      <c r="C664" s="4" t="s">
        <v>14</v>
      </c>
      <c r="D664" s="4" t="s">
        <v>34</v>
      </c>
      <c r="E664" s="4" t="s">
        <v>3</v>
      </c>
      <c r="F664" s="4" t="s">
        <v>20</v>
      </c>
      <c r="G664" s="4" t="s">
        <v>17</v>
      </c>
      <c r="H664" s="4" t="s">
        <v>18</v>
      </c>
      <c r="I664" s="9">
        <v>1</v>
      </c>
      <c r="J664" s="6">
        <v>36.68</v>
      </c>
      <c r="K664" s="7">
        <v>0</v>
      </c>
      <c r="L664" s="6">
        <v>13.27</v>
      </c>
      <c r="M664" s="6">
        <f>I664*J664*(1-K664)</f>
        <v>36.68</v>
      </c>
      <c r="N664" s="6">
        <f>I664*L664</f>
        <v>13.27</v>
      </c>
      <c r="O664" s="6">
        <f>M664-N664</f>
        <v>23.41</v>
      </c>
      <c r="P664" s="8">
        <f>IFERROR(O664/M664,0)</f>
        <v>0.63822246455834242</v>
      </c>
      <c r="Q664" s="5">
        <f>YEAR(SalesDataTable[[#This Row],[Order Date]])</f>
        <v>2026</v>
      </c>
      <c r="R664" s="8" t="str">
        <f>"Q"&amp;ROUNDUP(MONTH(SalesDataTable[[#This Row],[Order Date]])/3,0)</f>
        <v>Q2</v>
      </c>
      <c r="S664" s="9">
        <f>MONTH(SalesDataTable[[#This Row],[Order Date]])</f>
        <v>4</v>
      </c>
      <c r="T664" s="8" t="str">
        <f>TEXT(SalesDataTable[[#This Row],[Order Date]],"mmm")</f>
        <v>Apr</v>
      </c>
    </row>
    <row r="665" spans="1:20" ht="15.75">
      <c r="A665" s="2" t="s">
        <v>716</v>
      </c>
      <c r="B665" s="3">
        <v>46137</v>
      </c>
      <c r="C665" s="4" t="s">
        <v>27</v>
      </c>
      <c r="D665" s="4" t="s">
        <v>48</v>
      </c>
      <c r="E665" s="4" t="s">
        <v>10</v>
      </c>
      <c r="F665" s="4" t="s">
        <v>20</v>
      </c>
      <c r="G665" s="4" t="s">
        <v>31</v>
      </c>
      <c r="H665" s="4" t="s">
        <v>32</v>
      </c>
      <c r="I665" s="9">
        <v>6</v>
      </c>
      <c r="J665" s="6">
        <v>348.16</v>
      </c>
      <c r="K665" s="7">
        <v>0.1</v>
      </c>
      <c r="L665" s="6">
        <v>198.24</v>
      </c>
      <c r="M665" s="6">
        <f>I665*J665*(1-K665)</f>
        <v>1880.0640000000001</v>
      </c>
      <c r="N665" s="6">
        <f>I665*L665</f>
        <v>1189.44</v>
      </c>
      <c r="O665" s="6">
        <f>M665-N665</f>
        <v>690.62400000000002</v>
      </c>
      <c r="P665" s="8">
        <f>IFERROR(O665/M665,0)</f>
        <v>0.36734068627450978</v>
      </c>
      <c r="Q665" s="5">
        <f>YEAR(SalesDataTable[[#This Row],[Order Date]])</f>
        <v>2026</v>
      </c>
      <c r="R665" s="8" t="str">
        <f>"Q"&amp;ROUNDUP(MONTH(SalesDataTable[[#This Row],[Order Date]])/3,0)</f>
        <v>Q2</v>
      </c>
      <c r="S665" s="9">
        <f>MONTH(SalesDataTable[[#This Row],[Order Date]])</f>
        <v>4</v>
      </c>
      <c r="T665" s="8" t="str">
        <f>TEXT(SalesDataTable[[#This Row],[Order Date]],"mmm")</f>
        <v>Apr</v>
      </c>
    </row>
    <row r="666" spans="1:20" ht="15.75">
      <c r="A666" s="2" t="s">
        <v>717</v>
      </c>
      <c r="B666" s="3">
        <v>46137</v>
      </c>
      <c r="C666" s="4" t="s">
        <v>14</v>
      </c>
      <c r="D666" s="4" t="s">
        <v>126</v>
      </c>
      <c r="E666" s="4" t="s">
        <v>3</v>
      </c>
      <c r="F666" s="4" t="s">
        <v>4</v>
      </c>
      <c r="G666" s="4" t="s">
        <v>5</v>
      </c>
      <c r="H666" s="4" t="s">
        <v>35</v>
      </c>
      <c r="I666" s="9">
        <v>2</v>
      </c>
      <c r="J666" s="6">
        <v>39.799999999999997</v>
      </c>
      <c r="K666" s="7">
        <v>0.05</v>
      </c>
      <c r="L666" s="6">
        <v>16.23</v>
      </c>
      <c r="M666" s="6">
        <f>I666*J666*(1-K666)</f>
        <v>75.61999999999999</v>
      </c>
      <c r="N666" s="6">
        <f>I666*L666</f>
        <v>32.46</v>
      </c>
      <c r="O666" s="6">
        <f>M666-N666</f>
        <v>43.159999999999989</v>
      </c>
      <c r="P666" s="8">
        <f>IFERROR(O666/M666,0)</f>
        <v>0.57074847923829664</v>
      </c>
      <c r="Q666" s="5">
        <f>YEAR(SalesDataTable[[#This Row],[Order Date]])</f>
        <v>2026</v>
      </c>
      <c r="R666" s="8" t="str">
        <f>"Q"&amp;ROUNDUP(MONTH(SalesDataTable[[#This Row],[Order Date]])/3,0)</f>
        <v>Q2</v>
      </c>
      <c r="S666" s="9">
        <f>MONTH(SalesDataTable[[#This Row],[Order Date]])</f>
        <v>4</v>
      </c>
      <c r="T666" s="8" t="str">
        <f>TEXT(SalesDataTable[[#This Row],[Order Date]],"mmm")</f>
        <v>Apr</v>
      </c>
    </row>
    <row r="667" spans="1:20" ht="15.75">
      <c r="A667" s="2" t="s">
        <v>718</v>
      </c>
      <c r="B667" s="3">
        <v>46137</v>
      </c>
      <c r="C667" s="4" t="s">
        <v>1</v>
      </c>
      <c r="D667" s="4" t="s">
        <v>88</v>
      </c>
      <c r="E667" s="4" t="s">
        <v>3</v>
      </c>
      <c r="F667" s="4" t="s">
        <v>4</v>
      </c>
      <c r="G667" s="4" t="s">
        <v>5</v>
      </c>
      <c r="H667" s="4" t="s">
        <v>35</v>
      </c>
      <c r="I667" s="9">
        <v>5</v>
      </c>
      <c r="J667" s="6">
        <v>39.369999999999997</v>
      </c>
      <c r="K667" s="7">
        <v>0.05</v>
      </c>
      <c r="L667" s="6">
        <v>16.760000000000002</v>
      </c>
      <c r="M667" s="6">
        <f>I667*J667*(1-K667)</f>
        <v>187.00749999999999</v>
      </c>
      <c r="N667" s="6">
        <f>I667*L667</f>
        <v>83.800000000000011</v>
      </c>
      <c r="O667" s="6">
        <f>M667-N667</f>
        <v>103.20749999999998</v>
      </c>
      <c r="P667" s="8">
        <f>IFERROR(O667/M667,0)</f>
        <v>0.55188963009504954</v>
      </c>
      <c r="Q667" s="5">
        <f>YEAR(SalesDataTable[[#This Row],[Order Date]])</f>
        <v>2026</v>
      </c>
      <c r="R667" s="8" t="str">
        <f>"Q"&amp;ROUNDUP(MONTH(SalesDataTable[[#This Row],[Order Date]])/3,0)</f>
        <v>Q2</v>
      </c>
      <c r="S667" s="9">
        <f>MONTH(SalesDataTable[[#This Row],[Order Date]])</f>
        <v>4</v>
      </c>
      <c r="T667" s="8" t="str">
        <f>TEXT(SalesDataTable[[#This Row],[Order Date]],"mmm")</f>
        <v>Apr</v>
      </c>
    </row>
    <row r="668" spans="1:20" ht="15.75">
      <c r="A668" s="2" t="s">
        <v>719</v>
      </c>
      <c r="B668" s="3">
        <v>46137</v>
      </c>
      <c r="C668" s="4" t="s">
        <v>8</v>
      </c>
      <c r="D668" s="4" t="s">
        <v>69</v>
      </c>
      <c r="E668" s="4" t="s">
        <v>39</v>
      </c>
      <c r="F668" s="4" t="s">
        <v>4</v>
      </c>
      <c r="G668" s="4" t="s">
        <v>49</v>
      </c>
      <c r="H668" s="4" t="s">
        <v>50</v>
      </c>
      <c r="I668" s="9">
        <v>2</v>
      </c>
      <c r="J668" s="6">
        <v>40.85</v>
      </c>
      <c r="K668" s="7">
        <v>0</v>
      </c>
      <c r="L668" s="6">
        <v>14.99</v>
      </c>
      <c r="M668" s="6">
        <f>I668*J668*(1-K668)</f>
        <v>81.7</v>
      </c>
      <c r="N668" s="6">
        <f>I668*L668</f>
        <v>29.98</v>
      </c>
      <c r="O668" s="6">
        <f>M668-N668</f>
        <v>51.72</v>
      </c>
      <c r="P668" s="8">
        <f>IFERROR(O668/M668,0)</f>
        <v>0.633047735618115</v>
      </c>
      <c r="Q668" s="5">
        <f>YEAR(SalesDataTable[[#This Row],[Order Date]])</f>
        <v>2026</v>
      </c>
      <c r="R668" s="8" t="str">
        <f>"Q"&amp;ROUNDUP(MONTH(SalesDataTable[[#This Row],[Order Date]])/3,0)</f>
        <v>Q2</v>
      </c>
      <c r="S668" s="9">
        <f>MONTH(SalesDataTable[[#This Row],[Order Date]])</f>
        <v>4</v>
      </c>
      <c r="T668" s="8" t="str">
        <f>TEXT(SalesDataTable[[#This Row],[Order Date]],"mmm")</f>
        <v>Apr</v>
      </c>
    </row>
    <row r="669" spans="1:20" ht="15.75">
      <c r="A669" s="2" t="s">
        <v>720</v>
      </c>
      <c r="B669" s="3">
        <v>46137</v>
      </c>
      <c r="C669" s="4" t="s">
        <v>27</v>
      </c>
      <c r="D669" s="4" t="s">
        <v>48</v>
      </c>
      <c r="E669" s="4" t="s">
        <v>39</v>
      </c>
      <c r="F669" s="4" t="s">
        <v>4</v>
      </c>
      <c r="G669" s="4" t="s">
        <v>11</v>
      </c>
      <c r="H669" s="4" t="s">
        <v>12</v>
      </c>
      <c r="I669" s="9">
        <v>1</v>
      </c>
      <c r="J669" s="6">
        <v>92.91</v>
      </c>
      <c r="K669" s="7">
        <v>0.05</v>
      </c>
      <c r="L669" s="6">
        <v>46</v>
      </c>
      <c r="M669" s="6">
        <f>I669*J669*(1-K669)</f>
        <v>88.264499999999998</v>
      </c>
      <c r="N669" s="6">
        <f>I669*L669</f>
        <v>46</v>
      </c>
      <c r="O669" s="6">
        <f>M669-N669</f>
        <v>42.264499999999998</v>
      </c>
      <c r="P669" s="8">
        <f>IFERROR(O669/M669,0)</f>
        <v>0.4788391709010984</v>
      </c>
      <c r="Q669" s="5">
        <f>YEAR(SalesDataTable[[#This Row],[Order Date]])</f>
        <v>2026</v>
      </c>
      <c r="R669" s="8" t="str">
        <f>"Q"&amp;ROUNDUP(MONTH(SalesDataTable[[#This Row],[Order Date]])/3,0)</f>
        <v>Q2</v>
      </c>
      <c r="S669" s="9">
        <f>MONTH(SalesDataTable[[#This Row],[Order Date]])</f>
        <v>4</v>
      </c>
      <c r="T669" s="8" t="str">
        <f>TEXT(SalesDataTable[[#This Row],[Order Date]],"mmm")</f>
        <v>Apr</v>
      </c>
    </row>
    <row r="670" spans="1:20" ht="15.75">
      <c r="A670" s="2" t="s">
        <v>721</v>
      </c>
      <c r="B670" s="3">
        <v>46137</v>
      </c>
      <c r="C670" s="4" t="s">
        <v>27</v>
      </c>
      <c r="D670" s="4" t="s">
        <v>82</v>
      </c>
      <c r="E670" s="4" t="s">
        <v>3</v>
      </c>
      <c r="F670" s="4" t="s">
        <v>16</v>
      </c>
      <c r="G670" s="4" t="s">
        <v>11</v>
      </c>
      <c r="H670" s="4" t="s">
        <v>53</v>
      </c>
      <c r="I670" s="9">
        <v>1</v>
      </c>
      <c r="J670" s="6">
        <v>152.01</v>
      </c>
      <c r="K670" s="7">
        <v>0</v>
      </c>
      <c r="L670" s="6">
        <v>80.33</v>
      </c>
      <c r="M670" s="6">
        <f>I670*J670*(1-K670)</f>
        <v>152.01</v>
      </c>
      <c r="N670" s="6">
        <f>I670*L670</f>
        <v>80.33</v>
      </c>
      <c r="O670" s="6">
        <f>M670-N670</f>
        <v>71.679999999999993</v>
      </c>
      <c r="P670" s="8">
        <f>IFERROR(O670/M670,0)</f>
        <v>0.47154792447865268</v>
      </c>
      <c r="Q670" s="5">
        <f>YEAR(SalesDataTable[[#This Row],[Order Date]])</f>
        <v>2026</v>
      </c>
      <c r="R670" s="8" t="str">
        <f>"Q"&amp;ROUNDUP(MONTH(SalesDataTable[[#This Row],[Order Date]])/3,0)</f>
        <v>Q2</v>
      </c>
      <c r="S670" s="9">
        <f>MONTH(SalesDataTable[[#This Row],[Order Date]])</f>
        <v>4</v>
      </c>
      <c r="T670" s="8" t="str">
        <f>TEXT(SalesDataTable[[#This Row],[Order Date]],"mmm")</f>
        <v>Apr</v>
      </c>
    </row>
    <row r="671" spans="1:20" ht="15.75">
      <c r="A671" s="2" t="s">
        <v>722</v>
      </c>
      <c r="B671" s="3">
        <v>46137</v>
      </c>
      <c r="C671" s="4" t="s">
        <v>8</v>
      </c>
      <c r="D671" s="4" t="s">
        <v>38</v>
      </c>
      <c r="E671" s="4" t="s">
        <v>39</v>
      </c>
      <c r="F671" s="4" t="s">
        <v>16</v>
      </c>
      <c r="G671" s="4" t="s">
        <v>17</v>
      </c>
      <c r="H671" s="4" t="s">
        <v>18</v>
      </c>
      <c r="I671" s="9">
        <v>1</v>
      </c>
      <c r="J671" s="6">
        <v>36.65</v>
      </c>
      <c r="K671" s="7">
        <v>0</v>
      </c>
      <c r="L671" s="6">
        <v>13.28</v>
      </c>
      <c r="M671" s="6">
        <f>I671*J671*(1-K671)</f>
        <v>36.65</v>
      </c>
      <c r="N671" s="6">
        <f>I671*L671</f>
        <v>13.28</v>
      </c>
      <c r="O671" s="6">
        <f>M671-N671</f>
        <v>23.369999999999997</v>
      </c>
      <c r="P671" s="8">
        <f>IFERROR(O671/M671,0)</f>
        <v>0.63765347885402446</v>
      </c>
      <c r="Q671" s="5">
        <f>YEAR(SalesDataTable[[#This Row],[Order Date]])</f>
        <v>2026</v>
      </c>
      <c r="R671" s="8" t="str">
        <f>"Q"&amp;ROUNDUP(MONTH(SalesDataTable[[#This Row],[Order Date]])/3,0)</f>
        <v>Q2</v>
      </c>
      <c r="S671" s="9">
        <f>MONTH(SalesDataTable[[#This Row],[Order Date]])</f>
        <v>4</v>
      </c>
      <c r="T671" s="8" t="str">
        <f>TEXT(SalesDataTable[[#This Row],[Order Date]],"mmm")</f>
        <v>Apr</v>
      </c>
    </row>
    <row r="672" spans="1:20" ht="15.75">
      <c r="A672" s="2" t="s">
        <v>723</v>
      </c>
      <c r="B672" s="3">
        <v>46138</v>
      </c>
      <c r="C672" s="4" t="s">
        <v>27</v>
      </c>
      <c r="D672" s="4" t="s">
        <v>48</v>
      </c>
      <c r="E672" s="4" t="s">
        <v>3</v>
      </c>
      <c r="F672" s="4" t="s">
        <v>4</v>
      </c>
      <c r="G672" s="4" t="s">
        <v>31</v>
      </c>
      <c r="H672" s="4" t="s">
        <v>64</v>
      </c>
      <c r="I672" s="9">
        <v>5</v>
      </c>
      <c r="J672" s="6">
        <v>80.819999999999993</v>
      </c>
      <c r="K672" s="7">
        <v>0</v>
      </c>
      <c r="L672" s="6">
        <v>40.47</v>
      </c>
      <c r="M672" s="6">
        <f>I672*J672*(1-K672)</f>
        <v>404.09999999999997</v>
      </c>
      <c r="N672" s="6">
        <f>I672*L672</f>
        <v>202.35</v>
      </c>
      <c r="O672" s="6">
        <f>M672-N672</f>
        <v>201.74999999999997</v>
      </c>
      <c r="P672" s="8">
        <f>IFERROR(O672/M672,0)</f>
        <v>0.49925760950259834</v>
      </c>
      <c r="Q672" s="5">
        <f>YEAR(SalesDataTable[[#This Row],[Order Date]])</f>
        <v>2026</v>
      </c>
      <c r="R672" s="8" t="str">
        <f>"Q"&amp;ROUNDUP(MONTH(SalesDataTable[[#This Row],[Order Date]])/3,0)</f>
        <v>Q2</v>
      </c>
      <c r="S672" s="9">
        <f>MONTH(SalesDataTable[[#This Row],[Order Date]])</f>
        <v>4</v>
      </c>
      <c r="T672" s="8" t="str">
        <f>TEXT(SalesDataTable[[#This Row],[Order Date]],"mmm")</f>
        <v>Apr</v>
      </c>
    </row>
    <row r="673" spans="1:20" ht="15.75">
      <c r="A673" s="2" t="s">
        <v>724</v>
      </c>
      <c r="B673" s="3">
        <v>46138</v>
      </c>
      <c r="C673" s="4" t="s">
        <v>27</v>
      </c>
      <c r="D673" s="4" t="s">
        <v>28</v>
      </c>
      <c r="E673" s="4" t="s">
        <v>3</v>
      </c>
      <c r="F673" s="4" t="s">
        <v>16</v>
      </c>
      <c r="G673" s="4" t="s">
        <v>11</v>
      </c>
      <c r="H673" s="4" t="s">
        <v>21</v>
      </c>
      <c r="I673" s="9">
        <v>4</v>
      </c>
      <c r="J673" s="6">
        <v>144.69999999999999</v>
      </c>
      <c r="K673" s="7">
        <v>0</v>
      </c>
      <c r="L673" s="6">
        <v>79.41</v>
      </c>
      <c r="M673" s="6">
        <f>I673*J673*(1-K673)</f>
        <v>578.79999999999995</v>
      </c>
      <c r="N673" s="6">
        <f>I673*L673</f>
        <v>317.64</v>
      </c>
      <c r="O673" s="6">
        <f>M673-N673</f>
        <v>261.15999999999997</v>
      </c>
      <c r="P673" s="8">
        <f>IFERROR(O673/M673,0)</f>
        <v>0.45120939875604699</v>
      </c>
      <c r="Q673" s="5">
        <f>YEAR(SalesDataTable[[#This Row],[Order Date]])</f>
        <v>2026</v>
      </c>
      <c r="R673" s="8" t="str">
        <f>"Q"&amp;ROUNDUP(MONTH(SalesDataTable[[#This Row],[Order Date]])/3,0)</f>
        <v>Q2</v>
      </c>
      <c r="S673" s="9">
        <f>MONTH(SalesDataTable[[#This Row],[Order Date]])</f>
        <v>4</v>
      </c>
      <c r="T673" s="8" t="str">
        <f>TEXT(SalesDataTable[[#This Row],[Order Date]],"mmm")</f>
        <v>Apr</v>
      </c>
    </row>
    <row r="674" spans="1:20" ht="15.75">
      <c r="A674" s="2" t="s">
        <v>725</v>
      </c>
      <c r="B674" s="3">
        <v>46138</v>
      </c>
      <c r="C674" s="4" t="s">
        <v>8</v>
      </c>
      <c r="D674" s="4" t="s">
        <v>38</v>
      </c>
      <c r="E674" s="4" t="s">
        <v>25</v>
      </c>
      <c r="F674" s="4" t="s">
        <v>16</v>
      </c>
      <c r="G674" s="4" t="s">
        <v>49</v>
      </c>
      <c r="H674" s="4" t="s">
        <v>67</v>
      </c>
      <c r="I674" s="9">
        <v>2</v>
      </c>
      <c r="J674" s="6">
        <v>36.51</v>
      </c>
      <c r="K674" s="7">
        <v>0.1</v>
      </c>
      <c r="L674" s="6">
        <v>14.18</v>
      </c>
      <c r="M674" s="6">
        <f>I674*J674*(1-K674)</f>
        <v>65.718000000000004</v>
      </c>
      <c r="N674" s="6">
        <f>I674*L674</f>
        <v>28.36</v>
      </c>
      <c r="O674" s="6">
        <f>M674-N674</f>
        <v>37.358000000000004</v>
      </c>
      <c r="P674" s="8">
        <f>IFERROR(O674/M674,0)</f>
        <v>0.56845917404668433</v>
      </c>
      <c r="Q674" s="5">
        <f>YEAR(SalesDataTable[[#This Row],[Order Date]])</f>
        <v>2026</v>
      </c>
      <c r="R674" s="8" t="str">
        <f>"Q"&amp;ROUNDUP(MONTH(SalesDataTable[[#This Row],[Order Date]])/3,0)</f>
        <v>Q2</v>
      </c>
      <c r="S674" s="9">
        <f>MONTH(SalesDataTable[[#This Row],[Order Date]])</f>
        <v>4</v>
      </c>
      <c r="T674" s="8" t="str">
        <f>TEXT(SalesDataTable[[#This Row],[Order Date]],"mmm")</f>
        <v>Apr</v>
      </c>
    </row>
    <row r="675" spans="1:20" ht="15.75">
      <c r="A675" s="2" t="s">
        <v>726</v>
      </c>
      <c r="B675" s="3">
        <v>46138</v>
      </c>
      <c r="C675" s="4" t="s">
        <v>27</v>
      </c>
      <c r="D675" s="4" t="s">
        <v>45</v>
      </c>
      <c r="E675" s="4" t="s">
        <v>39</v>
      </c>
      <c r="F675" s="4" t="s">
        <v>16</v>
      </c>
      <c r="G675" s="4" t="s">
        <v>17</v>
      </c>
      <c r="H675" s="4" t="s">
        <v>18</v>
      </c>
      <c r="I675" s="9">
        <v>3</v>
      </c>
      <c r="J675" s="6">
        <v>36.58</v>
      </c>
      <c r="K675" s="7">
        <v>0.05</v>
      </c>
      <c r="L675" s="6">
        <v>13.71</v>
      </c>
      <c r="M675" s="6">
        <f>I675*J675*(1-K675)</f>
        <v>104.25299999999999</v>
      </c>
      <c r="N675" s="6">
        <f>I675*L675</f>
        <v>41.13</v>
      </c>
      <c r="O675" s="6">
        <f>M675-N675</f>
        <v>63.122999999999983</v>
      </c>
      <c r="P675" s="8">
        <f>IFERROR(O675/M675,0)</f>
        <v>0.60547897902218628</v>
      </c>
      <c r="Q675" s="5">
        <f>YEAR(SalesDataTable[[#This Row],[Order Date]])</f>
        <v>2026</v>
      </c>
      <c r="R675" s="8" t="str">
        <f>"Q"&amp;ROUNDUP(MONTH(SalesDataTable[[#This Row],[Order Date]])/3,0)</f>
        <v>Q2</v>
      </c>
      <c r="S675" s="9">
        <f>MONTH(SalesDataTable[[#This Row],[Order Date]])</f>
        <v>4</v>
      </c>
      <c r="T675" s="8" t="str">
        <f>TEXT(SalesDataTable[[#This Row],[Order Date]],"mmm")</f>
        <v>Apr</v>
      </c>
    </row>
    <row r="676" spans="1:20" ht="15.75">
      <c r="A676" s="2" t="s">
        <v>727</v>
      </c>
      <c r="B676" s="3">
        <v>46138</v>
      </c>
      <c r="C676" s="4" t="s">
        <v>27</v>
      </c>
      <c r="D676" s="4" t="s">
        <v>45</v>
      </c>
      <c r="E676" s="4" t="s">
        <v>25</v>
      </c>
      <c r="F676" s="4" t="s">
        <v>20</v>
      </c>
      <c r="G676" s="4" t="s">
        <v>31</v>
      </c>
      <c r="H676" s="4" t="s">
        <v>41</v>
      </c>
      <c r="I676" s="9">
        <v>2</v>
      </c>
      <c r="J676" s="6">
        <v>191.59</v>
      </c>
      <c r="K676" s="7">
        <v>0</v>
      </c>
      <c r="L676" s="6">
        <v>102.52</v>
      </c>
      <c r="M676" s="6">
        <f>I676*J676*(1-K676)</f>
        <v>383.18</v>
      </c>
      <c r="N676" s="6">
        <f>I676*L676</f>
        <v>205.04</v>
      </c>
      <c r="O676" s="6">
        <f>M676-N676</f>
        <v>178.14000000000001</v>
      </c>
      <c r="P676" s="8">
        <f>IFERROR(O676/M676,0)</f>
        <v>0.46489900307949272</v>
      </c>
      <c r="Q676" s="5">
        <f>YEAR(SalesDataTable[[#This Row],[Order Date]])</f>
        <v>2026</v>
      </c>
      <c r="R676" s="8" t="str">
        <f>"Q"&amp;ROUNDUP(MONTH(SalesDataTable[[#This Row],[Order Date]])/3,0)</f>
        <v>Q2</v>
      </c>
      <c r="S676" s="9">
        <f>MONTH(SalesDataTable[[#This Row],[Order Date]])</f>
        <v>4</v>
      </c>
      <c r="T676" s="8" t="str">
        <f>TEXT(SalesDataTable[[#This Row],[Order Date]],"mmm")</f>
        <v>Apr</v>
      </c>
    </row>
    <row r="677" spans="1:20" ht="15.75">
      <c r="A677" s="2" t="s">
        <v>728</v>
      </c>
      <c r="B677" s="3">
        <v>46138</v>
      </c>
      <c r="C677" s="4" t="s">
        <v>27</v>
      </c>
      <c r="D677" s="4" t="s">
        <v>48</v>
      </c>
      <c r="E677" s="4" t="s">
        <v>10</v>
      </c>
      <c r="F677" s="4" t="s">
        <v>20</v>
      </c>
      <c r="G677" s="4" t="s">
        <v>31</v>
      </c>
      <c r="H677" s="4" t="s">
        <v>32</v>
      </c>
      <c r="I677" s="9">
        <v>6</v>
      </c>
      <c r="J677" s="6">
        <v>337.24</v>
      </c>
      <c r="K677" s="7">
        <v>0.05</v>
      </c>
      <c r="L677" s="6">
        <v>198.63</v>
      </c>
      <c r="M677" s="6">
        <f>I677*J677*(1-K677)</f>
        <v>1922.268</v>
      </c>
      <c r="N677" s="6">
        <f>I677*L677</f>
        <v>1191.78</v>
      </c>
      <c r="O677" s="6">
        <f>M677-N677</f>
        <v>730.48800000000006</v>
      </c>
      <c r="P677" s="8">
        <f>IFERROR(O677/M677,0)</f>
        <v>0.38001360892445801</v>
      </c>
      <c r="Q677" s="5">
        <f>YEAR(SalesDataTable[[#This Row],[Order Date]])</f>
        <v>2026</v>
      </c>
      <c r="R677" s="8" t="str">
        <f>"Q"&amp;ROUNDUP(MONTH(SalesDataTable[[#This Row],[Order Date]])/3,0)</f>
        <v>Q2</v>
      </c>
      <c r="S677" s="9">
        <f>MONTH(SalesDataTable[[#This Row],[Order Date]])</f>
        <v>4</v>
      </c>
      <c r="T677" s="8" t="str">
        <f>TEXT(SalesDataTable[[#This Row],[Order Date]],"mmm")</f>
        <v>Apr</v>
      </c>
    </row>
    <row r="678" spans="1:20" ht="15.75">
      <c r="A678" s="2" t="s">
        <v>729</v>
      </c>
      <c r="B678" s="3">
        <v>46138</v>
      </c>
      <c r="C678" s="4" t="s">
        <v>27</v>
      </c>
      <c r="D678" s="4" t="s">
        <v>45</v>
      </c>
      <c r="E678" s="4" t="s">
        <v>10</v>
      </c>
      <c r="F678" s="4" t="s">
        <v>20</v>
      </c>
      <c r="G678" s="4" t="s">
        <v>17</v>
      </c>
      <c r="H678" s="4" t="s">
        <v>46</v>
      </c>
      <c r="I678" s="9">
        <v>3</v>
      </c>
      <c r="J678" s="6">
        <v>46.2</v>
      </c>
      <c r="K678" s="7">
        <v>0.1</v>
      </c>
      <c r="L678" s="6">
        <v>18.149999999999999</v>
      </c>
      <c r="M678" s="6">
        <f>I678*J678*(1-K678)</f>
        <v>124.74000000000002</v>
      </c>
      <c r="N678" s="6">
        <f>I678*L678</f>
        <v>54.449999999999996</v>
      </c>
      <c r="O678" s="6">
        <f>M678-N678</f>
        <v>70.29000000000002</v>
      </c>
      <c r="P678" s="8">
        <f>IFERROR(O678/M678,0)</f>
        <v>0.5634920634920636</v>
      </c>
      <c r="Q678" s="5">
        <f>YEAR(SalesDataTable[[#This Row],[Order Date]])</f>
        <v>2026</v>
      </c>
      <c r="R678" s="8" t="str">
        <f>"Q"&amp;ROUNDUP(MONTH(SalesDataTable[[#This Row],[Order Date]])/3,0)</f>
        <v>Q2</v>
      </c>
      <c r="S678" s="9">
        <f>MONTH(SalesDataTable[[#This Row],[Order Date]])</f>
        <v>4</v>
      </c>
      <c r="T678" s="8" t="str">
        <f>TEXT(SalesDataTable[[#This Row],[Order Date]],"mmm")</f>
        <v>Apr</v>
      </c>
    </row>
    <row r="679" spans="1:20" ht="15.75">
      <c r="A679" s="2" t="s">
        <v>730</v>
      </c>
      <c r="B679" s="3">
        <v>46138</v>
      </c>
      <c r="C679" s="4" t="s">
        <v>8</v>
      </c>
      <c r="D679" s="4" t="s">
        <v>9</v>
      </c>
      <c r="E679" s="4" t="s">
        <v>39</v>
      </c>
      <c r="F679" s="4" t="s">
        <v>20</v>
      </c>
      <c r="G679" s="4" t="s">
        <v>49</v>
      </c>
      <c r="H679" s="4" t="s">
        <v>74</v>
      </c>
      <c r="I679" s="9">
        <v>4</v>
      </c>
      <c r="J679" s="6">
        <v>50.84</v>
      </c>
      <c r="K679" s="7">
        <v>0.05</v>
      </c>
      <c r="L679" s="6">
        <v>22.63</v>
      </c>
      <c r="M679" s="6">
        <f>I679*J679*(1-K679)</f>
        <v>193.19200000000001</v>
      </c>
      <c r="N679" s="6">
        <f>I679*L679</f>
        <v>90.52</v>
      </c>
      <c r="O679" s="6">
        <f>M679-N679</f>
        <v>102.67200000000001</v>
      </c>
      <c r="P679" s="8">
        <f>IFERROR(O679/M679,0)</f>
        <v>0.53145057766367143</v>
      </c>
      <c r="Q679" s="5">
        <f>YEAR(SalesDataTable[[#This Row],[Order Date]])</f>
        <v>2026</v>
      </c>
      <c r="R679" s="8" t="str">
        <f>"Q"&amp;ROUNDUP(MONTH(SalesDataTable[[#This Row],[Order Date]])/3,0)</f>
        <v>Q2</v>
      </c>
      <c r="S679" s="9">
        <f>MONTH(SalesDataTable[[#This Row],[Order Date]])</f>
        <v>4</v>
      </c>
      <c r="T679" s="8" t="str">
        <f>TEXT(SalesDataTable[[#This Row],[Order Date]],"mmm")</f>
        <v>Apr</v>
      </c>
    </row>
    <row r="680" spans="1:20" ht="15.75">
      <c r="A680" s="2" t="s">
        <v>731</v>
      </c>
      <c r="B680" s="3">
        <v>46139</v>
      </c>
      <c r="C680" s="4" t="s">
        <v>27</v>
      </c>
      <c r="D680" s="4" t="s">
        <v>82</v>
      </c>
      <c r="E680" s="4" t="s">
        <v>3</v>
      </c>
      <c r="F680" s="4" t="s">
        <v>4</v>
      </c>
      <c r="G680" s="4" t="s">
        <v>17</v>
      </c>
      <c r="H680" s="4" t="s">
        <v>83</v>
      </c>
      <c r="I680" s="9">
        <v>1</v>
      </c>
      <c r="J680" s="6">
        <v>166.5</v>
      </c>
      <c r="K680" s="7">
        <v>0</v>
      </c>
      <c r="L680" s="6">
        <v>85.55</v>
      </c>
      <c r="M680" s="6">
        <f>I680*J680*(1-K680)</f>
        <v>166.5</v>
      </c>
      <c r="N680" s="6">
        <f>I680*L680</f>
        <v>85.55</v>
      </c>
      <c r="O680" s="6">
        <f>M680-N680</f>
        <v>80.95</v>
      </c>
      <c r="P680" s="8">
        <f>IFERROR(O680/M680,0)</f>
        <v>0.4861861861861862</v>
      </c>
      <c r="Q680" s="5">
        <f>YEAR(SalesDataTable[[#This Row],[Order Date]])</f>
        <v>2026</v>
      </c>
      <c r="R680" s="8" t="str">
        <f>"Q"&amp;ROUNDUP(MONTH(SalesDataTable[[#This Row],[Order Date]])/3,0)</f>
        <v>Q2</v>
      </c>
      <c r="S680" s="9">
        <f>MONTH(SalesDataTable[[#This Row],[Order Date]])</f>
        <v>4</v>
      </c>
      <c r="T680" s="8" t="str">
        <f>TEXT(SalesDataTable[[#This Row],[Order Date]],"mmm")</f>
        <v>Apr</v>
      </c>
    </row>
    <row r="681" spans="1:20" ht="15.75">
      <c r="A681" s="2" t="s">
        <v>732</v>
      </c>
      <c r="B681" s="3">
        <v>46139</v>
      </c>
      <c r="C681" s="4" t="s">
        <v>27</v>
      </c>
      <c r="D681" s="4" t="s">
        <v>28</v>
      </c>
      <c r="E681" s="4" t="s">
        <v>39</v>
      </c>
      <c r="F681" s="4" t="s">
        <v>16</v>
      </c>
      <c r="G681" s="4" t="s">
        <v>11</v>
      </c>
      <c r="H681" s="4" t="s">
        <v>79</v>
      </c>
      <c r="I681" s="9">
        <v>1</v>
      </c>
      <c r="J681" s="6">
        <v>70.2</v>
      </c>
      <c r="K681" s="7">
        <v>0</v>
      </c>
      <c r="L681" s="6">
        <v>32.06</v>
      </c>
      <c r="M681" s="6">
        <f>I681*J681*(1-K681)</f>
        <v>70.2</v>
      </c>
      <c r="N681" s="6">
        <f>I681*L681</f>
        <v>32.06</v>
      </c>
      <c r="O681" s="6">
        <f>M681-N681</f>
        <v>38.14</v>
      </c>
      <c r="P681" s="8">
        <f>IFERROR(O681/M681,0)</f>
        <v>0.5433048433048433</v>
      </c>
      <c r="Q681" s="5">
        <f>YEAR(SalesDataTable[[#This Row],[Order Date]])</f>
        <v>2026</v>
      </c>
      <c r="R681" s="8" t="str">
        <f>"Q"&amp;ROUNDUP(MONTH(SalesDataTable[[#This Row],[Order Date]])/3,0)</f>
        <v>Q2</v>
      </c>
      <c r="S681" s="9">
        <f>MONTH(SalesDataTable[[#This Row],[Order Date]])</f>
        <v>4</v>
      </c>
      <c r="T681" s="8" t="str">
        <f>TEXT(SalesDataTable[[#This Row],[Order Date]],"mmm")</f>
        <v>Apr</v>
      </c>
    </row>
    <row r="682" spans="1:20" ht="15.75">
      <c r="A682" s="2" t="s">
        <v>733</v>
      </c>
      <c r="B682" s="3">
        <v>46139</v>
      </c>
      <c r="C682" s="4" t="s">
        <v>8</v>
      </c>
      <c r="D682" s="4" t="s">
        <v>69</v>
      </c>
      <c r="E682" s="4" t="s">
        <v>3</v>
      </c>
      <c r="F682" s="4" t="s">
        <v>16</v>
      </c>
      <c r="G682" s="4" t="s">
        <v>49</v>
      </c>
      <c r="H682" s="4" t="s">
        <v>74</v>
      </c>
      <c r="I682" s="9">
        <v>4</v>
      </c>
      <c r="J682" s="6">
        <v>50.67</v>
      </c>
      <c r="K682" s="7">
        <v>0</v>
      </c>
      <c r="L682" s="6">
        <v>22.62</v>
      </c>
      <c r="M682" s="6">
        <f>I682*J682*(1-K682)</f>
        <v>202.68</v>
      </c>
      <c r="N682" s="6">
        <f>I682*L682</f>
        <v>90.48</v>
      </c>
      <c r="O682" s="6">
        <f>M682-N682</f>
        <v>112.2</v>
      </c>
      <c r="P682" s="8">
        <f>IFERROR(O682/M682,0)</f>
        <v>0.55358200118413259</v>
      </c>
      <c r="Q682" s="5">
        <f>YEAR(SalesDataTable[[#This Row],[Order Date]])</f>
        <v>2026</v>
      </c>
      <c r="R682" s="8" t="str">
        <f>"Q"&amp;ROUNDUP(MONTH(SalesDataTable[[#This Row],[Order Date]])/3,0)</f>
        <v>Q2</v>
      </c>
      <c r="S682" s="9">
        <f>MONTH(SalesDataTable[[#This Row],[Order Date]])</f>
        <v>4</v>
      </c>
      <c r="T682" s="8" t="str">
        <f>TEXT(SalesDataTable[[#This Row],[Order Date]],"mmm")</f>
        <v>Apr</v>
      </c>
    </row>
    <row r="683" spans="1:20" ht="15.75">
      <c r="A683" s="2" t="s">
        <v>734</v>
      </c>
      <c r="B683" s="3">
        <v>46139</v>
      </c>
      <c r="C683" s="4" t="s">
        <v>8</v>
      </c>
      <c r="D683" s="4" t="s">
        <v>66</v>
      </c>
      <c r="E683" s="4" t="s">
        <v>25</v>
      </c>
      <c r="F683" s="4" t="s">
        <v>16</v>
      </c>
      <c r="G683" s="4" t="s">
        <v>17</v>
      </c>
      <c r="H683" s="4" t="s">
        <v>83</v>
      </c>
      <c r="I683" s="9">
        <v>3</v>
      </c>
      <c r="J683" s="6">
        <v>161.05000000000001</v>
      </c>
      <c r="K683" s="7">
        <v>0.05</v>
      </c>
      <c r="L683" s="6">
        <v>87.43</v>
      </c>
      <c r="M683" s="6">
        <f>I683*J683*(1-K683)</f>
        <v>458.99250000000001</v>
      </c>
      <c r="N683" s="6">
        <f>I683*L683</f>
        <v>262.29000000000002</v>
      </c>
      <c r="O683" s="6">
        <f>M683-N683</f>
        <v>196.70249999999999</v>
      </c>
      <c r="P683" s="8">
        <f>IFERROR(O683/M683,0)</f>
        <v>0.4285527541299694</v>
      </c>
      <c r="Q683" s="5">
        <f>YEAR(SalesDataTable[[#This Row],[Order Date]])</f>
        <v>2026</v>
      </c>
      <c r="R683" s="8" t="str">
        <f>"Q"&amp;ROUNDUP(MONTH(SalesDataTable[[#This Row],[Order Date]])/3,0)</f>
        <v>Q2</v>
      </c>
      <c r="S683" s="9">
        <f>MONTH(SalesDataTable[[#This Row],[Order Date]])</f>
        <v>4</v>
      </c>
      <c r="T683" s="8" t="str">
        <f>TEXT(SalesDataTable[[#This Row],[Order Date]],"mmm")</f>
        <v>Apr</v>
      </c>
    </row>
    <row r="684" spans="1:20" ht="15.75">
      <c r="A684" s="2" t="s">
        <v>735</v>
      </c>
      <c r="B684" s="3">
        <v>46139</v>
      </c>
      <c r="C684" s="4" t="s">
        <v>8</v>
      </c>
      <c r="D684" s="4" t="s">
        <v>38</v>
      </c>
      <c r="E684" s="4" t="s">
        <v>10</v>
      </c>
      <c r="F684" s="4" t="s">
        <v>16</v>
      </c>
      <c r="G684" s="4" t="s">
        <v>49</v>
      </c>
      <c r="H684" s="4" t="s">
        <v>55</v>
      </c>
      <c r="I684" s="9">
        <v>10</v>
      </c>
      <c r="J684" s="6">
        <v>124.59</v>
      </c>
      <c r="K684" s="7">
        <v>0.15</v>
      </c>
      <c r="L684" s="6">
        <v>67.14</v>
      </c>
      <c r="M684" s="6">
        <f>I684*J684*(1-K684)</f>
        <v>1059.0150000000001</v>
      </c>
      <c r="N684" s="6">
        <f>I684*L684</f>
        <v>671.4</v>
      </c>
      <c r="O684" s="6">
        <f>M684-N684</f>
        <v>387.61500000000012</v>
      </c>
      <c r="P684" s="8">
        <f>IFERROR(O684/M684,0)</f>
        <v>0.36601464568490538</v>
      </c>
      <c r="Q684" s="5">
        <f>YEAR(SalesDataTable[[#This Row],[Order Date]])</f>
        <v>2026</v>
      </c>
      <c r="R684" s="8" t="str">
        <f>"Q"&amp;ROUNDUP(MONTH(SalesDataTable[[#This Row],[Order Date]])/3,0)</f>
        <v>Q2</v>
      </c>
      <c r="S684" s="9">
        <f>MONTH(SalesDataTable[[#This Row],[Order Date]])</f>
        <v>4</v>
      </c>
      <c r="T684" s="8" t="str">
        <f>TEXT(SalesDataTable[[#This Row],[Order Date]],"mmm")</f>
        <v>Apr</v>
      </c>
    </row>
    <row r="685" spans="1:20" ht="15.75">
      <c r="A685" s="2" t="s">
        <v>736</v>
      </c>
      <c r="B685" s="3">
        <v>46139</v>
      </c>
      <c r="C685" s="4" t="s">
        <v>14</v>
      </c>
      <c r="D685" s="4" t="s">
        <v>126</v>
      </c>
      <c r="E685" s="4" t="s">
        <v>3</v>
      </c>
      <c r="F685" s="4" t="s">
        <v>20</v>
      </c>
      <c r="G685" s="4" t="s">
        <v>49</v>
      </c>
      <c r="H685" s="4" t="s">
        <v>74</v>
      </c>
      <c r="I685" s="9">
        <v>1</v>
      </c>
      <c r="J685" s="6">
        <v>50.18</v>
      </c>
      <c r="K685" s="7">
        <v>0</v>
      </c>
      <c r="L685" s="6">
        <v>22.05</v>
      </c>
      <c r="M685" s="6">
        <f>I685*J685*(1-K685)</f>
        <v>50.18</v>
      </c>
      <c r="N685" s="6">
        <f>I685*L685</f>
        <v>22.05</v>
      </c>
      <c r="O685" s="6">
        <f>M685-N685</f>
        <v>28.13</v>
      </c>
      <c r="P685" s="8">
        <f>IFERROR(O685/M685,0)</f>
        <v>0.56058190514149064</v>
      </c>
      <c r="Q685" s="5">
        <f>YEAR(SalesDataTable[[#This Row],[Order Date]])</f>
        <v>2026</v>
      </c>
      <c r="R685" s="8" t="str">
        <f>"Q"&amp;ROUNDUP(MONTH(SalesDataTable[[#This Row],[Order Date]])/3,0)</f>
        <v>Q2</v>
      </c>
      <c r="S685" s="9">
        <f>MONTH(SalesDataTable[[#This Row],[Order Date]])</f>
        <v>4</v>
      </c>
      <c r="T685" s="8" t="str">
        <f>TEXT(SalesDataTable[[#This Row],[Order Date]],"mmm")</f>
        <v>Apr</v>
      </c>
    </row>
    <row r="686" spans="1:20" ht="15.75">
      <c r="A686" s="2" t="s">
        <v>737</v>
      </c>
      <c r="B686" s="3">
        <v>46140</v>
      </c>
      <c r="C686" s="4" t="s">
        <v>8</v>
      </c>
      <c r="D686" s="4" t="s">
        <v>66</v>
      </c>
      <c r="E686" s="4" t="s">
        <v>3</v>
      </c>
      <c r="F686" s="4" t="s">
        <v>16</v>
      </c>
      <c r="G686" s="4" t="s">
        <v>31</v>
      </c>
      <c r="H686" s="4" t="s">
        <v>64</v>
      </c>
      <c r="I686" s="9">
        <v>1</v>
      </c>
      <c r="J686" s="6">
        <v>83.38</v>
      </c>
      <c r="K686" s="7">
        <v>0</v>
      </c>
      <c r="L686" s="6">
        <v>38.979999999999997</v>
      </c>
      <c r="M686" s="6">
        <f>I686*J686*(1-K686)</f>
        <v>83.38</v>
      </c>
      <c r="N686" s="6">
        <f>I686*L686</f>
        <v>38.979999999999997</v>
      </c>
      <c r="O686" s="6">
        <f>M686-N686</f>
        <v>44.4</v>
      </c>
      <c r="P686" s="8">
        <f>IFERROR(O686/M686,0)</f>
        <v>0.53250179899256422</v>
      </c>
      <c r="Q686" s="5">
        <f>YEAR(SalesDataTable[[#This Row],[Order Date]])</f>
        <v>2026</v>
      </c>
      <c r="R686" s="8" t="str">
        <f>"Q"&amp;ROUNDUP(MONTH(SalesDataTable[[#This Row],[Order Date]])/3,0)</f>
        <v>Q2</v>
      </c>
      <c r="S686" s="9">
        <f>MONTH(SalesDataTable[[#This Row],[Order Date]])</f>
        <v>4</v>
      </c>
      <c r="T686" s="8" t="str">
        <f>TEXT(SalesDataTable[[#This Row],[Order Date]],"mmm")</f>
        <v>Apr</v>
      </c>
    </row>
    <row r="687" spans="1:20" ht="15.75">
      <c r="A687" s="2" t="s">
        <v>738</v>
      </c>
      <c r="B687" s="3">
        <v>46140</v>
      </c>
      <c r="C687" s="4" t="s">
        <v>27</v>
      </c>
      <c r="D687" s="4" t="s">
        <v>45</v>
      </c>
      <c r="E687" s="4" t="s">
        <v>3</v>
      </c>
      <c r="F687" s="4" t="s">
        <v>4</v>
      </c>
      <c r="G687" s="4" t="s">
        <v>17</v>
      </c>
      <c r="H687" s="4" t="s">
        <v>18</v>
      </c>
      <c r="I687" s="9">
        <v>1</v>
      </c>
      <c r="J687" s="6">
        <v>35.549999999999997</v>
      </c>
      <c r="K687" s="7">
        <v>0.05</v>
      </c>
      <c r="L687" s="6">
        <v>13.25</v>
      </c>
      <c r="M687" s="6">
        <f>I687*J687*(1-K687)</f>
        <v>33.772499999999994</v>
      </c>
      <c r="N687" s="6">
        <f>I687*L687</f>
        <v>13.25</v>
      </c>
      <c r="O687" s="6">
        <f>M687-N687</f>
        <v>20.522499999999994</v>
      </c>
      <c r="P687" s="8">
        <f>IFERROR(O687/M687,0)</f>
        <v>0.60766896143311855</v>
      </c>
      <c r="Q687" s="5">
        <f>YEAR(SalesDataTable[[#This Row],[Order Date]])</f>
        <v>2026</v>
      </c>
      <c r="R687" s="8" t="str">
        <f>"Q"&amp;ROUNDUP(MONTH(SalesDataTable[[#This Row],[Order Date]])/3,0)</f>
        <v>Q2</v>
      </c>
      <c r="S687" s="9">
        <f>MONTH(SalesDataTable[[#This Row],[Order Date]])</f>
        <v>4</v>
      </c>
      <c r="T687" s="8" t="str">
        <f>TEXT(SalesDataTable[[#This Row],[Order Date]],"mmm")</f>
        <v>Apr</v>
      </c>
    </row>
    <row r="688" spans="1:20" ht="15.75">
      <c r="A688" s="2" t="s">
        <v>739</v>
      </c>
      <c r="B688" s="3">
        <v>46140</v>
      </c>
      <c r="C688" s="4" t="s">
        <v>27</v>
      </c>
      <c r="D688" s="4" t="s">
        <v>48</v>
      </c>
      <c r="E688" s="4" t="s">
        <v>25</v>
      </c>
      <c r="F688" s="4" t="s">
        <v>16</v>
      </c>
      <c r="G688" s="4" t="s">
        <v>11</v>
      </c>
      <c r="H688" s="4" t="s">
        <v>53</v>
      </c>
      <c r="I688" s="9">
        <v>1</v>
      </c>
      <c r="J688" s="6">
        <v>154.36000000000001</v>
      </c>
      <c r="K688" s="7">
        <v>0</v>
      </c>
      <c r="L688" s="6">
        <v>77.760000000000005</v>
      </c>
      <c r="M688" s="6">
        <f>I688*J688*(1-K688)</f>
        <v>154.36000000000001</v>
      </c>
      <c r="N688" s="6">
        <f>I688*L688</f>
        <v>77.760000000000005</v>
      </c>
      <c r="O688" s="6">
        <f>M688-N688</f>
        <v>76.600000000000009</v>
      </c>
      <c r="P688" s="8">
        <f>IFERROR(O688/M688,0)</f>
        <v>0.49624254988338951</v>
      </c>
      <c r="Q688" s="5">
        <f>YEAR(SalesDataTable[[#This Row],[Order Date]])</f>
        <v>2026</v>
      </c>
      <c r="R688" s="8" t="str">
        <f>"Q"&amp;ROUNDUP(MONTH(SalesDataTable[[#This Row],[Order Date]])/3,0)</f>
        <v>Q2</v>
      </c>
      <c r="S688" s="9">
        <f>MONTH(SalesDataTable[[#This Row],[Order Date]])</f>
        <v>4</v>
      </c>
      <c r="T688" s="8" t="str">
        <f>TEXT(SalesDataTable[[#This Row],[Order Date]],"mmm")</f>
        <v>Apr</v>
      </c>
    </row>
    <row r="689" spans="1:20" ht="15.75">
      <c r="A689" s="2" t="s">
        <v>740</v>
      </c>
      <c r="B689" s="3">
        <v>46140</v>
      </c>
      <c r="C689" s="4" t="s">
        <v>1</v>
      </c>
      <c r="D689" s="4" t="s">
        <v>52</v>
      </c>
      <c r="E689" s="4" t="s">
        <v>39</v>
      </c>
      <c r="F689" s="4" t="s">
        <v>16</v>
      </c>
      <c r="G689" s="4" t="s">
        <v>11</v>
      </c>
      <c r="H689" s="4" t="s">
        <v>53</v>
      </c>
      <c r="I689" s="9">
        <v>1</v>
      </c>
      <c r="J689" s="6">
        <v>155.68</v>
      </c>
      <c r="K689" s="7">
        <v>0</v>
      </c>
      <c r="L689" s="6">
        <v>77.97</v>
      </c>
      <c r="M689" s="6">
        <f>I689*J689*(1-K689)</f>
        <v>155.68</v>
      </c>
      <c r="N689" s="6">
        <f>I689*L689</f>
        <v>77.97</v>
      </c>
      <c r="O689" s="6">
        <f>M689-N689</f>
        <v>77.710000000000008</v>
      </c>
      <c r="P689" s="8">
        <f>IFERROR(O689/M689,0)</f>
        <v>0.49916495375128472</v>
      </c>
      <c r="Q689" s="5">
        <f>YEAR(SalesDataTable[[#This Row],[Order Date]])</f>
        <v>2026</v>
      </c>
      <c r="R689" s="8" t="str">
        <f>"Q"&amp;ROUNDUP(MONTH(SalesDataTable[[#This Row],[Order Date]])/3,0)</f>
        <v>Q2</v>
      </c>
      <c r="S689" s="9">
        <f>MONTH(SalesDataTable[[#This Row],[Order Date]])</f>
        <v>4</v>
      </c>
      <c r="T689" s="8" t="str">
        <f>TEXT(SalesDataTable[[#This Row],[Order Date]],"mmm")</f>
        <v>Apr</v>
      </c>
    </row>
    <row r="690" spans="1:20" ht="15.75">
      <c r="A690" s="2" t="s">
        <v>741</v>
      </c>
      <c r="B690" s="3">
        <v>46140</v>
      </c>
      <c r="C690" s="4" t="s">
        <v>1</v>
      </c>
      <c r="D690" s="4" t="s">
        <v>2</v>
      </c>
      <c r="E690" s="4" t="s">
        <v>3</v>
      </c>
      <c r="F690" s="4" t="s">
        <v>4</v>
      </c>
      <c r="G690" s="4" t="s">
        <v>49</v>
      </c>
      <c r="H690" s="4" t="s">
        <v>50</v>
      </c>
      <c r="I690" s="9">
        <v>1</v>
      </c>
      <c r="J690" s="6">
        <v>40.950000000000003</v>
      </c>
      <c r="K690" s="7">
        <v>0.15</v>
      </c>
      <c r="L690" s="6">
        <v>14.89</v>
      </c>
      <c r="M690" s="6">
        <f>I690*J690*(1-K690)</f>
        <v>34.807500000000005</v>
      </c>
      <c r="N690" s="6">
        <f>I690*L690</f>
        <v>14.89</v>
      </c>
      <c r="O690" s="6">
        <f>M690-N690</f>
        <v>19.917500000000004</v>
      </c>
      <c r="P690" s="8">
        <f>IFERROR(O690/M690,0)</f>
        <v>0.57221863104216053</v>
      </c>
      <c r="Q690" s="5">
        <f>YEAR(SalesDataTable[[#This Row],[Order Date]])</f>
        <v>2026</v>
      </c>
      <c r="R690" s="8" t="str">
        <f>"Q"&amp;ROUNDUP(MONTH(SalesDataTable[[#This Row],[Order Date]])/3,0)</f>
        <v>Q2</v>
      </c>
      <c r="S690" s="9">
        <f>MONTH(SalesDataTable[[#This Row],[Order Date]])</f>
        <v>4</v>
      </c>
      <c r="T690" s="8" t="str">
        <f>TEXT(SalesDataTable[[#This Row],[Order Date]],"mmm")</f>
        <v>Apr</v>
      </c>
    </row>
    <row r="691" spans="1:20" ht="15.75">
      <c r="A691" s="2" t="s">
        <v>742</v>
      </c>
      <c r="B691" s="3">
        <v>46140</v>
      </c>
      <c r="C691" s="4" t="s">
        <v>27</v>
      </c>
      <c r="D691" s="4" t="s">
        <v>82</v>
      </c>
      <c r="E691" s="4" t="s">
        <v>39</v>
      </c>
      <c r="F691" s="4" t="s">
        <v>4</v>
      </c>
      <c r="G691" s="4" t="s">
        <v>17</v>
      </c>
      <c r="H691" s="4" t="s">
        <v>46</v>
      </c>
      <c r="I691" s="9">
        <v>3</v>
      </c>
      <c r="J691" s="6">
        <v>47.28</v>
      </c>
      <c r="K691" s="7">
        <v>0.05</v>
      </c>
      <c r="L691" s="6">
        <v>18.52</v>
      </c>
      <c r="M691" s="6">
        <f>I691*J691*(1-K691)</f>
        <v>134.74799999999999</v>
      </c>
      <c r="N691" s="6">
        <f>I691*L691</f>
        <v>55.56</v>
      </c>
      <c r="O691" s="6">
        <f>M691-N691</f>
        <v>79.187999999999988</v>
      </c>
      <c r="P691" s="8">
        <f>IFERROR(O691/M691,0)</f>
        <v>0.58767477068305274</v>
      </c>
      <c r="Q691" s="5">
        <f>YEAR(SalesDataTable[[#This Row],[Order Date]])</f>
        <v>2026</v>
      </c>
      <c r="R691" s="8" t="str">
        <f>"Q"&amp;ROUNDUP(MONTH(SalesDataTable[[#This Row],[Order Date]])/3,0)</f>
        <v>Q2</v>
      </c>
      <c r="S691" s="9">
        <f>MONTH(SalesDataTable[[#This Row],[Order Date]])</f>
        <v>4</v>
      </c>
      <c r="T691" s="8" t="str">
        <f>TEXT(SalesDataTable[[#This Row],[Order Date]],"mmm")</f>
        <v>Apr</v>
      </c>
    </row>
    <row r="692" spans="1:20" ht="15.75">
      <c r="A692" s="2" t="s">
        <v>743</v>
      </c>
      <c r="B692" s="3">
        <v>46140</v>
      </c>
      <c r="C692" s="4" t="s">
        <v>27</v>
      </c>
      <c r="D692" s="4" t="s">
        <v>45</v>
      </c>
      <c r="E692" s="4" t="s">
        <v>3</v>
      </c>
      <c r="F692" s="4" t="s">
        <v>4</v>
      </c>
      <c r="G692" s="4" t="s">
        <v>49</v>
      </c>
      <c r="H692" s="4" t="s">
        <v>74</v>
      </c>
      <c r="I692" s="9">
        <v>4</v>
      </c>
      <c r="J692" s="6">
        <v>51.57</v>
      </c>
      <c r="K692" s="7">
        <v>0.1</v>
      </c>
      <c r="L692" s="6">
        <v>22.58</v>
      </c>
      <c r="M692" s="6">
        <f>I692*J692*(1-K692)</f>
        <v>185.65200000000002</v>
      </c>
      <c r="N692" s="6">
        <f>I692*L692</f>
        <v>90.32</v>
      </c>
      <c r="O692" s="6">
        <f>M692-N692</f>
        <v>95.332000000000022</v>
      </c>
      <c r="P692" s="8">
        <f>IFERROR(O692/M692,0)</f>
        <v>0.51349837330058401</v>
      </c>
      <c r="Q692" s="5">
        <f>YEAR(SalesDataTable[[#This Row],[Order Date]])</f>
        <v>2026</v>
      </c>
      <c r="R692" s="8" t="str">
        <f>"Q"&amp;ROUNDUP(MONTH(SalesDataTable[[#This Row],[Order Date]])/3,0)</f>
        <v>Q2</v>
      </c>
      <c r="S692" s="9">
        <f>MONTH(SalesDataTable[[#This Row],[Order Date]])</f>
        <v>4</v>
      </c>
      <c r="T692" s="8" t="str">
        <f>TEXT(SalesDataTable[[#This Row],[Order Date]],"mmm")</f>
        <v>Apr</v>
      </c>
    </row>
    <row r="693" spans="1:20" ht="15.75">
      <c r="A693" s="2" t="s">
        <v>744</v>
      </c>
      <c r="B693" s="3">
        <v>46140</v>
      </c>
      <c r="C693" s="4" t="s">
        <v>27</v>
      </c>
      <c r="D693" s="4" t="s">
        <v>48</v>
      </c>
      <c r="E693" s="4" t="s">
        <v>3</v>
      </c>
      <c r="F693" s="4" t="s">
        <v>20</v>
      </c>
      <c r="G693" s="4" t="s">
        <v>5</v>
      </c>
      <c r="H693" s="4" t="s">
        <v>29</v>
      </c>
      <c r="I693" s="9">
        <v>1</v>
      </c>
      <c r="J693" s="6">
        <v>51.61</v>
      </c>
      <c r="K693" s="7">
        <v>0</v>
      </c>
      <c r="L693" s="6">
        <v>23</v>
      </c>
      <c r="M693" s="6">
        <f>I693*J693*(1-K693)</f>
        <v>51.61</v>
      </c>
      <c r="N693" s="6">
        <f>I693*L693</f>
        <v>23</v>
      </c>
      <c r="O693" s="6">
        <f>M693-N693</f>
        <v>28.61</v>
      </c>
      <c r="P693" s="8">
        <f>IFERROR(O693/M693,0)</f>
        <v>0.55434993218368533</v>
      </c>
      <c r="Q693" s="5">
        <f>YEAR(SalesDataTable[[#This Row],[Order Date]])</f>
        <v>2026</v>
      </c>
      <c r="R693" s="8" t="str">
        <f>"Q"&amp;ROUNDUP(MONTH(SalesDataTable[[#This Row],[Order Date]])/3,0)</f>
        <v>Q2</v>
      </c>
      <c r="S693" s="9">
        <f>MONTH(SalesDataTable[[#This Row],[Order Date]])</f>
        <v>4</v>
      </c>
      <c r="T693" s="8" t="str">
        <f>TEXT(SalesDataTable[[#This Row],[Order Date]],"mmm")</f>
        <v>Apr</v>
      </c>
    </row>
    <row r="694" spans="1:20" ht="15.75">
      <c r="A694" s="2" t="s">
        <v>745</v>
      </c>
      <c r="B694" s="3">
        <v>46140</v>
      </c>
      <c r="C694" s="4" t="s">
        <v>1</v>
      </c>
      <c r="D694" s="4" t="s">
        <v>88</v>
      </c>
      <c r="E694" s="4" t="s">
        <v>25</v>
      </c>
      <c r="F694" s="4" t="s">
        <v>4</v>
      </c>
      <c r="G694" s="4" t="s">
        <v>49</v>
      </c>
      <c r="H694" s="4" t="s">
        <v>74</v>
      </c>
      <c r="I694" s="9">
        <v>1</v>
      </c>
      <c r="J694" s="6">
        <v>50.56</v>
      </c>
      <c r="K694" s="7">
        <v>0.05</v>
      </c>
      <c r="L694" s="6">
        <v>22.06</v>
      </c>
      <c r="M694" s="6">
        <f>I694*J694*(1-K694)</f>
        <v>48.031999999999996</v>
      </c>
      <c r="N694" s="6">
        <f>I694*L694</f>
        <v>22.06</v>
      </c>
      <c r="O694" s="6">
        <f>M694-N694</f>
        <v>25.971999999999998</v>
      </c>
      <c r="P694" s="8">
        <f>IFERROR(O694/M694,0)</f>
        <v>0.54072285143237842</v>
      </c>
      <c r="Q694" s="5">
        <f>YEAR(SalesDataTable[[#This Row],[Order Date]])</f>
        <v>2026</v>
      </c>
      <c r="R694" s="8" t="str">
        <f>"Q"&amp;ROUNDUP(MONTH(SalesDataTable[[#This Row],[Order Date]])/3,0)</f>
        <v>Q2</v>
      </c>
      <c r="S694" s="9">
        <f>MONTH(SalesDataTable[[#This Row],[Order Date]])</f>
        <v>4</v>
      </c>
      <c r="T694" s="8" t="str">
        <f>TEXT(SalesDataTable[[#This Row],[Order Date]],"mmm")</f>
        <v>Apr</v>
      </c>
    </row>
    <row r="695" spans="1:20" ht="15.75">
      <c r="A695" s="2" t="s">
        <v>746</v>
      </c>
      <c r="B695" s="3">
        <v>46140</v>
      </c>
      <c r="C695" s="4" t="s">
        <v>14</v>
      </c>
      <c r="D695" s="4" t="s">
        <v>34</v>
      </c>
      <c r="E695" s="4" t="s">
        <v>39</v>
      </c>
      <c r="F695" s="4" t="s">
        <v>20</v>
      </c>
      <c r="G695" s="4" t="s">
        <v>17</v>
      </c>
      <c r="H695" s="4" t="s">
        <v>83</v>
      </c>
      <c r="I695" s="9">
        <v>2</v>
      </c>
      <c r="J695" s="6">
        <v>165.74</v>
      </c>
      <c r="K695" s="7">
        <v>0</v>
      </c>
      <c r="L695" s="6">
        <v>87.73</v>
      </c>
      <c r="M695" s="6">
        <f>I695*J695*(1-K695)</f>
        <v>331.48</v>
      </c>
      <c r="N695" s="6">
        <f>I695*L695</f>
        <v>175.46</v>
      </c>
      <c r="O695" s="6">
        <f>M695-N695</f>
        <v>156.02000000000001</v>
      </c>
      <c r="P695" s="8">
        <f>IFERROR(O695/M695,0)</f>
        <v>0.47067696391939184</v>
      </c>
      <c r="Q695" s="5">
        <f>YEAR(SalesDataTable[[#This Row],[Order Date]])</f>
        <v>2026</v>
      </c>
      <c r="R695" s="8" t="str">
        <f>"Q"&amp;ROUNDUP(MONTH(SalesDataTable[[#This Row],[Order Date]])/3,0)</f>
        <v>Q2</v>
      </c>
      <c r="S695" s="9">
        <f>MONTH(SalesDataTable[[#This Row],[Order Date]])</f>
        <v>4</v>
      </c>
      <c r="T695" s="8" t="str">
        <f>TEXT(SalesDataTable[[#This Row],[Order Date]],"mmm")</f>
        <v>Apr</v>
      </c>
    </row>
    <row r="696" spans="1:20" ht="15.75">
      <c r="A696" s="2" t="s">
        <v>747</v>
      </c>
      <c r="B696" s="3">
        <v>46140</v>
      </c>
      <c r="C696" s="4" t="s">
        <v>14</v>
      </c>
      <c r="D696" s="4" t="s">
        <v>15</v>
      </c>
      <c r="E696" s="4" t="s">
        <v>3</v>
      </c>
      <c r="F696" s="4" t="s">
        <v>20</v>
      </c>
      <c r="G696" s="4" t="s">
        <v>49</v>
      </c>
      <c r="H696" s="4" t="s">
        <v>67</v>
      </c>
      <c r="I696" s="9">
        <v>3</v>
      </c>
      <c r="J696" s="6">
        <v>36.770000000000003</v>
      </c>
      <c r="K696" s="7">
        <v>0</v>
      </c>
      <c r="L696" s="6">
        <v>13.63</v>
      </c>
      <c r="M696" s="6">
        <f>I696*J696*(1-K696)</f>
        <v>110.31</v>
      </c>
      <c r="N696" s="6">
        <f>I696*L696</f>
        <v>40.89</v>
      </c>
      <c r="O696" s="6">
        <f>M696-N696</f>
        <v>69.42</v>
      </c>
      <c r="P696" s="8">
        <f>IFERROR(O696/M696,0)</f>
        <v>0.62931737829752521</v>
      </c>
      <c r="Q696" s="5">
        <f>YEAR(SalesDataTable[[#This Row],[Order Date]])</f>
        <v>2026</v>
      </c>
      <c r="R696" s="8" t="str">
        <f>"Q"&amp;ROUNDUP(MONTH(SalesDataTable[[#This Row],[Order Date]])/3,0)</f>
        <v>Q2</v>
      </c>
      <c r="S696" s="9">
        <f>MONTH(SalesDataTable[[#This Row],[Order Date]])</f>
        <v>4</v>
      </c>
      <c r="T696" s="8" t="str">
        <f>TEXT(SalesDataTable[[#This Row],[Order Date]],"mmm")</f>
        <v>Apr</v>
      </c>
    </row>
    <row r="697" spans="1:20" ht="15.75">
      <c r="A697" s="2" t="s">
        <v>748</v>
      </c>
      <c r="B697" s="3">
        <v>46140</v>
      </c>
      <c r="C697" s="4" t="s">
        <v>27</v>
      </c>
      <c r="D697" s="4" t="s">
        <v>45</v>
      </c>
      <c r="E697" s="4" t="s">
        <v>3</v>
      </c>
      <c r="F697" s="4" t="s">
        <v>20</v>
      </c>
      <c r="G697" s="4" t="s">
        <v>31</v>
      </c>
      <c r="H697" s="4" t="s">
        <v>41</v>
      </c>
      <c r="I697" s="9">
        <v>2</v>
      </c>
      <c r="J697" s="6">
        <v>196.37</v>
      </c>
      <c r="K697" s="7">
        <v>0</v>
      </c>
      <c r="L697" s="6">
        <v>101.73</v>
      </c>
      <c r="M697" s="6">
        <f>I697*J697*(1-K697)</f>
        <v>392.74</v>
      </c>
      <c r="N697" s="6">
        <f>I697*L697</f>
        <v>203.46</v>
      </c>
      <c r="O697" s="6">
        <f>M697-N697</f>
        <v>189.28</v>
      </c>
      <c r="P697" s="8">
        <f>IFERROR(O697/M697,0)</f>
        <v>0.48194734429902736</v>
      </c>
      <c r="Q697" s="5">
        <f>YEAR(SalesDataTable[[#This Row],[Order Date]])</f>
        <v>2026</v>
      </c>
      <c r="R697" s="8" t="str">
        <f>"Q"&amp;ROUNDUP(MONTH(SalesDataTable[[#This Row],[Order Date]])/3,0)</f>
        <v>Q2</v>
      </c>
      <c r="S697" s="9">
        <f>MONTH(SalesDataTable[[#This Row],[Order Date]])</f>
        <v>4</v>
      </c>
      <c r="T697" s="8" t="str">
        <f>TEXT(SalesDataTable[[#This Row],[Order Date]],"mmm")</f>
        <v>Apr</v>
      </c>
    </row>
    <row r="698" spans="1:20" ht="15.75">
      <c r="A698" s="2" t="s">
        <v>749</v>
      </c>
      <c r="B698" s="3">
        <v>46141</v>
      </c>
      <c r="C698" s="4" t="s">
        <v>1</v>
      </c>
      <c r="D698" s="4" t="s">
        <v>2</v>
      </c>
      <c r="E698" s="4" t="s">
        <v>39</v>
      </c>
      <c r="F698" s="4" t="s">
        <v>4</v>
      </c>
      <c r="G698" s="4" t="s">
        <v>17</v>
      </c>
      <c r="H698" s="4" t="s">
        <v>18</v>
      </c>
      <c r="I698" s="9">
        <v>2</v>
      </c>
      <c r="J698" s="6">
        <v>35.33</v>
      </c>
      <c r="K698" s="7">
        <v>0</v>
      </c>
      <c r="L698" s="6">
        <v>13.69</v>
      </c>
      <c r="M698" s="6">
        <f>I698*J698*(1-K698)</f>
        <v>70.66</v>
      </c>
      <c r="N698" s="6">
        <f>I698*L698</f>
        <v>27.38</v>
      </c>
      <c r="O698" s="6">
        <f>M698-N698</f>
        <v>43.28</v>
      </c>
      <c r="P698" s="8">
        <f>IFERROR(O698/M698,0)</f>
        <v>0.61251061420888764</v>
      </c>
      <c r="Q698" s="5">
        <f>YEAR(SalesDataTable[[#This Row],[Order Date]])</f>
        <v>2026</v>
      </c>
      <c r="R698" s="8" t="str">
        <f>"Q"&amp;ROUNDUP(MONTH(SalesDataTable[[#This Row],[Order Date]])/3,0)</f>
        <v>Q2</v>
      </c>
      <c r="S698" s="9">
        <f>MONTH(SalesDataTable[[#This Row],[Order Date]])</f>
        <v>4</v>
      </c>
      <c r="T698" s="8" t="str">
        <f>TEXT(SalesDataTable[[#This Row],[Order Date]],"mmm")</f>
        <v>Apr</v>
      </c>
    </row>
    <row r="699" spans="1:20" ht="15.75">
      <c r="A699" s="2" t="s">
        <v>750</v>
      </c>
      <c r="B699" s="3">
        <v>46141</v>
      </c>
      <c r="C699" s="4" t="s">
        <v>14</v>
      </c>
      <c r="D699" s="4" t="s">
        <v>15</v>
      </c>
      <c r="E699" s="4" t="s">
        <v>10</v>
      </c>
      <c r="F699" s="4" t="s">
        <v>20</v>
      </c>
      <c r="G699" s="4" t="s">
        <v>17</v>
      </c>
      <c r="H699" s="4" t="s">
        <v>46</v>
      </c>
      <c r="I699" s="9">
        <v>4</v>
      </c>
      <c r="J699" s="6">
        <v>46.43</v>
      </c>
      <c r="K699" s="7">
        <v>0.1</v>
      </c>
      <c r="L699" s="6">
        <v>18.04</v>
      </c>
      <c r="M699" s="6">
        <f>I699*J699*(1-K699)</f>
        <v>167.148</v>
      </c>
      <c r="N699" s="6">
        <f>I699*L699</f>
        <v>72.16</v>
      </c>
      <c r="O699" s="6">
        <f>M699-N699</f>
        <v>94.988</v>
      </c>
      <c r="P699" s="8">
        <f>IFERROR(O699/M699,0)</f>
        <v>0.56828678775695796</v>
      </c>
      <c r="Q699" s="5">
        <f>YEAR(SalesDataTable[[#This Row],[Order Date]])</f>
        <v>2026</v>
      </c>
      <c r="R699" s="8" t="str">
        <f>"Q"&amp;ROUNDUP(MONTH(SalesDataTable[[#This Row],[Order Date]])/3,0)</f>
        <v>Q2</v>
      </c>
      <c r="S699" s="9">
        <f>MONTH(SalesDataTable[[#This Row],[Order Date]])</f>
        <v>4</v>
      </c>
      <c r="T699" s="8" t="str">
        <f>TEXT(SalesDataTable[[#This Row],[Order Date]],"mmm")</f>
        <v>Apr</v>
      </c>
    </row>
    <row r="700" spans="1:20" ht="15.75">
      <c r="A700" s="2" t="s">
        <v>751</v>
      </c>
      <c r="B700" s="3">
        <v>46141</v>
      </c>
      <c r="C700" s="4" t="s">
        <v>27</v>
      </c>
      <c r="D700" s="4" t="s">
        <v>45</v>
      </c>
      <c r="E700" s="4" t="s">
        <v>39</v>
      </c>
      <c r="F700" s="4" t="s">
        <v>16</v>
      </c>
      <c r="G700" s="4" t="s">
        <v>49</v>
      </c>
      <c r="H700" s="4" t="s">
        <v>55</v>
      </c>
      <c r="I700" s="9">
        <v>1</v>
      </c>
      <c r="J700" s="6">
        <v>125.25</v>
      </c>
      <c r="K700" s="7">
        <v>0</v>
      </c>
      <c r="L700" s="6">
        <v>70.88</v>
      </c>
      <c r="M700" s="6">
        <f>I700*J700*(1-K700)</f>
        <v>125.25</v>
      </c>
      <c r="N700" s="6">
        <f>I700*L700</f>
        <v>70.88</v>
      </c>
      <c r="O700" s="6">
        <f>M700-N700</f>
        <v>54.370000000000005</v>
      </c>
      <c r="P700" s="8">
        <f>IFERROR(O700/M700,0)</f>
        <v>0.43409181636726552</v>
      </c>
      <c r="Q700" s="5">
        <f>YEAR(SalesDataTable[[#This Row],[Order Date]])</f>
        <v>2026</v>
      </c>
      <c r="R700" s="8" t="str">
        <f>"Q"&amp;ROUNDUP(MONTH(SalesDataTable[[#This Row],[Order Date]])/3,0)</f>
        <v>Q2</v>
      </c>
      <c r="S700" s="9">
        <f>MONTH(SalesDataTable[[#This Row],[Order Date]])</f>
        <v>4</v>
      </c>
      <c r="T700" s="8" t="str">
        <f>TEXT(SalesDataTable[[#This Row],[Order Date]],"mmm")</f>
        <v>Apr</v>
      </c>
    </row>
    <row r="701" spans="1:20" ht="15.75">
      <c r="A701" s="2" t="s">
        <v>752</v>
      </c>
      <c r="B701" s="3">
        <v>46141</v>
      </c>
      <c r="C701" s="4" t="s">
        <v>8</v>
      </c>
      <c r="D701" s="4" t="s">
        <v>86</v>
      </c>
      <c r="E701" s="4" t="s">
        <v>3</v>
      </c>
      <c r="F701" s="4" t="s">
        <v>4</v>
      </c>
      <c r="G701" s="4" t="s">
        <v>31</v>
      </c>
      <c r="H701" s="4" t="s">
        <v>32</v>
      </c>
      <c r="I701" s="9">
        <v>1</v>
      </c>
      <c r="J701" s="6">
        <v>341.98</v>
      </c>
      <c r="K701" s="7">
        <v>0</v>
      </c>
      <c r="L701" s="6">
        <v>192.43</v>
      </c>
      <c r="M701" s="6">
        <f>I701*J701*(1-K701)</f>
        <v>341.98</v>
      </c>
      <c r="N701" s="6">
        <f>I701*L701</f>
        <v>192.43</v>
      </c>
      <c r="O701" s="6">
        <f>M701-N701</f>
        <v>149.55000000000001</v>
      </c>
      <c r="P701" s="8">
        <f>IFERROR(O701/M701,0)</f>
        <v>0.43730627522077314</v>
      </c>
      <c r="Q701" s="5">
        <f>YEAR(SalesDataTable[[#This Row],[Order Date]])</f>
        <v>2026</v>
      </c>
      <c r="R701" s="8" t="str">
        <f>"Q"&amp;ROUNDUP(MONTH(SalesDataTable[[#This Row],[Order Date]])/3,0)</f>
        <v>Q2</v>
      </c>
      <c r="S701" s="9">
        <f>MONTH(SalesDataTable[[#This Row],[Order Date]])</f>
        <v>4</v>
      </c>
      <c r="T701" s="8" t="str">
        <f>TEXT(SalesDataTable[[#This Row],[Order Date]],"mmm")</f>
        <v>Apr</v>
      </c>
    </row>
    <row r="702" spans="1:20" ht="15.75">
      <c r="A702" s="2" t="s">
        <v>753</v>
      </c>
      <c r="B702" s="3">
        <v>46141</v>
      </c>
      <c r="C702" s="4" t="s">
        <v>8</v>
      </c>
      <c r="D702" s="4" t="s">
        <v>38</v>
      </c>
      <c r="E702" s="4" t="s">
        <v>39</v>
      </c>
      <c r="F702" s="4" t="s">
        <v>20</v>
      </c>
      <c r="G702" s="4" t="s">
        <v>49</v>
      </c>
      <c r="H702" s="4" t="s">
        <v>50</v>
      </c>
      <c r="I702" s="9">
        <v>1</v>
      </c>
      <c r="J702" s="6">
        <v>40.04</v>
      </c>
      <c r="K702" s="7">
        <v>0</v>
      </c>
      <c r="L702" s="6">
        <v>14.72</v>
      </c>
      <c r="M702" s="6">
        <f>I702*J702*(1-K702)</f>
        <v>40.04</v>
      </c>
      <c r="N702" s="6">
        <f>I702*L702</f>
        <v>14.72</v>
      </c>
      <c r="O702" s="6">
        <f>M702-N702</f>
        <v>25.32</v>
      </c>
      <c r="P702" s="8">
        <f>IFERROR(O702/M702,0)</f>
        <v>0.63236763236763238</v>
      </c>
      <c r="Q702" s="5">
        <f>YEAR(SalesDataTable[[#This Row],[Order Date]])</f>
        <v>2026</v>
      </c>
      <c r="R702" s="8" t="str">
        <f>"Q"&amp;ROUNDUP(MONTH(SalesDataTable[[#This Row],[Order Date]])/3,0)</f>
        <v>Q2</v>
      </c>
      <c r="S702" s="9">
        <f>MONTH(SalesDataTable[[#This Row],[Order Date]])</f>
        <v>4</v>
      </c>
      <c r="T702" s="8" t="str">
        <f>TEXT(SalesDataTable[[#This Row],[Order Date]],"mmm")</f>
        <v>Apr</v>
      </c>
    </row>
    <row r="703" spans="1:20" ht="15.75">
      <c r="A703" s="2" t="s">
        <v>754</v>
      </c>
      <c r="B703" s="3">
        <v>46141</v>
      </c>
      <c r="C703" s="4" t="s">
        <v>27</v>
      </c>
      <c r="D703" s="4" t="s">
        <v>82</v>
      </c>
      <c r="E703" s="4" t="s">
        <v>3</v>
      </c>
      <c r="F703" s="4" t="s">
        <v>4</v>
      </c>
      <c r="G703" s="4" t="s">
        <v>5</v>
      </c>
      <c r="H703" s="4" t="s">
        <v>35</v>
      </c>
      <c r="I703" s="9">
        <v>3</v>
      </c>
      <c r="J703" s="6">
        <v>40.47</v>
      </c>
      <c r="K703" s="7">
        <v>0.05</v>
      </c>
      <c r="L703" s="6">
        <v>17.14</v>
      </c>
      <c r="M703" s="6">
        <f>I703*J703*(1-K703)</f>
        <v>115.33949999999999</v>
      </c>
      <c r="N703" s="6">
        <f>I703*L703</f>
        <v>51.42</v>
      </c>
      <c r="O703" s="6">
        <f>M703-N703</f>
        <v>63.919499999999985</v>
      </c>
      <c r="P703" s="8">
        <f>IFERROR(O703/M703,0)</f>
        <v>0.5541856866034619</v>
      </c>
      <c r="Q703" s="5">
        <f>YEAR(SalesDataTable[[#This Row],[Order Date]])</f>
        <v>2026</v>
      </c>
      <c r="R703" s="8" t="str">
        <f>"Q"&amp;ROUNDUP(MONTH(SalesDataTable[[#This Row],[Order Date]])/3,0)</f>
        <v>Q2</v>
      </c>
      <c r="S703" s="9">
        <f>MONTH(SalesDataTable[[#This Row],[Order Date]])</f>
        <v>4</v>
      </c>
      <c r="T703" s="8" t="str">
        <f>TEXT(SalesDataTable[[#This Row],[Order Date]],"mmm")</f>
        <v>Apr</v>
      </c>
    </row>
    <row r="704" spans="1:20" ht="15.75">
      <c r="A704" s="2" t="s">
        <v>755</v>
      </c>
      <c r="B704" s="3">
        <v>46142</v>
      </c>
      <c r="C704" s="4" t="s">
        <v>27</v>
      </c>
      <c r="D704" s="4" t="s">
        <v>48</v>
      </c>
      <c r="E704" s="4" t="s">
        <v>10</v>
      </c>
      <c r="F704" s="4" t="s">
        <v>4</v>
      </c>
      <c r="G704" s="4" t="s">
        <v>31</v>
      </c>
      <c r="H704" s="4" t="s">
        <v>64</v>
      </c>
      <c r="I704" s="9">
        <v>6</v>
      </c>
      <c r="J704" s="6">
        <v>83.7</v>
      </c>
      <c r="K704" s="7">
        <v>0.2</v>
      </c>
      <c r="L704" s="6">
        <v>38.58</v>
      </c>
      <c r="M704" s="6">
        <f>I704*J704*(1-K704)</f>
        <v>401.76000000000005</v>
      </c>
      <c r="N704" s="6">
        <f>I704*L704</f>
        <v>231.48</v>
      </c>
      <c r="O704" s="6">
        <f>M704-N704</f>
        <v>170.28000000000006</v>
      </c>
      <c r="P704" s="8">
        <f>IFERROR(O704/M704,0)</f>
        <v>0.42383512544802876</v>
      </c>
      <c r="Q704" s="5">
        <f>YEAR(SalesDataTable[[#This Row],[Order Date]])</f>
        <v>2026</v>
      </c>
      <c r="R704" s="8" t="str">
        <f>"Q"&amp;ROUNDUP(MONTH(SalesDataTable[[#This Row],[Order Date]])/3,0)</f>
        <v>Q2</v>
      </c>
      <c r="S704" s="9">
        <f>MONTH(SalesDataTable[[#This Row],[Order Date]])</f>
        <v>4</v>
      </c>
      <c r="T704" s="8" t="str">
        <f>TEXT(SalesDataTable[[#This Row],[Order Date]],"mmm")</f>
        <v>Apr</v>
      </c>
    </row>
    <row r="705" spans="1:20" ht="15.75">
      <c r="A705" s="2" t="s">
        <v>756</v>
      </c>
      <c r="B705" s="3">
        <v>46142</v>
      </c>
      <c r="C705" s="4" t="s">
        <v>1</v>
      </c>
      <c r="D705" s="4" t="s">
        <v>88</v>
      </c>
      <c r="E705" s="4" t="s">
        <v>3</v>
      </c>
      <c r="F705" s="4" t="s">
        <v>4</v>
      </c>
      <c r="G705" s="4" t="s">
        <v>31</v>
      </c>
      <c r="H705" s="4" t="s">
        <v>64</v>
      </c>
      <c r="I705" s="9">
        <v>4</v>
      </c>
      <c r="J705" s="6">
        <v>83.27</v>
      </c>
      <c r="K705" s="7">
        <v>0</v>
      </c>
      <c r="L705" s="6">
        <v>39.979999999999997</v>
      </c>
      <c r="M705" s="6">
        <f>I705*J705*(1-K705)</f>
        <v>333.08</v>
      </c>
      <c r="N705" s="6">
        <f>I705*L705</f>
        <v>159.91999999999999</v>
      </c>
      <c r="O705" s="6">
        <f>M705-N705</f>
        <v>173.16</v>
      </c>
      <c r="P705" s="8">
        <f>IFERROR(O705/M705,0)</f>
        <v>0.51987510507986068</v>
      </c>
      <c r="Q705" s="5">
        <f>YEAR(SalesDataTable[[#This Row],[Order Date]])</f>
        <v>2026</v>
      </c>
      <c r="R705" s="8" t="str">
        <f>"Q"&amp;ROUNDUP(MONTH(SalesDataTable[[#This Row],[Order Date]])/3,0)</f>
        <v>Q2</v>
      </c>
      <c r="S705" s="9">
        <f>MONTH(SalesDataTable[[#This Row],[Order Date]])</f>
        <v>4</v>
      </c>
      <c r="T705" s="8" t="str">
        <f>TEXT(SalesDataTable[[#This Row],[Order Date]],"mmm")</f>
        <v>Apr</v>
      </c>
    </row>
    <row r="706" spans="1:20" ht="15.75">
      <c r="A706" s="2" t="s">
        <v>757</v>
      </c>
      <c r="B706" s="3">
        <v>46142</v>
      </c>
      <c r="C706" s="4" t="s">
        <v>14</v>
      </c>
      <c r="D706" s="4" t="s">
        <v>126</v>
      </c>
      <c r="E706" s="4" t="s">
        <v>10</v>
      </c>
      <c r="F706" s="4" t="s">
        <v>20</v>
      </c>
      <c r="G706" s="4" t="s">
        <v>31</v>
      </c>
      <c r="H706" s="4" t="s">
        <v>90</v>
      </c>
      <c r="I706" s="9">
        <v>3</v>
      </c>
      <c r="J706" s="6">
        <v>126.03</v>
      </c>
      <c r="K706" s="7">
        <v>0.1</v>
      </c>
      <c r="L706" s="6">
        <v>61.75</v>
      </c>
      <c r="M706" s="6">
        <f>I706*J706*(1-K706)</f>
        <v>340.28100000000006</v>
      </c>
      <c r="N706" s="6">
        <f>I706*L706</f>
        <v>185.25</v>
      </c>
      <c r="O706" s="6">
        <f>M706-N706</f>
        <v>155.03100000000006</v>
      </c>
      <c r="P706" s="8">
        <f>IFERROR(O706/M706,0)</f>
        <v>0.45559699189787273</v>
      </c>
      <c r="Q706" s="5">
        <f>YEAR(SalesDataTable[[#This Row],[Order Date]])</f>
        <v>2026</v>
      </c>
      <c r="R706" s="8" t="str">
        <f>"Q"&amp;ROUNDUP(MONTH(SalesDataTable[[#This Row],[Order Date]])/3,0)</f>
        <v>Q2</v>
      </c>
      <c r="S706" s="9">
        <f>MONTH(SalesDataTable[[#This Row],[Order Date]])</f>
        <v>4</v>
      </c>
      <c r="T706" s="8" t="str">
        <f>TEXT(SalesDataTable[[#This Row],[Order Date]],"mmm")</f>
        <v>Apr</v>
      </c>
    </row>
    <row r="707" spans="1:20" ht="15.75">
      <c r="A707" s="2" t="s">
        <v>758</v>
      </c>
      <c r="B707" s="3">
        <v>46142</v>
      </c>
      <c r="C707" s="4" t="s">
        <v>8</v>
      </c>
      <c r="D707" s="4" t="s">
        <v>86</v>
      </c>
      <c r="E707" s="4" t="s">
        <v>3</v>
      </c>
      <c r="F707" s="4" t="s">
        <v>16</v>
      </c>
      <c r="G707" s="4" t="s">
        <v>31</v>
      </c>
      <c r="H707" s="4" t="s">
        <v>90</v>
      </c>
      <c r="I707" s="9">
        <v>1</v>
      </c>
      <c r="J707" s="6">
        <v>122.86</v>
      </c>
      <c r="K707" s="7">
        <v>0.05</v>
      </c>
      <c r="L707" s="6">
        <v>59.22</v>
      </c>
      <c r="M707" s="6">
        <f>I707*J707*(1-K707)</f>
        <v>116.717</v>
      </c>
      <c r="N707" s="6">
        <f>I707*L707</f>
        <v>59.22</v>
      </c>
      <c r="O707" s="6">
        <f>M707-N707</f>
        <v>57.497</v>
      </c>
      <c r="P707" s="8">
        <f>IFERROR(O707/M707,0)</f>
        <v>0.49261889870370212</v>
      </c>
      <c r="Q707" s="5">
        <f>YEAR(SalesDataTable[[#This Row],[Order Date]])</f>
        <v>2026</v>
      </c>
      <c r="R707" s="8" t="str">
        <f>"Q"&amp;ROUNDUP(MONTH(SalesDataTable[[#This Row],[Order Date]])/3,0)</f>
        <v>Q2</v>
      </c>
      <c r="S707" s="9">
        <f>MONTH(SalesDataTable[[#This Row],[Order Date]])</f>
        <v>4</v>
      </c>
      <c r="T707" s="8" t="str">
        <f>TEXT(SalesDataTable[[#This Row],[Order Date]],"mmm")</f>
        <v>Apr</v>
      </c>
    </row>
    <row r="708" spans="1:20" ht="15.75">
      <c r="A708" s="2" t="s">
        <v>759</v>
      </c>
      <c r="B708" s="3">
        <v>46142</v>
      </c>
      <c r="C708" s="4" t="s">
        <v>14</v>
      </c>
      <c r="D708" s="4" t="s">
        <v>15</v>
      </c>
      <c r="E708" s="4" t="s">
        <v>3</v>
      </c>
      <c r="F708" s="4" t="s">
        <v>16</v>
      </c>
      <c r="G708" s="4" t="s">
        <v>5</v>
      </c>
      <c r="H708" s="4" t="s">
        <v>35</v>
      </c>
      <c r="I708" s="9">
        <v>1</v>
      </c>
      <c r="J708" s="6">
        <v>39.44</v>
      </c>
      <c r="K708" s="7">
        <v>0.1</v>
      </c>
      <c r="L708" s="6">
        <v>16.63</v>
      </c>
      <c r="M708" s="6">
        <f>I708*J708*(1-K708)</f>
        <v>35.496000000000002</v>
      </c>
      <c r="N708" s="6">
        <f>I708*L708</f>
        <v>16.63</v>
      </c>
      <c r="O708" s="6">
        <f>M708-N708</f>
        <v>18.866000000000003</v>
      </c>
      <c r="P708" s="8">
        <f>IFERROR(O708/M708,0)</f>
        <v>0.53149650664863657</v>
      </c>
      <c r="Q708" s="5">
        <f>YEAR(SalesDataTable[[#This Row],[Order Date]])</f>
        <v>2026</v>
      </c>
      <c r="R708" s="8" t="str">
        <f>"Q"&amp;ROUNDUP(MONTH(SalesDataTable[[#This Row],[Order Date]])/3,0)</f>
        <v>Q2</v>
      </c>
      <c r="S708" s="9">
        <f>MONTH(SalesDataTable[[#This Row],[Order Date]])</f>
        <v>4</v>
      </c>
      <c r="T708" s="8" t="str">
        <f>TEXT(SalesDataTable[[#This Row],[Order Date]],"mmm")</f>
        <v>Apr</v>
      </c>
    </row>
    <row r="709" spans="1:20" ht="15.75">
      <c r="A709" s="2" t="s">
        <v>760</v>
      </c>
      <c r="B709" s="3">
        <v>46142</v>
      </c>
      <c r="C709" s="4" t="s">
        <v>14</v>
      </c>
      <c r="D709" s="4" t="s">
        <v>61</v>
      </c>
      <c r="E709" s="4" t="s">
        <v>3</v>
      </c>
      <c r="F709" s="4" t="s">
        <v>4</v>
      </c>
      <c r="G709" s="4" t="s">
        <v>17</v>
      </c>
      <c r="H709" s="4" t="s">
        <v>71</v>
      </c>
      <c r="I709" s="9">
        <v>1</v>
      </c>
      <c r="J709" s="6">
        <v>130.34</v>
      </c>
      <c r="K709" s="7">
        <v>0.1</v>
      </c>
      <c r="L709" s="6">
        <v>66.680000000000007</v>
      </c>
      <c r="M709" s="6">
        <f>I709*J709*(1-K709)</f>
        <v>117.30600000000001</v>
      </c>
      <c r="N709" s="6">
        <f>I709*L709</f>
        <v>66.680000000000007</v>
      </c>
      <c r="O709" s="6">
        <f>M709-N709</f>
        <v>50.626000000000005</v>
      </c>
      <c r="P709" s="8">
        <f>IFERROR(O709/M709,0)</f>
        <v>0.43157212759790631</v>
      </c>
      <c r="Q709" s="5">
        <f>YEAR(SalesDataTable[[#This Row],[Order Date]])</f>
        <v>2026</v>
      </c>
      <c r="R709" s="8" t="str">
        <f>"Q"&amp;ROUNDUP(MONTH(SalesDataTable[[#This Row],[Order Date]])/3,0)</f>
        <v>Q2</v>
      </c>
      <c r="S709" s="9">
        <f>MONTH(SalesDataTable[[#This Row],[Order Date]])</f>
        <v>4</v>
      </c>
      <c r="T709" s="8" t="str">
        <f>TEXT(SalesDataTable[[#This Row],[Order Date]],"mmm")</f>
        <v>Apr</v>
      </c>
    </row>
    <row r="710" spans="1:20" ht="15.75">
      <c r="A710" s="2" t="s">
        <v>761</v>
      </c>
      <c r="B710" s="3">
        <v>46143</v>
      </c>
      <c r="C710" s="4" t="s">
        <v>8</v>
      </c>
      <c r="D710" s="4" t="s">
        <v>69</v>
      </c>
      <c r="E710" s="4" t="s">
        <v>3</v>
      </c>
      <c r="F710" s="4" t="s">
        <v>20</v>
      </c>
      <c r="G710" s="4" t="s">
        <v>11</v>
      </c>
      <c r="H710" s="4" t="s">
        <v>53</v>
      </c>
      <c r="I710" s="9">
        <v>1</v>
      </c>
      <c r="J710" s="6">
        <v>154.86000000000001</v>
      </c>
      <c r="K710" s="7">
        <v>0</v>
      </c>
      <c r="L710" s="6">
        <v>78.37</v>
      </c>
      <c r="M710" s="6">
        <f>I710*J710*(1-K710)</f>
        <v>154.86000000000001</v>
      </c>
      <c r="N710" s="6">
        <f>I710*L710</f>
        <v>78.37</v>
      </c>
      <c r="O710" s="6">
        <f>M710-N710</f>
        <v>76.490000000000009</v>
      </c>
      <c r="P710" s="8">
        <f>IFERROR(O710/M710,0)</f>
        <v>0.49393000129148912</v>
      </c>
      <c r="Q710" s="5">
        <f>YEAR(SalesDataTable[[#This Row],[Order Date]])</f>
        <v>2026</v>
      </c>
      <c r="R710" s="8" t="str">
        <f>"Q"&amp;ROUNDUP(MONTH(SalesDataTable[[#This Row],[Order Date]])/3,0)</f>
        <v>Q2</v>
      </c>
      <c r="S710" s="9">
        <f>MONTH(SalesDataTable[[#This Row],[Order Date]])</f>
        <v>5</v>
      </c>
      <c r="T710" s="8" t="str">
        <f>TEXT(SalesDataTable[[#This Row],[Order Date]],"mmm")</f>
        <v>May</v>
      </c>
    </row>
    <row r="711" spans="1:20" ht="15.75">
      <c r="A711" s="2" t="s">
        <v>762</v>
      </c>
      <c r="B711" s="3">
        <v>46143</v>
      </c>
      <c r="C711" s="4" t="s">
        <v>27</v>
      </c>
      <c r="D711" s="4" t="s">
        <v>48</v>
      </c>
      <c r="E711" s="4" t="s">
        <v>25</v>
      </c>
      <c r="F711" s="4" t="s">
        <v>4</v>
      </c>
      <c r="G711" s="4" t="s">
        <v>5</v>
      </c>
      <c r="H711" s="4" t="s">
        <v>43</v>
      </c>
      <c r="I711" s="9">
        <v>4</v>
      </c>
      <c r="J711" s="6">
        <v>103.64</v>
      </c>
      <c r="K711" s="7">
        <v>0</v>
      </c>
      <c r="L711" s="6">
        <v>50.59</v>
      </c>
      <c r="M711" s="6">
        <f>I711*J711*(1-K711)</f>
        <v>414.56</v>
      </c>
      <c r="N711" s="6">
        <f>I711*L711</f>
        <v>202.36</v>
      </c>
      <c r="O711" s="6">
        <f>M711-N711</f>
        <v>212.2</v>
      </c>
      <c r="P711" s="8">
        <f>IFERROR(O711/M711,0)</f>
        <v>0.51186800463141646</v>
      </c>
      <c r="Q711" s="5">
        <f>YEAR(SalesDataTable[[#This Row],[Order Date]])</f>
        <v>2026</v>
      </c>
      <c r="R711" s="8" t="str">
        <f>"Q"&amp;ROUNDUP(MONTH(SalesDataTable[[#This Row],[Order Date]])/3,0)</f>
        <v>Q2</v>
      </c>
      <c r="S711" s="9">
        <f>MONTH(SalesDataTable[[#This Row],[Order Date]])</f>
        <v>5</v>
      </c>
      <c r="T711" s="8" t="str">
        <f>TEXT(SalesDataTable[[#This Row],[Order Date]],"mmm")</f>
        <v>May</v>
      </c>
    </row>
    <row r="712" spans="1:20" ht="15.75">
      <c r="A712" s="2" t="s">
        <v>763</v>
      </c>
      <c r="B712" s="3">
        <v>46143</v>
      </c>
      <c r="C712" s="4" t="s">
        <v>1</v>
      </c>
      <c r="D712" s="4" t="s">
        <v>88</v>
      </c>
      <c r="E712" s="4" t="s">
        <v>3</v>
      </c>
      <c r="F712" s="4" t="s">
        <v>4</v>
      </c>
      <c r="G712" s="4" t="s">
        <v>17</v>
      </c>
      <c r="H712" s="4" t="s">
        <v>83</v>
      </c>
      <c r="I712" s="9">
        <v>1</v>
      </c>
      <c r="J712" s="6">
        <v>164.49</v>
      </c>
      <c r="K712" s="7">
        <v>0.05</v>
      </c>
      <c r="L712" s="6">
        <v>87.81</v>
      </c>
      <c r="M712" s="6">
        <f>I712*J712*(1-K712)</f>
        <v>156.2655</v>
      </c>
      <c r="N712" s="6">
        <f>I712*L712</f>
        <v>87.81</v>
      </c>
      <c r="O712" s="6">
        <f>M712-N712</f>
        <v>68.455500000000001</v>
      </c>
      <c r="P712" s="8">
        <f>IFERROR(O712/M712,0)</f>
        <v>0.43807174328306631</v>
      </c>
      <c r="Q712" s="5">
        <f>YEAR(SalesDataTable[[#This Row],[Order Date]])</f>
        <v>2026</v>
      </c>
      <c r="R712" s="8" t="str">
        <f>"Q"&amp;ROUNDUP(MONTH(SalesDataTable[[#This Row],[Order Date]])/3,0)</f>
        <v>Q2</v>
      </c>
      <c r="S712" s="9">
        <f>MONTH(SalesDataTable[[#This Row],[Order Date]])</f>
        <v>5</v>
      </c>
      <c r="T712" s="8" t="str">
        <f>TEXT(SalesDataTable[[#This Row],[Order Date]],"mmm")</f>
        <v>May</v>
      </c>
    </row>
    <row r="713" spans="1:20" ht="15.75">
      <c r="A713" s="2" t="s">
        <v>764</v>
      </c>
      <c r="B713" s="3">
        <v>46143</v>
      </c>
      <c r="C713" s="4" t="s">
        <v>27</v>
      </c>
      <c r="D713" s="4" t="s">
        <v>48</v>
      </c>
      <c r="E713" s="4" t="s">
        <v>10</v>
      </c>
      <c r="F713" s="4" t="s">
        <v>4</v>
      </c>
      <c r="G713" s="4" t="s">
        <v>17</v>
      </c>
      <c r="H713" s="4" t="s">
        <v>83</v>
      </c>
      <c r="I713" s="9">
        <v>3</v>
      </c>
      <c r="J713" s="6">
        <v>163.44999999999999</v>
      </c>
      <c r="K713" s="7">
        <v>0.05</v>
      </c>
      <c r="L713" s="6">
        <v>87.54</v>
      </c>
      <c r="M713" s="6">
        <f>I713*J713*(1-K713)</f>
        <v>465.83249999999992</v>
      </c>
      <c r="N713" s="6">
        <f>I713*L713</f>
        <v>262.62</v>
      </c>
      <c r="O713" s="6">
        <f>M713-N713</f>
        <v>203.21249999999992</v>
      </c>
      <c r="P713" s="8">
        <f>IFERROR(O713/M713,0)</f>
        <v>0.4362351274331438</v>
      </c>
      <c r="Q713" s="5">
        <f>YEAR(SalesDataTable[[#This Row],[Order Date]])</f>
        <v>2026</v>
      </c>
      <c r="R713" s="8" t="str">
        <f>"Q"&amp;ROUNDUP(MONTH(SalesDataTable[[#This Row],[Order Date]])/3,0)</f>
        <v>Q2</v>
      </c>
      <c r="S713" s="9">
        <f>MONTH(SalesDataTable[[#This Row],[Order Date]])</f>
        <v>5</v>
      </c>
      <c r="T713" s="8" t="str">
        <f>TEXT(SalesDataTable[[#This Row],[Order Date]],"mmm")</f>
        <v>May</v>
      </c>
    </row>
    <row r="714" spans="1:20" ht="15.75">
      <c r="A714" s="2" t="s">
        <v>765</v>
      </c>
      <c r="B714" s="3">
        <v>46143</v>
      </c>
      <c r="C714" s="4" t="s">
        <v>27</v>
      </c>
      <c r="D714" s="4" t="s">
        <v>28</v>
      </c>
      <c r="E714" s="4" t="s">
        <v>3</v>
      </c>
      <c r="F714" s="4" t="s">
        <v>4</v>
      </c>
      <c r="G714" s="4" t="s">
        <v>11</v>
      </c>
      <c r="H714" s="4" t="s">
        <v>79</v>
      </c>
      <c r="I714" s="9">
        <v>1</v>
      </c>
      <c r="J714" s="6">
        <v>71.87</v>
      </c>
      <c r="K714" s="7">
        <v>0.05</v>
      </c>
      <c r="L714" s="6">
        <v>31.97</v>
      </c>
      <c r="M714" s="6">
        <f>I714*J714*(1-K714)</f>
        <v>68.276499999999999</v>
      </c>
      <c r="N714" s="6">
        <f>I714*L714</f>
        <v>31.97</v>
      </c>
      <c r="O714" s="6">
        <f>M714-N714</f>
        <v>36.3065</v>
      </c>
      <c r="P714" s="8">
        <f>IFERROR(O714/M714,0)</f>
        <v>0.53175690025118449</v>
      </c>
      <c r="Q714" s="5">
        <f>YEAR(SalesDataTable[[#This Row],[Order Date]])</f>
        <v>2026</v>
      </c>
      <c r="R714" s="8" t="str">
        <f>"Q"&amp;ROUNDUP(MONTH(SalesDataTable[[#This Row],[Order Date]])/3,0)</f>
        <v>Q2</v>
      </c>
      <c r="S714" s="9">
        <f>MONTH(SalesDataTable[[#This Row],[Order Date]])</f>
        <v>5</v>
      </c>
      <c r="T714" s="8" t="str">
        <f>TEXT(SalesDataTable[[#This Row],[Order Date]],"mmm")</f>
        <v>May</v>
      </c>
    </row>
    <row r="715" spans="1:20" ht="15.75">
      <c r="A715" s="2" t="s">
        <v>766</v>
      </c>
      <c r="B715" s="3">
        <v>46143</v>
      </c>
      <c r="C715" s="4" t="s">
        <v>8</v>
      </c>
      <c r="D715" s="4" t="s">
        <v>86</v>
      </c>
      <c r="E715" s="4" t="s">
        <v>39</v>
      </c>
      <c r="F715" s="4" t="s">
        <v>4</v>
      </c>
      <c r="G715" s="4" t="s">
        <v>31</v>
      </c>
      <c r="H715" s="4" t="s">
        <v>41</v>
      </c>
      <c r="I715" s="9">
        <v>2</v>
      </c>
      <c r="J715" s="6">
        <v>194.97</v>
      </c>
      <c r="K715" s="7">
        <v>0</v>
      </c>
      <c r="L715" s="6">
        <v>101.14</v>
      </c>
      <c r="M715" s="6">
        <f>I715*J715*(1-K715)</f>
        <v>389.94</v>
      </c>
      <c r="N715" s="6">
        <f>I715*L715</f>
        <v>202.28</v>
      </c>
      <c r="O715" s="6">
        <f>M715-N715</f>
        <v>187.66</v>
      </c>
      <c r="P715" s="8">
        <f>IFERROR(O715/M715,0)</f>
        <v>0.48125352618351541</v>
      </c>
      <c r="Q715" s="5">
        <f>YEAR(SalesDataTable[[#This Row],[Order Date]])</f>
        <v>2026</v>
      </c>
      <c r="R715" s="8" t="str">
        <f>"Q"&amp;ROUNDUP(MONTH(SalesDataTable[[#This Row],[Order Date]])/3,0)</f>
        <v>Q2</v>
      </c>
      <c r="S715" s="9">
        <f>MONTH(SalesDataTable[[#This Row],[Order Date]])</f>
        <v>5</v>
      </c>
      <c r="T715" s="8" t="str">
        <f>TEXT(SalesDataTable[[#This Row],[Order Date]],"mmm")</f>
        <v>May</v>
      </c>
    </row>
    <row r="716" spans="1:20" ht="15.75">
      <c r="A716" s="2" t="s">
        <v>767</v>
      </c>
      <c r="B716" s="3">
        <v>46143</v>
      </c>
      <c r="C716" s="4" t="s">
        <v>27</v>
      </c>
      <c r="D716" s="4" t="s">
        <v>48</v>
      </c>
      <c r="E716" s="4" t="s">
        <v>39</v>
      </c>
      <c r="F716" s="4" t="s">
        <v>4</v>
      </c>
      <c r="G716" s="4" t="s">
        <v>5</v>
      </c>
      <c r="H716" s="4" t="s">
        <v>29</v>
      </c>
      <c r="I716" s="9">
        <v>2</v>
      </c>
      <c r="J716" s="6">
        <v>49.53</v>
      </c>
      <c r="K716" s="7">
        <v>0</v>
      </c>
      <c r="L716" s="6">
        <v>22.91</v>
      </c>
      <c r="M716" s="6">
        <f>I716*J716*(1-K716)</f>
        <v>99.06</v>
      </c>
      <c r="N716" s="6">
        <f>I716*L716</f>
        <v>45.82</v>
      </c>
      <c r="O716" s="6">
        <f>M716-N716</f>
        <v>53.24</v>
      </c>
      <c r="P716" s="8">
        <f>IFERROR(O716/M716,0)</f>
        <v>0.53745204926307288</v>
      </c>
      <c r="Q716" s="5">
        <f>YEAR(SalesDataTable[[#This Row],[Order Date]])</f>
        <v>2026</v>
      </c>
      <c r="R716" s="8" t="str">
        <f>"Q"&amp;ROUNDUP(MONTH(SalesDataTable[[#This Row],[Order Date]])/3,0)</f>
        <v>Q2</v>
      </c>
      <c r="S716" s="9">
        <f>MONTH(SalesDataTable[[#This Row],[Order Date]])</f>
        <v>5</v>
      </c>
      <c r="T716" s="8" t="str">
        <f>TEXT(SalesDataTable[[#This Row],[Order Date]],"mmm")</f>
        <v>May</v>
      </c>
    </row>
    <row r="717" spans="1:20" ht="15.75">
      <c r="A717" s="2" t="s">
        <v>768</v>
      </c>
      <c r="B717" s="3">
        <v>46143</v>
      </c>
      <c r="C717" s="4" t="s">
        <v>27</v>
      </c>
      <c r="D717" s="4" t="s">
        <v>48</v>
      </c>
      <c r="E717" s="4" t="s">
        <v>10</v>
      </c>
      <c r="F717" s="4" t="s">
        <v>20</v>
      </c>
      <c r="G717" s="4" t="s">
        <v>49</v>
      </c>
      <c r="H717" s="4" t="s">
        <v>67</v>
      </c>
      <c r="I717" s="9">
        <v>4</v>
      </c>
      <c r="J717" s="6">
        <v>35.619999999999997</v>
      </c>
      <c r="K717" s="7">
        <v>0.15</v>
      </c>
      <c r="L717" s="6">
        <v>13.76</v>
      </c>
      <c r="M717" s="6">
        <f>I717*J717*(1-K717)</f>
        <v>121.10799999999999</v>
      </c>
      <c r="N717" s="6">
        <f>I717*L717</f>
        <v>55.04</v>
      </c>
      <c r="O717" s="6">
        <f>M717-N717</f>
        <v>66.067999999999984</v>
      </c>
      <c r="P717" s="8">
        <f>IFERROR(O717/M717,0)</f>
        <v>0.54552960993493405</v>
      </c>
      <c r="Q717" s="5">
        <f>YEAR(SalesDataTable[[#This Row],[Order Date]])</f>
        <v>2026</v>
      </c>
      <c r="R717" s="8" t="str">
        <f>"Q"&amp;ROUNDUP(MONTH(SalesDataTable[[#This Row],[Order Date]])/3,0)</f>
        <v>Q2</v>
      </c>
      <c r="S717" s="9">
        <f>MONTH(SalesDataTable[[#This Row],[Order Date]])</f>
        <v>5</v>
      </c>
      <c r="T717" s="8" t="str">
        <f>TEXT(SalesDataTable[[#This Row],[Order Date]],"mmm")</f>
        <v>May</v>
      </c>
    </row>
    <row r="718" spans="1:20" ht="15.75">
      <c r="A718" s="2" t="s">
        <v>769</v>
      </c>
      <c r="B718" s="3">
        <v>46144</v>
      </c>
      <c r="C718" s="4" t="s">
        <v>27</v>
      </c>
      <c r="D718" s="4" t="s">
        <v>45</v>
      </c>
      <c r="E718" s="4" t="s">
        <v>25</v>
      </c>
      <c r="F718" s="4" t="s">
        <v>4</v>
      </c>
      <c r="G718" s="4" t="s">
        <v>17</v>
      </c>
      <c r="H718" s="4" t="s">
        <v>46</v>
      </c>
      <c r="I718" s="9">
        <v>2</v>
      </c>
      <c r="J718" s="6">
        <v>45.47</v>
      </c>
      <c r="K718" s="7">
        <v>0</v>
      </c>
      <c r="L718" s="6">
        <v>18.37</v>
      </c>
      <c r="M718" s="6">
        <f>I718*J718*(1-K718)</f>
        <v>90.94</v>
      </c>
      <c r="N718" s="6">
        <f>I718*L718</f>
        <v>36.74</v>
      </c>
      <c r="O718" s="6">
        <f>M718-N718</f>
        <v>54.199999999999996</v>
      </c>
      <c r="P718" s="8">
        <f>IFERROR(O718/M718,0)</f>
        <v>0.59599736089729494</v>
      </c>
      <c r="Q718" s="5">
        <f>YEAR(SalesDataTable[[#This Row],[Order Date]])</f>
        <v>2026</v>
      </c>
      <c r="R718" s="8" t="str">
        <f>"Q"&amp;ROUNDUP(MONTH(SalesDataTable[[#This Row],[Order Date]])/3,0)</f>
        <v>Q2</v>
      </c>
      <c r="S718" s="9">
        <f>MONTH(SalesDataTable[[#This Row],[Order Date]])</f>
        <v>5</v>
      </c>
      <c r="T718" s="8" t="str">
        <f>TEXT(SalesDataTable[[#This Row],[Order Date]],"mmm")</f>
        <v>May</v>
      </c>
    </row>
    <row r="719" spans="1:20" ht="15.75">
      <c r="A719" s="2" t="s">
        <v>770</v>
      </c>
      <c r="B719" s="3">
        <v>46144</v>
      </c>
      <c r="C719" s="4" t="s">
        <v>1</v>
      </c>
      <c r="D719" s="4" t="s">
        <v>2</v>
      </c>
      <c r="E719" s="4" t="s">
        <v>25</v>
      </c>
      <c r="F719" s="4" t="s">
        <v>16</v>
      </c>
      <c r="G719" s="4" t="s">
        <v>11</v>
      </c>
      <c r="H719" s="4" t="s">
        <v>21</v>
      </c>
      <c r="I719" s="9">
        <v>1</v>
      </c>
      <c r="J719" s="6">
        <v>145.68</v>
      </c>
      <c r="K719" s="7">
        <v>0</v>
      </c>
      <c r="L719" s="6">
        <v>77.8</v>
      </c>
      <c r="M719" s="6">
        <f>I719*J719*(1-K719)</f>
        <v>145.68</v>
      </c>
      <c r="N719" s="6">
        <f>I719*L719</f>
        <v>77.8</v>
      </c>
      <c r="O719" s="6">
        <f>M719-N719</f>
        <v>67.88000000000001</v>
      </c>
      <c r="P719" s="8">
        <f>IFERROR(O719/M719,0)</f>
        <v>0.46595277320153766</v>
      </c>
      <c r="Q719" s="5">
        <f>YEAR(SalesDataTable[[#This Row],[Order Date]])</f>
        <v>2026</v>
      </c>
      <c r="R719" s="8" t="str">
        <f>"Q"&amp;ROUNDUP(MONTH(SalesDataTable[[#This Row],[Order Date]])/3,0)</f>
        <v>Q2</v>
      </c>
      <c r="S719" s="9">
        <f>MONTH(SalesDataTable[[#This Row],[Order Date]])</f>
        <v>5</v>
      </c>
      <c r="T719" s="8" t="str">
        <f>TEXT(SalesDataTable[[#This Row],[Order Date]],"mmm")</f>
        <v>May</v>
      </c>
    </row>
    <row r="720" spans="1:20" ht="15.75">
      <c r="A720" s="2" t="s">
        <v>771</v>
      </c>
      <c r="B720" s="3">
        <v>46144</v>
      </c>
      <c r="C720" s="4" t="s">
        <v>27</v>
      </c>
      <c r="D720" s="4" t="s">
        <v>48</v>
      </c>
      <c r="E720" s="4" t="s">
        <v>39</v>
      </c>
      <c r="F720" s="4" t="s">
        <v>4</v>
      </c>
      <c r="G720" s="4" t="s">
        <v>31</v>
      </c>
      <c r="H720" s="4" t="s">
        <v>64</v>
      </c>
      <c r="I720" s="9">
        <v>2</v>
      </c>
      <c r="J720" s="6">
        <v>82.65</v>
      </c>
      <c r="K720" s="7">
        <v>0.05</v>
      </c>
      <c r="L720" s="6">
        <v>40.46</v>
      </c>
      <c r="M720" s="6">
        <f>I720*J720*(1-K720)</f>
        <v>157.035</v>
      </c>
      <c r="N720" s="6">
        <f>I720*L720</f>
        <v>80.92</v>
      </c>
      <c r="O720" s="6">
        <f>M720-N720</f>
        <v>76.114999999999995</v>
      </c>
      <c r="P720" s="8">
        <f>IFERROR(O720/M720,0)</f>
        <v>0.48470086286496639</v>
      </c>
      <c r="Q720" s="5">
        <f>YEAR(SalesDataTable[[#This Row],[Order Date]])</f>
        <v>2026</v>
      </c>
      <c r="R720" s="8" t="str">
        <f>"Q"&amp;ROUNDUP(MONTH(SalesDataTable[[#This Row],[Order Date]])/3,0)</f>
        <v>Q2</v>
      </c>
      <c r="S720" s="9">
        <f>MONTH(SalesDataTable[[#This Row],[Order Date]])</f>
        <v>5</v>
      </c>
      <c r="T720" s="8" t="str">
        <f>TEXT(SalesDataTable[[#This Row],[Order Date]],"mmm")</f>
        <v>May</v>
      </c>
    </row>
    <row r="721" spans="1:20" ht="15.75">
      <c r="A721" s="2" t="s">
        <v>772</v>
      </c>
      <c r="B721" s="3">
        <v>46144</v>
      </c>
      <c r="C721" s="4" t="s">
        <v>8</v>
      </c>
      <c r="D721" s="4" t="s">
        <v>38</v>
      </c>
      <c r="E721" s="4" t="s">
        <v>3</v>
      </c>
      <c r="F721" s="4" t="s">
        <v>20</v>
      </c>
      <c r="G721" s="4" t="s">
        <v>17</v>
      </c>
      <c r="H721" s="4" t="s">
        <v>18</v>
      </c>
      <c r="I721" s="9">
        <v>1</v>
      </c>
      <c r="J721" s="6">
        <v>36.270000000000003</v>
      </c>
      <c r="K721" s="7">
        <v>0</v>
      </c>
      <c r="L721" s="6">
        <v>13.8</v>
      </c>
      <c r="M721" s="6">
        <f>I721*J721*(1-K721)</f>
        <v>36.270000000000003</v>
      </c>
      <c r="N721" s="6">
        <f>I721*L721</f>
        <v>13.8</v>
      </c>
      <c r="O721" s="6">
        <f>M721-N721</f>
        <v>22.470000000000002</v>
      </c>
      <c r="P721" s="8">
        <f>IFERROR(O721/M721,0)</f>
        <v>0.61952026468155497</v>
      </c>
      <c r="Q721" s="5">
        <f>YEAR(SalesDataTable[[#This Row],[Order Date]])</f>
        <v>2026</v>
      </c>
      <c r="R721" s="8" t="str">
        <f>"Q"&amp;ROUNDUP(MONTH(SalesDataTable[[#This Row],[Order Date]])/3,0)</f>
        <v>Q2</v>
      </c>
      <c r="S721" s="9">
        <f>MONTH(SalesDataTable[[#This Row],[Order Date]])</f>
        <v>5</v>
      </c>
      <c r="T721" s="8" t="str">
        <f>TEXT(SalesDataTable[[#This Row],[Order Date]],"mmm")</f>
        <v>May</v>
      </c>
    </row>
    <row r="722" spans="1:20" ht="15.75">
      <c r="A722" s="2" t="s">
        <v>773</v>
      </c>
      <c r="B722" s="3">
        <v>46144</v>
      </c>
      <c r="C722" s="4" t="s">
        <v>14</v>
      </c>
      <c r="D722" s="4" t="s">
        <v>126</v>
      </c>
      <c r="E722" s="4" t="s">
        <v>25</v>
      </c>
      <c r="F722" s="4" t="s">
        <v>16</v>
      </c>
      <c r="G722" s="4" t="s">
        <v>31</v>
      </c>
      <c r="H722" s="4" t="s">
        <v>64</v>
      </c>
      <c r="I722" s="9">
        <v>1</v>
      </c>
      <c r="J722" s="6">
        <v>80.819999999999993</v>
      </c>
      <c r="K722" s="7">
        <v>0</v>
      </c>
      <c r="L722" s="6">
        <v>39.950000000000003</v>
      </c>
      <c r="M722" s="6">
        <f>I722*J722*(1-K722)</f>
        <v>80.819999999999993</v>
      </c>
      <c r="N722" s="6">
        <f>I722*L722</f>
        <v>39.950000000000003</v>
      </c>
      <c r="O722" s="6">
        <f>M722-N722</f>
        <v>40.86999999999999</v>
      </c>
      <c r="P722" s="8">
        <f>IFERROR(O722/M722,0)</f>
        <v>0.50569166048007907</v>
      </c>
      <c r="Q722" s="5">
        <f>YEAR(SalesDataTable[[#This Row],[Order Date]])</f>
        <v>2026</v>
      </c>
      <c r="R722" s="8" t="str">
        <f>"Q"&amp;ROUNDUP(MONTH(SalesDataTable[[#This Row],[Order Date]])/3,0)</f>
        <v>Q2</v>
      </c>
      <c r="S722" s="9">
        <f>MONTH(SalesDataTable[[#This Row],[Order Date]])</f>
        <v>5</v>
      </c>
      <c r="T722" s="8" t="str">
        <f>TEXT(SalesDataTable[[#This Row],[Order Date]],"mmm")</f>
        <v>May</v>
      </c>
    </row>
    <row r="723" spans="1:20" ht="15.75">
      <c r="A723" s="2" t="s">
        <v>774</v>
      </c>
      <c r="B723" s="3">
        <v>46144</v>
      </c>
      <c r="C723" s="4" t="s">
        <v>8</v>
      </c>
      <c r="D723" s="4" t="s">
        <v>9</v>
      </c>
      <c r="E723" s="4" t="s">
        <v>25</v>
      </c>
      <c r="F723" s="4" t="s">
        <v>16</v>
      </c>
      <c r="G723" s="4" t="s">
        <v>11</v>
      </c>
      <c r="H723" s="4" t="s">
        <v>53</v>
      </c>
      <c r="I723" s="9">
        <v>2</v>
      </c>
      <c r="J723" s="6">
        <v>157.84</v>
      </c>
      <c r="K723" s="7">
        <v>0.1</v>
      </c>
      <c r="L723" s="6">
        <v>79.28</v>
      </c>
      <c r="M723" s="6">
        <f>I723*J723*(1-K723)</f>
        <v>284.11200000000002</v>
      </c>
      <c r="N723" s="6">
        <f>I723*L723</f>
        <v>158.56</v>
      </c>
      <c r="O723" s="6">
        <f>M723-N723</f>
        <v>125.55200000000002</v>
      </c>
      <c r="P723" s="8">
        <f>IFERROR(O723/M723,0)</f>
        <v>0.44191023258433298</v>
      </c>
      <c r="Q723" s="5">
        <f>YEAR(SalesDataTable[[#This Row],[Order Date]])</f>
        <v>2026</v>
      </c>
      <c r="R723" s="8" t="str">
        <f>"Q"&amp;ROUNDUP(MONTH(SalesDataTable[[#This Row],[Order Date]])/3,0)</f>
        <v>Q2</v>
      </c>
      <c r="S723" s="9">
        <f>MONTH(SalesDataTable[[#This Row],[Order Date]])</f>
        <v>5</v>
      </c>
      <c r="T723" s="8" t="str">
        <f>TEXT(SalesDataTable[[#This Row],[Order Date]],"mmm")</f>
        <v>May</v>
      </c>
    </row>
    <row r="724" spans="1:20" ht="15.75">
      <c r="A724" s="2" t="s">
        <v>775</v>
      </c>
      <c r="B724" s="3">
        <v>46145</v>
      </c>
      <c r="C724" s="4" t="s">
        <v>8</v>
      </c>
      <c r="D724" s="4" t="s">
        <v>86</v>
      </c>
      <c r="E724" s="4" t="s">
        <v>39</v>
      </c>
      <c r="F724" s="4" t="s">
        <v>4</v>
      </c>
      <c r="G724" s="4" t="s">
        <v>49</v>
      </c>
      <c r="H724" s="4" t="s">
        <v>67</v>
      </c>
      <c r="I724" s="9">
        <v>4</v>
      </c>
      <c r="J724" s="6">
        <v>36.909999999999997</v>
      </c>
      <c r="K724" s="7">
        <v>0.1</v>
      </c>
      <c r="L724" s="6">
        <v>13.85</v>
      </c>
      <c r="M724" s="6">
        <f>I724*J724*(1-K724)</f>
        <v>132.876</v>
      </c>
      <c r="N724" s="6">
        <f>I724*L724</f>
        <v>55.4</v>
      </c>
      <c r="O724" s="6">
        <f>M724-N724</f>
        <v>77.475999999999999</v>
      </c>
      <c r="P724" s="8">
        <f>IFERROR(O724/M724,0)</f>
        <v>0.58306992985941775</v>
      </c>
      <c r="Q724" s="5">
        <f>YEAR(SalesDataTable[[#This Row],[Order Date]])</f>
        <v>2026</v>
      </c>
      <c r="R724" s="8" t="str">
        <f>"Q"&amp;ROUNDUP(MONTH(SalesDataTable[[#This Row],[Order Date]])/3,0)</f>
        <v>Q2</v>
      </c>
      <c r="S724" s="9">
        <f>MONTH(SalesDataTable[[#This Row],[Order Date]])</f>
        <v>5</v>
      </c>
      <c r="T724" s="8" t="str">
        <f>TEXT(SalesDataTable[[#This Row],[Order Date]],"mmm")</f>
        <v>May</v>
      </c>
    </row>
    <row r="725" spans="1:20" ht="15.75">
      <c r="A725" s="2" t="s">
        <v>776</v>
      </c>
      <c r="B725" s="3">
        <v>46145</v>
      </c>
      <c r="C725" s="4" t="s">
        <v>8</v>
      </c>
      <c r="D725" s="4" t="s">
        <v>86</v>
      </c>
      <c r="E725" s="4" t="s">
        <v>10</v>
      </c>
      <c r="F725" s="4" t="s">
        <v>20</v>
      </c>
      <c r="G725" s="4" t="s">
        <v>31</v>
      </c>
      <c r="H725" s="4" t="s">
        <v>41</v>
      </c>
      <c r="I725" s="9">
        <v>3</v>
      </c>
      <c r="J725" s="6">
        <v>193.18</v>
      </c>
      <c r="K725" s="7">
        <v>0.1</v>
      </c>
      <c r="L725" s="6">
        <v>102.31</v>
      </c>
      <c r="M725" s="6">
        <f>I725*J725*(1-K725)</f>
        <v>521.58600000000001</v>
      </c>
      <c r="N725" s="6">
        <f>I725*L725</f>
        <v>306.93</v>
      </c>
      <c r="O725" s="6">
        <f>M725-N725</f>
        <v>214.65600000000001</v>
      </c>
      <c r="P725" s="8">
        <f>IFERROR(O725/M725,0)</f>
        <v>0.41154478839539405</v>
      </c>
      <c r="Q725" s="5">
        <f>YEAR(SalesDataTable[[#This Row],[Order Date]])</f>
        <v>2026</v>
      </c>
      <c r="R725" s="8" t="str">
        <f>"Q"&amp;ROUNDUP(MONTH(SalesDataTable[[#This Row],[Order Date]])/3,0)</f>
        <v>Q2</v>
      </c>
      <c r="S725" s="9">
        <f>MONTH(SalesDataTable[[#This Row],[Order Date]])</f>
        <v>5</v>
      </c>
      <c r="T725" s="8" t="str">
        <f>TEXT(SalesDataTable[[#This Row],[Order Date]],"mmm")</f>
        <v>May</v>
      </c>
    </row>
    <row r="726" spans="1:20" ht="15.75">
      <c r="A726" s="2" t="s">
        <v>777</v>
      </c>
      <c r="B726" s="3">
        <v>46145</v>
      </c>
      <c r="C726" s="4" t="s">
        <v>1</v>
      </c>
      <c r="D726" s="4" t="s">
        <v>88</v>
      </c>
      <c r="E726" s="4" t="s">
        <v>3</v>
      </c>
      <c r="F726" s="4" t="s">
        <v>20</v>
      </c>
      <c r="G726" s="4" t="s">
        <v>11</v>
      </c>
      <c r="H726" s="4" t="s">
        <v>53</v>
      </c>
      <c r="I726" s="9">
        <v>1</v>
      </c>
      <c r="J726" s="6">
        <v>157.59</v>
      </c>
      <c r="K726" s="7">
        <v>0.05</v>
      </c>
      <c r="L726" s="6">
        <v>77.599999999999994</v>
      </c>
      <c r="M726" s="6">
        <f>I726*J726*(1-K726)</f>
        <v>149.7105</v>
      </c>
      <c r="N726" s="6">
        <f>I726*L726</f>
        <v>77.599999999999994</v>
      </c>
      <c r="O726" s="6">
        <f>M726-N726</f>
        <v>72.110500000000002</v>
      </c>
      <c r="P726" s="8">
        <f>IFERROR(O726/M726,0)</f>
        <v>0.48166628259206939</v>
      </c>
      <c r="Q726" s="5">
        <f>YEAR(SalesDataTable[[#This Row],[Order Date]])</f>
        <v>2026</v>
      </c>
      <c r="R726" s="8" t="str">
        <f>"Q"&amp;ROUNDUP(MONTH(SalesDataTable[[#This Row],[Order Date]])/3,0)</f>
        <v>Q2</v>
      </c>
      <c r="S726" s="9">
        <f>MONTH(SalesDataTable[[#This Row],[Order Date]])</f>
        <v>5</v>
      </c>
      <c r="T726" s="8" t="str">
        <f>TEXT(SalesDataTable[[#This Row],[Order Date]],"mmm")</f>
        <v>May</v>
      </c>
    </row>
    <row r="727" spans="1:20" ht="15.75">
      <c r="A727" s="2" t="s">
        <v>778</v>
      </c>
      <c r="B727" s="3">
        <v>46145</v>
      </c>
      <c r="C727" s="4" t="s">
        <v>8</v>
      </c>
      <c r="D727" s="4" t="s">
        <v>69</v>
      </c>
      <c r="E727" s="4" t="s">
        <v>39</v>
      </c>
      <c r="F727" s="4" t="s">
        <v>16</v>
      </c>
      <c r="G727" s="4" t="s">
        <v>49</v>
      </c>
      <c r="H727" s="4" t="s">
        <v>74</v>
      </c>
      <c r="I727" s="9">
        <v>2</v>
      </c>
      <c r="J727" s="6">
        <v>49.97</v>
      </c>
      <c r="K727" s="7">
        <v>0</v>
      </c>
      <c r="L727" s="6">
        <v>22.63</v>
      </c>
      <c r="M727" s="6">
        <f>I727*J727*(1-K727)</f>
        <v>99.94</v>
      </c>
      <c r="N727" s="6">
        <f>I727*L727</f>
        <v>45.26</v>
      </c>
      <c r="O727" s="6">
        <f>M727-N727</f>
        <v>54.68</v>
      </c>
      <c r="P727" s="8">
        <f>IFERROR(O727/M727,0)</f>
        <v>0.54712827696617972</v>
      </c>
      <c r="Q727" s="5">
        <f>YEAR(SalesDataTable[[#This Row],[Order Date]])</f>
        <v>2026</v>
      </c>
      <c r="R727" s="8" t="str">
        <f>"Q"&amp;ROUNDUP(MONTH(SalesDataTable[[#This Row],[Order Date]])/3,0)</f>
        <v>Q2</v>
      </c>
      <c r="S727" s="9">
        <f>MONTH(SalesDataTable[[#This Row],[Order Date]])</f>
        <v>5</v>
      </c>
      <c r="T727" s="8" t="str">
        <f>TEXT(SalesDataTable[[#This Row],[Order Date]],"mmm")</f>
        <v>May</v>
      </c>
    </row>
    <row r="728" spans="1:20" ht="15.75">
      <c r="A728" s="2" t="s">
        <v>779</v>
      </c>
      <c r="B728" s="3">
        <v>46145</v>
      </c>
      <c r="C728" s="4" t="s">
        <v>1</v>
      </c>
      <c r="D728" s="4" t="s">
        <v>88</v>
      </c>
      <c r="E728" s="4" t="s">
        <v>10</v>
      </c>
      <c r="F728" s="4" t="s">
        <v>20</v>
      </c>
      <c r="G728" s="4" t="s">
        <v>11</v>
      </c>
      <c r="H728" s="4" t="s">
        <v>53</v>
      </c>
      <c r="I728" s="9">
        <v>5</v>
      </c>
      <c r="J728" s="6">
        <v>155.54</v>
      </c>
      <c r="K728" s="7">
        <v>0.1</v>
      </c>
      <c r="L728" s="6">
        <v>78.02</v>
      </c>
      <c r="M728" s="6">
        <f>I728*J728*(1-K728)</f>
        <v>699.93</v>
      </c>
      <c r="N728" s="6">
        <f>I728*L728</f>
        <v>390.09999999999997</v>
      </c>
      <c r="O728" s="6">
        <f>M728-N728</f>
        <v>309.83</v>
      </c>
      <c r="P728" s="8">
        <f>IFERROR(O728/M728,0)</f>
        <v>0.44265855156944267</v>
      </c>
      <c r="Q728" s="5">
        <f>YEAR(SalesDataTable[[#This Row],[Order Date]])</f>
        <v>2026</v>
      </c>
      <c r="R728" s="8" t="str">
        <f>"Q"&amp;ROUNDUP(MONTH(SalesDataTable[[#This Row],[Order Date]])/3,0)</f>
        <v>Q2</v>
      </c>
      <c r="S728" s="9">
        <f>MONTH(SalesDataTable[[#This Row],[Order Date]])</f>
        <v>5</v>
      </c>
      <c r="T728" s="8" t="str">
        <f>TEXT(SalesDataTable[[#This Row],[Order Date]],"mmm")</f>
        <v>May</v>
      </c>
    </row>
    <row r="729" spans="1:20" ht="15.75">
      <c r="A729" s="2" t="s">
        <v>780</v>
      </c>
      <c r="B729" s="3">
        <v>46145</v>
      </c>
      <c r="C729" s="4" t="s">
        <v>27</v>
      </c>
      <c r="D729" s="4" t="s">
        <v>48</v>
      </c>
      <c r="E729" s="4" t="s">
        <v>25</v>
      </c>
      <c r="F729" s="4" t="s">
        <v>16</v>
      </c>
      <c r="G729" s="4" t="s">
        <v>17</v>
      </c>
      <c r="H729" s="4" t="s">
        <v>71</v>
      </c>
      <c r="I729" s="9">
        <v>1</v>
      </c>
      <c r="J729" s="6">
        <v>131.13</v>
      </c>
      <c r="K729" s="7">
        <v>0.05</v>
      </c>
      <c r="L729" s="6">
        <v>67.010000000000005</v>
      </c>
      <c r="M729" s="6">
        <f>I729*J729*(1-K729)</f>
        <v>124.5735</v>
      </c>
      <c r="N729" s="6">
        <f>I729*L729</f>
        <v>67.010000000000005</v>
      </c>
      <c r="O729" s="6">
        <f>M729-N729</f>
        <v>57.563499999999991</v>
      </c>
      <c r="P729" s="8">
        <f>IFERROR(O729/M729,0)</f>
        <v>0.46208463276700096</v>
      </c>
      <c r="Q729" s="5">
        <f>YEAR(SalesDataTable[[#This Row],[Order Date]])</f>
        <v>2026</v>
      </c>
      <c r="R729" s="8" t="str">
        <f>"Q"&amp;ROUNDUP(MONTH(SalesDataTable[[#This Row],[Order Date]])/3,0)</f>
        <v>Q2</v>
      </c>
      <c r="S729" s="9">
        <f>MONTH(SalesDataTable[[#This Row],[Order Date]])</f>
        <v>5</v>
      </c>
      <c r="T729" s="8" t="str">
        <f>TEXT(SalesDataTable[[#This Row],[Order Date]],"mmm")</f>
        <v>May</v>
      </c>
    </row>
    <row r="730" spans="1:20" ht="15.75">
      <c r="A730" s="2" t="s">
        <v>781</v>
      </c>
      <c r="B730" s="3">
        <v>46145</v>
      </c>
      <c r="C730" s="4" t="s">
        <v>14</v>
      </c>
      <c r="D730" s="4" t="s">
        <v>34</v>
      </c>
      <c r="E730" s="4" t="s">
        <v>3</v>
      </c>
      <c r="F730" s="4" t="s">
        <v>16</v>
      </c>
      <c r="G730" s="4" t="s">
        <v>17</v>
      </c>
      <c r="H730" s="4" t="s">
        <v>18</v>
      </c>
      <c r="I730" s="9">
        <v>1</v>
      </c>
      <c r="J730" s="6">
        <v>36.82</v>
      </c>
      <c r="K730" s="7">
        <v>0.1</v>
      </c>
      <c r="L730" s="6">
        <v>13.4</v>
      </c>
      <c r="M730" s="6">
        <f>I730*J730*(1-K730)</f>
        <v>33.137999999999998</v>
      </c>
      <c r="N730" s="6">
        <f>I730*L730</f>
        <v>13.4</v>
      </c>
      <c r="O730" s="6">
        <f>M730-N730</f>
        <v>19.738</v>
      </c>
      <c r="P730" s="8">
        <f>IFERROR(O730/M730,0)</f>
        <v>0.5956303941094816</v>
      </c>
      <c r="Q730" s="5">
        <f>YEAR(SalesDataTable[[#This Row],[Order Date]])</f>
        <v>2026</v>
      </c>
      <c r="R730" s="8" t="str">
        <f>"Q"&amp;ROUNDUP(MONTH(SalesDataTable[[#This Row],[Order Date]])/3,0)</f>
        <v>Q2</v>
      </c>
      <c r="S730" s="9">
        <f>MONTH(SalesDataTable[[#This Row],[Order Date]])</f>
        <v>5</v>
      </c>
      <c r="T730" s="8" t="str">
        <f>TEXT(SalesDataTable[[#This Row],[Order Date]],"mmm")</f>
        <v>May</v>
      </c>
    </row>
    <row r="731" spans="1:20" ht="15.75">
      <c r="A731" s="2" t="s">
        <v>782</v>
      </c>
      <c r="B731" s="3">
        <v>46145</v>
      </c>
      <c r="C731" s="4" t="s">
        <v>14</v>
      </c>
      <c r="D731" s="4" t="s">
        <v>61</v>
      </c>
      <c r="E731" s="4" t="s">
        <v>25</v>
      </c>
      <c r="F731" s="4" t="s">
        <v>16</v>
      </c>
      <c r="G731" s="4" t="s">
        <v>49</v>
      </c>
      <c r="H731" s="4" t="s">
        <v>55</v>
      </c>
      <c r="I731" s="9">
        <v>1</v>
      </c>
      <c r="J731" s="6">
        <v>122.28</v>
      </c>
      <c r="K731" s="7">
        <v>0</v>
      </c>
      <c r="L731" s="6">
        <v>67.28</v>
      </c>
      <c r="M731" s="6">
        <f>I731*J731*(1-K731)</f>
        <v>122.28</v>
      </c>
      <c r="N731" s="6">
        <f>I731*L731</f>
        <v>67.28</v>
      </c>
      <c r="O731" s="6">
        <f>M731-N731</f>
        <v>55</v>
      </c>
      <c r="P731" s="8">
        <f>IFERROR(O731/M731,0)</f>
        <v>0.44978737324174028</v>
      </c>
      <c r="Q731" s="5">
        <f>YEAR(SalesDataTable[[#This Row],[Order Date]])</f>
        <v>2026</v>
      </c>
      <c r="R731" s="8" t="str">
        <f>"Q"&amp;ROUNDUP(MONTH(SalesDataTable[[#This Row],[Order Date]])/3,0)</f>
        <v>Q2</v>
      </c>
      <c r="S731" s="9">
        <f>MONTH(SalesDataTable[[#This Row],[Order Date]])</f>
        <v>5</v>
      </c>
      <c r="T731" s="8" t="str">
        <f>TEXT(SalesDataTable[[#This Row],[Order Date]],"mmm")</f>
        <v>May</v>
      </c>
    </row>
    <row r="732" spans="1:20" ht="15.75">
      <c r="A732" s="2" t="s">
        <v>783</v>
      </c>
      <c r="B732" s="3">
        <v>46146</v>
      </c>
      <c r="C732" s="4" t="s">
        <v>14</v>
      </c>
      <c r="D732" s="4" t="s">
        <v>61</v>
      </c>
      <c r="E732" s="4" t="s">
        <v>25</v>
      </c>
      <c r="F732" s="4" t="s">
        <v>20</v>
      </c>
      <c r="G732" s="4" t="s">
        <v>11</v>
      </c>
      <c r="H732" s="4" t="s">
        <v>12</v>
      </c>
      <c r="I732" s="9">
        <v>1</v>
      </c>
      <c r="J732" s="6">
        <v>90.92</v>
      </c>
      <c r="K732" s="7">
        <v>0.15</v>
      </c>
      <c r="L732" s="6">
        <v>44.93</v>
      </c>
      <c r="M732" s="6">
        <f>I732*J732*(1-K732)</f>
        <v>77.281999999999996</v>
      </c>
      <c r="N732" s="6">
        <f>I732*L732</f>
        <v>44.93</v>
      </c>
      <c r="O732" s="6">
        <f>M732-N732</f>
        <v>32.351999999999997</v>
      </c>
      <c r="P732" s="8">
        <f>IFERROR(O732/M732,0)</f>
        <v>0.41862270645169636</v>
      </c>
      <c r="Q732" s="5">
        <f>YEAR(SalesDataTable[[#This Row],[Order Date]])</f>
        <v>2026</v>
      </c>
      <c r="R732" s="8" t="str">
        <f>"Q"&amp;ROUNDUP(MONTH(SalesDataTable[[#This Row],[Order Date]])/3,0)</f>
        <v>Q2</v>
      </c>
      <c r="S732" s="9">
        <f>MONTH(SalesDataTable[[#This Row],[Order Date]])</f>
        <v>5</v>
      </c>
      <c r="T732" s="8" t="str">
        <f>TEXT(SalesDataTable[[#This Row],[Order Date]],"mmm")</f>
        <v>May</v>
      </c>
    </row>
    <row r="733" spans="1:20" ht="15.75">
      <c r="A733" s="2" t="s">
        <v>784</v>
      </c>
      <c r="B733" s="3">
        <v>46146</v>
      </c>
      <c r="C733" s="4" t="s">
        <v>8</v>
      </c>
      <c r="D733" s="4" t="s">
        <v>69</v>
      </c>
      <c r="E733" s="4" t="s">
        <v>3</v>
      </c>
      <c r="F733" s="4" t="s">
        <v>16</v>
      </c>
      <c r="G733" s="4" t="s">
        <v>49</v>
      </c>
      <c r="H733" s="4" t="s">
        <v>74</v>
      </c>
      <c r="I733" s="9">
        <v>1</v>
      </c>
      <c r="J733" s="6">
        <v>51.02</v>
      </c>
      <c r="K733" s="7">
        <v>0</v>
      </c>
      <c r="L733" s="6">
        <v>21.83</v>
      </c>
      <c r="M733" s="6">
        <f>I733*J733*(1-K733)</f>
        <v>51.02</v>
      </c>
      <c r="N733" s="6">
        <f>I733*L733</f>
        <v>21.83</v>
      </c>
      <c r="O733" s="6">
        <f>M733-N733</f>
        <v>29.190000000000005</v>
      </c>
      <c r="P733" s="8">
        <f>IFERROR(O733/M733,0)</f>
        <v>0.5721285770286163</v>
      </c>
      <c r="Q733" s="5">
        <f>YEAR(SalesDataTable[[#This Row],[Order Date]])</f>
        <v>2026</v>
      </c>
      <c r="R733" s="8" t="str">
        <f>"Q"&amp;ROUNDUP(MONTH(SalesDataTable[[#This Row],[Order Date]])/3,0)</f>
        <v>Q2</v>
      </c>
      <c r="S733" s="9">
        <f>MONTH(SalesDataTable[[#This Row],[Order Date]])</f>
        <v>5</v>
      </c>
      <c r="T733" s="8" t="str">
        <f>TEXT(SalesDataTable[[#This Row],[Order Date]],"mmm")</f>
        <v>May</v>
      </c>
    </row>
    <row r="734" spans="1:20" ht="15.75">
      <c r="A734" s="2" t="s">
        <v>785</v>
      </c>
      <c r="B734" s="3">
        <v>46146</v>
      </c>
      <c r="C734" s="4" t="s">
        <v>14</v>
      </c>
      <c r="D734" s="4" t="s">
        <v>15</v>
      </c>
      <c r="E734" s="4" t="s">
        <v>3</v>
      </c>
      <c r="F734" s="4" t="s">
        <v>20</v>
      </c>
      <c r="G734" s="4" t="s">
        <v>17</v>
      </c>
      <c r="H734" s="4" t="s">
        <v>18</v>
      </c>
      <c r="I734" s="9">
        <v>2</v>
      </c>
      <c r="J734" s="6">
        <v>36.299999999999997</v>
      </c>
      <c r="K734" s="7">
        <v>0.05</v>
      </c>
      <c r="L734" s="6">
        <v>13.9</v>
      </c>
      <c r="M734" s="6">
        <f>I734*J734*(1-K734)</f>
        <v>68.969999999999985</v>
      </c>
      <c r="N734" s="6">
        <f>I734*L734</f>
        <v>27.8</v>
      </c>
      <c r="O734" s="6">
        <f>M734-N734</f>
        <v>41.169999999999987</v>
      </c>
      <c r="P734" s="8">
        <f>IFERROR(O734/M734,0)</f>
        <v>0.59692619979701311</v>
      </c>
      <c r="Q734" s="5">
        <f>YEAR(SalesDataTable[[#This Row],[Order Date]])</f>
        <v>2026</v>
      </c>
      <c r="R734" s="8" t="str">
        <f>"Q"&amp;ROUNDUP(MONTH(SalesDataTable[[#This Row],[Order Date]])/3,0)</f>
        <v>Q2</v>
      </c>
      <c r="S734" s="9">
        <f>MONTH(SalesDataTable[[#This Row],[Order Date]])</f>
        <v>5</v>
      </c>
      <c r="T734" s="8" t="str">
        <f>TEXT(SalesDataTable[[#This Row],[Order Date]],"mmm")</f>
        <v>May</v>
      </c>
    </row>
    <row r="735" spans="1:20" ht="15.75">
      <c r="A735" s="2" t="s">
        <v>786</v>
      </c>
      <c r="B735" s="3">
        <v>46146</v>
      </c>
      <c r="C735" s="4" t="s">
        <v>14</v>
      </c>
      <c r="D735" s="4" t="s">
        <v>61</v>
      </c>
      <c r="E735" s="4" t="s">
        <v>10</v>
      </c>
      <c r="F735" s="4" t="s">
        <v>20</v>
      </c>
      <c r="G735" s="4" t="s">
        <v>31</v>
      </c>
      <c r="H735" s="4" t="s">
        <v>41</v>
      </c>
      <c r="I735" s="9">
        <v>8</v>
      </c>
      <c r="J735" s="6">
        <v>195.03</v>
      </c>
      <c r="K735" s="7">
        <v>0.15</v>
      </c>
      <c r="L735" s="6">
        <v>101.13</v>
      </c>
      <c r="M735" s="6">
        <f>I735*J735*(1-K735)</f>
        <v>1326.204</v>
      </c>
      <c r="N735" s="6">
        <f>I735*L735</f>
        <v>809.04</v>
      </c>
      <c r="O735" s="6">
        <f>M735-N735</f>
        <v>517.16399999999999</v>
      </c>
      <c r="P735" s="8">
        <f>IFERROR(O735/M735,0)</f>
        <v>0.38995810599274322</v>
      </c>
      <c r="Q735" s="5">
        <f>YEAR(SalesDataTable[[#This Row],[Order Date]])</f>
        <v>2026</v>
      </c>
      <c r="R735" s="8" t="str">
        <f>"Q"&amp;ROUNDUP(MONTH(SalesDataTable[[#This Row],[Order Date]])/3,0)</f>
        <v>Q2</v>
      </c>
      <c r="S735" s="9">
        <f>MONTH(SalesDataTable[[#This Row],[Order Date]])</f>
        <v>5</v>
      </c>
      <c r="T735" s="8" t="str">
        <f>TEXT(SalesDataTable[[#This Row],[Order Date]],"mmm")</f>
        <v>May</v>
      </c>
    </row>
    <row r="736" spans="1:20" ht="15.75">
      <c r="A736" s="2" t="s">
        <v>787</v>
      </c>
      <c r="B736" s="3">
        <v>46146</v>
      </c>
      <c r="C736" s="4" t="s">
        <v>8</v>
      </c>
      <c r="D736" s="4" t="s">
        <v>38</v>
      </c>
      <c r="E736" s="4" t="s">
        <v>3</v>
      </c>
      <c r="F736" s="4" t="s">
        <v>16</v>
      </c>
      <c r="G736" s="4" t="s">
        <v>11</v>
      </c>
      <c r="H736" s="4" t="s">
        <v>21</v>
      </c>
      <c r="I736" s="9">
        <v>1</v>
      </c>
      <c r="J736" s="6">
        <v>143.66</v>
      </c>
      <c r="K736" s="7">
        <v>0.1</v>
      </c>
      <c r="L736" s="6">
        <v>79.25</v>
      </c>
      <c r="M736" s="6">
        <f>I736*J736*(1-K736)</f>
        <v>129.29400000000001</v>
      </c>
      <c r="N736" s="6">
        <f>I736*L736</f>
        <v>79.25</v>
      </c>
      <c r="O736" s="6">
        <f>M736-N736</f>
        <v>50.044000000000011</v>
      </c>
      <c r="P736" s="8">
        <f>IFERROR(O736/M736,0)</f>
        <v>0.38705585719368268</v>
      </c>
      <c r="Q736" s="5">
        <f>YEAR(SalesDataTable[[#This Row],[Order Date]])</f>
        <v>2026</v>
      </c>
      <c r="R736" s="8" t="str">
        <f>"Q"&amp;ROUNDUP(MONTH(SalesDataTable[[#This Row],[Order Date]])/3,0)</f>
        <v>Q2</v>
      </c>
      <c r="S736" s="9">
        <f>MONTH(SalesDataTable[[#This Row],[Order Date]])</f>
        <v>5</v>
      </c>
      <c r="T736" s="8" t="str">
        <f>TEXT(SalesDataTable[[#This Row],[Order Date]],"mmm")</f>
        <v>May</v>
      </c>
    </row>
    <row r="737" spans="1:20" ht="15.75">
      <c r="A737" s="2" t="s">
        <v>788</v>
      </c>
      <c r="B737" s="3">
        <v>46146</v>
      </c>
      <c r="C737" s="4" t="s">
        <v>1</v>
      </c>
      <c r="D737" s="4" t="s">
        <v>2</v>
      </c>
      <c r="E737" s="4" t="s">
        <v>10</v>
      </c>
      <c r="F737" s="4" t="s">
        <v>20</v>
      </c>
      <c r="G737" s="4" t="s">
        <v>49</v>
      </c>
      <c r="H737" s="4" t="s">
        <v>55</v>
      </c>
      <c r="I737" s="9">
        <v>3</v>
      </c>
      <c r="J737" s="6">
        <v>120.28</v>
      </c>
      <c r="K737" s="7">
        <v>0.2</v>
      </c>
      <c r="L737" s="6">
        <v>69.23</v>
      </c>
      <c r="M737" s="6">
        <f>I737*J737*(1-K737)</f>
        <v>288.67200000000003</v>
      </c>
      <c r="N737" s="6">
        <f>I737*L737</f>
        <v>207.69</v>
      </c>
      <c r="O737" s="6">
        <f>M737-N737</f>
        <v>80.982000000000028</v>
      </c>
      <c r="P737" s="8">
        <f>IFERROR(O737/M737,0)</f>
        <v>0.28053292317924849</v>
      </c>
      <c r="Q737" s="5">
        <f>YEAR(SalesDataTable[[#This Row],[Order Date]])</f>
        <v>2026</v>
      </c>
      <c r="R737" s="8" t="str">
        <f>"Q"&amp;ROUNDUP(MONTH(SalesDataTable[[#This Row],[Order Date]])/3,0)</f>
        <v>Q2</v>
      </c>
      <c r="S737" s="9">
        <f>MONTH(SalesDataTable[[#This Row],[Order Date]])</f>
        <v>5</v>
      </c>
      <c r="T737" s="8" t="str">
        <f>TEXT(SalesDataTable[[#This Row],[Order Date]],"mmm")</f>
        <v>May</v>
      </c>
    </row>
    <row r="738" spans="1:20" ht="15.75">
      <c r="A738" s="2" t="s">
        <v>789</v>
      </c>
      <c r="B738" s="3">
        <v>46146</v>
      </c>
      <c r="C738" s="4" t="s">
        <v>27</v>
      </c>
      <c r="D738" s="4" t="s">
        <v>45</v>
      </c>
      <c r="E738" s="4" t="s">
        <v>39</v>
      </c>
      <c r="F738" s="4" t="s">
        <v>4</v>
      </c>
      <c r="G738" s="4" t="s">
        <v>17</v>
      </c>
      <c r="H738" s="4" t="s">
        <v>18</v>
      </c>
      <c r="I738" s="9">
        <v>6</v>
      </c>
      <c r="J738" s="6">
        <v>36.04</v>
      </c>
      <c r="K738" s="7">
        <v>0</v>
      </c>
      <c r="L738" s="6">
        <v>13.38</v>
      </c>
      <c r="M738" s="6">
        <f>I738*J738*(1-K738)</f>
        <v>216.24</v>
      </c>
      <c r="N738" s="6">
        <f>I738*L738</f>
        <v>80.28</v>
      </c>
      <c r="O738" s="6">
        <f>M738-N738</f>
        <v>135.96</v>
      </c>
      <c r="P738" s="8">
        <f>IFERROR(O738/M738,0)</f>
        <v>0.62874583795782468</v>
      </c>
      <c r="Q738" s="5">
        <f>YEAR(SalesDataTable[[#This Row],[Order Date]])</f>
        <v>2026</v>
      </c>
      <c r="R738" s="8" t="str">
        <f>"Q"&amp;ROUNDUP(MONTH(SalesDataTable[[#This Row],[Order Date]])/3,0)</f>
        <v>Q2</v>
      </c>
      <c r="S738" s="9">
        <f>MONTH(SalesDataTable[[#This Row],[Order Date]])</f>
        <v>5</v>
      </c>
      <c r="T738" s="8" t="str">
        <f>TEXT(SalesDataTable[[#This Row],[Order Date]],"mmm")</f>
        <v>May</v>
      </c>
    </row>
    <row r="739" spans="1:20" ht="15.75">
      <c r="A739" s="2" t="s">
        <v>790</v>
      </c>
      <c r="B739" s="3">
        <v>46146</v>
      </c>
      <c r="C739" s="4" t="s">
        <v>14</v>
      </c>
      <c r="D739" s="4" t="s">
        <v>15</v>
      </c>
      <c r="E739" s="4" t="s">
        <v>39</v>
      </c>
      <c r="F739" s="4" t="s">
        <v>4</v>
      </c>
      <c r="G739" s="4" t="s">
        <v>11</v>
      </c>
      <c r="H739" s="4" t="s">
        <v>12</v>
      </c>
      <c r="I739" s="9">
        <v>2</v>
      </c>
      <c r="J739" s="6">
        <v>91.72</v>
      </c>
      <c r="K739" s="7">
        <v>0</v>
      </c>
      <c r="L739" s="6">
        <v>45.67</v>
      </c>
      <c r="M739" s="6">
        <f>I739*J739*(1-K739)</f>
        <v>183.44</v>
      </c>
      <c r="N739" s="6">
        <f>I739*L739</f>
        <v>91.34</v>
      </c>
      <c r="O739" s="6">
        <f>M739-N739</f>
        <v>92.1</v>
      </c>
      <c r="P739" s="8">
        <f>IFERROR(O739/M739,0)</f>
        <v>0.50207152202354988</v>
      </c>
      <c r="Q739" s="5">
        <f>YEAR(SalesDataTable[[#This Row],[Order Date]])</f>
        <v>2026</v>
      </c>
      <c r="R739" s="8" t="str">
        <f>"Q"&amp;ROUNDUP(MONTH(SalesDataTable[[#This Row],[Order Date]])/3,0)</f>
        <v>Q2</v>
      </c>
      <c r="S739" s="9">
        <f>MONTH(SalesDataTable[[#This Row],[Order Date]])</f>
        <v>5</v>
      </c>
      <c r="T739" s="8" t="str">
        <f>TEXT(SalesDataTable[[#This Row],[Order Date]],"mmm")</f>
        <v>May</v>
      </c>
    </row>
    <row r="740" spans="1:20" ht="15.75">
      <c r="A740" s="2" t="s">
        <v>791</v>
      </c>
      <c r="B740" s="3">
        <v>46147</v>
      </c>
      <c r="C740" s="4" t="s">
        <v>27</v>
      </c>
      <c r="D740" s="4" t="s">
        <v>48</v>
      </c>
      <c r="E740" s="4" t="s">
        <v>3</v>
      </c>
      <c r="F740" s="4" t="s">
        <v>20</v>
      </c>
      <c r="G740" s="4" t="s">
        <v>5</v>
      </c>
      <c r="H740" s="4" t="s">
        <v>29</v>
      </c>
      <c r="I740" s="9">
        <v>2</v>
      </c>
      <c r="J740" s="6">
        <v>50.4</v>
      </c>
      <c r="K740" s="7">
        <v>0</v>
      </c>
      <c r="L740" s="6">
        <v>22.21</v>
      </c>
      <c r="M740" s="6">
        <f>I740*J740*(1-K740)</f>
        <v>100.8</v>
      </c>
      <c r="N740" s="6">
        <f>I740*L740</f>
        <v>44.42</v>
      </c>
      <c r="O740" s="6">
        <f>M740-N740</f>
        <v>56.379999999999995</v>
      </c>
      <c r="P740" s="8">
        <f>IFERROR(O740/M740,0)</f>
        <v>0.55932539682539684</v>
      </c>
      <c r="Q740" s="5">
        <f>YEAR(SalesDataTable[[#This Row],[Order Date]])</f>
        <v>2026</v>
      </c>
      <c r="R740" s="8" t="str">
        <f>"Q"&amp;ROUNDUP(MONTH(SalesDataTable[[#This Row],[Order Date]])/3,0)</f>
        <v>Q2</v>
      </c>
      <c r="S740" s="9">
        <f>MONTH(SalesDataTable[[#This Row],[Order Date]])</f>
        <v>5</v>
      </c>
      <c r="T740" s="8" t="str">
        <f>TEXT(SalesDataTable[[#This Row],[Order Date]],"mmm")</f>
        <v>May</v>
      </c>
    </row>
    <row r="741" spans="1:20" ht="15.75">
      <c r="A741" s="2" t="s">
        <v>792</v>
      </c>
      <c r="B741" s="3">
        <v>46147</v>
      </c>
      <c r="C741" s="4" t="s">
        <v>8</v>
      </c>
      <c r="D741" s="4" t="s">
        <v>38</v>
      </c>
      <c r="E741" s="4" t="s">
        <v>3</v>
      </c>
      <c r="F741" s="4" t="s">
        <v>4</v>
      </c>
      <c r="G741" s="4" t="s">
        <v>17</v>
      </c>
      <c r="H741" s="4" t="s">
        <v>83</v>
      </c>
      <c r="I741" s="9">
        <v>2</v>
      </c>
      <c r="J741" s="6">
        <v>165.17</v>
      </c>
      <c r="K741" s="7">
        <v>0</v>
      </c>
      <c r="L741" s="6">
        <v>87.78</v>
      </c>
      <c r="M741" s="6">
        <f>I741*J741*(1-K741)</f>
        <v>330.34</v>
      </c>
      <c r="N741" s="6">
        <f>I741*L741</f>
        <v>175.56</v>
      </c>
      <c r="O741" s="6">
        <f>M741-N741</f>
        <v>154.77999999999997</v>
      </c>
      <c r="P741" s="8">
        <f>IFERROR(O741/M741,0)</f>
        <v>0.46854755706242052</v>
      </c>
      <c r="Q741" s="5">
        <f>YEAR(SalesDataTable[[#This Row],[Order Date]])</f>
        <v>2026</v>
      </c>
      <c r="R741" s="8" t="str">
        <f>"Q"&amp;ROUNDUP(MONTH(SalesDataTable[[#This Row],[Order Date]])/3,0)</f>
        <v>Q2</v>
      </c>
      <c r="S741" s="9">
        <f>MONTH(SalesDataTable[[#This Row],[Order Date]])</f>
        <v>5</v>
      </c>
      <c r="T741" s="8" t="str">
        <f>TEXT(SalesDataTable[[#This Row],[Order Date]],"mmm")</f>
        <v>May</v>
      </c>
    </row>
    <row r="742" spans="1:20" ht="15.75">
      <c r="A742" s="2" t="s">
        <v>793</v>
      </c>
      <c r="B742" s="3">
        <v>46147</v>
      </c>
      <c r="C742" s="4" t="s">
        <v>1</v>
      </c>
      <c r="D742" s="4" t="s">
        <v>88</v>
      </c>
      <c r="E742" s="4" t="s">
        <v>3</v>
      </c>
      <c r="F742" s="4" t="s">
        <v>4</v>
      </c>
      <c r="G742" s="4" t="s">
        <v>11</v>
      </c>
      <c r="H742" s="4" t="s">
        <v>79</v>
      </c>
      <c r="I742" s="9">
        <v>1</v>
      </c>
      <c r="J742" s="6">
        <v>69.819999999999993</v>
      </c>
      <c r="K742" s="7">
        <v>0.05</v>
      </c>
      <c r="L742" s="6">
        <v>33.29</v>
      </c>
      <c r="M742" s="6">
        <f>I742*J742*(1-K742)</f>
        <v>66.328999999999994</v>
      </c>
      <c r="N742" s="6">
        <f>I742*L742</f>
        <v>33.29</v>
      </c>
      <c r="O742" s="6">
        <f>M742-N742</f>
        <v>33.038999999999994</v>
      </c>
      <c r="P742" s="8">
        <f>IFERROR(O742/M742,0)</f>
        <v>0.49810791659756665</v>
      </c>
      <c r="Q742" s="5">
        <f>YEAR(SalesDataTable[[#This Row],[Order Date]])</f>
        <v>2026</v>
      </c>
      <c r="R742" s="8" t="str">
        <f>"Q"&amp;ROUNDUP(MONTH(SalesDataTable[[#This Row],[Order Date]])/3,0)</f>
        <v>Q2</v>
      </c>
      <c r="S742" s="9">
        <f>MONTH(SalesDataTable[[#This Row],[Order Date]])</f>
        <v>5</v>
      </c>
      <c r="T742" s="8" t="str">
        <f>TEXT(SalesDataTable[[#This Row],[Order Date]],"mmm")</f>
        <v>May</v>
      </c>
    </row>
    <row r="743" spans="1:20" ht="15.75">
      <c r="A743" s="2" t="s">
        <v>794</v>
      </c>
      <c r="B743" s="3">
        <v>46147</v>
      </c>
      <c r="C743" s="4" t="s">
        <v>8</v>
      </c>
      <c r="D743" s="4" t="s">
        <v>69</v>
      </c>
      <c r="E743" s="4" t="s">
        <v>39</v>
      </c>
      <c r="F743" s="4" t="s">
        <v>16</v>
      </c>
      <c r="G743" s="4" t="s">
        <v>17</v>
      </c>
      <c r="H743" s="4" t="s">
        <v>71</v>
      </c>
      <c r="I743" s="9">
        <v>2</v>
      </c>
      <c r="J743" s="6">
        <v>131.36000000000001</v>
      </c>
      <c r="K743" s="7">
        <v>0.1</v>
      </c>
      <c r="L743" s="6">
        <v>65.3</v>
      </c>
      <c r="M743" s="6">
        <f>I743*J743*(1-K743)</f>
        <v>236.44800000000004</v>
      </c>
      <c r="N743" s="6">
        <f>I743*L743</f>
        <v>130.6</v>
      </c>
      <c r="O743" s="6">
        <f>M743-N743</f>
        <v>105.84800000000004</v>
      </c>
      <c r="P743" s="8">
        <f>IFERROR(O743/M743,0)</f>
        <v>0.4476586818243336</v>
      </c>
      <c r="Q743" s="5">
        <f>YEAR(SalesDataTable[[#This Row],[Order Date]])</f>
        <v>2026</v>
      </c>
      <c r="R743" s="8" t="str">
        <f>"Q"&amp;ROUNDUP(MONTH(SalesDataTable[[#This Row],[Order Date]])/3,0)</f>
        <v>Q2</v>
      </c>
      <c r="S743" s="9">
        <f>MONTH(SalesDataTable[[#This Row],[Order Date]])</f>
        <v>5</v>
      </c>
      <c r="T743" s="8" t="str">
        <f>TEXT(SalesDataTable[[#This Row],[Order Date]],"mmm")</f>
        <v>May</v>
      </c>
    </row>
    <row r="744" spans="1:20" ht="15.75">
      <c r="A744" s="2" t="s">
        <v>795</v>
      </c>
      <c r="B744" s="3">
        <v>46147</v>
      </c>
      <c r="C744" s="4" t="s">
        <v>27</v>
      </c>
      <c r="D744" s="4" t="s">
        <v>48</v>
      </c>
      <c r="E744" s="4" t="s">
        <v>10</v>
      </c>
      <c r="F744" s="4" t="s">
        <v>4</v>
      </c>
      <c r="G744" s="4" t="s">
        <v>11</v>
      </c>
      <c r="H744" s="4" t="s">
        <v>12</v>
      </c>
      <c r="I744" s="9">
        <v>15</v>
      </c>
      <c r="J744" s="6">
        <v>93.65</v>
      </c>
      <c r="K744" s="7">
        <v>0.1</v>
      </c>
      <c r="L744" s="6">
        <v>44.89</v>
      </c>
      <c r="M744" s="6">
        <f>I744*J744*(1-K744)</f>
        <v>1264.2750000000001</v>
      </c>
      <c r="N744" s="6">
        <f>I744*L744</f>
        <v>673.35</v>
      </c>
      <c r="O744" s="6">
        <f>M744-N744</f>
        <v>590.92500000000007</v>
      </c>
      <c r="P744" s="8">
        <f>IFERROR(O744/M744,0)</f>
        <v>0.46740226612089936</v>
      </c>
      <c r="Q744" s="5">
        <f>YEAR(SalesDataTable[[#This Row],[Order Date]])</f>
        <v>2026</v>
      </c>
      <c r="R744" s="8" t="str">
        <f>"Q"&amp;ROUNDUP(MONTH(SalesDataTable[[#This Row],[Order Date]])/3,0)</f>
        <v>Q2</v>
      </c>
      <c r="S744" s="9">
        <f>MONTH(SalesDataTable[[#This Row],[Order Date]])</f>
        <v>5</v>
      </c>
      <c r="T744" s="8" t="str">
        <f>TEXT(SalesDataTable[[#This Row],[Order Date]],"mmm")</f>
        <v>May</v>
      </c>
    </row>
    <row r="745" spans="1:20" ht="15.75">
      <c r="A745" s="2" t="s">
        <v>796</v>
      </c>
      <c r="B745" s="3">
        <v>46148</v>
      </c>
      <c r="C745" s="4" t="s">
        <v>8</v>
      </c>
      <c r="D745" s="4" t="s">
        <v>69</v>
      </c>
      <c r="E745" s="4" t="s">
        <v>39</v>
      </c>
      <c r="F745" s="4" t="s">
        <v>16</v>
      </c>
      <c r="G745" s="4" t="s">
        <v>31</v>
      </c>
      <c r="H745" s="4" t="s">
        <v>41</v>
      </c>
      <c r="I745" s="9">
        <v>3</v>
      </c>
      <c r="J745" s="6">
        <v>199.93</v>
      </c>
      <c r="K745" s="7">
        <v>0</v>
      </c>
      <c r="L745" s="6">
        <v>104.86</v>
      </c>
      <c r="M745" s="6">
        <f>I745*J745*(1-K745)</f>
        <v>599.79</v>
      </c>
      <c r="N745" s="6">
        <f>I745*L745</f>
        <v>314.58</v>
      </c>
      <c r="O745" s="6">
        <f>M745-N745</f>
        <v>285.20999999999998</v>
      </c>
      <c r="P745" s="8">
        <f>IFERROR(O745/M745,0)</f>
        <v>0.47551643075076278</v>
      </c>
      <c r="Q745" s="5">
        <f>YEAR(SalesDataTable[[#This Row],[Order Date]])</f>
        <v>2026</v>
      </c>
      <c r="R745" s="8" t="str">
        <f>"Q"&amp;ROUNDUP(MONTH(SalesDataTable[[#This Row],[Order Date]])/3,0)</f>
        <v>Q2</v>
      </c>
      <c r="S745" s="9">
        <f>MONTH(SalesDataTable[[#This Row],[Order Date]])</f>
        <v>5</v>
      </c>
      <c r="T745" s="8" t="str">
        <f>TEXT(SalesDataTable[[#This Row],[Order Date]],"mmm")</f>
        <v>May</v>
      </c>
    </row>
    <row r="746" spans="1:20" ht="15.75">
      <c r="A746" s="2" t="s">
        <v>797</v>
      </c>
      <c r="B746" s="3">
        <v>46148</v>
      </c>
      <c r="C746" s="4" t="s">
        <v>1</v>
      </c>
      <c r="D746" s="4" t="s">
        <v>2</v>
      </c>
      <c r="E746" s="4" t="s">
        <v>3</v>
      </c>
      <c r="F746" s="4" t="s">
        <v>16</v>
      </c>
      <c r="G746" s="4" t="s">
        <v>11</v>
      </c>
      <c r="H746" s="4" t="s">
        <v>79</v>
      </c>
      <c r="I746" s="9">
        <v>5</v>
      </c>
      <c r="J746" s="6">
        <v>70.150000000000006</v>
      </c>
      <c r="K746" s="7">
        <v>0</v>
      </c>
      <c r="L746" s="6">
        <v>32.700000000000003</v>
      </c>
      <c r="M746" s="6">
        <f>I746*J746*(1-K746)</f>
        <v>350.75</v>
      </c>
      <c r="N746" s="6">
        <f>I746*L746</f>
        <v>163.5</v>
      </c>
      <c r="O746" s="6">
        <f>M746-N746</f>
        <v>187.25</v>
      </c>
      <c r="P746" s="8">
        <f>IFERROR(O746/M746,0)</f>
        <v>0.53385602280826805</v>
      </c>
      <c r="Q746" s="5">
        <f>YEAR(SalesDataTable[[#This Row],[Order Date]])</f>
        <v>2026</v>
      </c>
      <c r="R746" s="8" t="str">
        <f>"Q"&amp;ROUNDUP(MONTH(SalesDataTable[[#This Row],[Order Date]])/3,0)</f>
        <v>Q2</v>
      </c>
      <c r="S746" s="9">
        <f>MONTH(SalesDataTable[[#This Row],[Order Date]])</f>
        <v>5</v>
      </c>
      <c r="T746" s="8" t="str">
        <f>TEXT(SalesDataTable[[#This Row],[Order Date]],"mmm")</f>
        <v>May</v>
      </c>
    </row>
    <row r="747" spans="1:20" ht="15.75">
      <c r="A747" s="2" t="s">
        <v>798</v>
      </c>
      <c r="B747" s="3">
        <v>46148</v>
      </c>
      <c r="C747" s="4" t="s">
        <v>14</v>
      </c>
      <c r="D747" s="4" t="s">
        <v>15</v>
      </c>
      <c r="E747" s="4" t="s">
        <v>25</v>
      </c>
      <c r="F747" s="4" t="s">
        <v>16</v>
      </c>
      <c r="G747" s="4" t="s">
        <v>49</v>
      </c>
      <c r="H747" s="4" t="s">
        <v>67</v>
      </c>
      <c r="I747" s="9">
        <v>2</v>
      </c>
      <c r="J747" s="6">
        <v>35.86</v>
      </c>
      <c r="K747" s="7">
        <v>0</v>
      </c>
      <c r="L747" s="6">
        <v>13.9</v>
      </c>
      <c r="M747" s="6">
        <f>I747*J747*(1-K747)</f>
        <v>71.72</v>
      </c>
      <c r="N747" s="6">
        <f>I747*L747</f>
        <v>27.8</v>
      </c>
      <c r="O747" s="6">
        <f>M747-N747</f>
        <v>43.92</v>
      </c>
      <c r="P747" s="8">
        <f>IFERROR(O747/M747,0)</f>
        <v>0.61238148354712774</v>
      </c>
      <c r="Q747" s="5">
        <f>YEAR(SalesDataTable[[#This Row],[Order Date]])</f>
        <v>2026</v>
      </c>
      <c r="R747" s="8" t="str">
        <f>"Q"&amp;ROUNDUP(MONTH(SalesDataTable[[#This Row],[Order Date]])/3,0)</f>
        <v>Q2</v>
      </c>
      <c r="S747" s="9">
        <f>MONTH(SalesDataTable[[#This Row],[Order Date]])</f>
        <v>5</v>
      </c>
      <c r="T747" s="8" t="str">
        <f>TEXT(SalesDataTable[[#This Row],[Order Date]],"mmm")</f>
        <v>May</v>
      </c>
    </row>
    <row r="748" spans="1:20" ht="15.75">
      <c r="A748" s="2" t="s">
        <v>799</v>
      </c>
      <c r="B748" s="3">
        <v>46148</v>
      </c>
      <c r="C748" s="4" t="s">
        <v>8</v>
      </c>
      <c r="D748" s="4" t="s">
        <v>38</v>
      </c>
      <c r="E748" s="4" t="s">
        <v>3</v>
      </c>
      <c r="F748" s="4" t="s">
        <v>4</v>
      </c>
      <c r="G748" s="4" t="s">
        <v>11</v>
      </c>
      <c r="H748" s="4" t="s">
        <v>12</v>
      </c>
      <c r="I748" s="9">
        <v>1</v>
      </c>
      <c r="J748" s="6">
        <v>92.27</v>
      </c>
      <c r="K748" s="7">
        <v>0</v>
      </c>
      <c r="L748" s="6">
        <v>46.5</v>
      </c>
      <c r="M748" s="6">
        <f>I748*J748*(1-K748)</f>
        <v>92.27</v>
      </c>
      <c r="N748" s="6">
        <f>I748*L748</f>
        <v>46.5</v>
      </c>
      <c r="O748" s="6">
        <f>M748-N748</f>
        <v>45.769999999999996</v>
      </c>
      <c r="P748" s="8">
        <f>IFERROR(O748/M748,0)</f>
        <v>0.49604421805570603</v>
      </c>
      <c r="Q748" s="5">
        <f>YEAR(SalesDataTable[[#This Row],[Order Date]])</f>
        <v>2026</v>
      </c>
      <c r="R748" s="8" t="str">
        <f>"Q"&amp;ROUNDUP(MONTH(SalesDataTable[[#This Row],[Order Date]])/3,0)</f>
        <v>Q2</v>
      </c>
      <c r="S748" s="9">
        <f>MONTH(SalesDataTable[[#This Row],[Order Date]])</f>
        <v>5</v>
      </c>
      <c r="T748" s="8" t="str">
        <f>TEXT(SalesDataTable[[#This Row],[Order Date]],"mmm")</f>
        <v>May</v>
      </c>
    </row>
    <row r="749" spans="1:20" ht="15.75">
      <c r="A749" s="2" t="s">
        <v>800</v>
      </c>
      <c r="B749" s="3">
        <v>46148</v>
      </c>
      <c r="C749" s="4" t="s">
        <v>8</v>
      </c>
      <c r="D749" s="4" t="s">
        <v>38</v>
      </c>
      <c r="E749" s="4" t="s">
        <v>10</v>
      </c>
      <c r="F749" s="4" t="s">
        <v>20</v>
      </c>
      <c r="G749" s="4" t="s">
        <v>11</v>
      </c>
      <c r="H749" s="4" t="s">
        <v>53</v>
      </c>
      <c r="I749" s="9">
        <v>6</v>
      </c>
      <c r="J749" s="6">
        <v>157.31</v>
      </c>
      <c r="K749" s="7">
        <v>0.15</v>
      </c>
      <c r="L749" s="6">
        <v>80.34</v>
      </c>
      <c r="M749" s="6">
        <f>I749*J749*(1-K749)</f>
        <v>802.28099999999995</v>
      </c>
      <c r="N749" s="6">
        <f>I749*L749</f>
        <v>482.04</v>
      </c>
      <c r="O749" s="6">
        <f>M749-N749</f>
        <v>320.24099999999993</v>
      </c>
      <c r="P749" s="8">
        <f>IFERROR(O749/M749,0)</f>
        <v>0.3991631361081715</v>
      </c>
      <c r="Q749" s="5">
        <f>YEAR(SalesDataTable[[#This Row],[Order Date]])</f>
        <v>2026</v>
      </c>
      <c r="R749" s="8" t="str">
        <f>"Q"&amp;ROUNDUP(MONTH(SalesDataTable[[#This Row],[Order Date]])/3,0)</f>
        <v>Q2</v>
      </c>
      <c r="S749" s="9">
        <f>MONTH(SalesDataTable[[#This Row],[Order Date]])</f>
        <v>5</v>
      </c>
      <c r="T749" s="8" t="str">
        <f>TEXT(SalesDataTable[[#This Row],[Order Date]],"mmm")</f>
        <v>May</v>
      </c>
    </row>
    <row r="750" spans="1:20" ht="15.75">
      <c r="A750" s="2" t="s">
        <v>801</v>
      </c>
      <c r="B750" s="3">
        <v>46148</v>
      </c>
      <c r="C750" s="4" t="s">
        <v>8</v>
      </c>
      <c r="D750" s="4" t="s">
        <v>66</v>
      </c>
      <c r="E750" s="4" t="s">
        <v>3</v>
      </c>
      <c r="F750" s="4" t="s">
        <v>16</v>
      </c>
      <c r="G750" s="4" t="s">
        <v>17</v>
      </c>
      <c r="H750" s="4" t="s">
        <v>46</v>
      </c>
      <c r="I750" s="9">
        <v>2</v>
      </c>
      <c r="J750" s="6">
        <v>46.18</v>
      </c>
      <c r="K750" s="7">
        <v>0.05</v>
      </c>
      <c r="L750" s="6">
        <v>17.899999999999999</v>
      </c>
      <c r="M750" s="6">
        <f>I750*J750*(1-K750)</f>
        <v>87.74199999999999</v>
      </c>
      <c r="N750" s="6">
        <f>I750*L750</f>
        <v>35.799999999999997</v>
      </c>
      <c r="O750" s="6">
        <f>M750-N750</f>
        <v>51.941999999999993</v>
      </c>
      <c r="P750" s="8">
        <f>IFERROR(O750/M750,0)</f>
        <v>0.59198559412823959</v>
      </c>
      <c r="Q750" s="5">
        <f>YEAR(SalesDataTable[[#This Row],[Order Date]])</f>
        <v>2026</v>
      </c>
      <c r="R750" s="8" t="str">
        <f>"Q"&amp;ROUNDUP(MONTH(SalesDataTable[[#This Row],[Order Date]])/3,0)</f>
        <v>Q2</v>
      </c>
      <c r="S750" s="9">
        <f>MONTH(SalesDataTable[[#This Row],[Order Date]])</f>
        <v>5</v>
      </c>
      <c r="T750" s="8" t="str">
        <f>TEXT(SalesDataTable[[#This Row],[Order Date]],"mmm")</f>
        <v>May</v>
      </c>
    </row>
    <row r="751" spans="1:20" ht="15.75">
      <c r="A751" s="2" t="s">
        <v>802</v>
      </c>
      <c r="B751" s="3">
        <v>46148</v>
      </c>
      <c r="C751" s="4" t="s">
        <v>14</v>
      </c>
      <c r="D751" s="4" t="s">
        <v>61</v>
      </c>
      <c r="E751" s="4" t="s">
        <v>3</v>
      </c>
      <c r="F751" s="4" t="s">
        <v>20</v>
      </c>
      <c r="G751" s="4" t="s">
        <v>5</v>
      </c>
      <c r="H751" s="4" t="s">
        <v>29</v>
      </c>
      <c r="I751" s="9">
        <v>1</v>
      </c>
      <c r="J751" s="6">
        <v>51.44</v>
      </c>
      <c r="K751" s="7">
        <v>0.1</v>
      </c>
      <c r="L751" s="6">
        <v>22.88</v>
      </c>
      <c r="M751" s="6">
        <f>I751*J751*(1-K751)</f>
        <v>46.295999999999999</v>
      </c>
      <c r="N751" s="6">
        <f>I751*L751</f>
        <v>22.88</v>
      </c>
      <c r="O751" s="6">
        <f>M751-N751</f>
        <v>23.416</v>
      </c>
      <c r="P751" s="8">
        <f>IFERROR(O751/M751,0)</f>
        <v>0.50578883704855715</v>
      </c>
      <c r="Q751" s="5">
        <f>YEAR(SalesDataTable[[#This Row],[Order Date]])</f>
        <v>2026</v>
      </c>
      <c r="R751" s="8" t="str">
        <f>"Q"&amp;ROUNDUP(MONTH(SalesDataTable[[#This Row],[Order Date]])/3,0)</f>
        <v>Q2</v>
      </c>
      <c r="S751" s="9">
        <f>MONTH(SalesDataTable[[#This Row],[Order Date]])</f>
        <v>5</v>
      </c>
      <c r="T751" s="8" t="str">
        <f>TEXT(SalesDataTable[[#This Row],[Order Date]],"mmm")</f>
        <v>May</v>
      </c>
    </row>
    <row r="752" spans="1:20" ht="15.75">
      <c r="A752" s="2" t="s">
        <v>803</v>
      </c>
      <c r="B752" s="3">
        <v>46148</v>
      </c>
      <c r="C752" s="4" t="s">
        <v>8</v>
      </c>
      <c r="D752" s="4" t="s">
        <v>9</v>
      </c>
      <c r="E752" s="4" t="s">
        <v>3</v>
      </c>
      <c r="F752" s="4" t="s">
        <v>16</v>
      </c>
      <c r="G752" s="4" t="s">
        <v>49</v>
      </c>
      <c r="H752" s="4" t="s">
        <v>74</v>
      </c>
      <c r="I752" s="9">
        <v>2</v>
      </c>
      <c r="J752" s="6">
        <v>50.97</v>
      </c>
      <c r="K752" s="7">
        <v>0.05</v>
      </c>
      <c r="L752" s="6">
        <v>21.67</v>
      </c>
      <c r="M752" s="6">
        <f>I752*J752*(1-K752)</f>
        <v>96.842999999999989</v>
      </c>
      <c r="N752" s="6">
        <f>I752*L752</f>
        <v>43.34</v>
      </c>
      <c r="O752" s="6">
        <f>M752-N752</f>
        <v>53.502999999999986</v>
      </c>
      <c r="P752" s="8">
        <f>IFERROR(O752/M752,0)</f>
        <v>0.55247152607829153</v>
      </c>
      <c r="Q752" s="5">
        <f>YEAR(SalesDataTable[[#This Row],[Order Date]])</f>
        <v>2026</v>
      </c>
      <c r="R752" s="8" t="str">
        <f>"Q"&amp;ROUNDUP(MONTH(SalesDataTable[[#This Row],[Order Date]])/3,0)</f>
        <v>Q2</v>
      </c>
      <c r="S752" s="9">
        <f>MONTH(SalesDataTable[[#This Row],[Order Date]])</f>
        <v>5</v>
      </c>
      <c r="T752" s="8" t="str">
        <f>TEXT(SalesDataTable[[#This Row],[Order Date]],"mmm")</f>
        <v>May</v>
      </c>
    </row>
    <row r="753" spans="1:20" ht="15.75">
      <c r="A753" s="2" t="s">
        <v>804</v>
      </c>
      <c r="B753" s="3">
        <v>46148</v>
      </c>
      <c r="C753" s="4" t="s">
        <v>8</v>
      </c>
      <c r="D753" s="4" t="s">
        <v>9</v>
      </c>
      <c r="E753" s="4" t="s">
        <v>3</v>
      </c>
      <c r="F753" s="4" t="s">
        <v>16</v>
      </c>
      <c r="G753" s="4" t="s">
        <v>5</v>
      </c>
      <c r="H753" s="4" t="s">
        <v>35</v>
      </c>
      <c r="I753" s="9">
        <v>2</v>
      </c>
      <c r="J753" s="6">
        <v>40.549999999999997</v>
      </c>
      <c r="K753" s="7">
        <v>0</v>
      </c>
      <c r="L753" s="6">
        <v>16.52</v>
      </c>
      <c r="M753" s="6">
        <f>I753*J753*(1-K753)</f>
        <v>81.099999999999994</v>
      </c>
      <c r="N753" s="6">
        <f>I753*L753</f>
        <v>33.04</v>
      </c>
      <c r="O753" s="6">
        <f>M753-N753</f>
        <v>48.059999999999995</v>
      </c>
      <c r="P753" s="8">
        <f>IFERROR(O753/M753,0)</f>
        <v>0.59260172626387175</v>
      </c>
      <c r="Q753" s="5">
        <f>YEAR(SalesDataTable[[#This Row],[Order Date]])</f>
        <v>2026</v>
      </c>
      <c r="R753" s="8" t="str">
        <f>"Q"&amp;ROUNDUP(MONTH(SalesDataTable[[#This Row],[Order Date]])/3,0)</f>
        <v>Q2</v>
      </c>
      <c r="S753" s="9">
        <f>MONTH(SalesDataTable[[#This Row],[Order Date]])</f>
        <v>5</v>
      </c>
      <c r="T753" s="8" t="str">
        <f>TEXT(SalesDataTable[[#This Row],[Order Date]],"mmm")</f>
        <v>May</v>
      </c>
    </row>
    <row r="754" spans="1:20" ht="15.75">
      <c r="A754" s="2" t="s">
        <v>805</v>
      </c>
      <c r="B754" s="3">
        <v>46148</v>
      </c>
      <c r="C754" s="4" t="s">
        <v>14</v>
      </c>
      <c r="D754" s="4" t="s">
        <v>126</v>
      </c>
      <c r="E754" s="4" t="s">
        <v>3</v>
      </c>
      <c r="F754" s="4" t="s">
        <v>16</v>
      </c>
      <c r="G754" s="4" t="s">
        <v>5</v>
      </c>
      <c r="H754" s="4" t="s">
        <v>29</v>
      </c>
      <c r="I754" s="9">
        <v>2</v>
      </c>
      <c r="J754" s="6">
        <v>51.3</v>
      </c>
      <c r="K754" s="7">
        <v>0</v>
      </c>
      <c r="L754" s="6">
        <v>23.12</v>
      </c>
      <c r="M754" s="6">
        <f>I754*J754*(1-K754)</f>
        <v>102.6</v>
      </c>
      <c r="N754" s="6">
        <f>I754*L754</f>
        <v>46.24</v>
      </c>
      <c r="O754" s="6">
        <f>M754-N754</f>
        <v>56.359999999999992</v>
      </c>
      <c r="P754" s="8">
        <f>IFERROR(O754/M754,0)</f>
        <v>0.54931773879142298</v>
      </c>
      <c r="Q754" s="5">
        <f>YEAR(SalesDataTable[[#This Row],[Order Date]])</f>
        <v>2026</v>
      </c>
      <c r="R754" s="8" t="str">
        <f>"Q"&amp;ROUNDUP(MONTH(SalesDataTable[[#This Row],[Order Date]])/3,0)</f>
        <v>Q2</v>
      </c>
      <c r="S754" s="9">
        <f>MONTH(SalesDataTable[[#This Row],[Order Date]])</f>
        <v>5</v>
      </c>
      <c r="T754" s="8" t="str">
        <f>TEXT(SalesDataTable[[#This Row],[Order Date]],"mmm")</f>
        <v>May</v>
      </c>
    </row>
    <row r="755" spans="1:20" ht="15.75">
      <c r="A755" s="2" t="s">
        <v>806</v>
      </c>
      <c r="B755" s="3">
        <v>46148</v>
      </c>
      <c r="C755" s="4" t="s">
        <v>27</v>
      </c>
      <c r="D755" s="4" t="s">
        <v>48</v>
      </c>
      <c r="E755" s="4" t="s">
        <v>3</v>
      </c>
      <c r="F755" s="4" t="s">
        <v>16</v>
      </c>
      <c r="G755" s="4" t="s">
        <v>31</v>
      </c>
      <c r="H755" s="4" t="s">
        <v>64</v>
      </c>
      <c r="I755" s="9">
        <v>3</v>
      </c>
      <c r="J755" s="6">
        <v>82.56</v>
      </c>
      <c r="K755" s="7">
        <v>0</v>
      </c>
      <c r="L755" s="6">
        <v>39.99</v>
      </c>
      <c r="M755" s="6">
        <f>I755*J755*(1-K755)</f>
        <v>247.68</v>
      </c>
      <c r="N755" s="6">
        <f>I755*L755</f>
        <v>119.97</v>
      </c>
      <c r="O755" s="6">
        <f>M755-N755</f>
        <v>127.71000000000001</v>
      </c>
      <c r="P755" s="8">
        <f>IFERROR(O755/M755,0)</f>
        <v>0.515625</v>
      </c>
      <c r="Q755" s="5">
        <f>YEAR(SalesDataTable[[#This Row],[Order Date]])</f>
        <v>2026</v>
      </c>
      <c r="R755" s="8" t="str">
        <f>"Q"&amp;ROUNDUP(MONTH(SalesDataTable[[#This Row],[Order Date]])/3,0)</f>
        <v>Q2</v>
      </c>
      <c r="S755" s="9">
        <f>MONTH(SalesDataTable[[#This Row],[Order Date]])</f>
        <v>5</v>
      </c>
      <c r="T755" s="8" t="str">
        <f>TEXT(SalesDataTable[[#This Row],[Order Date]],"mmm")</f>
        <v>May</v>
      </c>
    </row>
    <row r="756" spans="1:20" ht="15.75">
      <c r="A756" s="2" t="s">
        <v>807</v>
      </c>
      <c r="B756" s="3">
        <v>46149</v>
      </c>
      <c r="C756" s="4" t="s">
        <v>8</v>
      </c>
      <c r="D756" s="4" t="s">
        <v>69</v>
      </c>
      <c r="E756" s="4" t="s">
        <v>10</v>
      </c>
      <c r="F756" s="4" t="s">
        <v>20</v>
      </c>
      <c r="G756" s="4" t="s">
        <v>11</v>
      </c>
      <c r="H756" s="4" t="s">
        <v>12</v>
      </c>
      <c r="I756" s="9">
        <v>6</v>
      </c>
      <c r="J756" s="6">
        <v>92.66</v>
      </c>
      <c r="K756" s="7">
        <v>0.15</v>
      </c>
      <c r="L756" s="6">
        <v>44.71</v>
      </c>
      <c r="M756" s="6">
        <f>I756*J756*(1-K756)</f>
        <v>472.56600000000003</v>
      </c>
      <c r="N756" s="6">
        <f>I756*L756</f>
        <v>268.26</v>
      </c>
      <c r="O756" s="6">
        <f>M756-N756</f>
        <v>204.30600000000004</v>
      </c>
      <c r="P756" s="8">
        <f>IFERROR(O756/M756,0)</f>
        <v>0.43233326138571126</v>
      </c>
      <c r="Q756" s="5">
        <f>YEAR(SalesDataTable[[#This Row],[Order Date]])</f>
        <v>2026</v>
      </c>
      <c r="R756" s="8" t="str">
        <f>"Q"&amp;ROUNDUP(MONTH(SalesDataTable[[#This Row],[Order Date]])/3,0)</f>
        <v>Q2</v>
      </c>
      <c r="S756" s="9">
        <f>MONTH(SalesDataTable[[#This Row],[Order Date]])</f>
        <v>5</v>
      </c>
      <c r="T756" s="8" t="str">
        <f>TEXT(SalesDataTable[[#This Row],[Order Date]],"mmm")</f>
        <v>May</v>
      </c>
    </row>
    <row r="757" spans="1:20" ht="15.75">
      <c r="A757" s="2" t="s">
        <v>808</v>
      </c>
      <c r="B757" s="3">
        <v>46149</v>
      </c>
      <c r="C757" s="4" t="s">
        <v>14</v>
      </c>
      <c r="D757" s="4" t="s">
        <v>126</v>
      </c>
      <c r="E757" s="4" t="s">
        <v>39</v>
      </c>
      <c r="F757" s="4" t="s">
        <v>16</v>
      </c>
      <c r="G757" s="4" t="s">
        <v>49</v>
      </c>
      <c r="H757" s="4" t="s">
        <v>50</v>
      </c>
      <c r="I757" s="9">
        <v>1</v>
      </c>
      <c r="J757" s="6">
        <v>39.42</v>
      </c>
      <c r="K757" s="7">
        <v>0</v>
      </c>
      <c r="L757" s="6">
        <v>14.86</v>
      </c>
      <c r="M757" s="6">
        <f>I757*J757*(1-K757)</f>
        <v>39.42</v>
      </c>
      <c r="N757" s="6">
        <f>I757*L757</f>
        <v>14.86</v>
      </c>
      <c r="O757" s="6">
        <f>M757-N757</f>
        <v>24.560000000000002</v>
      </c>
      <c r="P757" s="8">
        <f>IFERROR(O757/M757,0)</f>
        <v>0.62303399289700667</v>
      </c>
      <c r="Q757" s="5">
        <f>YEAR(SalesDataTable[[#This Row],[Order Date]])</f>
        <v>2026</v>
      </c>
      <c r="R757" s="8" t="str">
        <f>"Q"&amp;ROUNDUP(MONTH(SalesDataTable[[#This Row],[Order Date]])/3,0)</f>
        <v>Q2</v>
      </c>
      <c r="S757" s="9">
        <f>MONTH(SalesDataTable[[#This Row],[Order Date]])</f>
        <v>5</v>
      </c>
      <c r="T757" s="8" t="str">
        <f>TEXT(SalesDataTable[[#This Row],[Order Date]],"mmm")</f>
        <v>May</v>
      </c>
    </row>
    <row r="758" spans="1:20" ht="15.75">
      <c r="A758" s="2" t="s">
        <v>809</v>
      </c>
      <c r="B758" s="3">
        <v>46149</v>
      </c>
      <c r="C758" s="4" t="s">
        <v>1</v>
      </c>
      <c r="D758" s="4" t="s">
        <v>52</v>
      </c>
      <c r="E758" s="4" t="s">
        <v>25</v>
      </c>
      <c r="F758" s="4" t="s">
        <v>4</v>
      </c>
      <c r="G758" s="4" t="s">
        <v>49</v>
      </c>
      <c r="H758" s="4" t="s">
        <v>55</v>
      </c>
      <c r="I758" s="9">
        <v>2</v>
      </c>
      <c r="J758" s="6">
        <v>124.25</v>
      </c>
      <c r="K758" s="7">
        <v>0</v>
      </c>
      <c r="L758" s="6">
        <v>69.510000000000005</v>
      </c>
      <c r="M758" s="6">
        <f>I758*J758*(1-K758)</f>
        <v>248.5</v>
      </c>
      <c r="N758" s="6">
        <f>I758*L758</f>
        <v>139.02000000000001</v>
      </c>
      <c r="O758" s="6">
        <f>M758-N758</f>
        <v>109.47999999999999</v>
      </c>
      <c r="P758" s="8">
        <f>IFERROR(O758/M758,0)</f>
        <v>0.44056338028169012</v>
      </c>
      <c r="Q758" s="5">
        <f>YEAR(SalesDataTable[[#This Row],[Order Date]])</f>
        <v>2026</v>
      </c>
      <c r="R758" s="8" t="str">
        <f>"Q"&amp;ROUNDUP(MONTH(SalesDataTable[[#This Row],[Order Date]])/3,0)</f>
        <v>Q2</v>
      </c>
      <c r="S758" s="9">
        <f>MONTH(SalesDataTable[[#This Row],[Order Date]])</f>
        <v>5</v>
      </c>
      <c r="T758" s="8" t="str">
        <f>TEXT(SalesDataTable[[#This Row],[Order Date]],"mmm")</f>
        <v>May</v>
      </c>
    </row>
    <row r="759" spans="1:20" ht="15.75">
      <c r="A759" s="2" t="s">
        <v>810</v>
      </c>
      <c r="B759" s="3">
        <v>46149</v>
      </c>
      <c r="C759" s="4" t="s">
        <v>8</v>
      </c>
      <c r="D759" s="4" t="s">
        <v>86</v>
      </c>
      <c r="E759" s="4" t="s">
        <v>3</v>
      </c>
      <c r="F759" s="4" t="s">
        <v>16</v>
      </c>
      <c r="G759" s="4" t="s">
        <v>11</v>
      </c>
      <c r="H759" s="4" t="s">
        <v>53</v>
      </c>
      <c r="I759" s="9">
        <v>2</v>
      </c>
      <c r="J759" s="6">
        <v>156.43</v>
      </c>
      <c r="K759" s="7">
        <v>0</v>
      </c>
      <c r="L759" s="6">
        <v>78.569999999999993</v>
      </c>
      <c r="M759" s="6">
        <f>I759*J759*(1-K759)</f>
        <v>312.86</v>
      </c>
      <c r="N759" s="6">
        <f>I759*L759</f>
        <v>157.13999999999999</v>
      </c>
      <c r="O759" s="6">
        <f>M759-N759</f>
        <v>155.72000000000003</v>
      </c>
      <c r="P759" s="8">
        <f>IFERROR(O759/M759,0)</f>
        <v>0.49773061433228927</v>
      </c>
      <c r="Q759" s="5">
        <f>YEAR(SalesDataTable[[#This Row],[Order Date]])</f>
        <v>2026</v>
      </c>
      <c r="R759" s="8" t="str">
        <f>"Q"&amp;ROUNDUP(MONTH(SalesDataTable[[#This Row],[Order Date]])/3,0)</f>
        <v>Q2</v>
      </c>
      <c r="S759" s="9">
        <f>MONTH(SalesDataTable[[#This Row],[Order Date]])</f>
        <v>5</v>
      </c>
      <c r="T759" s="8" t="str">
        <f>TEXT(SalesDataTable[[#This Row],[Order Date]],"mmm")</f>
        <v>May</v>
      </c>
    </row>
    <row r="760" spans="1:20" ht="15.75">
      <c r="A760" s="2" t="s">
        <v>811</v>
      </c>
      <c r="B760" s="3">
        <v>46149</v>
      </c>
      <c r="C760" s="4" t="s">
        <v>8</v>
      </c>
      <c r="D760" s="4" t="s">
        <v>86</v>
      </c>
      <c r="E760" s="4" t="s">
        <v>25</v>
      </c>
      <c r="F760" s="4" t="s">
        <v>16</v>
      </c>
      <c r="G760" s="4" t="s">
        <v>31</v>
      </c>
      <c r="H760" s="4" t="s">
        <v>64</v>
      </c>
      <c r="I760" s="9">
        <v>1</v>
      </c>
      <c r="J760" s="6">
        <v>80.3</v>
      </c>
      <c r="K760" s="7">
        <v>0</v>
      </c>
      <c r="L760" s="6">
        <v>40.020000000000003</v>
      </c>
      <c r="M760" s="6">
        <f>I760*J760*(1-K760)</f>
        <v>80.3</v>
      </c>
      <c r="N760" s="6">
        <f>I760*L760</f>
        <v>40.020000000000003</v>
      </c>
      <c r="O760" s="6">
        <f>M760-N760</f>
        <v>40.279999999999994</v>
      </c>
      <c r="P760" s="8">
        <f>IFERROR(O760/M760,0)</f>
        <v>0.50161892901618921</v>
      </c>
      <c r="Q760" s="5">
        <f>YEAR(SalesDataTable[[#This Row],[Order Date]])</f>
        <v>2026</v>
      </c>
      <c r="R760" s="8" t="str">
        <f>"Q"&amp;ROUNDUP(MONTH(SalesDataTable[[#This Row],[Order Date]])/3,0)</f>
        <v>Q2</v>
      </c>
      <c r="S760" s="9">
        <f>MONTH(SalesDataTable[[#This Row],[Order Date]])</f>
        <v>5</v>
      </c>
      <c r="T760" s="8" t="str">
        <f>TEXT(SalesDataTable[[#This Row],[Order Date]],"mmm")</f>
        <v>May</v>
      </c>
    </row>
    <row r="761" spans="1:20" ht="15.75">
      <c r="A761" s="2" t="s">
        <v>812</v>
      </c>
      <c r="B761" s="3">
        <v>46149</v>
      </c>
      <c r="C761" s="4" t="s">
        <v>27</v>
      </c>
      <c r="D761" s="4" t="s">
        <v>82</v>
      </c>
      <c r="E761" s="4" t="s">
        <v>25</v>
      </c>
      <c r="F761" s="4" t="s">
        <v>16</v>
      </c>
      <c r="G761" s="4" t="s">
        <v>31</v>
      </c>
      <c r="H761" s="4" t="s">
        <v>64</v>
      </c>
      <c r="I761" s="9">
        <v>1</v>
      </c>
      <c r="J761" s="6">
        <v>79.89</v>
      </c>
      <c r="K761" s="7">
        <v>0</v>
      </c>
      <c r="L761" s="6">
        <v>39.549999999999997</v>
      </c>
      <c r="M761" s="6">
        <f>I761*J761*(1-K761)</f>
        <v>79.89</v>
      </c>
      <c r="N761" s="6">
        <f>I761*L761</f>
        <v>39.549999999999997</v>
      </c>
      <c r="O761" s="6">
        <f>M761-N761</f>
        <v>40.340000000000003</v>
      </c>
      <c r="P761" s="8">
        <f>IFERROR(O761/M761,0)</f>
        <v>0.50494429841031419</v>
      </c>
      <c r="Q761" s="5">
        <f>YEAR(SalesDataTable[[#This Row],[Order Date]])</f>
        <v>2026</v>
      </c>
      <c r="R761" s="8" t="str">
        <f>"Q"&amp;ROUNDUP(MONTH(SalesDataTable[[#This Row],[Order Date]])/3,0)</f>
        <v>Q2</v>
      </c>
      <c r="S761" s="9">
        <f>MONTH(SalesDataTable[[#This Row],[Order Date]])</f>
        <v>5</v>
      </c>
      <c r="T761" s="8" t="str">
        <f>TEXT(SalesDataTable[[#This Row],[Order Date]],"mmm")</f>
        <v>May</v>
      </c>
    </row>
    <row r="762" spans="1:20" ht="15.75">
      <c r="A762" s="2" t="s">
        <v>813</v>
      </c>
      <c r="B762" s="3">
        <v>46150</v>
      </c>
      <c r="C762" s="4" t="s">
        <v>27</v>
      </c>
      <c r="D762" s="4" t="s">
        <v>45</v>
      </c>
      <c r="E762" s="4" t="s">
        <v>25</v>
      </c>
      <c r="F762" s="4" t="s">
        <v>16</v>
      </c>
      <c r="G762" s="4" t="s">
        <v>49</v>
      </c>
      <c r="H762" s="4" t="s">
        <v>50</v>
      </c>
      <c r="I762" s="9">
        <v>1</v>
      </c>
      <c r="J762" s="6">
        <v>39.5</v>
      </c>
      <c r="K762" s="7">
        <v>0</v>
      </c>
      <c r="L762" s="6">
        <v>14.68</v>
      </c>
      <c r="M762" s="6">
        <f>I762*J762*(1-K762)</f>
        <v>39.5</v>
      </c>
      <c r="N762" s="6">
        <f>I762*L762</f>
        <v>14.68</v>
      </c>
      <c r="O762" s="6">
        <f>M762-N762</f>
        <v>24.82</v>
      </c>
      <c r="P762" s="8">
        <f>IFERROR(O762/M762,0)</f>
        <v>0.62835443037974681</v>
      </c>
      <c r="Q762" s="5">
        <f>YEAR(SalesDataTable[[#This Row],[Order Date]])</f>
        <v>2026</v>
      </c>
      <c r="R762" s="8" t="str">
        <f>"Q"&amp;ROUNDUP(MONTH(SalesDataTable[[#This Row],[Order Date]])/3,0)</f>
        <v>Q2</v>
      </c>
      <c r="S762" s="9">
        <f>MONTH(SalesDataTable[[#This Row],[Order Date]])</f>
        <v>5</v>
      </c>
      <c r="T762" s="8" t="str">
        <f>TEXT(SalesDataTable[[#This Row],[Order Date]],"mmm")</f>
        <v>May</v>
      </c>
    </row>
    <row r="763" spans="1:20" ht="15.75">
      <c r="A763" s="2" t="s">
        <v>814</v>
      </c>
      <c r="B763" s="3">
        <v>46150</v>
      </c>
      <c r="C763" s="4" t="s">
        <v>27</v>
      </c>
      <c r="D763" s="4" t="s">
        <v>45</v>
      </c>
      <c r="E763" s="4" t="s">
        <v>3</v>
      </c>
      <c r="F763" s="4" t="s">
        <v>4</v>
      </c>
      <c r="G763" s="4" t="s">
        <v>5</v>
      </c>
      <c r="H763" s="4" t="s">
        <v>6</v>
      </c>
      <c r="I763" s="9">
        <v>1</v>
      </c>
      <c r="J763" s="6">
        <v>80.7</v>
      </c>
      <c r="K763" s="7">
        <v>0</v>
      </c>
      <c r="L763" s="6">
        <v>41.88</v>
      </c>
      <c r="M763" s="6">
        <f>I763*J763*(1-K763)</f>
        <v>80.7</v>
      </c>
      <c r="N763" s="6">
        <f>I763*L763</f>
        <v>41.88</v>
      </c>
      <c r="O763" s="6">
        <f>M763-N763</f>
        <v>38.82</v>
      </c>
      <c r="P763" s="8">
        <f>IFERROR(O763/M763,0)</f>
        <v>0.48104089219330853</v>
      </c>
      <c r="Q763" s="5">
        <f>YEAR(SalesDataTable[[#This Row],[Order Date]])</f>
        <v>2026</v>
      </c>
      <c r="R763" s="8" t="str">
        <f>"Q"&amp;ROUNDUP(MONTH(SalesDataTable[[#This Row],[Order Date]])/3,0)</f>
        <v>Q2</v>
      </c>
      <c r="S763" s="9">
        <f>MONTH(SalesDataTable[[#This Row],[Order Date]])</f>
        <v>5</v>
      </c>
      <c r="T763" s="8" t="str">
        <f>TEXT(SalesDataTable[[#This Row],[Order Date]],"mmm")</f>
        <v>May</v>
      </c>
    </row>
    <row r="764" spans="1:20" ht="15.75">
      <c r="A764" s="2" t="s">
        <v>815</v>
      </c>
      <c r="B764" s="3">
        <v>46150</v>
      </c>
      <c r="C764" s="4" t="s">
        <v>8</v>
      </c>
      <c r="D764" s="4" t="s">
        <v>86</v>
      </c>
      <c r="E764" s="4" t="s">
        <v>3</v>
      </c>
      <c r="F764" s="4" t="s">
        <v>16</v>
      </c>
      <c r="G764" s="4" t="s">
        <v>31</v>
      </c>
      <c r="H764" s="4" t="s">
        <v>64</v>
      </c>
      <c r="I764" s="9">
        <v>1</v>
      </c>
      <c r="J764" s="6">
        <v>80.86</v>
      </c>
      <c r="K764" s="7">
        <v>0</v>
      </c>
      <c r="L764" s="6">
        <v>38.44</v>
      </c>
      <c r="M764" s="6">
        <f>I764*J764*(1-K764)</f>
        <v>80.86</v>
      </c>
      <c r="N764" s="6">
        <f>I764*L764</f>
        <v>38.44</v>
      </c>
      <c r="O764" s="6">
        <f>M764-N764</f>
        <v>42.42</v>
      </c>
      <c r="P764" s="8">
        <f>IFERROR(O764/M764,0)</f>
        <v>0.52461043779371752</v>
      </c>
      <c r="Q764" s="5">
        <f>YEAR(SalesDataTable[[#This Row],[Order Date]])</f>
        <v>2026</v>
      </c>
      <c r="R764" s="8" t="str">
        <f>"Q"&amp;ROUNDUP(MONTH(SalesDataTable[[#This Row],[Order Date]])/3,0)</f>
        <v>Q2</v>
      </c>
      <c r="S764" s="9">
        <f>MONTH(SalesDataTable[[#This Row],[Order Date]])</f>
        <v>5</v>
      </c>
      <c r="T764" s="8" t="str">
        <f>TEXT(SalesDataTable[[#This Row],[Order Date]],"mmm")</f>
        <v>May</v>
      </c>
    </row>
    <row r="765" spans="1:20" ht="15.75">
      <c r="A765" s="2" t="s">
        <v>816</v>
      </c>
      <c r="B765" s="3">
        <v>46150</v>
      </c>
      <c r="C765" s="4" t="s">
        <v>8</v>
      </c>
      <c r="D765" s="4" t="s">
        <v>86</v>
      </c>
      <c r="E765" s="4" t="s">
        <v>39</v>
      </c>
      <c r="F765" s="4" t="s">
        <v>16</v>
      </c>
      <c r="G765" s="4" t="s">
        <v>31</v>
      </c>
      <c r="H765" s="4" t="s">
        <v>32</v>
      </c>
      <c r="I765" s="9">
        <v>2</v>
      </c>
      <c r="J765" s="6">
        <v>337.7</v>
      </c>
      <c r="K765" s="7">
        <v>0.1</v>
      </c>
      <c r="L765" s="6">
        <v>192.16</v>
      </c>
      <c r="M765" s="6">
        <f>I765*J765*(1-K765)</f>
        <v>607.86</v>
      </c>
      <c r="N765" s="6">
        <f>I765*L765</f>
        <v>384.32</v>
      </c>
      <c r="O765" s="6">
        <f>M765-N765</f>
        <v>223.54000000000002</v>
      </c>
      <c r="P765" s="8">
        <f>IFERROR(O765/M765,0)</f>
        <v>0.36774915276543946</v>
      </c>
      <c r="Q765" s="5">
        <f>YEAR(SalesDataTable[[#This Row],[Order Date]])</f>
        <v>2026</v>
      </c>
      <c r="R765" s="8" t="str">
        <f>"Q"&amp;ROUNDUP(MONTH(SalesDataTable[[#This Row],[Order Date]])/3,0)</f>
        <v>Q2</v>
      </c>
      <c r="S765" s="9">
        <f>MONTH(SalesDataTable[[#This Row],[Order Date]])</f>
        <v>5</v>
      </c>
      <c r="T765" s="8" t="str">
        <f>TEXT(SalesDataTable[[#This Row],[Order Date]],"mmm")</f>
        <v>May</v>
      </c>
    </row>
    <row r="766" spans="1:20" ht="15.75">
      <c r="A766" s="2" t="s">
        <v>817</v>
      </c>
      <c r="B766" s="3">
        <v>46150</v>
      </c>
      <c r="C766" s="4" t="s">
        <v>14</v>
      </c>
      <c r="D766" s="4" t="s">
        <v>15</v>
      </c>
      <c r="E766" s="4" t="s">
        <v>3</v>
      </c>
      <c r="F766" s="4" t="s">
        <v>4</v>
      </c>
      <c r="G766" s="4" t="s">
        <v>31</v>
      </c>
      <c r="H766" s="4" t="s">
        <v>90</v>
      </c>
      <c r="I766" s="9">
        <v>4</v>
      </c>
      <c r="J766" s="6">
        <v>121.81</v>
      </c>
      <c r="K766" s="7">
        <v>0</v>
      </c>
      <c r="L766" s="6">
        <v>58.95</v>
      </c>
      <c r="M766" s="6">
        <f>I766*J766*(1-K766)</f>
        <v>487.24</v>
      </c>
      <c r="N766" s="6">
        <f>I766*L766</f>
        <v>235.8</v>
      </c>
      <c r="O766" s="6">
        <f>M766-N766</f>
        <v>251.44</v>
      </c>
      <c r="P766" s="8">
        <f>IFERROR(O766/M766,0)</f>
        <v>0.5160495854199163</v>
      </c>
      <c r="Q766" s="5">
        <f>YEAR(SalesDataTable[[#This Row],[Order Date]])</f>
        <v>2026</v>
      </c>
      <c r="R766" s="8" t="str">
        <f>"Q"&amp;ROUNDUP(MONTH(SalesDataTable[[#This Row],[Order Date]])/3,0)</f>
        <v>Q2</v>
      </c>
      <c r="S766" s="9">
        <f>MONTH(SalesDataTable[[#This Row],[Order Date]])</f>
        <v>5</v>
      </c>
      <c r="T766" s="8" t="str">
        <f>TEXT(SalesDataTable[[#This Row],[Order Date]],"mmm")</f>
        <v>May</v>
      </c>
    </row>
    <row r="767" spans="1:20" ht="15.75">
      <c r="A767" s="2" t="s">
        <v>818</v>
      </c>
      <c r="B767" s="3">
        <v>46150</v>
      </c>
      <c r="C767" s="4" t="s">
        <v>27</v>
      </c>
      <c r="D767" s="4" t="s">
        <v>45</v>
      </c>
      <c r="E767" s="4" t="s">
        <v>10</v>
      </c>
      <c r="F767" s="4" t="s">
        <v>20</v>
      </c>
      <c r="G767" s="4" t="s">
        <v>17</v>
      </c>
      <c r="H767" s="4" t="s">
        <v>83</v>
      </c>
      <c r="I767" s="9">
        <v>10</v>
      </c>
      <c r="J767" s="6">
        <v>168.55</v>
      </c>
      <c r="K767" s="7">
        <v>0.1</v>
      </c>
      <c r="L767" s="6">
        <v>88.85</v>
      </c>
      <c r="M767" s="6">
        <f>I767*J767*(1-K767)</f>
        <v>1516.95</v>
      </c>
      <c r="N767" s="6">
        <f>I767*L767</f>
        <v>888.5</v>
      </c>
      <c r="O767" s="6">
        <f>M767-N767</f>
        <v>628.45000000000005</v>
      </c>
      <c r="P767" s="8">
        <f>IFERROR(O767/M767,0)</f>
        <v>0.41428524341606515</v>
      </c>
      <c r="Q767" s="5">
        <f>YEAR(SalesDataTable[[#This Row],[Order Date]])</f>
        <v>2026</v>
      </c>
      <c r="R767" s="8" t="str">
        <f>"Q"&amp;ROUNDUP(MONTH(SalesDataTable[[#This Row],[Order Date]])/3,0)</f>
        <v>Q2</v>
      </c>
      <c r="S767" s="9">
        <f>MONTH(SalesDataTable[[#This Row],[Order Date]])</f>
        <v>5</v>
      </c>
      <c r="T767" s="8" t="str">
        <f>TEXT(SalesDataTable[[#This Row],[Order Date]],"mmm")</f>
        <v>May</v>
      </c>
    </row>
    <row r="768" spans="1:20" ht="15.75">
      <c r="A768" s="2" t="s">
        <v>819</v>
      </c>
      <c r="B768" s="3">
        <v>46150</v>
      </c>
      <c r="C768" s="4" t="s">
        <v>8</v>
      </c>
      <c r="D768" s="4" t="s">
        <v>69</v>
      </c>
      <c r="E768" s="4" t="s">
        <v>3</v>
      </c>
      <c r="F768" s="4" t="s">
        <v>4</v>
      </c>
      <c r="G768" s="4" t="s">
        <v>5</v>
      </c>
      <c r="H768" s="4" t="s">
        <v>35</v>
      </c>
      <c r="I768" s="9">
        <v>1</v>
      </c>
      <c r="J768" s="6">
        <v>39.42</v>
      </c>
      <c r="K768" s="7">
        <v>0.05</v>
      </c>
      <c r="L768" s="6">
        <v>16.77</v>
      </c>
      <c r="M768" s="6">
        <f>I768*J768*(1-K768)</f>
        <v>37.448999999999998</v>
      </c>
      <c r="N768" s="6">
        <f>I768*L768</f>
        <v>16.77</v>
      </c>
      <c r="O768" s="6">
        <f>M768-N768</f>
        <v>20.678999999999998</v>
      </c>
      <c r="P768" s="8">
        <f>IFERROR(O768/M768,0)</f>
        <v>0.55219097973243614</v>
      </c>
      <c r="Q768" s="5">
        <f>YEAR(SalesDataTable[[#This Row],[Order Date]])</f>
        <v>2026</v>
      </c>
      <c r="R768" s="8" t="str">
        <f>"Q"&amp;ROUNDUP(MONTH(SalesDataTable[[#This Row],[Order Date]])/3,0)</f>
        <v>Q2</v>
      </c>
      <c r="S768" s="9">
        <f>MONTH(SalesDataTable[[#This Row],[Order Date]])</f>
        <v>5</v>
      </c>
      <c r="T768" s="8" t="str">
        <f>TEXT(SalesDataTable[[#This Row],[Order Date]],"mmm")</f>
        <v>May</v>
      </c>
    </row>
    <row r="769" spans="1:20" ht="15.75">
      <c r="A769" s="2" t="s">
        <v>820</v>
      </c>
      <c r="B769" s="3">
        <v>46150</v>
      </c>
      <c r="C769" s="4" t="s">
        <v>27</v>
      </c>
      <c r="D769" s="4" t="s">
        <v>82</v>
      </c>
      <c r="E769" s="4" t="s">
        <v>25</v>
      </c>
      <c r="F769" s="4" t="s">
        <v>16</v>
      </c>
      <c r="G769" s="4" t="s">
        <v>17</v>
      </c>
      <c r="H769" s="4" t="s">
        <v>83</v>
      </c>
      <c r="I769" s="9">
        <v>1</v>
      </c>
      <c r="J769" s="6">
        <v>161.36000000000001</v>
      </c>
      <c r="K769" s="7">
        <v>0</v>
      </c>
      <c r="L769" s="6">
        <v>87</v>
      </c>
      <c r="M769" s="6">
        <f>I769*J769*(1-K769)</f>
        <v>161.36000000000001</v>
      </c>
      <c r="N769" s="6">
        <f>I769*L769</f>
        <v>87</v>
      </c>
      <c r="O769" s="6">
        <f>M769-N769</f>
        <v>74.360000000000014</v>
      </c>
      <c r="P769" s="8">
        <f>IFERROR(O769/M769,0)</f>
        <v>0.46083292017848293</v>
      </c>
      <c r="Q769" s="5">
        <f>YEAR(SalesDataTable[[#This Row],[Order Date]])</f>
        <v>2026</v>
      </c>
      <c r="R769" s="8" t="str">
        <f>"Q"&amp;ROUNDUP(MONTH(SalesDataTable[[#This Row],[Order Date]])/3,0)</f>
        <v>Q2</v>
      </c>
      <c r="S769" s="9">
        <f>MONTH(SalesDataTable[[#This Row],[Order Date]])</f>
        <v>5</v>
      </c>
      <c r="T769" s="8" t="str">
        <f>TEXT(SalesDataTable[[#This Row],[Order Date]],"mmm")</f>
        <v>May</v>
      </c>
    </row>
    <row r="770" spans="1:20" ht="15.75">
      <c r="A770" s="2" t="s">
        <v>821</v>
      </c>
      <c r="B770" s="3">
        <v>46150</v>
      </c>
      <c r="C770" s="4" t="s">
        <v>8</v>
      </c>
      <c r="D770" s="4" t="s">
        <v>66</v>
      </c>
      <c r="E770" s="4" t="s">
        <v>3</v>
      </c>
      <c r="F770" s="4" t="s">
        <v>20</v>
      </c>
      <c r="G770" s="4" t="s">
        <v>31</v>
      </c>
      <c r="H770" s="4" t="s">
        <v>90</v>
      </c>
      <c r="I770" s="9">
        <v>1</v>
      </c>
      <c r="J770" s="6">
        <v>123.68</v>
      </c>
      <c r="K770" s="7">
        <v>0</v>
      </c>
      <c r="L770" s="6">
        <v>59.26</v>
      </c>
      <c r="M770" s="6">
        <f>I770*J770*(1-K770)</f>
        <v>123.68</v>
      </c>
      <c r="N770" s="6">
        <f>I770*L770</f>
        <v>59.26</v>
      </c>
      <c r="O770" s="6">
        <f>M770-N770</f>
        <v>64.420000000000016</v>
      </c>
      <c r="P770" s="8">
        <f>IFERROR(O770/M770,0)</f>
        <v>0.52086028460543343</v>
      </c>
      <c r="Q770" s="5">
        <f>YEAR(SalesDataTable[[#This Row],[Order Date]])</f>
        <v>2026</v>
      </c>
      <c r="R770" s="8" t="str">
        <f>"Q"&amp;ROUNDUP(MONTH(SalesDataTable[[#This Row],[Order Date]])/3,0)</f>
        <v>Q2</v>
      </c>
      <c r="S770" s="9">
        <f>MONTH(SalesDataTable[[#This Row],[Order Date]])</f>
        <v>5</v>
      </c>
      <c r="T770" s="8" t="str">
        <f>TEXT(SalesDataTable[[#This Row],[Order Date]],"mmm")</f>
        <v>May</v>
      </c>
    </row>
    <row r="771" spans="1:20" ht="15.75">
      <c r="A771" s="2" t="s">
        <v>822</v>
      </c>
      <c r="B771" s="3">
        <v>46150</v>
      </c>
      <c r="C771" s="4" t="s">
        <v>27</v>
      </c>
      <c r="D771" s="4" t="s">
        <v>48</v>
      </c>
      <c r="E771" s="4" t="s">
        <v>39</v>
      </c>
      <c r="F771" s="4" t="s">
        <v>4</v>
      </c>
      <c r="G771" s="4" t="s">
        <v>11</v>
      </c>
      <c r="H771" s="4" t="s">
        <v>21</v>
      </c>
      <c r="I771" s="9">
        <v>1</v>
      </c>
      <c r="J771" s="6">
        <v>146.29</v>
      </c>
      <c r="K771" s="7">
        <v>0</v>
      </c>
      <c r="L771" s="6">
        <v>81.16</v>
      </c>
      <c r="M771" s="6">
        <f>I771*J771*(1-K771)</f>
        <v>146.29</v>
      </c>
      <c r="N771" s="6">
        <f>I771*L771</f>
        <v>81.16</v>
      </c>
      <c r="O771" s="6">
        <f>M771-N771</f>
        <v>65.13</v>
      </c>
      <c r="P771" s="8">
        <f>IFERROR(O771/M771,0)</f>
        <v>0.44521156606740037</v>
      </c>
      <c r="Q771" s="5">
        <f>YEAR(SalesDataTable[[#This Row],[Order Date]])</f>
        <v>2026</v>
      </c>
      <c r="R771" s="8" t="str">
        <f>"Q"&amp;ROUNDUP(MONTH(SalesDataTable[[#This Row],[Order Date]])/3,0)</f>
        <v>Q2</v>
      </c>
      <c r="S771" s="9">
        <f>MONTH(SalesDataTable[[#This Row],[Order Date]])</f>
        <v>5</v>
      </c>
      <c r="T771" s="8" t="str">
        <f>TEXT(SalesDataTable[[#This Row],[Order Date]],"mmm")</f>
        <v>May</v>
      </c>
    </row>
    <row r="772" spans="1:20" ht="15.75">
      <c r="A772" s="2" t="s">
        <v>823</v>
      </c>
      <c r="B772" s="3">
        <v>46151</v>
      </c>
      <c r="C772" s="4" t="s">
        <v>1</v>
      </c>
      <c r="D772" s="4" t="s">
        <v>2</v>
      </c>
      <c r="E772" s="4" t="s">
        <v>3</v>
      </c>
      <c r="F772" s="4" t="s">
        <v>16</v>
      </c>
      <c r="G772" s="4" t="s">
        <v>17</v>
      </c>
      <c r="H772" s="4" t="s">
        <v>83</v>
      </c>
      <c r="I772" s="9">
        <v>2</v>
      </c>
      <c r="J772" s="6">
        <v>164.95</v>
      </c>
      <c r="K772" s="7">
        <v>0.1</v>
      </c>
      <c r="L772" s="6">
        <v>86.27</v>
      </c>
      <c r="M772" s="6">
        <f>I772*J772*(1-K772)</f>
        <v>296.90999999999997</v>
      </c>
      <c r="N772" s="6">
        <f>I772*L772</f>
        <v>172.54</v>
      </c>
      <c r="O772" s="6">
        <f>M772-N772</f>
        <v>124.36999999999998</v>
      </c>
      <c r="P772" s="8">
        <f>IFERROR(O772/M772,0)</f>
        <v>0.41888114243373409</v>
      </c>
      <c r="Q772" s="5">
        <f>YEAR(SalesDataTable[[#This Row],[Order Date]])</f>
        <v>2026</v>
      </c>
      <c r="R772" s="8" t="str">
        <f>"Q"&amp;ROUNDUP(MONTH(SalesDataTable[[#This Row],[Order Date]])/3,0)</f>
        <v>Q2</v>
      </c>
      <c r="S772" s="9">
        <f>MONTH(SalesDataTable[[#This Row],[Order Date]])</f>
        <v>5</v>
      </c>
      <c r="T772" s="8" t="str">
        <f>TEXT(SalesDataTable[[#This Row],[Order Date]],"mmm")</f>
        <v>May</v>
      </c>
    </row>
    <row r="773" spans="1:20" ht="15.75">
      <c r="A773" s="2" t="s">
        <v>824</v>
      </c>
      <c r="B773" s="3">
        <v>46151</v>
      </c>
      <c r="C773" s="4" t="s">
        <v>1</v>
      </c>
      <c r="D773" s="4" t="s">
        <v>88</v>
      </c>
      <c r="E773" s="4" t="s">
        <v>25</v>
      </c>
      <c r="F773" s="4" t="s">
        <v>20</v>
      </c>
      <c r="G773" s="4" t="s">
        <v>11</v>
      </c>
      <c r="H773" s="4" t="s">
        <v>12</v>
      </c>
      <c r="I773" s="9">
        <v>2</v>
      </c>
      <c r="J773" s="6">
        <v>91.59</v>
      </c>
      <c r="K773" s="7">
        <v>0</v>
      </c>
      <c r="L773" s="6">
        <v>44.97</v>
      </c>
      <c r="M773" s="6">
        <f>I773*J773*(1-K773)</f>
        <v>183.18</v>
      </c>
      <c r="N773" s="6">
        <f>I773*L773</f>
        <v>89.94</v>
      </c>
      <c r="O773" s="6">
        <f>M773-N773</f>
        <v>93.240000000000009</v>
      </c>
      <c r="P773" s="8">
        <f>IFERROR(O773/M773,0)</f>
        <v>0.50900753357353423</v>
      </c>
      <c r="Q773" s="5">
        <f>YEAR(SalesDataTable[[#This Row],[Order Date]])</f>
        <v>2026</v>
      </c>
      <c r="R773" s="8" t="str">
        <f>"Q"&amp;ROUNDUP(MONTH(SalesDataTable[[#This Row],[Order Date]])/3,0)</f>
        <v>Q2</v>
      </c>
      <c r="S773" s="9">
        <f>MONTH(SalesDataTable[[#This Row],[Order Date]])</f>
        <v>5</v>
      </c>
      <c r="T773" s="8" t="str">
        <f>TEXT(SalesDataTable[[#This Row],[Order Date]],"mmm")</f>
        <v>May</v>
      </c>
    </row>
    <row r="774" spans="1:20" ht="15.75">
      <c r="A774" s="2" t="s">
        <v>825</v>
      </c>
      <c r="B774" s="3">
        <v>46151</v>
      </c>
      <c r="C774" s="4" t="s">
        <v>27</v>
      </c>
      <c r="D774" s="4" t="s">
        <v>82</v>
      </c>
      <c r="E774" s="4" t="s">
        <v>3</v>
      </c>
      <c r="F774" s="4" t="s">
        <v>4</v>
      </c>
      <c r="G774" s="4" t="s">
        <v>49</v>
      </c>
      <c r="H774" s="4" t="s">
        <v>74</v>
      </c>
      <c r="I774" s="9">
        <v>1</v>
      </c>
      <c r="J774" s="6">
        <v>51.78</v>
      </c>
      <c r="K774" s="7">
        <v>0.1</v>
      </c>
      <c r="L774" s="6">
        <v>21.63</v>
      </c>
      <c r="M774" s="6">
        <f>I774*J774*(1-K774)</f>
        <v>46.602000000000004</v>
      </c>
      <c r="N774" s="6">
        <f>I774*L774</f>
        <v>21.63</v>
      </c>
      <c r="O774" s="6">
        <f>M774-N774</f>
        <v>24.972000000000005</v>
      </c>
      <c r="P774" s="8">
        <f>IFERROR(O774/M774,0)</f>
        <v>0.53585683017896235</v>
      </c>
      <c r="Q774" s="5">
        <f>YEAR(SalesDataTable[[#This Row],[Order Date]])</f>
        <v>2026</v>
      </c>
      <c r="R774" s="8" t="str">
        <f>"Q"&amp;ROUNDUP(MONTH(SalesDataTable[[#This Row],[Order Date]])/3,0)</f>
        <v>Q2</v>
      </c>
      <c r="S774" s="9">
        <f>MONTH(SalesDataTable[[#This Row],[Order Date]])</f>
        <v>5</v>
      </c>
      <c r="T774" s="8" t="str">
        <f>TEXT(SalesDataTable[[#This Row],[Order Date]],"mmm")</f>
        <v>May</v>
      </c>
    </row>
    <row r="775" spans="1:20" ht="15.75">
      <c r="A775" s="2" t="s">
        <v>826</v>
      </c>
      <c r="B775" s="3">
        <v>46151</v>
      </c>
      <c r="C775" s="4" t="s">
        <v>27</v>
      </c>
      <c r="D775" s="4" t="s">
        <v>48</v>
      </c>
      <c r="E775" s="4" t="s">
        <v>25</v>
      </c>
      <c r="F775" s="4" t="s">
        <v>4</v>
      </c>
      <c r="G775" s="4" t="s">
        <v>17</v>
      </c>
      <c r="H775" s="4" t="s">
        <v>46</v>
      </c>
      <c r="I775" s="9">
        <v>2</v>
      </c>
      <c r="J775" s="6">
        <v>46.25</v>
      </c>
      <c r="K775" s="7">
        <v>0</v>
      </c>
      <c r="L775" s="6">
        <v>18.12</v>
      </c>
      <c r="M775" s="6">
        <f>I775*J775*(1-K775)</f>
        <v>92.5</v>
      </c>
      <c r="N775" s="6">
        <f>I775*L775</f>
        <v>36.24</v>
      </c>
      <c r="O775" s="6">
        <f>M775-N775</f>
        <v>56.26</v>
      </c>
      <c r="P775" s="8">
        <f>IFERROR(O775/M775,0)</f>
        <v>0.60821621621621624</v>
      </c>
      <c r="Q775" s="5">
        <f>YEAR(SalesDataTable[[#This Row],[Order Date]])</f>
        <v>2026</v>
      </c>
      <c r="R775" s="8" t="str">
        <f>"Q"&amp;ROUNDUP(MONTH(SalesDataTable[[#This Row],[Order Date]])/3,0)</f>
        <v>Q2</v>
      </c>
      <c r="S775" s="9">
        <f>MONTH(SalesDataTable[[#This Row],[Order Date]])</f>
        <v>5</v>
      </c>
      <c r="T775" s="8" t="str">
        <f>TEXT(SalesDataTable[[#This Row],[Order Date]],"mmm")</f>
        <v>May</v>
      </c>
    </row>
    <row r="776" spans="1:20" ht="15.75">
      <c r="A776" s="2" t="s">
        <v>827</v>
      </c>
      <c r="B776" s="3">
        <v>46151</v>
      </c>
      <c r="C776" s="4" t="s">
        <v>1</v>
      </c>
      <c r="D776" s="4" t="s">
        <v>2</v>
      </c>
      <c r="E776" s="4" t="s">
        <v>3</v>
      </c>
      <c r="F776" s="4" t="s">
        <v>4</v>
      </c>
      <c r="G776" s="4" t="s">
        <v>31</v>
      </c>
      <c r="H776" s="4" t="s">
        <v>41</v>
      </c>
      <c r="I776" s="9">
        <v>3</v>
      </c>
      <c r="J776" s="6">
        <v>198.5</v>
      </c>
      <c r="K776" s="7">
        <v>0</v>
      </c>
      <c r="L776" s="6">
        <v>102.23</v>
      </c>
      <c r="M776" s="6">
        <f>I776*J776*(1-K776)</f>
        <v>595.5</v>
      </c>
      <c r="N776" s="6">
        <f>I776*L776</f>
        <v>306.69</v>
      </c>
      <c r="O776" s="6">
        <f>M776-N776</f>
        <v>288.81</v>
      </c>
      <c r="P776" s="8">
        <f>IFERROR(O776/M776,0)</f>
        <v>0.48498740554156172</v>
      </c>
      <c r="Q776" s="5">
        <f>YEAR(SalesDataTable[[#This Row],[Order Date]])</f>
        <v>2026</v>
      </c>
      <c r="R776" s="8" t="str">
        <f>"Q"&amp;ROUNDUP(MONTH(SalesDataTable[[#This Row],[Order Date]])/3,0)</f>
        <v>Q2</v>
      </c>
      <c r="S776" s="9">
        <f>MONTH(SalesDataTable[[#This Row],[Order Date]])</f>
        <v>5</v>
      </c>
      <c r="T776" s="8" t="str">
        <f>TEXT(SalesDataTable[[#This Row],[Order Date]],"mmm")</f>
        <v>May</v>
      </c>
    </row>
    <row r="777" spans="1:20" ht="15.75">
      <c r="A777" s="2" t="s">
        <v>828</v>
      </c>
      <c r="B777" s="3">
        <v>46151</v>
      </c>
      <c r="C777" s="4" t="s">
        <v>27</v>
      </c>
      <c r="D777" s="4" t="s">
        <v>48</v>
      </c>
      <c r="E777" s="4" t="s">
        <v>3</v>
      </c>
      <c r="F777" s="4" t="s">
        <v>16</v>
      </c>
      <c r="G777" s="4" t="s">
        <v>11</v>
      </c>
      <c r="H777" s="4" t="s">
        <v>53</v>
      </c>
      <c r="I777" s="9">
        <v>1</v>
      </c>
      <c r="J777" s="6">
        <v>152.80000000000001</v>
      </c>
      <c r="K777" s="7">
        <v>0.1</v>
      </c>
      <c r="L777" s="6">
        <v>77.67</v>
      </c>
      <c r="M777" s="6">
        <f>I777*J777*(1-K777)</f>
        <v>137.52000000000001</v>
      </c>
      <c r="N777" s="6">
        <f>I777*L777</f>
        <v>77.67</v>
      </c>
      <c r="O777" s="6">
        <f>M777-N777</f>
        <v>59.850000000000009</v>
      </c>
      <c r="P777" s="8">
        <f>IFERROR(O777/M777,0)</f>
        <v>0.43520942408376967</v>
      </c>
      <c r="Q777" s="5">
        <f>YEAR(SalesDataTable[[#This Row],[Order Date]])</f>
        <v>2026</v>
      </c>
      <c r="R777" s="8" t="str">
        <f>"Q"&amp;ROUNDUP(MONTH(SalesDataTable[[#This Row],[Order Date]])/3,0)</f>
        <v>Q2</v>
      </c>
      <c r="S777" s="9">
        <f>MONTH(SalesDataTable[[#This Row],[Order Date]])</f>
        <v>5</v>
      </c>
      <c r="T777" s="8" t="str">
        <f>TEXT(SalesDataTable[[#This Row],[Order Date]],"mmm")</f>
        <v>May</v>
      </c>
    </row>
    <row r="778" spans="1:20" ht="15.75">
      <c r="A778" s="2" t="s">
        <v>829</v>
      </c>
      <c r="B778" s="3">
        <v>46151</v>
      </c>
      <c r="C778" s="4" t="s">
        <v>8</v>
      </c>
      <c r="D778" s="4" t="s">
        <v>86</v>
      </c>
      <c r="E778" s="4" t="s">
        <v>3</v>
      </c>
      <c r="F778" s="4" t="s">
        <v>20</v>
      </c>
      <c r="G778" s="4" t="s">
        <v>17</v>
      </c>
      <c r="H778" s="4" t="s">
        <v>83</v>
      </c>
      <c r="I778" s="9">
        <v>2</v>
      </c>
      <c r="J778" s="6">
        <v>161.47999999999999</v>
      </c>
      <c r="K778" s="7">
        <v>0</v>
      </c>
      <c r="L778" s="6">
        <v>85.03</v>
      </c>
      <c r="M778" s="6">
        <f>I778*J778*(1-K778)</f>
        <v>322.95999999999998</v>
      </c>
      <c r="N778" s="6">
        <f>I778*L778</f>
        <v>170.06</v>
      </c>
      <c r="O778" s="6">
        <f>M778-N778</f>
        <v>152.89999999999998</v>
      </c>
      <c r="P778" s="8">
        <f>IFERROR(O778/M778,0)</f>
        <v>0.47343324250681196</v>
      </c>
      <c r="Q778" s="5">
        <f>YEAR(SalesDataTable[[#This Row],[Order Date]])</f>
        <v>2026</v>
      </c>
      <c r="R778" s="8" t="str">
        <f>"Q"&amp;ROUNDUP(MONTH(SalesDataTable[[#This Row],[Order Date]])/3,0)</f>
        <v>Q2</v>
      </c>
      <c r="S778" s="9">
        <f>MONTH(SalesDataTable[[#This Row],[Order Date]])</f>
        <v>5</v>
      </c>
      <c r="T778" s="8" t="str">
        <f>TEXT(SalesDataTable[[#This Row],[Order Date]],"mmm")</f>
        <v>May</v>
      </c>
    </row>
    <row r="779" spans="1:20" ht="15.75">
      <c r="A779" s="2" t="s">
        <v>830</v>
      </c>
      <c r="B779" s="3">
        <v>46151</v>
      </c>
      <c r="C779" s="4" t="s">
        <v>8</v>
      </c>
      <c r="D779" s="4" t="s">
        <v>38</v>
      </c>
      <c r="E779" s="4" t="s">
        <v>25</v>
      </c>
      <c r="F779" s="4" t="s">
        <v>4</v>
      </c>
      <c r="G779" s="4" t="s">
        <v>5</v>
      </c>
      <c r="H779" s="4" t="s">
        <v>6</v>
      </c>
      <c r="I779" s="9">
        <v>1</v>
      </c>
      <c r="J779" s="6">
        <v>82.86</v>
      </c>
      <c r="K779" s="7">
        <v>0</v>
      </c>
      <c r="L779" s="6">
        <v>42.67</v>
      </c>
      <c r="M779" s="6">
        <f>I779*J779*(1-K779)</f>
        <v>82.86</v>
      </c>
      <c r="N779" s="6">
        <f>I779*L779</f>
        <v>42.67</v>
      </c>
      <c r="O779" s="6">
        <f>M779-N779</f>
        <v>40.19</v>
      </c>
      <c r="P779" s="8">
        <f>IFERROR(O779/M779,0)</f>
        <v>0.48503499879314504</v>
      </c>
      <c r="Q779" s="5">
        <f>YEAR(SalesDataTable[[#This Row],[Order Date]])</f>
        <v>2026</v>
      </c>
      <c r="R779" s="8" t="str">
        <f>"Q"&amp;ROUNDUP(MONTH(SalesDataTable[[#This Row],[Order Date]])/3,0)</f>
        <v>Q2</v>
      </c>
      <c r="S779" s="9">
        <f>MONTH(SalesDataTable[[#This Row],[Order Date]])</f>
        <v>5</v>
      </c>
      <c r="T779" s="8" t="str">
        <f>TEXT(SalesDataTable[[#This Row],[Order Date]],"mmm")</f>
        <v>May</v>
      </c>
    </row>
    <row r="780" spans="1:20" ht="15.75">
      <c r="A780" s="2" t="s">
        <v>831</v>
      </c>
      <c r="B780" s="3">
        <v>46152</v>
      </c>
      <c r="C780" s="4" t="s">
        <v>27</v>
      </c>
      <c r="D780" s="4" t="s">
        <v>28</v>
      </c>
      <c r="E780" s="4" t="s">
        <v>3</v>
      </c>
      <c r="F780" s="4" t="s">
        <v>16</v>
      </c>
      <c r="G780" s="4" t="s">
        <v>49</v>
      </c>
      <c r="H780" s="4" t="s">
        <v>74</v>
      </c>
      <c r="I780" s="9">
        <v>1</v>
      </c>
      <c r="J780" s="6">
        <v>51.15</v>
      </c>
      <c r="K780" s="7">
        <v>0</v>
      </c>
      <c r="L780" s="6">
        <v>21.39</v>
      </c>
      <c r="M780" s="6">
        <f>I780*J780*(1-K780)</f>
        <v>51.15</v>
      </c>
      <c r="N780" s="6">
        <f>I780*L780</f>
        <v>21.39</v>
      </c>
      <c r="O780" s="6">
        <f>M780-N780</f>
        <v>29.759999999999998</v>
      </c>
      <c r="P780" s="8">
        <f>IFERROR(O780/M780,0)</f>
        <v>0.58181818181818179</v>
      </c>
      <c r="Q780" s="5">
        <f>YEAR(SalesDataTable[[#This Row],[Order Date]])</f>
        <v>2026</v>
      </c>
      <c r="R780" s="8" t="str">
        <f>"Q"&amp;ROUNDUP(MONTH(SalesDataTable[[#This Row],[Order Date]])/3,0)</f>
        <v>Q2</v>
      </c>
      <c r="S780" s="9">
        <f>MONTH(SalesDataTable[[#This Row],[Order Date]])</f>
        <v>5</v>
      </c>
      <c r="T780" s="8" t="str">
        <f>TEXT(SalesDataTable[[#This Row],[Order Date]],"mmm")</f>
        <v>May</v>
      </c>
    </row>
    <row r="781" spans="1:20" ht="15.75">
      <c r="A781" s="2" t="s">
        <v>832</v>
      </c>
      <c r="B781" s="3">
        <v>46152</v>
      </c>
      <c r="C781" s="4" t="s">
        <v>14</v>
      </c>
      <c r="D781" s="4" t="s">
        <v>15</v>
      </c>
      <c r="E781" s="4" t="s">
        <v>10</v>
      </c>
      <c r="F781" s="4" t="s">
        <v>20</v>
      </c>
      <c r="G781" s="4" t="s">
        <v>49</v>
      </c>
      <c r="H781" s="4" t="s">
        <v>74</v>
      </c>
      <c r="I781" s="9">
        <v>12</v>
      </c>
      <c r="J781" s="6">
        <v>50.53</v>
      </c>
      <c r="K781" s="7">
        <v>0.1</v>
      </c>
      <c r="L781" s="6">
        <v>22.09</v>
      </c>
      <c r="M781" s="6">
        <f>I781*J781*(1-K781)</f>
        <v>545.72400000000005</v>
      </c>
      <c r="N781" s="6">
        <f>I781*L781</f>
        <v>265.08</v>
      </c>
      <c r="O781" s="6">
        <f>M781-N781</f>
        <v>280.64400000000006</v>
      </c>
      <c r="P781" s="8">
        <f>IFERROR(O781/M781,0)</f>
        <v>0.5142599555819426</v>
      </c>
      <c r="Q781" s="5">
        <f>YEAR(SalesDataTable[[#This Row],[Order Date]])</f>
        <v>2026</v>
      </c>
      <c r="R781" s="8" t="str">
        <f>"Q"&amp;ROUNDUP(MONTH(SalesDataTable[[#This Row],[Order Date]])/3,0)</f>
        <v>Q2</v>
      </c>
      <c r="S781" s="9">
        <f>MONTH(SalesDataTable[[#This Row],[Order Date]])</f>
        <v>5</v>
      </c>
      <c r="T781" s="8" t="str">
        <f>TEXT(SalesDataTable[[#This Row],[Order Date]],"mmm")</f>
        <v>May</v>
      </c>
    </row>
    <row r="782" spans="1:20" ht="15.75">
      <c r="A782" s="2" t="s">
        <v>833</v>
      </c>
      <c r="B782" s="3">
        <v>46152</v>
      </c>
      <c r="C782" s="4" t="s">
        <v>8</v>
      </c>
      <c r="D782" s="4" t="s">
        <v>9</v>
      </c>
      <c r="E782" s="4" t="s">
        <v>39</v>
      </c>
      <c r="F782" s="4" t="s">
        <v>4</v>
      </c>
      <c r="G782" s="4" t="s">
        <v>5</v>
      </c>
      <c r="H782" s="4" t="s">
        <v>29</v>
      </c>
      <c r="I782" s="9">
        <v>2</v>
      </c>
      <c r="J782" s="6">
        <v>50.93</v>
      </c>
      <c r="K782" s="7">
        <v>0</v>
      </c>
      <c r="L782" s="6">
        <v>22.91</v>
      </c>
      <c r="M782" s="6">
        <f>I782*J782*(1-K782)</f>
        <v>101.86</v>
      </c>
      <c r="N782" s="6">
        <f>I782*L782</f>
        <v>45.82</v>
      </c>
      <c r="O782" s="6">
        <f>M782-N782</f>
        <v>56.04</v>
      </c>
      <c r="P782" s="8">
        <f>IFERROR(O782/M782,0)</f>
        <v>0.55016689573924993</v>
      </c>
      <c r="Q782" s="5">
        <f>YEAR(SalesDataTable[[#This Row],[Order Date]])</f>
        <v>2026</v>
      </c>
      <c r="R782" s="8" t="str">
        <f>"Q"&amp;ROUNDUP(MONTH(SalesDataTable[[#This Row],[Order Date]])/3,0)</f>
        <v>Q2</v>
      </c>
      <c r="S782" s="9">
        <f>MONTH(SalesDataTable[[#This Row],[Order Date]])</f>
        <v>5</v>
      </c>
      <c r="T782" s="8" t="str">
        <f>TEXT(SalesDataTable[[#This Row],[Order Date]],"mmm")</f>
        <v>May</v>
      </c>
    </row>
    <row r="783" spans="1:20" ht="15.75">
      <c r="A783" s="2" t="s">
        <v>834</v>
      </c>
      <c r="B783" s="3">
        <v>46152</v>
      </c>
      <c r="C783" s="4" t="s">
        <v>14</v>
      </c>
      <c r="D783" s="4" t="s">
        <v>34</v>
      </c>
      <c r="E783" s="4" t="s">
        <v>3</v>
      </c>
      <c r="F783" s="4" t="s">
        <v>4</v>
      </c>
      <c r="G783" s="4" t="s">
        <v>49</v>
      </c>
      <c r="H783" s="4" t="s">
        <v>74</v>
      </c>
      <c r="I783" s="9">
        <v>2</v>
      </c>
      <c r="J783" s="6">
        <v>50.79</v>
      </c>
      <c r="K783" s="7">
        <v>0.05</v>
      </c>
      <c r="L783" s="6">
        <v>21.83</v>
      </c>
      <c r="M783" s="6">
        <f>I783*J783*(1-K783)</f>
        <v>96.500999999999991</v>
      </c>
      <c r="N783" s="6">
        <f>I783*L783</f>
        <v>43.66</v>
      </c>
      <c r="O783" s="6">
        <f>M783-N783</f>
        <v>52.840999999999994</v>
      </c>
      <c r="P783" s="8">
        <f>IFERROR(O783/M783,0)</f>
        <v>0.54756945523880585</v>
      </c>
      <c r="Q783" s="5">
        <f>YEAR(SalesDataTable[[#This Row],[Order Date]])</f>
        <v>2026</v>
      </c>
      <c r="R783" s="8" t="str">
        <f>"Q"&amp;ROUNDUP(MONTH(SalesDataTable[[#This Row],[Order Date]])/3,0)</f>
        <v>Q2</v>
      </c>
      <c r="S783" s="9">
        <f>MONTH(SalesDataTable[[#This Row],[Order Date]])</f>
        <v>5</v>
      </c>
      <c r="T783" s="8" t="str">
        <f>TEXT(SalesDataTable[[#This Row],[Order Date]],"mmm")</f>
        <v>May</v>
      </c>
    </row>
    <row r="784" spans="1:20" ht="15.75">
      <c r="A784" s="2" t="s">
        <v>835</v>
      </c>
      <c r="B784" s="3">
        <v>46152</v>
      </c>
      <c r="C784" s="4" t="s">
        <v>27</v>
      </c>
      <c r="D784" s="4" t="s">
        <v>48</v>
      </c>
      <c r="E784" s="4" t="s">
        <v>3</v>
      </c>
      <c r="F784" s="4" t="s">
        <v>20</v>
      </c>
      <c r="G784" s="4" t="s">
        <v>17</v>
      </c>
      <c r="H784" s="4" t="s">
        <v>83</v>
      </c>
      <c r="I784" s="9">
        <v>5</v>
      </c>
      <c r="J784" s="6">
        <v>160.94</v>
      </c>
      <c r="K784" s="7">
        <v>0.1</v>
      </c>
      <c r="L784" s="6">
        <v>88.89</v>
      </c>
      <c r="M784" s="6">
        <f>I784*J784*(1-K784)</f>
        <v>724.23</v>
      </c>
      <c r="N784" s="6">
        <f>I784*L784</f>
        <v>444.45</v>
      </c>
      <c r="O784" s="6">
        <f>M784-N784</f>
        <v>279.78000000000003</v>
      </c>
      <c r="P784" s="8">
        <f>IFERROR(O784/M784,0)</f>
        <v>0.38631374011018604</v>
      </c>
      <c r="Q784" s="5">
        <f>YEAR(SalesDataTable[[#This Row],[Order Date]])</f>
        <v>2026</v>
      </c>
      <c r="R784" s="8" t="str">
        <f>"Q"&amp;ROUNDUP(MONTH(SalesDataTable[[#This Row],[Order Date]])/3,0)</f>
        <v>Q2</v>
      </c>
      <c r="S784" s="9">
        <f>MONTH(SalesDataTable[[#This Row],[Order Date]])</f>
        <v>5</v>
      </c>
      <c r="T784" s="8" t="str">
        <f>TEXT(SalesDataTable[[#This Row],[Order Date]],"mmm")</f>
        <v>May</v>
      </c>
    </row>
    <row r="785" spans="1:20" ht="15.75">
      <c r="A785" s="2" t="s">
        <v>836</v>
      </c>
      <c r="B785" s="3">
        <v>46152</v>
      </c>
      <c r="C785" s="4" t="s">
        <v>8</v>
      </c>
      <c r="D785" s="4" t="s">
        <v>9</v>
      </c>
      <c r="E785" s="4" t="s">
        <v>3</v>
      </c>
      <c r="F785" s="4" t="s">
        <v>4</v>
      </c>
      <c r="G785" s="4" t="s">
        <v>49</v>
      </c>
      <c r="H785" s="4" t="s">
        <v>67</v>
      </c>
      <c r="I785" s="9">
        <v>2</v>
      </c>
      <c r="J785" s="6">
        <v>36.409999999999997</v>
      </c>
      <c r="K785" s="7">
        <v>0</v>
      </c>
      <c r="L785" s="6">
        <v>13.92</v>
      </c>
      <c r="M785" s="6">
        <f>I785*J785*(1-K785)</f>
        <v>72.819999999999993</v>
      </c>
      <c r="N785" s="6">
        <f>I785*L785</f>
        <v>27.84</v>
      </c>
      <c r="O785" s="6">
        <f>M785-N785</f>
        <v>44.97999999999999</v>
      </c>
      <c r="P785" s="8">
        <f>IFERROR(O785/M785,0)</f>
        <v>0.61768744850315838</v>
      </c>
      <c r="Q785" s="5">
        <f>YEAR(SalesDataTable[[#This Row],[Order Date]])</f>
        <v>2026</v>
      </c>
      <c r="R785" s="8" t="str">
        <f>"Q"&amp;ROUNDUP(MONTH(SalesDataTable[[#This Row],[Order Date]])/3,0)</f>
        <v>Q2</v>
      </c>
      <c r="S785" s="9">
        <f>MONTH(SalesDataTable[[#This Row],[Order Date]])</f>
        <v>5</v>
      </c>
      <c r="T785" s="8" t="str">
        <f>TEXT(SalesDataTable[[#This Row],[Order Date]],"mmm")</f>
        <v>May</v>
      </c>
    </row>
    <row r="786" spans="1:20" ht="15.75">
      <c r="A786" s="2" t="s">
        <v>837</v>
      </c>
      <c r="B786" s="3">
        <v>46152</v>
      </c>
      <c r="C786" s="4" t="s">
        <v>27</v>
      </c>
      <c r="D786" s="4" t="s">
        <v>28</v>
      </c>
      <c r="E786" s="4" t="s">
        <v>39</v>
      </c>
      <c r="F786" s="4" t="s">
        <v>4</v>
      </c>
      <c r="G786" s="4" t="s">
        <v>11</v>
      </c>
      <c r="H786" s="4" t="s">
        <v>79</v>
      </c>
      <c r="I786" s="9">
        <v>2</v>
      </c>
      <c r="J786" s="6">
        <v>72.25</v>
      </c>
      <c r="K786" s="7">
        <v>0</v>
      </c>
      <c r="L786" s="6">
        <v>32.25</v>
      </c>
      <c r="M786" s="6">
        <f>I786*J786*(1-K786)</f>
        <v>144.5</v>
      </c>
      <c r="N786" s="6">
        <f>I786*L786</f>
        <v>64.5</v>
      </c>
      <c r="O786" s="6">
        <f>M786-N786</f>
        <v>80</v>
      </c>
      <c r="P786" s="8">
        <f>IFERROR(O786/M786,0)</f>
        <v>0.55363321799307963</v>
      </c>
      <c r="Q786" s="5">
        <f>YEAR(SalesDataTable[[#This Row],[Order Date]])</f>
        <v>2026</v>
      </c>
      <c r="R786" s="8" t="str">
        <f>"Q"&amp;ROUNDUP(MONTH(SalesDataTable[[#This Row],[Order Date]])/3,0)</f>
        <v>Q2</v>
      </c>
      <c r="S786" s="9">
        <f>MONTH(SalesDataTable[[#This Row],[Order Date]])</f>
        <v>5</v>
      </c>
      <c r="T786" s="8" t="str">
        <f>TEXT(SalesDataTable[[#This Row],[Order Date]],"mmm")</f>
        <v>May</v>
      </c>
    </row>
    <row r="787" spans="1:20" ht="15.75">
      <c r="A787" s="2" t="s">
        <v>838</v>
      </c>
      <c r="B787" s="3">
        <v>46152</v>
      </c>
      <c r="C787" s="4" t="s">
        <v>27</v>
      </c>
      <c r="D787" s="4" t="s">
        <v>48</v>
      </c>
      <c r="E787" s="4" t="s">
        <v>25</v>
      </c>
      <c r="F787" s="4" t="s">
        <v>16</v>
      </c>
      <c r="G787" s="4" t="s">
        <v>5</v>
      </c>
      <c r="H787" s="4" t="s">
        <v>43</v>
      </c>
      <c r="I787" s="9">
        <v>4</v>
      </c>
      <c r="J787" s="6">
        <v>103.36</v>
      </c>
      <c r="K787" s="7">
        <v>0</v>
      </c>
      <c r="L787" s="6">
        <v>51.59</v>
      </c>
      <c r="M787" s="6">
        <f>I787*J787*(1-K787)</f>
        <v>413.44</v>
      </c>
      <c r="N787" s="6">
        <f>I787*L787</f>
        <v>206.36</v>
      </c>
      <c r="O787" s="6">
        <f>M787-N787</f>
        <v>207.07999999999998</v>
      </c>
      <c r="P787" s="8">
        <f>IFERROR(O787/M787,0)</f>
        <v>0.50087074303405565</v>
      </c>
      <c r="Q787" s="5">
        <f>YEAR(SalesDataTable[[#This Row],[Order Date]])</f>
        <v>2026</v>
      </c>
      <c r="R787" s="8" t="str">
        <f>"Q"&amp;ROUNDUP(MONTH(SalesDataTable[[#This Row],[Order Date]])/3,0)</f>
        <v>Q2</v>
      </c>
      <c r="S787" s="9">
        <f>MONTH(SalesDataTable[[#This Row],[Order Date]])</f>
        <v>5</v>
      </c>
      <c r="T787" s="8" t="str">
        <f>TEXT(SalesDataTable[[#This Row],[Order Date]],"mmm")</f>
        <v>May</v>
      </c>
    </row>
    <row r="788" spans="1:20" ht="15.75">
      <c r="A788" s="2" t="s">
        <v>839</v>
      </c>
      <c r="B788" s="3">
        <v>46152</v>
      </c>
      <c r="C788" s="4" t="s">
        <v>14</v>
      </c>
      <c r="D788" s="4" t="s">
        <v>15</v>
      </c>
      <c r="E788" s="4" t="s">
        <v>10</v>
      </c>
      <c r="F788" s="4" t="s">
        <v>20</v>
      </c>
      <c r="G788" s="4" t="s">
        <v>11</v>
      </c>
      <c r="H788" s="4" t="s">
        <v>21</v>
      </c>
      <c r="I788" s="9">
        <v>4</v>
      </c>
      <c r="J788" s="6">
        <v>145.85</v>
      </c>
      <c r="K788" s="7">
        <v>0.15</v>
      </c>
      <c r="L788" s="6">
        <v>79.69</v>
      </c>
      <c r="M788" s="6">
        <f>I788*J788*(1-K788)</f>
        <v>495.89</v>
      </c>
      <c r="N788" s="6">
        <f>I788*L788</f>
        <v>318.76</v>
      </c>
      <c r="O788" s="6">
        <f>M788-N788</f>
        <v>177.13</v>
      </c>
      <c r="P788" s="8">
        <f>IFERROR(O788/M788,0)</f>
        <v>0.35719615237250196</v>
      </c>
      <c r="Q788" s="5">
        <f>YEAR(SalesDataTable[[#This Row],[Order Date]])</f>
        <v>2026</v>
      </c>
      <c r="R788" s="8" t="str">
        <f>"Q"&amp;ROUNDUP(MONTH(SalesDataTable[[#This Row],[Order Date]])/3,0)</f>
        <v>Q2</v>
      </c>
      <c r="S788" s="9">
        <f>MONTH(SalesDataTable[[#This Row],[Order Date]])</f>
        <v>5</v>
      </c>
      <c r="T788" s="8" t="str">
        <f>TEXT(SalesDataTable[[#This Row],[Order Date]],"mmm")</f>
        <v>May</v>
      </c>
    </row>
    <row r="789" spans="1:20" ht="15.75">
      <c r="A789" s="2" t="s">
        <v>840</v>
      </c>
      <c r="B789" s="3">
        <v>46153</v>
      </c>
      <c r="C789" s="4" t="s">
        <v>8</v>
      </c>
      <c r="D789" s="4" t="s">
        <v>69</v>
      </c>
      <c r="E789" s="4" t="s">
        <v>3</v>
      </c>
      <c r="F789" s="4" t="s">
        <v>4</v>
      </c>
      <c r="G789" s="4" t="s">
        <v>5</v>
      </c>
      <c r="H789" s="4" t="s">
        <v>43</v>
      </c>
      <c r="I789" s="9">
        <v>2</v>
      </c>
      <c r="J789" s="6">
        <v>100.49</v>
      </c>
      <c r="K789" s="7">
        <v>0.1</v>
      </c>
      <c r="L789" s="6">
        <v>50.11</v>
      </c>
      <c r="M789" s="6">
        <f>I789*J789*(1-K789)</f>
        <v>180.88200000000001</v>
      </c>
      <c r="N789" s="6">
        <f>I789*L789</f>
        <v>100.22</v>
      </c>
      <c r="O789" s="6">
        <f>M789-N789</f>
        <v>80.662000000000006</v>
      </c>
      <c r="P789" s="8">
        <f>IFERROR(O789/M789,0)</f>
        <v>0.44593713028383147</v>
      </c>
      <c r="Q789" s="5">
        <f>YEAR(SalesDataTable[[#This Row],[Order Date]])</f>
        <v>2026</v>
      </c>
      <c r="R789" s="8" t="str">
        <f>"Q"&amp;ROUNDUP(MONTH(SalesDataTable[[#This Row],[Order Date]])/3,0)</f>
        <v>Q2</v>
      </c>
      <c r="S789" s="9">
        <f>MONTH(SalesDataTable[[#This Row],[Order Date]])</f>
        <v>5</v>
      </c>
      <c r="T789" s="8" t="str">
        <f>TEXT(SalesDataTable[[#This Row],[Order Date]],"mmm")</f>
        <v>May</v>
      </c>
    </row>
    <row r="790" spans="1:20" ht="15.75">
      <c r="A790" s="2" t="s">
        <v>841</v>
      </c>
      <c r="B790" s="3">
        <v>46153</v>
      </c>
      <c r="C790" s="4" t="s">
        <v>14</v>
      </c>
      <c r="D790" s="4" t="s">
        <v>126</v>
      </c>
      <c r="E790" s="4" t="s">
        <v>10</v>
      </c>
      <c r="F790" s="4" t="s">
        <v>4</v>
      </c>
      <c r="G790" s="4" t="s">
        <v>31</v>
      </c>
      <c r="H790" s="4" t="s">
        <v>32</v>
      </c>
      <c r="I790" s="9">
        <v>4</v>
      </c>
      <c r="J790" s="6">
        <v>332.89</v>
      </c>
      <c r="K790" s="7">
        <v>0.1</v>
      </c>
      <c r="L790" s="6">
        <v>198.06</v>
      </c>
      <c r="M790" s="6">
        <f>I790*J790*(1-K790)</f>
        <v>1198.404</v>
      </c>
      <c r="N790" s="6">
        <f>I790*L790</f>
        <v>792.24</v>
      </c>
      <c r="O790" s="6">
        <f>M790-N790</f>
        <v>406.16399999999999</v>
      </c>
      <c r="P790" s="8">
        <f>IFERROR(O790/M790,0)</f>
        <v>0.33892076461694054</v>
      </c>
      <c r="Q790" s="5">
        <f>YEAR(SalesDataTable[[#This Row],[Order Date]])</f>
        <v>2026</v>
      </c>
      <c r="R790" s="8" t="str">
        <f>"Q"&amp;ROUNDUP(MONTH(SalesDataTable[[#This Row],[Order Date]])/3,0)</f>
        <v>Q2</v>
      </c>
      <c r="S790" s="9">
        <f>MONTH(SalesDataTable[[#This Row],[Order Date]])</f>
        <v>5</v>
      </c>
      <c r="T790" s="8" t="str">
        <f>TEXT(SalesDataTable[[#This Row],[Order Date]],"mmm")</f>
        <v>May</v>
      </c>
    </row>
    <row r="791" spans="1:20" ht="15.75">
      <c r="A791" s="2" t="s">
        <v>842</v>
      </c>
      <c r="B791" s="3">
        <v>46153</v>
      </c>
      <c r="C791" s="4" t="s">
        <v>8</v>
      </c>
      <c r="D791" s="4" t="s">
        <v>69</v>
      </c>
      <c r="E791" s="4" t="s">
        <v>3</v>
      </c>
      <c r="F791" s="4" t="s">
        <v>16</v>
      </c>
      <c r="G791" s="4" t="s">
        <v>11</v>
      </c>
      <c r="H791" s="4" t="s">
        <v>53</v>
      </c>
      <c r="I791" s="9">
        <v>1</v>
      </c>
      <c r="J791" s="6">
        <v>154.6</v>
      </c>
      <c r="K791" s="7">
        <v>0</v>
      </c>
      <c r="L791" s="6">
        <v>80.05</v>
      </c>
      <c r="M791" s="6">
        <f>I791*J791*(1-K791)</f>
        <v>154.6</v>
      </c>
      <c r="N791" s="6">
        <f>I791*L791</f>
        <v>80.05</v>
      </c>
      <c r="O791" s="6">
        <f>M791-N791</f>
        <v>74.55</v>
      </c>
      <c r="P791" s="8">
        <f>IFERROR(O791/M791,0)</f>
        <v>0.48221216041397152</v>
      </c>
      <c r="Q791" s="5">
        <f>YEAR(SalesDataTable[[#This Row],[Order Date]])</f>
        <v>2026</v>
      </c>
      <c r="R791" s="8" t="str">
        <f>"Q"&amp;ROUNDUP(MONTH(SalesDataTable[[#This Row],[Order Date]])/3,0)</f>
        <v>Q2</v>
      </c>
      <c r="S791" s="9">
        <f>MONTH(SalesDataTable[[#This Row],[Order Date]])</f>
        <v>5</v>
      </c>
      <c r="T791" s="8" t="str">
        <f>TEXT(SalesDataTable[[#This Row],[Order Date]],"mmm")</f>
        <v>May</v>
      </c>
    </row>
    <row r="792" spans="1:20" ht="15.75">
      <c r="A792" s="2" t="s">
        <v>843</v>
      </c>
      <c r="B792" s="3">
        <v>46153</v>
      </c>
      <c r="C792" s="4" t="s">
        <v>27</v>
      </c>
      <c r="D792" s="4" t="s">
        <v>28</v>
      </c>
      <c r="E792" s="4" t="s">
        <v>39</v>
      </c>
      <c r="F792" s="4" t="s">
        <v>4</v>
      </c>
      <c r="G792" s="4" t="s">
        <v>5</v>
      </c>
      <c r="H792" s="4" t="s">
        <v>6</v>
      </c>
      <c r="I792" s="9">
        <v>1</v>
      </c>
      <c r="J792" s="6">
        <v>83.23</v>
      </c>
      <c r="K792" s="7">
        <v>0.05</v>
      </c>
      <c r="L792" s="6">
        <v>43.82</v>
      </c>
      <c r="M792" s="6">
        <f>I792*J792*(1-K792)</f>
        <v>79.0685</v>
      </c>
      <c r="N792" s="6">
        <f>I792*L792</f>
        <v>43.82</v>
      </c>
      <c r="O792" s="6">
        <f>M792-N792</f>
        <v>35.2485</v>
      </c>
      <c r="P792" s="8">
        <f>IFERROR(O792/M792,0)</f>
        <v>0.44579699880483376</v>
      </c>
      <c r="Q792" s="5">
        <f>YEAR(SalesDataTable[[#This Row],[Order Date]])</f>
        <v>2026</v>
      </c>
      <c r="R792" s="8" t="str">
        <f>"Q"&amp;ROUNDUP(MONTH(SalesDataTable[[#This Row],[Order Date]])/3,0)</f>
        <v>Q2</v>
      </c>
      <c r="S792" s="9">
        <f>MONTH(SalesDataTable[[#This Row],[Order Date]])</f>
        <v>5</v>
      </c>
      <c r="T792" s="8" t="str">
        <f>TEXT(SalesDataTable[[#This Row],[Order Date]],"mmm")</f>
        <v>May</v>
      </c>
    </row>
    <row r="793" spans="1:20" ht="15.75">
      <c r="A793" s="2" t="s">
        <v>844</v>
      </c>
      <c r="B793" s="3">
        <v>46153</v>
      </c>
      <c r="C793" s="4" t="s">
        <v>8</v>
      </c>
      <c r="D793" s="4" t="s">
        <v>69</v>
      </c>
      <c r="E793" s="4" t="s">
        <v>39</v>
      </c>
      <c r="F793" s="4" t="s">
        <v>4</v>
      </c>
      <c r="G793" s="4" t="s">
        <v>17</v>
      </c>
      <c r="H793" s="4" t="s">
        <v>46</v>
      </c>
      <c r="I793" s="9">
        <v>3</v>
      </c>
      <c r="J793" s="6">
        <v>46.23</v>
      </c>
      <c r="K793" s="7">
        <v>0</v>
      </c>
      <c r="L793" s="6">
        <v>18.47</v>
      </c>
      <c r="M793" s="6">
        <f>I793*J793*(1-K793)</f>
        <v>138.69</v>
      </c>
      <c r="N793" s="6">
        <f>I793*L793</f>
        <v>55.41</v>
      </c>
      <c r="O793" s="6">
        <f>M793-N793</f>
        <v>83.28</v>
      </c>
      <c r="P793" s="8">
        <f>IFERROR(O793/M793,0)</f>
        <v>0.60047588146225395</v>
      </c>
      <c r="Q793" s="5">
        <f>YEAR(SalesDataTable[[#This Row],[Order Date]])</f>
        <v>2026</v>
      </c>
      <c r="R793" s="8" t="str">
        <f>"Q"&amp;ROUNDUP(MONTH(SalesDataTable[[#This Row],[Order Date]])/3,0)</f>
        <v>Q2</v>
      </c>
      <c r="S793" s="9">
        <f>MONTH(SalesDataTable[[#This Row],[Order Date]])</f>
        <v>5</v>
      </c>
      <c r="T793" s="8" t="str">
        <f>TEXT(SalesDataTable[[#This Row],[Order Date]],"mmm")</f>
        <v>May</v>
      </c>
    </row>
    <row r="794" spans="1:20" ht="15.75">
      <c r="A794" s="2" t="s">
        <v>845</v>
      </c>
      <c r="B794" s="3">
        <v>46153</v>
      </c>
      <c r="C794" s="4" t="s">
        <v>27</v>
      </c>
      <c r="D794" s="4" t="s">
        <v>45</v>
      </c>
      <c r="E794" s="4" t="s">
        <v>39</v>
      </c>
      <c r="F794" s="4" t="s">
        <v>4</v>
      </c>
      <c r="G794" s="4" t="s">
        <v>31</v>
      </c>
      <c r="H794" s="4" t="s">
        <v>90</v>
      </c>
      <c r="I794" s="9">
        <v>1</v>
      </c>
      <c r="J794" s="6">
        <v>125.3</v>
      </c>
      <c r="K794" s="7">
        <v>0.05</v>
      </c>
      <c r="L794" s="6">
        <v>59.62</v>
      </c>
      <c r="M794" s="6">
        <f>I794*J794*(1-K794)</f>
        <v>119.035</v>
      </c>
      <c r="N794" s="6">
        <f>I794*L794</f>
        <v>59.62</v>
      </c>
      <c r="O794" s="6">
        <f>M794-N794</f>
        <v>59.414999999999999</v>
      </c>
      <c r="P794" s="8">
        <f>IFERROR(O794/M794,0)</f>
        <v>0.49913890872432476</v>
      </c>
      <c r="Q794" s="5">
        <f>YEAR(SalesDataTable[[#This Row],[Order Date]])</f>
        <v>2026</v>
      </c>
      <c r="R794" s="8" t="str">
        <f>"Q"&amp;ROUNDUP(MONTH(SalesDataTable[[#This Row],[Order Date]])/3,0)</f>
        <v>Q2</v>
      </c>
      <c r="S794" s="9">
        <f>MONTH(SalesDataTable[[#This Row],[Order Date]])</f>
        <v>5</v>
      </c>
      <c r="T794" s="8" t="str">
        <f>TEXT(SalesDataTable[[#This Row],[Order Date]],"mmm")</f>
        <v>May</v>
      </c>
    </row>
    <row r="795" spans="1:20" ht="15.75">
      <c r="A795" s="2" t="s">
        <v>846</v>
      </c>
      <c r="B795" s="3">
        <v>46153</v>
      </c>
      <c r="C795" s="4" t="s">
        <v>8</v>
      </c>
      <c r="D795" s="4" t="s">
        <v>69</v>
      </c>
      <c r="E795" s="4" t="s">
        <v>3</v>
      </c>
      <c r="F795" s="4" t="s">
        <v>20</v>
      </c>
      <c r="G795" s="4" t="s">
        <v>17</v>
      </c>
      <c r="H795" s="4" t="s">
        <v>18</v>
      </c>
      <c r="I795" s="9">
        <v>1</v>
      </c>
      <c r="J795" s="6">
        <v>36.159999999999997</v>
      </c>
      <c r="K795" s="7">
        <v>0.1</v>
      </c>
      <c r="L795" s="6">
        <v>13.38</v>
      </c>
      <c r="M795" s="6">
        <f>I795*J795*(1-K795)</f>
        <v>32.543999999999997</v>
      </c>
      <c r="N795" s="6">
        <f>I795*L795</f>
        <v>13.38</v>
      </c>
      <c r="O795" s="6">
        <f>M795-N795</f>
        <v>19.163999999999994</v>
      </c>
      <c r="P795" s="8">
        <f>IFERROR(O795/M795,0)</f>
        <v>0.58886430678466062</v>
      </c>
      <c r="Q795" s="5">
        <f>YEAR(SalesDataTable[[#This Row],[Order Date]])</f>
        <v>2026</v>
      </c>
      <c r="R795" s="8" t="str">
        <f>"Q"&amp;ROUNDUP(MONTH(SalesDataTable[[#This Row],[Order Date]])/3,0)</f>
        <v>Q2</v>
      </c>
      <c r="S795" s="9">
        <f>MONTH(SalesDataTable[[#This Row],[Order Date]])</f>
        <v>5</v>
      </c>
      <c r="T795" s="8" t="str">
        <f>TEXT(SalesDataTable[[#This Row],[Order Date]],"mmm")</f>
        <v>May</v>
      </c>
    </row>
    <row r="796" spans="1:20" ht="15.75">
      <c r="A796" s="2" t="s">
        <v>847</v>
      </c>
      <c r="B796" s="3">
        <v>46153</v>
      </c>
      <c r="C796" s="4" t="s">
        <v>27</v>
      </c>
      <c r="D796" s="4" t="s">
        <v>82</v>
      </c>
      <c r="E796" s="4" t="s">
        <v>3</v>
      </c>
      <c r="F796" s="4" t="s">
        <v>4</v>
      </c>
      <c r="G796" s="4" t="s">
        <v>31</v>
      </c>
      <c r="H796" s="4" t="s">
        <v>90</v>
      </c>
      <c r="I796" s="9">
        <v>1</v>
      </c>
      <c r="J796" s="6">
        <v>121.41</v>
      </c>
      <c r="K796" s="7">
        <v>0.05</v>
      </c>
      <c r="L796" s="6">
        <v>60.75</v>
      </c>
      <c r="M796" s="6">
        <f>I796*J796*(1-K796)</f>
        <v>115.33949999999999</v>
      </c>
      <c r="N796" s="6">
        <f>I796*L796</f>
        <v>60.75</v>
      </c>
      <c r="O796" s="6">
        <f>M796-N796</f>
        <v>54.589499999999987</v>
      </c>
      <c r="P796" s="8">
        <f>IFERROR(O796/M796,0)</f>
        <v>0.47329405797666879</v>
      </c>
      <c r="Q796" s="5">
        <f>YEAR(SalesDataTable[[#This Row],[Order Date]])</f>
        <v>2026</v>
      </c>
      <c r="R796" s="8" t="str">
        <f>"Q"&amp;ROUNDUP(MONTH(SalesDataTable[[#This Row],[Order Date]])/3,0)</f>
        <v>Q2</v>
      </c>
      <c r="S796" s="9">
        <f>MONTH(SalesDataTable[[#This Row],[Order Date]])</f>
        <v>5</v>
      </c>
      <c r="T796" s="8" t="str">
        <f>TEXT(SalesDataTable[[#This Row],[Order Date]],"mmm")</f>
        <v>May</v>
      </c>
    </row>
    <row r="797" spans="1:20" ht="15.75">
      <c r="A797" s="2" t="s">
        <v>848</v>
      </c>
      <c r="B797" s="3">
        <v>46153</v>
      </c>
      <c r="C797" s="4" t="s">
        <v>1</v>
      </c>
      <c r="D797" s="4" t="s">
        <v>2</v>
      </c>
      <c r="E797" s="4" t="s">
        <v>25</v>
      </c>
      <c r="F797" s="4" t="s">
        <v>16</v>
      </c>
      <c r="G797" s="4" t="s">
        <v>17</v>
      </c>
      <c r="H797" s="4" t="s">
        <v>71</v>
      </c>
      <c r="I797" s="9">
        <v>3</v>
      </c>
      <c r="J797" s="6">
        <v>132.58000000000001</v>
      </c>
      <c r="K797" s="7">
        <v>0.1</v>
      </c>
      <c r="L797" s="6">
        <v>67.88</v>
      </c>
      <c r="M797" s="6">
        <f>I797*J797*(1-K797)</f>
        <v>357.96600000000001</v>
      </c>
      <c r="N797" s="6">
        <f>I797*L797</f>
        <v>203.64</v>
      </c>
      <c r="O797" s="6">
        <f>M797-N797</f>
        <v>154.32600000000002</v>
      </c>
      <c r="P797" s="8">
        <f>IFERROR(O797/M797,0)</f>
        <v>0.43111915656794225</v>
      </c>
      <c r="Q797" s="5">
        <f>YEAR(SalesDataTable[[#This Row],[Order Date]])</f>
        <v>2026</v>
      </c>
      <c r="R797" s="8" t="str">
        <f>"Q"&amp;ROUNDUP(MONTH(SalesDataTable[[#This Row],[Order Date]])/3,0)</f>
        <v>Q2</v>
      </c>
      <c r="S797" s="9">
        <f>MONTH(SalesDataTable[[#This Row],[Order Date]])</f>
        <v>5</v>
      </c>
      <c r="T797" s="8" t="str">
        <f>TEXT(SalesDataTable[[#This Row],[Order Date]],"mmm")</f>
        <v>May</v>
      </c>
    </row>
    <row r="798" spans="1:20" ht="15.75">
      <c r="A798" s="2" t="s">
        <v>849</v>
      </c>
      <c r="B798" s="3">
        <v>46154</v>
      </c>
      <c r="C798" s="4" t="s">
        <v>8</v>
      </c>
      <c r="D798" s="4" t="s">
        <v>9</v>
      </c>
      <c r="E798" s="4" t="s">
        <v>25</v>
      </c>
      <c r="F798" s="4" t="s">
        <v>4</v>
      </c>
      <c r="G798" s="4" t="s">
        <v>31</v>
      </c>
      <c r="H798" s="4" t="s">
        <v>64</v>
      </c>
      <c r="I798" s="9">
        <v>2</v>
      </c>
      <c r="J798" s="6">
        <v>81.11</v>
      </c>
      <c r="K798" s="7">
        <v>0.05</v>
      </c>
      <c r="L798" s="6">
        <v>40.049999999999997</v>
      </c>
      <c r="M798" s="6">
        <f>I798*J798*(1-K798)</f>
        <v>154.10899999999998</v>
      </c>
      <c r="N798" s="6">
        <f>I798*L798</f>
        <v>80.099999999999994</v>
      </c>
      <c r="O798" s="6">
        <f>M798-N798</f>
        <v>74.008999999999986</v>
      </c>
      <c r="P798" s="8">
        <f>IFERROR(O798/M798,0)</f>
        <v>0.48023801335418437</v>
      </c>
      <c r="Q798" s="5">
        <f>YEAR(SalesDataTable[[#This Row],[Order Date]])</f>
        <v>2026</v>
      </c>
      <c r="R798" s="8" t="str">
        <f>"Q"&amp;ROUNDUP(MONTH(SalesDataTable[[#This Row],[Order Date]])/3,0)</f>
        <v>Q2</v>
      </c>
      <c r="S798" s="9">
        <f>MONTH(SalesDataTable[[#This Row],[Order Date]])</f>
        <v>5</v>
      </c>
      <c r="T798" s="8" t="str">
        <f>TEXT(SalesDataTable[[#This Row],[Order Date]],"mmm")</f>
        <v>May</v>
      </c>
    </row>
    <row r="799" spans="1:20" ht="15.75">
      <c r="A799" s="2" t="s">
        <v>850</v>
      </c>
      <c r="B799" s="3">
        <v>46154</v>
      </c>
      <c r="C799" s="4" t="s">
        <v>8</v>
      </c>
      <c r="D799" s="4" t="s">
        <v>86</v>
      </c>
      <c r="E799" s="4" t="s">
        <v>39</v>
      </c>
      <c r="F799" s="4" t="s">
        <v>20</v>
      </c>
      <c r="G799" s="4" t="s">
        <v>5</v>
      </c>
      <c r="H799" s="4" t="s">
        <v>43</v>
      </c>
      <c r="I799" s="9">
        <v>3</v>
      </c>
      <c r="J799" s="6">
        <v>104.54</v>
      </c>
      <c r="K799" s="7">
        <v>0</v>
      </c>
      <c r="L799" s="6">
        <v>51.45</v>
      </c>
      <c r="M799" s="6">
        <f>I799*J799*(1-K799)</f>
        <v>313.62</v>
      </c>
      <c r="N799" s="6">
        <f>I799*L799</f>
        <v>154.35000000000002</v>
      </c>
      <c r="O799" s="6">
        <f>M799-N799</f>
        <v>159.26999999999998</v>
      </c>
      <c r="P799" s="8">
        <f>IFERROR(O799/M799,0)</f>
        <v>0.50784388750717424</v>
      </c>
      <c r="Q799" s="5">
        <f>YEAR(SalesDataTable[[#This Row],[Order Date]])</f>
        <v>2026</v>
      </c>
      <c r="R799" s="8" t="str">
        <f>"Q"&amp;ROUNDUP(MONTH(SalesDataTable[[#This Row],[Order Date]])/3,0)</f>
        <v>Q2</v>
      </c>
      <c r="S799" s="9">
        <f>MONTH(SalesDataTable[[#This Row],[Order Date]])</f>
        <v>5</v>
      </c>
      <c r="T799" s="8" t="str">
        <f>TEXT(SalesDataTable[[#This Row],[Order Date]],"mmm")</f>
        <v>May</v>
      </c>
    </row>
    <row r="800" spans="1:20" ht="15.75">
      <c r="A800" s="2" t="s">
        <v>851</v>
      </c>
      <c r="B800" s="3">
        <v>46154</v>
      </c>
      <c r="C800" s="4" t="s">
        <v>14</v>
      </c>
      <c r="D800" s="4" t="s">
        <v>126</v>
      </c>
      <c r="E800" s="4" t="s">
        <v>25</v>
      </c>
      <c r="F800" s="4" t="s">
        <v>16</v>
      </c>
      <c r="G800" s="4" t="s">
        <v>11</v>
      </c>
      <c r="H800" s="4" t="s">
        <v>21</v>
      </c>
      <c r="I800" s="9">
        <v>3</v>
      </c>
      <c r="J800" s="6">
        <v>143.87</v>
      </c>
      <c r="K800" s="7">
        <v>0</v>
      </c>
      <c r="L800" s="6">
        <v>79.2</v>
      </c>
      <c r="M800" s="6">
        <f>I800*J800*(1-K800)</f>
        <v>431.61</v>
      </c>
      <c r="N800" s="6">
        <f>I800*L800</f>
        <v>237.60000000000002</v>
      </c>
      <c r="O800" s="6">
        <f>M800-N800</f>
        <v>194.01</v>
      </c>
      <c r="P800" s="8">
        <f>IFERROR(O800/M800,0)</f>
        <v>0.44950302356293875</v>
      </c>
      <c r="Q800" s="5">
        <f>YEAR(SalesDataTable[[#This Row],[Order Date]])</f>
        <v>2026</v>
      </c>
      <c r="R800" s="8" t="str">
        <f>"Q"&amp;ROUNDUP(MONTH(SalesDataTable[[#This Row],[Order Date]])/3,0)</f>
        <v>Q2</v>
      </c>
      <c r="S800" s="9">
        <f>MONTH(SalesDataTable[[#This Row],[Order Date]])</f>
        <v>5</v>
      </c>
      <c r="T800" s="8" t="str">
        <f>TEXT(SalesDataTable[[#This Row],[Order Date]],"mmm")</f>
        <v>May</v>
      </c>
    </row>
    <row r="801" spans="1:20" ht="15.75">
      <c r="A801" s="2" t="s">
        <v>852</v>
      </c>
      <c r="B801" s="3">
        <v>46154</v>
      </c>
      <c r="C801" s="4" t="s">
        <v>27</v>
      </c>
      <c r="D801" s="4" t="s">
        <v>82</v>
      </c>
      <c r="E801" s="4" t="s">
        <v>3</v>
      </c>
      <c r="F801" s="4" t="s">
        <v>4</v>
      </c>
      <c r="G801" s="4" t="s">
        <v>17</v>
      </c>
      <c r="H801" s="4" t="s">
        <v>18</v>
      </c>
      <c r="I801" s="9">
        <v>1</v>
      </c>
      <c r="J801" s="6">
        <v>36.950000000000003</v>
      </c>
      <c r="K801" s="7">
        <v>0.1</v>
      </c>
      <c r="L801" s="6">
        <v>13.26</v>
      </c>
      <c r="M801" s="6">
        <f>I801*J801*(1-K801)</f>
        <v>33.255000000000003</v>
      </c>
      <c r="N801" s="6">
        <f>I801*L801</f>
        <v>13.26</v>
      </c>
      <c r="O801" s="6">
        <f>M801-N801</f>
        <v>19.995000000000005</v>
      </c>
      <c r="P801" s="8">
        <f>IFERROR(O801/M801,0)</f>
        <v>0.60126296797474077</v>
      </c>
      <c r="Q801" s="5">
        <f>YEAR(SalesDataTable[[#This Row],[Order Date]])</f>
        <v>2026</v>
      </c>
      <c r="R801" s="8" t="str">
        <f>"Q"&amp;ROUNDUP(MONTH(SalesDataTable[[#This Row],[Order Date]])/3,0)</f>
        <v>Q2</v>
      </c>
      <c r="S801" s="9">
        <f>MONTH(SalesDataTable[[#This Row],[Order Date]])</f>
        <v>5</v>
      </c>
      <c r="T801" s="8" t="str">
        <f>TEXT(SalesDataTable[[#This Row],[Order Date]],"mmm")</f>
        <v>May</v>
      </c>
    </row>
    <row r="802" spans="1:20" ht="15.75">
      <c r="A802" s="2" t="s">
        <v>853</v>
      </c>
      <c r="B802" s="3">
        <v>46154</v>
      </c>
      <c r="C802" s="4" t="s">
        <v>14</v>
      </c>
      <c r="D802" s="4" t="s">
        <v>34</v>
      </c>
      <c r="E802" s="4" t="s">
        <v>3</v>
      </c>
      <c r="F802" s="4" t="s">
        <v>16</v>
      </c>
      <c r="G802" s="4" t="s">
        <v>31</v>
      </c>
      <c r="H802" s="4" t="s">
        <v>90</v>
      </c>
      <c r="I802" s="9">
        <v>1</v>
      </c>
      <c r="J802" s="6">
        <v>121.38</v>
      </c>
      <c r="K802" s="7">
        <v>0</v>
      </c>
      <c r="L802" s="6">
        <v>59.68</v>
      </c>
      <c r="M802" s="6">
        <f>I802*J802*(1-K802)</f>
        <v>121.38</v>
      </c>
      <c r="N802" s="6">
        <f>I802*L802</f>
        <v>59.68</v>
      </c>
      <c r="O802" s="6">
        <f>M802-N802</f>
        <v>61.699999999999996</v>
      </c>
      <c r="P802" s="8">
        <f>IFERROR(O802/M802,0)</f>
        <v>0.50832097544900312</v>
      </c>
      <c r="Q802" s="5">
        <f>YEAR(SalesDataTable[[#This Row],[Order Date]])</f>
        <v>2026</v>
      </c>
      <c r="R802" s="8" t="str">
        <f>"Q"&amp;ROUNDUP(MONTH(SalesDataTable[[#This Row],[Order Date]])/3,0)</f>
        <v>Q2</v>
      </c>
      <c r="S802" s="9">
        <f>MONTH(SalesDataTable[[#This Row],[Order Date]])</f>
        <v>5</v>
      </c>
      <c r="T802" s="8" t="str">
        <f>TEXT(SalesDataTable[[#This Row],[Order Date]],"mmm")</f>
        <v>May</v>
      </c>
    </row>
    <row r="803" spans="1:20" ht="15.75">
      <c r="A803" s="2" t="s">
        <v>854</v>
      </c>
      <c r="B803" s="3">
        <v>46154</v>
      </c>
      <c r="C803" s="4" t="s">
        <v>27</v>
      </c>
      <c r="D803" s="4" t="s">
        <v>48</v>
      </c>
      <c r="E803" s="4" t="s">
        <v>3</v>
      </c>
      <c r="F803" s="4" t="s">
        <v>4</v>
      </c>
      <c r="G803" s="4" t="s">
        <v>49</v>
      </c>
      <c r="H803" s="4" t="s">
        <v>50</v>
      </c>
      <c r="I803" s="9">
        <v>2</v>
      </c>
      <c r="J803" s="6">
        <v>39.79</v>
      </c>
      <c r="K803" s="7">
        <v>0.1</v>
      </c>
      <c r="L803" s="6">
        <v>14.33</v>
      </c>
      <c r="M803" s="6">
        <f>I803*J803*(1-K803)</f>
        <v>71.622</v>
      </c>
      <c r="N803" s="6">
        <f>I803*L803</f>
        <v>28.66</v>
      </c>
      <c r="O803" s="6">
        <f>M803-N803</f>
        <v>42.962000000000003</v>
      </c>
      <c r="P803" s="8">
        <f>IFERROR(O803/M803,0)</f>
        <v>0.59984362346764963</v>
      </c>
      <c r="Q803" s="5">
        <f>YEAR(SalesDataTable[[#This Row],[Order Date]])</f>
        <v>2026</v>
      </c>
      <c r="R803" s="8" t="str">
        <f>"Q"&amp;ROUNDUP(MONTH(SalesDataTable[[#This Row],[Order Date]])/3,0)</f>
        <v>Q2</v>
      </c>
      <c r="S803" s="9">
        <f>MONTH(SalesDataTable[[#This Row],[Order Date]])</f>
        <v>5</v>
      </c>
      <c r="T803" s="8" t="str">
        <f>TEXT(SalesDataTable[[#This Row],[Order Date]],"mmm")</f>
        <v>May</v>
      </c>
    </row>
    <row r="804" spans="1:20" ht="15.75">
      <c r="A804" s="2" t="s">
        <v>855</v>
      </c>
      <c r="B804" s="3">
        <v>46154</v>
      </c>
      <c r="C804" s="4" t="s">
        <v>1</v>
      </c>
      <c r="D804" s="4" t="s">
        <v>88</v>
      </c>
      <c r="E804" s="4" t="s">
        <v>25</v>
      </c>
      <c r="F804" s="4" t="s">
        <v>4</v>
      </c>
      <c r="G804" s="4" t="s">
        <v>5</v>
      </c>
      <c r="H804" s="4" t="s">
        <v>29</v>
      </c>
      <c r="I804" s="9">
        <v>4</v>
      </c>
      <c r="J804" s="6">
        <v>51.31</v>
      </c>
      <c r="K804" s="7">
        <v>0</v>
      </c>
      <c r="L804" s="6">
        <v>22.19</v>
      </c>
      <c r="M804" s="6">
        <f>I804*J804*(1-K804)</f>
        <v>205.24</v>
      </c>
      <c r="N804" s="6">
        <f>I804*L804</f>
        <v>88.76</v>
      </c>
      <c r="O804" s="6">
        <f>M804-N804</f>
        <v>116.48</v>
      </c>
      <c r="P804" s="8">
        <f>IFERROR(O804/M804,0)</f>
        <v>0.56753069577080495</v>
      </c>
      <c r="Q804" s="5">
        <f>YEAR(SalesDataTable[[#This Row],[Order Date]])</f>
        <v>2026</v>
      </c>
      <c r="R804" s="8" t="str">
        <f>"Q"&amp;ROUNDUP(MONTH(SalesDataTable[[#This Row],[Order Date]])/3,0)</f>
        <v>Q2</v>
      </c>
      <c r="S804" s="9">
        <f>MONTH(SalesDataTable[[#This Row],[Order Date]])</f>
        <v>5</v>
      </c>
      <c r="T804" s="8" t="str">
        <f>TEXT(SalesDataTable[[#This Row],[Order Date]],"mmm")</f>
        <v>May</v>
      </c>
    </row>
    <row r="805" spans="1:20" ht="15.75">
      <c r="A805" s="2" t="s">
        <v>856</v>
      </c>
      <c r="B805" s="3">
        <v>46154</v>
      </c>
      <c r="C805" s="4" t="s">
        <v>27</v>
      </c>
      <c r="D805" s="4" t="s">
        <v>45</v>
      </c>
      <c r="E805" s="4" t="s">
        <v>3</v>
      </c>
      <c r="F805" s="4" t="s">
        <v>4</v>
      </c>
      <c r="G805" s="4" t="s">
        <v>49</v>
      </c>
      <c r="H805" s="4" t="s">
        <v>74</v>
      </c>
      <c r="I805" s="9">
        <v>2</v>
      </c>
      <c r="J805" s="6">
        <v>51.15</v>
      </c>
      <c r="K805" s="7">
        <v>0</v>
      </c>
      <c r="L805" s="6">
        <v>22.53</v>
      </c>
      <c r="M805" s="6">
        <f>I805*J805*(1-K805)</f>
        <v>102.3</v>
      </c>
      <c r="N805" s="6">
        <f>I805*L805</f>
        <v>45.06</v>
      </c>
      <c r="O805" s="6">
        <f>M805-N805</f>
        <v>57.239999999999995</v>
      </c>
      <c r="P805" s="8">
        <f>IFERROR(O805/M805,0)</f>
        <v>0.55953079178885623</v>
      </c>
      <c r="Q805" s="5">
        <f>YEAR(SalesDataTable[[#This Row],[Order Date]])</f>
        <v>2026</v>
      </c>
      <c r="R805" s="8" t="str">
        <f>"Q"&amp;ROUNDUP(MONTH(SalesDataTable[[#This Row],[Order Date]])/3,0)</f>
        <v>Q2</v>
      </c>
      <c r="S805" s="9">
        <f>MONTH(SalesDataTable[[#This Row],[Order Date]])</f>
        <v>5</v>
      </c>
      <c r="T805" s="8" t="str">
        <f>TEXT(SalesDataTable[[#This Row],[Order Date]],"mmm")</f>
        <v>May</v>
      </c>
    </row>
    <row r="806" spans="1:20" ht="15.75">
      <c r="A806" s="2" t="s">
        <v>857</v>
      </c>
      <c r="B806" s="3">
        <v>46155</v>
      </c>
      <c r="C806" s="4" t="s">
        <v>8</v>
      </c>
      <c r="D806" s="4" t="s">
        <v>69</v>
      </c>
      <c r="E806" s="4" t="s">
        <v>25</v>
      </c>
      <c r="F806" s="4" t="s">
        <v>20</v>
      </c>
      <c r="G806" s="4" t="s">
        <v>49</v>
      </c>
      <c r="H806" s="4" t="s">
        <v>74</v>
      </c>
      <c r="I806" s="9">
        <v>1</v>
      </c>
      <c r="J806" s="6">
        <v>50.83</v>
      </c>
      <c r="K806" s="7">
        <v>0.1</v>
      </c>
      <c r="L806" s="6">
        <v>21.82</v>
      </c>
      <c r="M806" s="6">
        <f>I806*J806*(1-K806)</f>
        <v>45.747</v>
      </c>
      <c r="N806" s="6">
        <f>I806*L806</f>
        <v>21.82</v>
      </c>
      <c r="O806" s="6">
        <f>M806-N806</f>
        <v>23.927</v>
      </c>
      <c r="P806" s="8">
        <f>IFERROR(O806/M806,0)</f>
        <v>0.52302883249174803</v>
      </c>
      <c r="Q806" s="5">
        <f>YEAR(SalesDataTable[[#This Row],[Order Date]])</f>
        <v>2026</v>
      </c>
      <c r="R806" s="8" t="str">
        <f>"Q"&amp;ROUNDUP(MONTH(SalesDataTable[[#This Row],[Order Date]])/3,0)</f>
        <v>Q2</v>
      </c>
      <c r="S806" s="9">
        <f>MONTH(SalesDataTable[[#This Row],[Order Date]])</f>
        <v>5</v>
      </c>
      <c r="T806" s="8" t="str">
        <f>TEXT(SalesDataTable[[#This Row],[Order Date]],"mmm")</f>
        <v>May</v>
      </c>
    </row>
    <row r="807" spans="1:20" ht="15.75">
      <c r="A807" s="2" t="s">
        <v>858</v>
      </c>
      <c r="B807" s="3">
        <v>46155</v>
      </c>
      <c r="C807" s="4" t="s">
        <v>14</v>
      </c>
      <c r="D807" s="4" t="s">
        <v>15</v>
      </c>
      <c r="E807" s="4" t="s">
        <v>10</v>
      </c>
      <c r="F807" s="4" t="s">
        <v>20</v>
      </c>
      <c r="G807" s="4" t="s">
        <v>11</v>
      </c>
      <c r="H807" s="4" t="s">
        <v>21</v>
      </c>
      <c r="I807" s="9">
        <v>6</v>
      </c>
      <c r="J807" s="6">
        <v>141.9</v>
      </c>
      <c r="K807" s="7">
        <v>0.1</v>
      </c>
      <c r="L807" s="6">
        <v>79.64</v>
      </c>
      <c r="M807" s="6">
        <f>I807*J807*(1-K807)</f>
        <v>766.2600000000001</v>
      </c>
      <c r="N807" s="6">
        <f>I807*L807</f>
        <v>477.84000000000003</v>
      </c>
      <c r="O807" s="6">
        <f>M807-N807</f>
        <v>288.42000000000007</v>
      </c>
      <c r="P807" s="8">
        <f>IFERROR(O807/M807,0)</f>
        <v>0.37639965546942294</v>
      </c>
      <c r="Q807" s="5">
        <f>YEAR(SalesDataTable[[#This Row],[Order Date]])</f>
        <v>2026</v>
      </c>
      <c r="R807" s="8" t="str">
        <f>"Q"&amp;ROUNDUP(MONTH(SalesDataTable[[#This Row],[Order Date]])/3,0)</f>
        <v>Q2</v>
      </c>
      <c r="S807" s="9">
        <f>MONTH(SalesDataTable[[#This Row],[Order Date]])</f>
        <v>5</v>
      </c>
      <c r="T807" s="8" t="str">
        <f>TEXT(SalesDataTable[[#This Row],[Order Date]],"mmm")</f>
        <v>May</v>
      </c>
    </row>
    <row r="808" spans="1:20" ht="15.75">
      <c r="A808" s="2" t="s">
        <v>859</v>
      </c>
      <c r="B808" s="3">
        <v>46155</v>
      </c>
      <c r="C808" s="4" t="s">
        <v>27</v>
      </c>
      <c r="D808" s="4" t="s">
        <v>48</v>
      </c>
      <c r="E808" s="4" t="s">
        <v>3</v>
      </c>
      <c r="F808" s="4" t="s">
        <v>4</v>
      </c>
      <c r="G808" s="4" t="s">
        <v>31</v>
      </c>
      <c r="H808" s="4" t="s">
        <v>90</v>
      </c>
      <c r="I808" s="9">
        <v>1</v>
      </c>
      <c r="J808" s="6">
        <v>122.11</v>
      </c>
      <c r="K808" s="7">
        <v>0</v>
      </c>
      <c r="L808" s="6">
        <v>59.86</v>
      </c>
      <c r="M808" s="6">
        <f>I808*J808*(1-K808)</f>
        <v>122.11</v>
      </c>
      <c r="N808" s="6">
        <f>I808*L808</f>
        <v>59.86</v>
      </c>
      <c r="O808" s="6">
        <f>M808-N808</f>
        <v>62.25</v>
      </c>
      <c r="P808" s="8">
        <f>IFERROR(O808/M808,0)</f>
        <v>0.50978625829170421</v>
      </c>
      <c r="Q808" s="5">
        <f>YEAR(SalesDataTable[[#This Row],[Order Date]])</f>
        <v>2026</v>
      </c>
      <c r="R808" s="8" t="str">
        <f>"Q"&amp;ROUNDUP(MONTH(SalesDataTable[[#This Row],[Order Date]])/3,0)</f>
        <v>Q2</v>
      </c>
      <c r="S808" s="9">
        <f>MONTH(SalesDataTable[[#This Row],[Order Date]])</f>
        <v>5</v>
      </c>
      <c r="T808" s="8" t="str">
        <f>TEXT(SalesDataTable[[#This Row],[Order Date]],"mmm")</f>
        <v>May</v>
      </c>
    </row>
    <row r="809" spans="1:20" ht="15.75">
      <c r="A809" s="2" t="s">
        <v>860</v>
      </c>
      <c r="B809" s="3">
        <v>46155</v>
      </c>
      <c r="C809" s="4" t="s">
        <v>8</v>
      </c>
      <c r="D809" s="4" t="s">
        <v>66</v>
      </c>
      <c r="E809" s="4" t="s">
        <v>3</v>
      </c>
      <c r="F809" s="4" t="s">
        <v>4</v>
      </c>
      <c r="G809" s="4" t="s">
        <v>5</v>
      </c>
      <c r="H809" s="4" t="s">
        <v>43</v>
      </c>
      <c r="I809" s="9">
        <v>1</v>
      </c>
      <c r="J809" s="6">
        <v>102.38</v>
      </c>
      <c r="K809" s="7">
        <v>0</v>
      </c>
      <c r="L809" s="6">
        <v>50.82</v>
      </c>
      <c r="M809" s="6">
        <f>I809*J809*(1-K809)</f>
        <v>102.38</v>
      </c>
      <c r="N809" s="6">
        <f>I809*L809</f>
        <v>50.82</v>
      </c>
      <c r="O809" s="6">
        <f>M809-N809</f>
        <v>51.559999999999995</v>
      </c>
      <c r="P809" s="8">
        <f>IFERROR(O809/M809,0)</f>
        <v>0.50361398710685679</v>
      </c>
      <c r="Q809" s="5">
        <f>YEAR(SalesDataTable[[#This Row],[Order Date]])</f>
        <v>2026</v>
      </c>
      <c r="R809" s="8" t="str">
        <f>"Q"&amp;ROUNDUP(MONTH(SalesDataTable[[#This Row],[Order Date]])/3,0)</f>
        <v>Q2</v>
      </c>
      <c r="S809" s="9">
        <f>MONTH(SalesDataTable[[#This Row],[Order Date]])</f>
        <v>5</v>
      </c>
      <c r="T809" s="8" t="str">
        <f>TEXT(SalesDataTable[[#This Row],[Order Date]],"mmm")</f>
        <v>May</v>
      </c>
    </row>
    <row r="810" spans="1:20" ht="15.75">
      <c r="A810" s="2" t="s">
        <v>861</v>
      </c>
      <c r="B810" s="3">
        <v>46155</v>
      </c>
      <c r="C810" s="4" t="s">
        <v>14</v>
      </c>
      <c r="D810" s="4" t="s">
        <v>126</v>
      </c>
      <c r="E810" s="4" t="s">
        <v>25</v>
      </c>
      <c r="F810" s="4" t="s">
        <v>4</v>
      </c>
      <c r="G810" s="4" t="s">
        <v>49</v>
      </c>
      <c r="H810" s="4" t="s">
        <v>67</v>
      </c>
      <c r="I810" s="9">
        <v>5</v>
      </c>
      <c r="J810" s="6">
        <v>37.119999999999997</v>
      </c>
      <c r="K810" s="7">
        <v>0.1</v>
      </c>
      <c r="L810" s="6">
        <v>13.96</v>
      </c>
      <c r="M810" s="6">
        <f>I810*J810*(1-K810)</f>
        <v>167.04</v>
      </c>
      <c r="N810" s="6">
        <f>I810*L810</f>
        <v>69.800000000000011</v>
      </c>
      <c r="O810" s="6">
        <f>M810-N810</f>
        <v>97.239999999999981</v>
      </c>
      <c r="P810" s="8">
        <f>IFERROR(O810/M810,0)</f>
        <v>0.58213601532567039</v>
      </c>
      <c r="Q810" s="5">
        <f>YEAR(SalesDataTable[[#This Row],[Order Date]])</f>
        <v>2026</v>
      </c>
      <c r="R810" s="8" t="str">
        <f>"Q"&amp;ROUNDUP(MONTH(SalesDataTable[[#This Row],[Order Date]])/3,0)</f>
        <v>Q2</v>
      </c>
      <c r="S810" s="9">
        <f>MONTH(SalesDataTable[[#This Row],[Order Date]])</f>
        <v>5</v>
      </c>
      <c r="T810" s="8" t="str">
        <f>TEXT(SalesDataTable[[#This Row],[Order Date]],"mmm")</f>
        <v>May</v>
      </c>
    </row>
    <row r="811" spans="1:20" ht="15.75">
      <c r="A811" s="2" t="s">
        <v>862</v>
      </c>
      <c r="B811" s="3">
        <v>46155</v>
      </c>
      <c r="C811" s="4" t="s">
        <v>8</v>
      </c>
      <c r="D811" s="4" t="s">
        <v>69</v>
      </c>
      <c r="E811" s="4" t="s">
        <v>3</v>
      </c>
      <c r="F811" s="4" t="s">
        <v>16</v>
      </c>
      <c r="G811" s="4" t="s">
        <v>11</v>
      </c>
      <c r="H811" s="4" t="s">
        <v>12</v>
      </c>
      <c r="I811" s="9">
        <v>2</v>
      </c>
      <c r="J811" s="6">
        <v>91.76</v>
      </c>
      <c r="K811" s="7">
        <v>0.05</v>
      </c>
      <c r="L811" s="6">
        <v>46.31</v>
      </c>
      <c r="M811" s="6">
        <f>I811*J811*(1-K811)</f>
        <v>174.34399999999999</v>
      </c>
      <c r="N811" s="6">
        <f>I811*L811</f>
        <v>92.62</v>
      </c>
      <c r="O811" s="6">
        <f>M811-N811</f>
        <v>81.72399999999999</v>
      </c>
      <c r="P811" s="8">
        <f>IFERROR(O811/M811,0)</f>
        <v>0.46875143394668006</v>
      </c>
      <c r="Q811" s="5">
        <f>YEAR(SalesDataTable[[#This Row],[Order Date]])</f>
        <v>2026</v>
      </c>
      <c r="R811" s="8" t="str">
        <f>"Q"&amp;ROUNDUP(MONTH(SalesDataTable[[#This Row],[Order Date]])/3,0)</f>
        <v>Q2</v>
      </c>
      <c r="S811" s="9">
        <f>MONTH(SalesDataTable[[#This Row],[Order Date]])</f>
        <v>5</v>
      </c>
      <c r="T811" s="8" t="str">
        <f>TEXT(SalesDataTable[[#This Row],[Order Date]],"mmm")</f>
        <v>May</v>
      </c>
    </row>
    <row r="812" spans="1:20" ht="15.75">
      <c r="A812" s="2" t="s">
        <v>863</v>
      </c>
      <c r="B812" s="3">
        <v>46155</v>
      </c>
      <c r="C812" s="4" t="s">
        <v>27</v>
      </c>
      <c r="D812" s="4" t="s">
        <v>28</v>
      </c>
      <c r="E812" s="4" t="s">
        <v>3</v>
      </c>
      <c r="F812" s="4" t="s">
        <v>4</v>
      </c>
      <c r="G812" s="4" t="s">
        <v>11</v>
      </c>
      <c r="H812" s="4" t="s">
        <v>21</v>
      </c>
      <c r="I812" s="9">
        <v>1</v>
      </c>
      <c r="J812" s="6">
        <v>144.51</v>
      </c>
      <c r="K812" s="7">
        <v>0</v>
      </c>
      <c r="L812" s="6">
        <v>79.22</v>
      </c>
      <c r="M812" s="6">
        <f>I812*J812*(1-K812)</f>
        <v>144.51</v>
      </c>
      <c r="N812" s="6">
        <f>I812*L812</f>
        <v>79.22</v>
      </c>
      <c r="O812" s="6">
        <f>M812-N812</f>
        <v>65.289999999999992</v>
      </c>
      <c r="P812" s="8">
        <f>IFERROR(O812/M812,0)</f>
        <v>0.45180264341568055</v>
      </c>
      <c r="Q812" s="5">
        <f>YEAR(SalesDataTable[[#This Row],[Order Date]])</f>
        <v>2026</v>
      </c>
      <c r="R812" s="8" t="str">
        <f>"Q"&amp;ROUNDUP(MONTH(SalesDataTable[[#This Row],[Order Date]])/3,0)</f>
        <v>Q2</v>
      </c>
      <c r="S812" s="9">
        <f>MONTH(SalesDataTable[[#This Row],[Order Date]])</f>
        <v>5</v>
      </c>
      <c r="T812" s="8" t="str">
        <f>TEXT(SalesDataTable[[#This Row],[Order Date]],"mmm")</f>
        <v>May</v>
      </c>
    </row>
    <row r="813" spans="1:20" ht="15.75">
      <c r="A813" s="2" t="s">
        <v>864</v>
      </c>
      <c r="B813" s="3">
        <v>46156</v>
      </c>
      <c r="C813" s="4" t="s">
        <v>8</v>
      </c>
      <c r="D813" s="4" t="s">
        <v>38</v>
      </c>
      <c r="E813" s="4" t="s">
        <v>10</v>
      </c>
      <c r="F813" s="4" t="s">
        <v>20</v>
      </c>
      <c r="G813" s="4" t="s">
        <v>49</v>
      </c>
      <c r="H813" s="4" t="s">
        <v>74</v>
      </c>
      <c r="I813" s="9">
        <v>3</v>
      </c>
      <c r="J813" s="6">
        <v>49.7</v>
      </c>
      <c r="K813" s="7">
        <v>0.1</v>
      </c>
      <c r="L813" s="6">
        <v>21.84</v>
      </c>
      <c r="M813" s="6">
        <f>I813*J813*(1-K813)</f>
        <v>134.19000000000003</v>
      </c>
      <c r="N813" s="6">
        <f>I813*L813</f>
        <v>65.52</v>
      </c>
      <c r="O813" s="6">
        <f>M813-N813</f>
        <v>68.67000000000003</v>
      </c>
      <c r="P813" s="8">
        <f>IFERROR(O813/M813,0)</f>
        <v>0.5117370892018781</v>
      </c>
      <c r="Q813" s="5">
        <f>YEAR(SalesDataTable[[#This Row],[Order Date]])</f>
        <v>2026</v>
      </c>
      <c r="R813" s="8" t="str">
        <f>"Q"&amp;ROUNDUP(MONTH(SalesDataTable[[#This Row],[Order Date]])/3,0)</f>
        <v>Q2</v>
      </c>
      <c r="S813" s="9">
        <f>MONTH(SalesDataTable[[#This Row],[Order Date]])</f>
        <v>5</v>
      </c>
      <c r="T813" s="8" t="str">
        <f>TEXT(SalesDataTable[[#This Row],[Order Date]],"mmm")</f>
        <v>May</v>
      </c>
    </row>
    <row r="814" spans="1:20" ht="15.75">
      <c r="A814" s="2" t="s">
        <v>865</v>
      </c>
      <c r="B814" s="3">
        <v>46156</v>
      </c>
      <c r="C814" s="4" t="s">
        <v>1</v>
      </c>
      <c r="D814" s="4" t="s">
        <v>2</v>
      </c>
      <c r="E814" s="4" t="s">
        <v>3</v>
      </c>
      <c r="F814" s="4" t="s">
        <v>4</v>
      </c>
      <c r="G814" s="4" t="s">
        <v>31</v>
      </c>
      <c r="H814" s="4" t="s">
        <v>90</v>
      </c>
      <c r="I814" s="9">
        <v>1</v>
      </c>
      <c r="J814" s="6">
        <v>120.9</v>
      </c>
      <c r="K814" s="7">
        <v>0</v>
      </c>
      <c r="L814" s="6">
        <v>59.31</v>
      </c>
      <c r="M814" s="6">
        <f>I814*J814*(1-K814)</f>
        <v>120.9</v>
      </c>
      <c r="N814" s="6">
        <f>I814*L814</f>
        <v>59.31</v>
      </c>
      <c r="O814" s="6">
        <f>M814-N814</f>
        <v>61.59</v>
      </c>
      <c r="P814" s="8">
        <f>IFERROR(O814/M814,0)</f>
        <v>0.50942928039702229</v>
      </c>
      <c r="Q814" s="5">
        <f>YEAR(SalesDataTable[[#This Row],[Order Date]])</f>
        <v>2026</v>
      </c>
      <c r="R814" s="8" t="str">
        <f>"Q"&amp;ROUNDUP(MONTH(SalesDataTable[[#This Row],[Order Date]])/3,0)</f>
        <v>Q2</v>
      </c>
      <c r="S814" s="9">
        <f>MONTH(SalesDataTable[[#This Row],[Order Date]])</f>
        <v>5</v>
      </c>
      <c r="T814" s="8" t="str">
        <f>TEXT(SalesDataTable[[#This Row],[Order Date]],"mmm")</f>
        <v>May</v>
      </c>
    </row>
    <row r="815" spans="1:20" ht="15.75">
      <c r="A815" s="2" t="s">
        <v>866</v>
      </c>
      <c r="B815" s="3">
        <v>46156</v>
      </c>
      <c r="C815" s="4" t="s">
        <v>14</v>
      </c>
      <c r="D815" s="4" t="s">
        <v>61</v>
      </c>
      <c r="E815" s="4" t="s">
        <v>3</v>
      </c>
      <c r="F815" s="4" t="s">
        <v>4</v>
      </c>
      <c r="G815" s="4" t="s">
        <v>31</v>
      </c>
      <c r="H815" s="4" t="s">
        <v>41</v>
      </c>
      <c r="I815" s="9">
        <v>1</v>
      </c>
      <c r="J815" s="6">
        <v>195.72</v>
      </c>
      <c r="K815" s="7">
        <v>0.05</v>
      </c>
      <c r="L815" s="6">
        <v>105.73</v>
      </c>
      <c r="M815" s="6">
        <f>I815*J815*(1-K815)</f>
        <v>185.934</v>
      </c>
      <c r="N815" s="6">
        <f>I815*L815</f>
        <v>105.73</v>
      </c>
      <c r="O815" s="6">
        <f>M815-N815</f>
        <v>80.203999999999994</v>
      </c>
      <c r="P815" s="8">
        <f>IFERROR(O815/M815,0)</f>
        <v>0.43135736336549524</v>
      </c>
      <c r="Q815" s="5">
        <f>YEAR(SalesDataTable[[#This Row],[Order Date]])</f>
        <v>2026</v>
      </c>
      <c r="R815" s="8" t="str">
        <f>"Q"&amp;ROUNDUP(MONTH(SalesDataTable[[#This Row],[Order Date]])/3,0)</f>
        <v>Q2</v>
      </c>
      <c r="S815" s="9">
        <f>MONTH(SalesDataTable[[#This Row],[Order Date]])</f>
        <v>5</v>
      </c>
      <c r="T815" s="8" t="str">
        <f>TEXT(SalesDataTable[[#This Row],[Order Date]],"mmm")</f>
        <v>May</v>
      </c>
    </row>
    <row r="816" spans="1:20" ht="15.75">
      <c r="A816" s="2" t="s">
        <v>867</v>
      </c>
      <c r="B816" s="3">
        <v>46156</v>
      </c>
      <c r="C816" s="4" t="s">
        <v>1</v>
      </c>
      <c r="D816" s="4" t="s">
        <v>2</v>
      </c>
      <c r="E816" s="4" t="s">
        <v>10</v>
      </c>
      <c r="F816" s="4" t="s">
        <v>4</v>
      </c>
      <c r="G816" s="4" t="s">
        <v>5</v>
      </c>
      <c r="H816" s="4" t="s">
        <v>35</v>
      </c>
      <c r="I816" s="9">
        <v>8</v>
      </c>
      <c r="J816" s="6">
        <v>40.15</v>
      </c>
      <c r="K816" s="7">
        <v>0.15</v>
      </c>
      <c r="L816" s="6">
        <v>16.91</v>
      </c>
      <c r="M816" s="6">
        <f>I816*J816*(1-K816)</f>
        <v>273.02</v>
      </c>
      <c r="N816" s="6">
        <f>I816*L816</f>
        <v>135.28</v>
      </c>
      <c r="O816" s="6">
        <f>M816-N816</f>
        <v>137.73999999999998</v>
      </c>
      <c r="P816" s="8">
        <f>IFERROR(O816/M816,0)</f>
        <v>0.50450516445681637</v>
      </c>
      <c r="Q816" s="5">
        <f>YEAR(SalesDataTable[[#This Row],[Order Date]])</f>
        <v>2026</v>
      </c>
      <c r="R816" s="8" t="str">
        <f>"Q"&amp;ROUNDUP(MONTH(SalesDataTable[[#This Row],[Order Date]])/3,0)</f>
        <v>Q2</v>
      </c>
      <c r="S816" s="9">
        <f>MONTH(SalesDataTable[[#This Row],[Order Date]])</f>
        <v>5</v>
      </c>
      <c r="T816" s="8" t="str">
        <f>TEXT(SalesDataTable[[#This Row],[Order Date]],"mmm")</f>
        <v>May</v>
      </c>
    </row>
    <row r="817" spans="1:20" ht="15.75">
      <c r="A817" s="2" t="s">
        <v>868</v>
      </c>
      <c r="B817" s="3">
        <v>46156</v>
      </c>
      <c r="C817" s="4" t="s">
        <v>8</v>
      </c>
      <c r="D817" s="4" t="s">
        <v>86</v>
      </c>
      <c r="E817" s="4" t="s">
        <v>25</v>
      </c>
      <c r="F817" s="4" t="s">
        <v>20</v>
      </c>
      <c r="G817" s="4" t="s">
        <v>17</v>
      </c>
      <c r="H817" s="4" t="s">
        <v>71</v>
      </c>
      <c r="I817" s="9">
        <v>4</v>
      </c>
      <c r="J817" s="6">
        <v>130.83000000000001</v>
      </c>
      <c r="K817" s="7">
        <v>0</v>
      </c>
      <c r="L817" s="6">
        <v>66.959999999999994</v>
      </c>
      <c r="M817" s="6">
        <f>I817*J817*(1-K817)</f>
        <v>523.32000000000005</v>
      </c>
      <c r="N817" s="6">
        <f>I817*L817</f>
        <v>267.83999999999997</v>
      </c>
      <c r="O817" s="6">
        <f>M817-N817</f>
        <v>255.48000000000008</v>
      </c>
      <c r="P817" s="8">
        <f>IFERROR(O817/M817,0)</f>
        <v>0.48819078193074994</v>
      </c>
      <c r="Q817" s="5">
        <f>YEAR(SalesDataTable[[#This Row],[Order Date]])</f>
        <v>2026</v>
      </c>
      <c r="R817" s="8" t="str">
        <f>"Q"&amp;ROUNDUP(MONTH(SalesDataTable[[#This Row],[Order Date]])/3,0)</f>
        <v>Q2</v>
      </c>
      <c r="S817" s="9">
        <f>MONTH(SalesDataTable[[#This Row],[Order Date]])</f>
        <v>5</v>
      </c>
      <c r="T817" s="8" t="str">
        <f>TEXT(SalesDataTable[[#This Row],[Order Date]],"mmm")</f>
        <v>May</v>
      </c>
    </row>
    <row r="818" spans="1:20" ht="15.75">
      <c r="A818" s="2" t="s">
        <v>869</v>
      </c>
      <c r="B818" s="3">
        <v>46156</v>
      </c>
      <c r="C818" s="4" t="s">
        <v>8</v>
      </c>
      <c r="D818" s="4" t="s">
        <v>69</v>
      </c>
      <c r="E818" s="4" t="s">
        <v>3</v>
      </c>
      <c r="F818" s="4" t="s">
        <v>16</v>
      </c>
      <c r="G818" s="4" t="s">
        <v>5</v>
      </c>
      <c r="H818" s="4" t="s">
        <v>29</v>
      </c>
      <c r="I818" s="9">
        <v>1</v>
      </c>
      <c r="J818" s="6">
        <v>50.34</v>
      </c>
      <c r="K818" s="7">
        <v>0.05</v>
      </c>
      <c r="L818" s="6">
        <v>22.23</v>
      </c>
      <c r="M818" s="6">
        <f>I818*J818*(1-K818)</f>
        <v>47.823</v>
      </c>
      <c r="N818" s="6">
        <f>I818*L818</f>
        <v>22.23</v>
      </c>
      <c r="O818" s="6">
        <f>M818-N818</f>
        <v>25.593</v>
      </c>
      <c r="P818" s="8">
        <f>IFERROR(O818/M818,0)</f>
        <v>0.53516090584028608</v>
      </c>
      <c r="Q818" s="5">
        <f>YEAR(SalesDataTable[[#This Row],[Order Date]])</f>
        <v>2026</v>
      </c>
      <c r="R818" s="8" t="str">
        <f>"Q"&amp;ROUNDUP(MONTH(SalesDataTable[[#This Row],[Order Date]])/3,0)</f>
        <v>Q2</v>
      </c>
      <c r="S818" s="9">
        <f>MONTH(SalesDataTable[[#This Row],[Order Date]])</f>
        <v>5</v>
      </c>
      <c r="T818" s="8" t="str">
        <f>TEXT(SalesDataTable[[#This Row],[Order Date]],"mmm")</f>
        <v>May</v>
      </c>
    </row>
    <row r="819" spans="1:20" ht="15.75">
      <c r="A819" s="2" t="s">
        <v>870</v>
      </c>
      <c r="B819" s="3">
        <v>46156</v>
      </c>
      <c r="C819" s="4" t="s">
        <v>14</v>
      </c>
      <c r="D819" s="4" t="s">
        <v>61</v>
      </c>
      <c r="E819" s="4" t="s">
        <v>3</v>
      </c>
      <c r="F819" s="4" t="s">
        <v>4</v>
      </c>
      <c r="G819" s="4" t="s">
        <v>5</v>
      </c>
      <c r="H819" s="4" t="s">
        <v>43</v>
      </c>
      <c r="I819" s="9">
        <v>2</v>
      </c>
      <c r="J819" s="6">
        <v>103.37</v>
      </c>
      <c r="K819" s="7">
        <v>0</v>
      </c>
      <c r="L819" s="6">
        <v>50.49</v>
      </c>
      <c r="M819" s="6">
        <f>I819*J819*(1-K819)</f>
        <v>206.74</v>
      </c>
      <c r="N819" s="6">
        <f>I819*L819</f>
        <v>100.98</v>
      </c>
      <c r="O819" s="6">
        <f>M819-N819</f>
        <v>105.76</v>
      </c>
      <c r="P819" s="8">
        <f>IFERROR(O819/M819,0)</f>
        <v>0.51156041404662866</v>
      </c>
      <c r="Q819" s="5">
        <f>YEAR(SalesDataTable[[#This Row],[Order Date]])</f>
        <v>2026</v>
      </c>
      <c r="R819" s="8" t="str">
        <f>"Q"&amp;ROUNDUP(MONTH(SalesDataTable[[#This Row],[Order Date]])/3,0)</f>
        <v>Q2</v>
      </c>
      <c r="S819" s="9">
        <f>MONTH(SalesDataTable[[#This Row],[Order Date]])</f>
        <v>5</v>
      </c>
      <c r="T819" s="8" t="str">
        <f>TEXT(SalesDataTable[[#This Row],[Order Date]],"mmm")</f>
        <v>May</v>
      </c>
    </row>
    <row r="820" spans="1:20" ht="15.75">
      <c r="A820" s="2" t="s">
        <v>871</v>
      </c>
      <c r="B820" s="3">
        <v>46156</v>
      </c>
      <c r="C820" s="4" t="s">
        <v>8</v>
      </c>
      <c r="D820" s="4" t="s">
        <v>86</v>
      </c>
      <c r="E820" s="4" t="s">
        <v>25</v>
      </c>
      <c r="F820" s="4" t="s">
        <v>20</v>
      </c>
      <c r="G820" s="4" t="s">
        <v>49</v>
      </c>
      <c r="H820" s="4" t="s">
        <v>55</v>
      </c>
      <c r="I820" s="9">
        <v>3</v>
      </c>
      <c r="J820" s="6">
        <v>122.31</v>
      </c>
      <c r="K820" s="7">
        <v>0.05</v>
      </c>
      <c r="L820" s="6">
        <v>71.11</v>
      </c>
      <c r="M820" s="6">
        <f>I820*J820*(1-K820)</f>
        <v>348.58350000000002</v>
      </c>
      <c r="N820" s="6">
        <f>I820*L820</f>
        <v>213.32999999999998</v>
      </c>
      <c r="O820" s="6">
        <f>M820-N820</f>
        <v>135.25350000000003</v>
      </c>
      <c r="P820" s="8">
        <f>IFERROR(O820/M820,0)</f>
        <v>0.38800889887214979</v>
      </c>
      <c r="Q820" s="5">
        <f>YEAR(SalesDataTable[[#This Row],[Order Date]])</f>
        <v>2026</v>
      </c>
      <c r="R820" s="8" t="str">
        <f>"Q"&amp;ROUNDUP(MONTH(SalesDataTable[[#This Row],[Order Date]])/3,0)</f>
        <v>Q2</v>
      </c>
      <c r="S820" s="9">
        <f>MONTH(SalesDataTable[[#This Row],[Order Date]])</f>
        <v>5</v>
      </c>
      <c r="T820" s="8" t="str">
        <f>TEXT(SalesDataTable[[#This Row],[Order Date]],"mmm")</f>
        <v>May</v>
      </c>
    </row>
    <row r="821" spans="1:20" ht="15.75">
      <c r="A821" s="2" t="s">
        <v>872</v>
      </c>
      <c r="B821" s="3">
        <v>46157</v>
      </c>
      <c r="C821" s="4" t="s">
        <v>1</v>
      </c>
      <c r="D821" s="4" t="s">
        <v>52</v>
      </c>
      <c r="E821" s="4" t="s">
        <v>3</v>
      </c>
      <c r="F821" s="4" t="s">
        <v>20</v>
      </c>
      <c r="G821" s="4" t="s">
        <v>17</v>
      </c>
      <c r="H821" s="4" t="s">
        <v>83</v>
      </c>
      <c r="I821" s="9">
        <v>1</v>
      </c>
      <c r="J821" s="6">
        <v>166.48</v>
      </c>
      <c r="K821" s="7">
        <v>0</v>
      </c>
      <c r="L821" s="6">
        <v>89.42</v>
      </c>
      <c r="M821" s="6">
        <f>I821*J821*(1-K821)</f>
        <v>166.48</v>
      </c>
      <c r="N821" s="6">
        <f>I821*L821</f>
        <v>89.42</v>
      </c>
      <c r="O821" s="6">
        <f>M821-N821</f>
        <v>77.059999999999988</v>
      </c>
      <c r="P821" s="8">
        <f>IFERROR(O821/M821,0)</f>
        <v>0.4628784238346948</v>
      </c>
      <c r="Q821" s="5">
        <f>YEAR(SalesDataTable[[#This Row],[Order Date]])</f>
        <v>2026</v>
      </c>
      <c r="R821" s="8" t="str">
        <f>"Q"&amp;ROUNDUP(MONTH(SalesDataTable[[#This Row],[Order Date]])/3,0)</f>
        <v>Q2</v>
      </c>
      <c r="S821" s="9">
        <f>MONTH(SalesDataTable[[#This Row],[Order Date]])</f>
        <v>5</v>
      </c>
      <c r="T821" s="8" t="str">
        <f>TEXT(SalesDataTable[[#This Row],[Order Date]],"mmm")</f>
        <v>May</v>
      </c>
    </row>
    <row r="822" spans="1:20" ht="15.75">
      <c r="A822" s="2" t="s">
        <v>873</v>
      </c>
      <c r="B822" s="3">
        <v>46157</v>
      </c>
      <c r="C822" s="4" t="s">
        <v>1</v>
      </c>
      <c r="D822" s="4" t="s">
        <v>88</v>
      </c>
      <c r="E822" s="4" t="s">
        <v>25</v>
      </c>
      <c r="F822" s="4" t="s">
        <v>16</v>
      </c>
      <c r="G822" s="4" t="s">
        <v>31</v>
      </c>
      <c r="H822" s="4" t="s">
        <v>41</v>
      </c>
      <c r="I822" s="9">
        <v>3</v>
      </c>
      <c r="J822" s="6">
        <v>192.21</v>
      </c>
      <c r="K822" s="7">
        <v>0</v>
      </c>
      <c r="L822" s="6">
        <v>103.51</v>
      </c>
      <c r="M822" s="6">
        <f>I822*J822*(1-K822)</f>
        <v>576.63</v>
      </c>
      <c r="N822" s="6">
        <f>I822*L822</f>
        <v>310.53000000000003</v>
      </c>
      <c r="O822" s="6">
        <f>M822-N822</f>
        <v>266.09999999999997</v>
      </c>
      <c r="P822" s="8">
        <f>IFERROR(O822/M822,0)</f>
        <v>0.46147442900993701</v>
      </c>
      <c r="Q822" s="5">
        <f>YEAR(SalesDataTable[[#This Row],[Order Date]])</f>
        <v>2026</v>
      </c>
      <c r="R822" s="8" t="str">
        <f>"Q"&amp;ROUNDUP(MONTH(SalesDataTable[[#This Row],[Order Date]])/3,0)</f>
        <v>Q2</v>
      </c>
      <c r="S822" s="9">
        <f>MONTH(SalesDataTable[[#This Row],[Order Date]])</f>
        <v>5</v>
      </c>
      <c r="T822" s="8" t="str">
        <f>TEXT(SalesDataTable[[#This Row],[Order Date]],"mmm")</f>
        <v>May</v>
      </c>
    </row>
    <row r="823" spans="1:20" ht="15.75">
      <c r="A823" s="2" t="s">
        <v>874</v>
      </c>
      <c r="B823" s="3">
        <v>46157</v>
      </c>
      <c r="C823" s="4" t="s">
        <v>1</v>
      </c>
      <c r="D823" s="4" t="s">
        <v>52</v>
      </c>
      <c r="E823" s="4" t="s">
        <v>10</v>
      </c>
      <c r="F823" s="4" t="s">
        <v>20</v>
      </c>
      <c r="G823" s="4" t="s">
        <v>31</v>
      </c>
      <c r="H823" s="4" t="s">
        <v>64</v>
      </c>
      <c r="I823" s="9">
        <v>6</v>
      </c>
      <c r="J823" s="6">
        <v>81.13</v>
      </c>
      <c r="K823" s="7">
        <v>0.05</v>
      </c>
      <c r="L823" s="6">
        <v>39.409999999999997</v>
      </c>
      <c r="M823" s="6">
        <f>I823*J823*(1-K823)</f>
        <v>462.44099999999997</v>
      </c>
      <c r="N823" s="6">
        <f>I823*L823</f>
        <v>236.45999999999998</v>
      </c>
      <c r="O823" s="6">
        <f>M823-N823</f>
        <v>225.98099999999999</v>
      </c>
      <c r="P823" s="8">
        <f>IFERROR(O823/M823,0)</f>
        <v>0.48866990599881932</v>
      </c>
      <c r="Q823" s="5">
        <f>YEAR(SalesDataTable[[#This Row],[Order Date]])</f>
        <v>2026</v>
      </c>
      <c r="R823" s="8" t="str">
        <f>"Q"&amp;ROUNDUP(MONTH(SalesDataTable[[#This Row],[Order Date]])/3,0)</f>
        <v>Q2</v>
      </c>
      <c r="S823" s="9">
        <f>MONTH(SalesDataTable[[#This Row],[Order Date]])</f>
        <v>5</v>
      </c>
      <c r="T823" s="8" t="str">
        <f>TEXT(SalesDataTable[[#This Row],[Order Date]],"mmm")</f>
        <v>May</v>
      </c>
    </row>
    <row r="824" spans="1:20" ht="15.75">
      <c r="A824" s="2" t="s">
        <v>875</v>
      </c>
      <c r="B824" s="3">
        <v>46157</v>
      </c>
      <c r="C824" s="4" t="s">
        <v>14</v>
      </c>
      <c r="D824" s="4" t="s">
        <v>61</v>
      </c>
      <c r="E824" s="4" t="s">
        <v>10</v>
      </c>
      <c r="F824" s="4" t="s">
        <v>20</v>
      </c>
      <c r="G824" s="4" t="s">
        <v>17</v>
      </c>
      <c r="H824" s="4" t="s">
        <v>18</v>
      </c>
      <c r="I824" s="9">
        <v>6</v>
      </c>
      <c r="J824" s="6">
        <v>37.1</v>
      </c>
      <c r="K824" s="7">
        <v>0.1</v>
      </c>
      <c r="L824" s="6">
        <v>13.63</v>
      </c>
      <c r="M824" s="6">
        <f>I824*J824*(1-K824)</f>
        <v>200.34000000000003</v>
      </c>
      <c r="N824" s="6">
        <f>I824*L824</f>
        <v>81.78</v>
      </c>
      <c r="O824" s="6">
        <f>M824-N824</f>
        <v>118.56000000000003</v>
      </c>
      <c r="P824" s="8">
        <f>IFERROR(O824/M824,0)</f>
        <v>0.59179395028451642</v>
      </c>
      <c r="Q824" s="5">
        <f>YEAR(SalesDataTable[[#This Row],[Order Date]])</f>
        <v>2026</v>
      </c>
      <c r="R824" s="8" t="str">
        <f>"Q"&amp;ROUNDUP(MONTH(SalesDataTable[[#This Row],[Order Date]])/3,0)</f>
        <v>Q2</v>
      </c>
      <c r="S824" s="9">
        <f>MONTH(SalesDataTable[[#This Row],[Order Date]])</f>
        <v>5</v>
      </c>
      <c r="T824" s="8" t="str">
        <f>TEXT(SalesDataTable[[#This Row],[Order Date]],"mmm")</f>
        <v>May</v>
      </c>
    </row>
    <row r="825" spans="1:20" ht="15.75">
      <c r="A825" s="2" t="s">
        <v>876</v>
      </c>
      <c r="B825" s="3">
        <v>46157</v>
      </c>
      <c r="C825" s="4" t="s">
        <v>8</v>
      </c>
      <c r="D825" s="4" t="s">
        <v>86</v>
      </c>
      <c r="E825" s="4" t="s">
        <v>10</v>
      </c>
      <c r="F825" s="4" t="s">
        <v>20</v>
      </c>
      <c r="G825" s="4" t="s">
        <v>17</v>
      </c>
      <c r="H825" s="4" t="s">
        <v>18</v>
      </c>
      <c r="I825" s="9">
        <v>6</v>
      </c>
      <c r="J825" s="6">
        <v>35.92</v>
      </c>
      <c r="K825" s="7">
        <v>0.15</v>
      </c>
      <c r="L825" s="6">
        <v>13.3</v>
      </c>
      <c r="M825" s="6">
        <f>I825*J825*(1-K825)</f>
        <v>183.19200000000001</v>
      </c>
      <c r="N825" s="6">
        <f>I825*L825</f>
        <v>79.800000000000011</v>
      </c>
      <c r="O825" s="6">
        <f>M825-N825</f>
        <v>103.392</v>
      </c>
      <c r="P825" s="8">
        <f>IFERROR(O825/M825,0)</f>
        <v>0.56439145814227687</v>
      </c>
      <c r="Q825" s="5">
        <f>YEAR(SalesDataTable[[#This Row],[Order Date]])</f>
        <v>2026</v>
      </c>
      <c r="R825" s="8" t="str">
        <f>"Q"&amp;ROUNDUP(MONTH(SalesDataTable[[#This Row],[Order Date]])/3,0)</f>
        <v>Q2</v>
      </c>
      <c r="S825" s="9">
        <f>MONTH(SalesDataTable[[#This Row],[Order Date]])</f>
        <v>5</v>
      </c>
      <c r="T825" s="8" t="str">
        <f>TEXT(SalesDataTable[[#This Row],[Order Date]],"mmm")</f>
        <v>May</v>
      </c>
    </row>
    <row r="826" spans="1:20" ht="15.75">
      <c r="A826" s="2" t="s">
        <v>877</v>
      </c>
      <c r="B826" s="3">
        <v>46157</v>
      </c>
      <c r="C826" s="4" t="s">
        <v>27</v>
      </c>
      <c r="D826" s="4" t="s">
        <v>82</v>
      </c>
      <c r="E826" s="4" t="s">
        <v>25</v>
      </c>
      <c r="F826" s="4" t="s">
        <v>20</v>
      </c>
      <c r="G826" s="4" t="s">
        <v>49</v>
      </c>
      <c r="H826" s="4" t="s">
        <v>67</v>
      </c>
      <c r="I826" s="9">
        <v>4</v>
      </c>
      <c r="J826" s="6">
        <v>36.21</v>
      </c>
      <c r="K826" s="7">
        <v>0</v>
      </c>
      <c r="L826" s="6">
        <v>14.3</v>
      </c>
      <c r="M826" s="6">
        <f>I826*J826*(1-K826)</f>
        <v>144.84</v>
      </c>
      <c r="N826" s="6">
        <f>I826*L826</f>
        <v>57.2</v>
      </c>
      <c r="O826" s="6">
        <f>M826-N826</f>
        <v>87.64</v>
      </c>
      <c r="P826" s="8">
        <f>IFERROR(O826/M826,0)</f>
        <v>0.60508146920740125</v>
      </c>
      <c r="Q826" s="5">
        <f>YEAR(SalesDataTable[[#This Row],[Order Date]])</f>
        <v>2026</v>
      </c>
      <c r="R826" s="8" t="str">
        <f>"Q"&amp;ROUNDUP(MONTH(SalesDataTable[[#This Row],[Order Date]])/3,0)</f>
        <v>Q2</v>
      </c>
      <c r="S826" s="9">
        <f>MONTH(SalesDataTable[[#This Row],[Order Date]])</f>
        <v>5</v>
      </c>
      <c r="T826" s="8" t="str">
        <f>TEXT(SalesDataTable[[#This Row],[Order Date]],"mmm")</f>
        <v>May</v>
      </c>
    </row>
    <row r="827" spans="1:20" ht="15.75">
      <c r="A827" s="2" t="s">
        <v>878</v>
      </c>
      <c r="B827" s="3">
        <v>46157</v>
      </c>
      <c r="C827" s="4" t="s">
        <v>14</v>
      </c>
      <c r="D827" s="4" t="s">
        <v>61</v>
      </c>
      <c r="E827" s="4" t="s">
        <v>3</v>
      </c>
      <c r="F827" s="4" t="s">
        <v>20</v>
      </c>
      <c r="G827" s="4" t="s">
        <v>11</v>
      </c>
      <c r="H827" s="4" t="s">
        <v>79</v>
      </c>
      <c r="I827" s="9">
        <v>3</v>
      </c>
      <c r="J827" s="6">
        <v>73.03</v>
      </c>
      <c r="K827" s="7">
        <v>0.05</v>
      </c>
      <c r="L827" s="6">
        <v>33.200000000000003</v>
      </c>
      <c r="M827" s="6">
        <f>I827*J827*(1-K827)</f>
        <v>208.13550000000001</v>
      </c>
      <c r="N827" s="6">
        <f>I827*L827</f>
        <v>99.600000000000009</v>
      </c>
      <c r="O827" s="6">
        <f>M827-N827</f>
        <v>108.5355</v>
      </c>
      <c r="P827" s="8">
        <f>IFERROR(O827/M827,0)</f>
        <v>0.52146558371829888</v>
      </c>
      <c r="Q827" s="5">
        <f>YEAR(SalesDataTable[[#This Row],[Order Date]])</f>
        <v>2026</v>
      </c>
      <c r="R827" s="8" t="str">
        <f>"Q"&amp;ROUNDUP(MONTH(SalesDataTable[[#This Row],[Order Date]])/3,0)</f>
        <v>Q2</v>
      </c>
      <c r="S827" s="9">
        <f>MONTH(SalesDataTable[[#This Row],[Order Date]])</f>
        <v>5</v>
      </c>
      <c r="T827" s="8" t="str">
        <f>TEXT(SalesDataTable[[#This Row],[Order Date]],"mmm")</f>
        <v>May</v>
      </c>
    </row>
    <row r="828" spans="1:20" ht="15.75">
      <c r="A828" s="2" t="s">
        <v>879</v>
      </c>
      <c r="B828" s="3">
        <v>46157</v>
      </c>
      <c r="C828" s="4" t="s">
        <v>14</v>
      </c>
      <c r="D828" s="4" t="s">
        <v>34</v>
      </c>
      <c r="E828" s="4" t="s">
        <v>25</v>
      </c>
      <c r="F828" s="4" t="s">
        <v>4</v>
      </c>
      <c r="G828" s="4" t="s">
        <v>5</v>
      </c>
      <c r="H828" s="4" t="s">
        <v>6</v>
      </c>
      <c r="I828" s="9">
        <v>2</v>
      </c>
      <c r="J828" s="6">
        <v>80.81</v>
      </c>
      <c r="K828" s="7">
        <v>0</v>
      </c>
      <c r="L828" s="6">
        <v>42.53</v>
      </c>
      <c r="M828" s="6">
        <f>I828*J828*(1-K828)</f>
        <v>161.62</v>
      </c>
      <c r="N828" s="6">
        <f>I828*L828</f>
        <v>85.06</v>
      </c>
      <c r="O828" s="6">
        <f>M828-N828</f>
        <v>76.56</v>
      </c>
      <c r="P828" s="8">
        <f>IFERROR(O828/M828,0)</f>
        <v>0.47370374953594852</v>
      </c>
      <c r="Q828" s="5">
        <f>YEAR(SalesDataTable[[#This Row],[Order Date]])</f>
        <v>2026</v>
      </c>
      <c r="R828" s="8" t="str">
        <f>"Q"&amp;ROUNDUP(MONTH(SalesDataTable[[#This Row],[Order Date]])/3,0)</f>
        <v>Q2</v>
      </c>
      <c r="S828" s="9">
        <f>MONTH(SalesDataTable[[#This Row],[Order Date]])</f>
        <v>5</v>
      </c>
      <c r="T828" s="8" t="str">
        <f>TEXT(SalesDataTable[[#This Row],[Order Date]],"mmm")</f>
        <v>May</v>
      </c>
    </row>
    <row r="829" spans="1:20" ht="15.75">
      <c r="A829" s="2" t="s">
        <v>880</v>
      </c>
      <c r="B829" s="3">
        <v>46157</v>
      </c>
      <c r="C829" s="4" t="s">
        <v>8</v>
      </c>
      <c r="D829" s="4" t="s">
        <v>66</v>
      </c>
      <c r="E829" s="4" t="s">
        <v>3</v>
      </c>
      <c r="F829" s="4" t="s">
        <v>16</v>
      </c>
      <c r="G829" s="4" t="s">
        <v>5</v>
      </c>
      <c r="H829" s="4" t="s">
        <v>29</v>
      </c>
      <c r="I829" s="9">
        <v>1</v>
      </c>
      <c r="J829" s="6">
        <v>51.53</v>
      </c>
      <c r="K829" s="7">
        <v>0.1</v>
      </c>
      <c r="L829" s="6">
        <v>23.06</v>
      </c>
      <c r="M829" s="6">
        <f>I829*J829*(1-K829)</f>
        <v>46.377000000000002</v>
      </c>
      <c r="N829" s="6">
        <f>I829*L829</f>
        <v>23.06</v>
      </c>
      <c r="O829" s="6">
        <f>M829-N829</f>
        <v>23.317000000000004</v>
      </c>
      <c r="P829" s="8">
        <f>IFERROR(O829/M829,0)</f>
        <v>0.50277076999374692</v>
      </c>
      <c r="Q829" s="5">
        <f>YEAR(SalesDataTable[[#This Row],[Order Date]])</f>
        <v>2026</v>
      </c>
      <c r="R829" s="8" t="str">
        <f>"Q"&amp;ROUNDUP(MONTH(SalesDataTable[[#This Row],[Order Date]])/3,0)</f>
        <v>Q2</v>
      </c>
      <c r="S829" s="9">
        <f>MONTH(SalesDataTable[[#This Row],[Order Date]])</f>
        <v>5</v>
      </c>
      <c r="T829" s="8" t="str">
        <f>TEXT(SalesDataTable[[#This Row],[Order Date]],"mmm")</f>
        <v>May</v>
      </c>
    </row>
    <row r="830" spans="1:20" ht="15.75">
      <c r="A830" s="2" t="s">
        <v>881</v>
      </c>
      <c r="B830" s="3">
        <v>46158</v>
      </c>
      <c r="C830" s="4" t="s">
        <v>27</v>
      </c>
      <c r="D830" s="4" t="s">
        <v>82</v>
      </c>
      <c r="E830" s="4" t="s">
        <v>10</v>
      </c>
      <c r="F830" s="4" t="s">
        <v>20</v>
      </c>
      <c r="G830" s="4" t="s">
        <v>31</v>
      </c>
      <c r="H830" s="4" t="s">
        <v>64</v>
      </c>
      <c r="I830" s="9">
        <v>5</v>
      </c>
      <c r="J830" s="6">
        <v>81.75</v>
      </c>
      <c r="K830" s="7">
        <v>0.05</v>
      </c>
      <c r="L830" s="6">
        <v>39.159999999999997</v>
      </c>
      <c r="M830" s="6">
        <f>I830*J830*(1-K830)</f>
        <v>388.3125</v>
      </c>
      <c r="N830" s="6">
        <f>I830*L830</f>
        <v>195.79999999999998</v>
      </c>
      <c r="O830" s="6">
        <f>M830-N830</f>
        <v>192.51250000000002</v>
      </c>
      <c r="P830" s="8">
        <f>IFERROR(O830/M830,0)</f>
        <v>0.49576694028649609</v>
      </c>
      <c r="Q830" s="5">
        <f>YEAR(SalesDataTable[[#This Row],[Order Date]])</f>
        <v>2026</v>
      </c>
      <c r="R830" s="8" t="str">
        <f>"Q"&amp;ROUNDUP(MONTH(SalesDataTable[[#This Row],[Order Date]])/3,0)</f>
        <v>Q2</v>
      </c>
      <c r="S830" s="9">
        <f>MONTH(SalesDataTable[[#This Row],[Order Date]])</f>
        <v>5</v>
      </c>
      <c r="T830" s="8" t="str">
        <f>TEXT(SalesDataTable[[#This Row],[Order Date]],"mmm")</f>
        <v>May</v>
      </c>
    </row>
    <row r="831" spans="1:20" ht="15.75">
      <c r="A831" s="2" t="s">
        <v>882</v>
      </c>
      <c r="B831" s="3">
        <v>46158</v>
      </c>
      <c r="C831" s="4" t="s">
        <v>14</v>
      </c>
      <c r="D831" s="4" t="s">
        <v>61</v>
      </c>
      <c r="E831" s="4" t="s">
        <v>3</v>
      </c>
      <c r="F831" s="4" t="s">
        <v>16</v>
      </c>
      <c r="G831" s="4" t="s">
        <v>17</v>
      </c>
      <c r="H831" s="4" t="s">
        <v>83</v>
      </c>
      <c r="I831" s="9">
        <v>1</v>
      </c>
      <c r="J831" s="6">
        <v>165.99</v>
      </c>
      <c r="K831" s="7">
        <v>0.1</v>
      </c>
      <c r="L831" s="6">
        <v>89.9</v>
      </c>
      <c r="M831" s="6">
        <f>I831*J831*(1-K831)</f>
        <v>149.39100000000002</v>
      </c>
      <c r="N831" s="6">
        <f>I831*L831</f>
        <v>89.9</v>
      </c>
      <c r="O831" s="6">
        <f>M831-N831</f>
        <v>59.491000000000014</v>
      </c>
      <c r="P831" s="8">
        <f>IFERROR(O831/M831,0)</f>
        <v>0.3982234538894579</v>
      </c>
      <c r="Q831" s="5">
        <f>YEAR(SalesDataTable[[#This Row],[Order Date]])</f>
        <v>2026</v>
      </c>
      <c r="R831" s="8" t="str">
        <f>"Q"&amp;ROUNDUP(MONTH(SalesDataTable[[#This Row],[Order Date]])/3,0)</f>
        <v>Q2</v>
      </c>
      <c r="S831" s="9">
        <f>MONTH(SalesDataTable[[#This Row],[Order Date]])</f>
        <v>5</v>
      </c>
      <c r="T831" s="8" t="str">
        <f>TEXT(SalesDataTable[[#This Row],[Order Date]],"mmm")</f>
        <v>May</v>
      </c>
    </row>
    <row r="832" spans="1:20" ht="15.75">
      <c r="A832" s="2" t="s">
        <v>883</v>
      </c>
      <c r="B832" s="3">
        <v>46158</v>
      </c>
      <c r="C832" s="4" t="s">
        <v>1</v>
      </c>
      <c r="D832" s="4" t="s">
        <v>88</v>
      </c>
      <c r="E832" s="4" t="s">
        <v>25</v>
      </c>
      <c r="F832" s="4" t="s">
        <v>16</v>
      </c>
      <c r="G832" s="4" t="s">
        <v>31</v>
      </c>
      <c r="H832" s="4" t="s">
        <v>90</v>
      </c>
      <c r="I832" s="9">
        <v>2</v>
      </c>
      <c r="J832" s="6">
        <v>121.22</v>
      </c>
      <c r="K832" s="7">
        <v>0</v>
      </c>
      <c r="L832" s="6">
        <v>60.38</v>
      </c>
      <c r="M832" s="6">
        <f>I832*J832*(1-K832)</f>
        <v>242.44</v>
      </c>
      <c r="N832" s="6">
        <f>I832*L832</f>
        <v>120.76</v>
      </c>
      <c r="O832" s="6">
        <f>M832-N832</f>
        <v>121.67999999999999</v>
      </c>
      <c r="P832" s="8">
        <f>IFERROR(O832/M832,0)</f>
        <v>0.50189737667051637</v>
      </c>
      <c r="Q832" s="5">
        <f>YEAR(SalesDataTable[[#This Row],[Order Date]])</f>
        <v>2026</v>
      </c>
      <c r="R832" s="8" t="str">
        <f>"Q"&amp;ROUNDUP(MONTH(SalesDataTable[[#This Row],[Order Date]])/3,0)</f>
        <v>Q2</v>
      </c>
      <c r="S832" s="9">
        <f>MONTH(SalesDataTable[[#This Row],[Order Date]])</f>
        <v>5</v>
      </c>
      <c r="T832" s="8" t="str">
        <f>TEXT(SalesDataTable[[#This Row],[Order Date]],"mmm")</f>
        <v>May</v>
      </c>
    </row>
    <row r="833" spans="1:20" ht="15.75">
      <c r="A833" s="2" t="s">
        <v>884</v>
      </c>
      <c r="B833" s="3">
        <v>46158</v>
      </c>
      <c r="C833" s="4" t="s">
        <v>8</v>
      </c>
      <c r="D833" s="4" t="s">
        <v>69</v>
      </c>
      <c r="E833" s="4" t="s">
        <v>25</v>
      </c>
      <c r="F833" s="4" t="s">
        <v>20</v>
      </c>
      <c r="G833" s="4" t="s">
        <v>17</v>
      </c>
      <c r="H833" s="4" t="s">
        <v>71</v>
      </c>
      <c r="I833" s="9">
        <v>2</v>
      </c>
      <c r="J833" s="6">
        <v>131.1</v>
      </c>
      <c r="K833" s="7">
        <v>0</v>
      </c>
      <c r="L833" s="6">
        <v>65.55</v>
      </c>
      <c r="M833" s="6">
        <f>I833*J833*(1-K833)</f>
        <v>262.2</v>
      </c>
      <c r="N833" s="6">
        <f>I833*L833</f>
        <v>131.1</v>
      </c>
      <c r="O833" s="6">
        <f>M833-N833</f>
        <v>131.1</v>
      </c>
      <c r="P833" s="8">
        <f>IFERROR(O833/M833,0)</f>
        <v>0.5</v>
      </c>
      <c r="Q833" s="5">
        <f>YEAR(SalesDataTable[[#This Row],[Order Date]])</f>
        <v>2026</v>
      </c>
      <c r="R833" s="8" t="str">
        <f>"Q"&amp;ROUNDUP(MONTH(SalesDataTable[[#This Row],[Order Date]])/3,0)</f>
        <v>Q2</v>
      </c>
      <c r="S833" s="9">
        <f>MONTH(SalesDataTable[[#This Row],[Order Date]])</f>
        <v>5</v>
      </c>
      <c r="T833" s="8" t="str">
        <f>TEXT(SalesDataTable[[#This Row],[Order Date]],"mmm")</f>
        <v>May</v>
      </c>
    </row>
    <row r="834" spans="1:20" ht="15.75">
      <c r="A834" s="2" t="s">
        <v>885</v>
      </c>
      <c r="B834" s="3">
        <v>46158</v>
      </c>
      <c r="C834" s="4" t="s">
        <v>8</v>
      </c>
      <c r="D834" s="4" t="s">
        <v>38</v>
      </c>
      <c r="E834" s="4" t="s">
        <v>3</v>
      </c>
      <c r="F834" s="4" t="s">
        <v>4</v>
      </c>
      <c r="G834" s="4" t="s">
        <v>17</v>
      </c>
      <c r="H834" s="4" t="s">
        <v>46</v>
      </c>
      <c r="I834" s="9">
        <v>2</v>
      </c>
      <c r="J834" s="6">
        <v>46.44</v>
      </c>
      <c r="K834" s="7">
        <v>0</v>
      </c>
      <c r="L834" s="6">
        <v>18.63</v>
      </c>
      <c r="M834" s="6">
        <f>I834*J834*(1-K834)</f>
        <v>92.88</v>
      </c>
      <c r="N834" s="6">
        <f>I834*L834</f>
        <v>37.26</v>
      </c>
      <c r="O834" s="6">
        <f>M834-N834</f>
        <v>55.62</v>
      </c>
      <c r="P834" s="8">
        <f>IFERROR(O834/M834,0)</f>
        <v>0.59883720930232553</v>
      </c>
      <c r="Q834" s="5">
        <f>YEAR(SalesDataTable[[#This Row],[Order Date]])</f>
        <v>2026</v>
      </c>
      <c r="R834" s="8" t="str">
        <f>"Q"&amp;ROUNDUP(MONTH(SalesDataTable[[#This Row],[Order Date]])/3,0)</f>
        <v>Q2</v>
      </c>
      <c r="S834" s="9">
        <f>MONTH(SalesDataTable[[#This Row],[Order Date]])</f>
        <v>5</v>
      </c>
      <c r="T834" s="8" t="str">
        <f>TEXT(SalesDataTable[[#This Row],[Order Date]],"mmm")</f>
        <v>May</v>
      </c>
    </row>
    <row r="835" spans="1:20" ht="15.75">
      <c r="A835" s="2" t="s">
        <v>886</v>
      </c>
      <c r="B835" s="3">
        <v>46158</v>
      </c>
      <c r="C835" s="4" t="s">
        <v>27</v>
      </c>
      <c r="D835" s="4" t="s">
        <v>45</v>
      </c>
      <c r="E835" s="4" t="s">
        <v>3</v>
      </c>
      <c r="F835" s="4" t="s">
        <v>16</v>
      </c>
      <c r="G835" s="4" t="s">
        <v>17</v>
      </c>
      <c r="H835" s="4" t="s">
        <v>18</v>
      </c>
      <c r="I835" s="9">
        <v>1</v>
      </c>
      <c r="J835" s="6">
        <v>36.659999999999997</v>
      </c>
      <c r="K835" s="7">
        <v>0</v>
      </c>
      <c r="L835" s="6">
        <v>13.61</v>
      </c>
      <c r="M835" s="6">
        <f>I835*J835*(1-K835)</f>
        <v>36.659999999999997</v>
      </c>
      <c r="N835" s="6">
        <f>I835*L835</f>
        <v>13.61</v>
      </c>
      <c r="O835" s="6">
        <f>M835-N835</f>
        <v>23.049999999999997</v>
      </c>
      <c r="P835" s="8">
        <f>IFERROR(O835/M835,0)</f>
        <v>0.62875068194217132</v>
      </c>
      <c r="Q835" s="5">
        <f>YEAR(SalesDataTable[[#This Row],[Order Date]])</f>
        <v>2026</v>
      </c>
      <c r="R835" s="8" t="str">
        <f>"Q"&amp;ROUNDUP(MONTH(SalesDataTable[[#This Row],[Order Date]])/3,0)</f>
        <v>Q2</v>
      </c>
      <c r="S835" s="9">
        <f>MONTH(SalesDataTable[[#This Row],[Order Date]])</f>
        <v>5</v>
      </c>
      <c r="T835" s="8" t="str">
        <f>TEXT(SalesDataTable[[#This Row],[Order Date]],"mmm")</f>
        <v>May</v>
      </c>
    </row>
    <row r="836" spans="1:20" ht="15.75">
      <c r="A836" s="2" t="s">
        <v>887</v>
      </c>
      <c r="B836" s="3">
        <v>46158</v>
      </c>
      <c r="C836" s="4" t="s">
        <v>27</v>
      </c>
      <c r="D836" s="4" t="s">
        <v>48</v>
      </c>
      <c r="E836" s="4" t="s">
        <v>3</v>
      </c>
      <c r="F836" s="4" t="s">
        <v>16</v>
      </c>
      <c r="G836" s="4" t="s">
        <v>11</v>
      </c>
      <c r="H836" s="4" t="s">
        <v>53</v>
      </c>
      <c r="I836" s="9">
        <v>5</v>
      </c>
      <c r="J836" s="6">
        <v>156.16999999999999</v>
      </c>
      <c r="K836" s="7">
        <v>0.1</v>
      </c>
      <c r="L836" s="6">
        <v>80.59</v>
      </c>
      <c r="M836" s="6">
        <f>I836*J836*(1-K836)</f>
        <v>702.76499999999999</v>
      </c>
      <c r="N836" s="6">
        <f>I836*L836</f>
        <v>402.95000000000005</v>
      </c>
      <c r="O836" s="6">
        <f>M836-N836</f>
        <v>299.81499999999994</v>
      </c>
      <c r="P836" s="8">
        <f>IFERROR(O836/M836,0)</f>
        <v>0.42662198601239382</v>
      </c>
      <c r="Q836" s="5">
        <f>YEAR(SalesDataTable[[#This Row],[Order Date]])</f>
        <v>2026</v>
      </c>
      <c r="R836" s="8" t="str">
        <f>"Q"&amp;ROUNDUP(MONTH(SalesDataTable[[#This Row],[Order Date]])/3,0)</f>
        <v>Q2</v>
      </c>
      <c r="S836" s="9">
        <f>MONTH(SalesDataTable[[#This Row],[Order Date]])</f>
        <v>5</v>
      </c>
      <c r="T836" s="8" t="str">
        <f>TEXT(SalesDataTable[[#This Row],[Order Date]],"mmm")</f>
        <v>May</v>
      </c>
    </row>
    <row r="837" spans="1:20" ht="15.75">
      <c r="A837" s="2" t="s">
        <v>888</v>
      </c>
      <c r="B837" s="3">
        <v>46158</v>
      </c>
      <c r="C837" s="4" t="s">
        <v>8</v>
      </c>
      <c r="D837" s="4" t="s">
        <v>69</v>
      </c>
      <c r="E837" s="4" t="s">
        <v>25</v>
      </c>
      <c r="F837" s="4" t="s">
        <v>16</v>
      </c>
      <c r="G837" s="4" t="s">
        <v>17</v>
      </c>
      <c r="H837" s="4" t="s">
        <v>18</v>
      </c>
      <c r="I837" s="9">
        <v>1</v>
      </c>
      <c r="J837" s="6">
        <v>35.97</v>
      </c>
      <c r="K837" s="7">
        <v>0.1</v>
      </c>
      <c r="L837" s="6">
        <v>13.54</v>
      </c>
      <c r="M837" s="6">
        <f>I837*J837*(1-K837)</f>
        <v>32.372999999999998</v>
      </c>
      <c r="N837" s="6">
        <f>I837*L837</f>
        <v>13.54</v>
      </c>
      <c r="O837" s="6">
        <f>M837-N837</f>
        <v>18.832999999999998</v>
      </c>
      <c r="P837" s="8">
        <f>IFERROR(O837/M837,0)</f>
        <v>0.58175022395205878</v>
      </c>
      <c r="Q837" s="5">
        <f>YEAR(SalesDataTable[[#This Row],[Order Date]])</f>
        <v>2026</v>
      </c>
      <c r="R837" s="8" t="str">
        <f>"Q"&amp;ROUNDUP(MONTH(SalesDataTable[[#This Row],[Order Date]])/3,0)</f>
        <v>Q2</v>
      </c>
      <c r="S837" s="9">
        <f>MONTH(SalesDataTable[[#This Row],[Order Date]])</f>
        <v>5</v>
      </c>
      <c r="T837" s="8" t="str">
        <f>TEXT(SalesDataTable[[#This Row],[Order Date]],"mmm")</f>
        <v>May</v>
      </c>
    </row>
    <row r="838" spans="1:20" ht="15.75">
      <c r="A838" s="2" t="s">
        <v>889</v>
      </c>
      <c r="B838" s="3">
        <v>46158</v>
      </c>
      <c r="C838" s="4" t="s">
        <v>8</v>
      </c>
      <c r="D838" s="4" t="s">
        <v>66</v>
      </c>
      <c r="E838" s="4" t="s">
        <v>10</v>
      </c>
      <c r="F838" s="4" t="s">
        <v>20</v>
      </c>
      <c r="G838" s="4" t="s">
        <v>49</v>
      </c>
      <c r="H838" s="4" t="s">
        <v>55</v>
      </c>
      <c r="I838" s="9">
        <v>4</v>
      </c>
      <c r="J838" s="6">
        <v>125.11</v>
      </c>
      <c r="K838" s="7">
        <v>0.15</v>
      </c>
      <c r="L838" s="6">
        <v>70.010000000000005</v>
      </c>
      <c r="M838" s="6">
        <f>I838*J838*(1-K838)</f>
        <v>425.37399999999997</v>
      </c>
      <c r="N838" s="6">
        <f>I838*L838</f>
        <v>280.04000000000002</v>
      </c>
      <c r="O838" s="6">
        <f>M838-N838</f>
        <v>145.33399999999995</v>
      </c>
      <c r="P838" s="8">
        <f>IFERROR(O838/M838,0)</f>
        <v>0.34166169065340135</v>
      </c>
      <c r="Q838" s="5">
        <f>YEAR(SalesDataTable[[#This Row],[Order Date]])</f>
        <v>2026</v>
      </c>
      <c r="R838" s="8" t="str">
        <f>"Q"&amp;ROUNDUP(MONTH(SalesDataTable[[#This Row],[Order Date]])/3,0)</f>
        <v>Q2</v>
      </c>
      <c r="S838" s="9">
        <f>MONTH(SalesDataTable[[#This Row],[Order Date]])</f>
        <v>5</v>
      </c>
      <c r="T838" s="8" t="str">
        <f>TEXT(SalesDataTable[[#This Row],[Order Date]],"mmm")</f>
        <v>May</v>
      </c>
    </row>
    <row r="839" spans="1:20" ht="15.75">
      <c r="A839" s="2" t="s">
        <v>890</v>
      </c>
      <c r="B839" s="3">
        <v>46158</v>
      </c>
      <c r="C839" s="4" t="s">
        <v>27</v>
      </c>
      <c r="D839" s="4" t="s">
        <v>48</v>
      </c>
      <c r="E839" s="4" t="s">
        <v>3</v>
      </c>
      <c r="F839" s="4" t="s">
        <v>16</v>
      </c>
      <c r="G839" s="4" t="s">
        <v>49</v>
      </c>
      <c r="H839" s="4" t="s">
        <v>67</v>
      </c>
      <c r="I839" s="9">
        <v>4</v>
      </c>
      <c r="J839" s="6">
        <v>36.29</v>
      </c>
      <c r="K839" s="7">
        <v>0.1</v>
      </c>
      <c r="L839" s="6">
        <v>13.77</v>
      </c>
      <c r="M839" s="6">
        <f>I839*J839*(1-K839)</f>
        <v>130.64400000000001</v>
      </c>
      <c r="N839" s="6">
        <f>I839*L839</f>
        <v>55.08</v>
      </c>
      <c r="O839" s="6">
        <f>M839-N839</f>
        <v>75.564000000000007</v>
      </c>
      <c r="P839" s="8">
        <f>IFERROR(O839/M839,0)</f>
        <v>0.57839625241113257</v>
      </c>
      <c r="Q839" s="5">
        <f>YEAR(SalesDataTable[[#This Row],[Order Date]])</f>
        <v>2026</v>
      </c>
      <c r="R839" s="8" t="str">
        <f>"Q"&amp;ROUNDUP(MONTH(SalesDataTable[[#This Row],[Order Date]])/3,0)</f>
        <v>Q2</v>
      </c>
      <c r="S839" s="9">
        <f>MONTH(SalesDataTable[[#This Row],[Order Date]])</f>
        <v>5</v>
      </c>
      <c r="T839" s="8" t="str">
        <f>TEXT(SalesDataTable[[#This Row],[Order Date]],"mmm")</f>
        <v>May</v>
      </c>
    </row>
    <row r="840" spans="1:20" ht="15.75">
      <c r="A840" s="2" t="s">
        <v>891</v>
      </c>
      <c r="B840" s="3">
        <v>46158</v>
      </c>
      <c r="C840" s="4" t="s">
        <v>8</v>
      </c>
      <c r="D840" s="4" t="s">
        <v>38</v>
      </c>
      <c r="E840" s="4" t="s">
        <v>3</v>
      </c>
      <c r="F840" s="4" t="s">
        <v>16</v>
      </c>
      <c r="G840" s="4" t="s">
        <v>11</v>
      </c>
      <c r="H840" s="4" t="s">
        <v>21</v>
      </c>
      <c r="I840" s="9">
        <v>4</v>
      </c>
      <c r="J840" s="6">
        <v>143.34</v>
      </c>
      <c r="K840" s="7">
        <v>0</v>
      </c>
      <c r="L840" s="6">
        <v>80.55</v>
      </c>
      <c r="M840" s="6">
        <f>I840*J840*(1-K840)</f>
        <v>573.36</v>
      </c>
      <c r="N840" s="6">
        <f>I840*L840</f>
        <v>322.2</v>
      </c>
      <c r="O840" s="6">
        <f>M840-N840</f>
        <v>251.16000000000003</v>
      </c>
      <c r="P840" s="8">
        <f>IFERROR(O840/M840,0)</f>
        <v>0.43804939305148599</v>
      </c>
      <c r="Q840" s="5">
        <f>YEAR(SalesDataTable[[#This Row],[Order Date]])</f>
        <v>2026</v>
      </c>
      <c r="R840" s="8" t="str">
        <f>"Q"&amp;ROUNDUP(MONTH(SalesDataTable[[#This Row],[Order Date]])/3,0)</f>
        <v>Q2</v>
      </c>
      <c r="S840" s="9">
        <f>MONTH(SalesDataTable[[#This Row],[Order Date]])</f>
        <v>5</v>
      </c>
      <c r="T840" s="8" t="str">
        <f>TEXT(SalesDataTable[[#This Row],[Order Date]],"mmm")</f>
        <v>May</v>
      </c>
    </row>
    <row r="841" spans="1:20" ht="15.75">
      <c r="A841" s="2" t="s">
        <v>892</v>
      </c>
      <c r="B841" s="3">
        <v>46159</v>
      </c>
      <c r="C841" s="4" t="s">
        <v>8</v>
      </c>
      <c r="D841" s="4" t="s">
        <v>69</v>
      </c>
      <c r="E841" s="4" t="s">
        <v>39</v>
      </c>
      <c r="F841" s="4" t="s">
        <v>16</v>
      </c>
      <c r="G841" s="4" t="s">
        <v>5</v>
      </c>
      <c r="H841" s="4" t="s">
        <v>29</v>
      </c>
      <c r="I841" s="9">
        <v>3</v>
      </c>
      <c r="J841" s="6">
        <v>51.68</v>
      </c>
      <c r="K841" s="7">
        <v>0</v>
      </c>
      <c r="L841" s="6">
        <v>22.4</v>
      </c>
      <c r="M841" s="6">
        <f>I841*J841*(1-K841)</f>
        <v>155.04</v>
      </c>
      <c r="N841" s="6">
        <f>I841*L841</f>
        <v>67.199999999999989</v>
      </c>
      <c r="O841" s="6">
        <f>M841-N841</f>
        <v>87.84</v>
      </c>
      <c r="P841" s="8">
        <f>IFERROR(O841/M841,0)</f>
        <v>0.56656346749226016</v>
      </c>
      <c r="Q841" s="5">
        <f>YEAR(SalesDataTable[[#This Row],[Order Date]])</f>
        <v>2026</v>
      </c>
      <c r="R841" s="8" t="str">
        <f>"Q"&amp;ROUNDUP(MONTH(SalesDataTable[[#This Row],[Order Date]])/3,0)</f>
        <v>Q2</v>
      </c>
      <c r="S841" s="9">
        <f>MONTH(SalesDataTable[[#This Row],[Order Date]])</f>
        <v>5</v>
      </c>
      <c r="T841" s="8" t="str">
        <f>TEXT(SalesDataTable[[#This Row],[Order Date]],"mmm")</f>
        <v>May</v>
      </c>
    </row>
    <row r="842" spans="1:20" ht="15.75">
      <c r="A842" s="2" t="s">
        <v>893</v>
      </c>
      <c r="B842" s="3">
        <v>46159</v>
      </c>
      <c r="C842" s="4" t="s">
        <v>27</v>
      </c>
      <c r="D842" s="4" t="s">
        <v>45</v>
      </c>
      <c r="E842" s="4" t="s">
        <v>3</v>
      </c>
      <c r="F842" s="4" t="s">
        <v>4</v>
      </c>
      <c r="G842" s="4" t="s">
        <v>17</v>
      </c>
      <c r="H842" s="4" t="s">
        <v>46</v>
      </c>
      <c r="I842" s="9">
        <v>1</v>
      </c>
      <c r="J842" s="6">
        <v>46.84</v>
      </c>
      <c r="K842" s="7">
        <v>0</v>
      </c>
      <c r="L842" s="6">
        <v>17.93</v>
      </c>
      <c r="M842" s="6">
        <f>I842*J842*(1-K842)</f>
        <v>46.84</v>
      </c>
      <c r="N842" s="6">
        <f>I842*L842</f>
        <v>17.93</v>
      </c>
      <c r="O842" s="6">
        <f>M842-N842</f>
        <v>28.910000000000004</v>
      </c>
      <c r="P842" s="8">
        <f>IFERROR(O842/M842,0)</f>
        <v>0.61720751494449189</v>
      </c>
      <c r="Q842" s="5">
        <f>YEAR(SalesDataTable[[#This Row],[Order Date]])</f>
        <v>2026</v>
      </c>
      <c r="R842" s="8" t="str">
        <f>"Q"&amp;ROUNDUP(MONTH(SalesDataTable[[#This Row],[Order Date]])/3,0)</f>
        <v>Q2</v>
      </c>
      <c r="S842" s="9">
        <f>MONTH(SalesDataTable[[#This Row],[Order Date]])</f>
        <v>5</v>
      </c>
      <c r="T842" s="8" t="str">
        <f>TEXT(SalesDataTable[[#This Row],[Order Date]],"mmm")</f>
        <v>May</v>
      </c>
    </row>
    <row r="843" spans="1:20" ht="15.75">
      <c r="A843" s="2" t="s">
        <v>894</v>
      </c>
      <c r="B843" s="3">
        <v>46159</v>
      </c>
      <c r="C843" s="4" t="s">
        <v>14</v>
      </c>
      <c r="D843" s="4" t="s">
        <v>15</v>
      </c>
      <c r="E843" s="4" t="s">
        <v>39</v>
      </c>
      <c r="F843" s="4" t="s">
        <v>16</v>
      </c>
      <c r="G843" s="4" t="s">
        <v>11</v>
      </c>
      <c r="H843" s="4" t="s">
        <v>79</v>
      </c>
      <c r="I843" s="9">
        <v>5</v>
      </c>
      <c r="J843" s="6">
        <v>72.900000000000006</v>
      </c>
      <c r="K843" s="7">
        <v>0.05</v>
      </c>
      <c r="L843" s="6">
        <v>31.57</v>
      </c>
      <c r="M843" s="6">
        <f>I843*J843*(1-K843)</f>
        <v>346.27499999999998</v>
      </c>
      <c r="N843" s="6">
        <f>I843*L843</f>
        <v>157.85</v>
      </c>
      <c r="O843" s="6">
        <f>M843-N843</f>
        <v>188.42499999999998</v>
      </c>
      <c r="P843" s="8">
        <f>IFERROR(O843/M843,0)</f>
        <v>0.54414843693596127</v>
      </c>
      <c r="Q843" s="5">
        <f>YEAR(SalesDataTable[[#This Row],[Order Date]])</f>
        <v>2026</v>
      </c>
      <c r="R843" s="8" t="str">
        <f>"Q"&amp;ROUNDUP(MONTH(SalesDataTable[[#This Row],[Order Date]])/3,0)</f>
        <v>Q2</v>
      </c>
      <c r="S843" s="9">
        <f>MONTH(SalesDataTable[[#This Row],[Order Date]])</f>
        <v>5</v>
      </c>
      <c r="T843" s="8" t="str">
        <f>TEXT(SalesDataTable[[#This Row],[Order Date]],"mmm")</f>
        <v>May</v>
      </c>
    </row>
    <row r="844" spans="1:20" ht="15.75">
      <c r="A844" s="2" t="s">
        <v>895</v>
      </c>
      <c r="B844" s="3">
        <v>46159</v>
      </c>
      <c r="C844" s="4" t="s">
        <v>27</v>
      </c>
      <c r="D844" s="4" t="s">
        <v>45</v>
      </c>
      <c r="E844" s="4" t="s">
        <v>3</v>
      </c>
      <c r="F844" s="4" t="s">
        <v>16</v>
      </c>
      <c r="G844" s="4" t="s">
        <v>11</v>
      </c>
      <c r="H844" s="4" t="s">
        <v>12</v>
      </c>
      <c r="I844" s="9">
        <v>1</v>
      </c>
      <c r="J844" s="6">
        <v>91.07</v>
      </c>
      <c r="K844" s="7">
        <v>0</v>
      </c>
      <c r="L844" s="6">
        <v>45.3</v>
      </c>
      <c r="M844" s="6">
        <f>I844*J844*(1-K844)</f>
        <v>91.07</v>
      </c>
      <c r="N844" s="6">
        <f>I844*L844</f>
        <v>45.3</v>
      </c>
      <c r="O844" s="6">
        <f>M844-N844</f>
        <v>45.769999999999996</v>
      </c>
      <c r="P844" s="8">
        <f>IFERROR(O844/M844,0)</f>
        <v>0.50258043263423735</v>
      </c>
      <c r="Q844" s="5">
        <f>YEAR(SalesDataTable[[#This Row],[Order Date]])</f>
        <v>2026</v>
      </c>
      <c r="R844" s="8" t="str">
        <f>"Q"&amp;ROUNDUP(MONTH(SalesDataTable[[#This Row],[Order Date]])/3,0)</f>
        <v>Q2</v>
      </c>
      <c r="S844" s="9">
        <f>MONTH(SalesDataTable[[#This Row],[Order Date]])</f>
        <v>5</v>
      </c>
      <c r="T844" s="8" t="str">
        <f>TEXT(SalesDataTable[[#This Row],[Order Date]],"mmm")</f>
        <v>May</v>
      </c>
    </row>
    <row r="845" spans="1:20" ht="15.75">
      <c r="A845" s="2" t="s">
        <v>896</v>
      </c>
      <c r="B845" s="3">
        <v>46159</v>
      </c>
      <c r="C845" s="4" t="s">
        <v>14</v>
      </c>
      <c r="D845" s="4" t="s">
        <v>61</v>
      </c>
      <c r="E845" s="4" t="s">
        <v>25</v>
      </c>
      <c r="F845" s="4" t="s">
        <v>16</v>
      </c>
      <c r="G845" s="4" t="s">
        <v>5</v>
      </c>
      <c r="H845" s="4" t="s">
        <v>6</v>
      </c>
      <c r="I845" s="9">
        <v>1</v>
      </c>
      <c r="J845" s="6">
        <v>81.86</v>
      </c>
      <c r="K845" s="7">
        <v>0</v>
      </c>
      <c r="L845" s="6">
        <v>43.14</v>
      </c>
      <c r="M845" s="6">
        <f>I845*J845*(1-K845)</f>
        <v>81.86</v>
      </c>
      <c r="N845" s="6">
        <f>I845*L845</f>
        <v>43.14</v>
      </c>
      <c r="O845" s="6">
        <f>M845-N845</f>
        <v>38.72</v>
      </c>
      <c r="P845" s="8">
        <f>IFERROR(O845/M845,0)</f>
        <v>0.47300268751526997</v>
      </c>
      <c r="Q845" s="5">
        <f>YEAR(SalesDataTable[[#This Row],[Order Date]])</f>
        <v>2026</v>
      </c>
      <c r="R845" s="8" t="str">
        <f>"Q"&amp;ROUNDUP(MONTH(SalesDataTable[[#This Row],[Order Date]])/3,0)</f>
        <v>Q2</v>
      </c>
      <c r="S845" s="9">
        <f>MONTH(SalesDataTable[[#This Row],[Order Date]])</f>
        <v>5</v>
      </c>
      <c r="T845" s="8" t="str">
        <f>TEXT(SalesDataTable[[#This Row],[Order Date]],"mmm")</f>
        <v>May</v>
      </c>
    </row>
    <row r="846" spans="1:20" ht="15.75">
      <c r="A846" s="2" t="s">
        <v>897</v>
      </c>
      <c r="B846" s="3">
        <v>46159</v>
      </c>
      <c r="C846" s="4" t="s">
        <v>27</v>
      </c>
      <c r="D846" s="4" t="s">
        <v>48</v>
      </c>
      <c r="E846" s="4" t="s">
        <v>3</v>
      </c>
      <c r="F846" s="4" t="s">
        <v>4</v>
      </c>
      <c r="G846" s="4" t="s">
        <v>17</v>
      </c>
      <c r="H846" s="4" t="s">
        <v>46</v>
      </c>
      <c r="I846" s="9">
        <v>1</v>
      </c>
      <c r="J846" s="6">
        <v>45.45</v>
      </c>
      <c r="K846" s="7">
        <v>0</v>
      </c>
      <c r="L846" s="6">
        <v>17.93</v>
      </c>
      <c r="M846" s="6">
        <f>I846*J846*(1-K846)</f>
        <v>45.45</v>
      </c>
      <c r="N846" s="6">
        <f>I846*L846</f>
        <v>17.93</v>
      </c>
      <c r="O846" s="6">
        <f>M846-N846</f>
        <v>27.520000000000003</v>
      </c>
      <c r="P846" s="8">
        <f>IFERROR(O846/M846,0)</f>
        <v>0.60550055005500558</v>
      </c>
      <c r="Q846" s="5">
        <f>YEAR(SalesDataTable[[#This Row],[Order Date]])</f>
        <v>2026</v>
      </c>
      <c r="R846" s="8" t="str">
        <f>"Q"&amp;ROUNDUP(MONTH(SalesDataTable[[#This Row],[Order Date]])/3,0)</f>
        <v>Q2</v>
      </c>
      <c r="S846" s="9">
        <f>MONTH(SalesDataTable[[#This Row],[Order Date]])</f>
        <v>5</v>
      </c>
      <c r="T846" s="8" t="str">
        <f>TEXT(SalesDataTable[[#This Row],[Order Date]],"mmm")</f>
        <v>May</v>
      </c>
    </row>
    <row r="847" spans="1:20" ht="15.75">
      <c r="A847" s="2" t="s">
        <v>898</v>
      </c>
      <c r="B847" s="3">
        <v>46159</v>
      </c>
      <c r="C847" s="4" t="s">
        <v>14</v>
      </c>
      <c r="D847" s="4" t="s">
        <v>61</v>
      </c>
      <c r="E847" s="4" t="s">
        <v>25</v>
      </c>
      <c r="F847" s="4" t="s">
        <v>20</v>
      </c>
      <c r="G847" s="4" t="s">
        <v>11</v>
      </c>
      <c r="H847" s="4" t="s">
        <v>79</v>
      </c>
      <c r="I847" s="9">
        <v>1</v>
      </c>
      <c r="J847" s="6">
        <v>70.62</v>
      </c>
      <c r="K847" s="7">
        <v>0</v>
      </c>
      <c r="L847" s="6">
        <v>32.53</v>
      </c>
      <c r="M847" s="6">
        <f>I847*J847*(1-K847)</f>
        <v>70.62</v>
      </c>
      <c r="N847" s="6">
        <f>I847*L847</f>
        <v>32.53</v>
      </c>
      <c r="O847" s="6">
        <f>M847-N847</f>
        <v>38.090000000000003</v>
      </c>
      <c r="P847" s="8">
        <f>IFERROR(O847/M847,0)</f>
        <v>0.53936561880487111</v>
      </c>
      <c r="Q847" s="5">
        <f>YEAR(SalesDataTable[[#This Row],[Order Date]])</f>
        <v>2026</v>
      </c>
      <c r="R847" s="8" t="str">
        <f>"Q"&amp;ROUNDUP(MONTH(SalesDataTable[[#This Row],[Order Date]])/3,0)</f>
        <v>Q2</v>
      </c>
      <c r="S847" s="9">
        <f>MONTH(SalesDataTable[[#This Row],[Order Date]])</f>
        <v>5</v>
      </c>
      <c r="T847" s="8" t="str">
        <f>TEXT(SalesDataTable[[#This Row],[Order Date]],"mmm")</f>
        <v>May</v>
      </c>
    </row>
    <row r="848" spans="1:20" ht="15.75">
      <c r="A848" s="2" t="s">
        <v>899</v>
      </c>
      <c r="B848" s="3">
        <v>46159</v>
      </c>
      <c r="C848" s="4" t="s">
        <v>27</v>
      </c>
      <c r="D848" s="4" t="s">
        <v>48</v>
      </c>
      <c r="E848" s="4" t="s">
        <v>3</v>
      </c>
      <c r="F848" s="4" t="s">
        <v>16</v>
      </c>
      <c r="G848" s="4" t="s">
        <v>49</v>
      </c>
      <c r="H848" s="4" t="s">
        <v>74</v>
      </c>
      <c r="I848" s="9">
        <v>2</v>
      </c>
      <c r="J848" s="6">
        <v>51.56</v>
      </c>
      <c r="K848" s="7">
        <v>0</v>
      </c>
      <c r="L848" s="6">
        <v>22.46</v>
      </c>
      <c r="M848" s="6">
        <f>I848*J848*(1-K848)</f>
        <v>103.12</v>
      </c>
      <c r="N848" s="6">
        <f>I848*L848</f>
        <v>44.92</v>
      </c>
      <c r="O848" s="6">
        <f>M848-N848</f>
        <v>58.2</v>
      </c>
      <c r="P848" s="8">
        <f>IFERROR(O848/M848,0)</f>
        <v>0.56439100077579518</v>
      </c>
      <c r="Q848" s="5">
        <f>YEAR(SalesDataTable[[#This Row],[Order Date]])</f>
        <v>2026</v>
      </c>
      <c r="R848" s="8" t="str">
        <f>"Q"&amp;ROUNDUP(MONTH(SalesDataTable[[#This Row],[Order Date]])/3,0)</f>
        <v>Q2</v>
      </c>
      <c r="S848" s="9">
        <f>MONTH(SalesDataTable[[#This Row],[Order Date]])</f>
        <v>5</v>
      </c>
      <c r="T848" s="8" t="str">
        <f>TEXT(SalesDataTable[[#This Row],[Order Date]],"mmm")</f>
        <v>May</v>
      </c>
    </row>
    <row r="849" spans="1:20" ht="15.75">
      <c r="A849" s="2" t="s">
        <v>900</v>
      </c>
      <c r="B849" s="3">
        <v>46159</v>
      </c>
      <c r="C849" s="4" t="s">
        <v>27</v>
      </c>
      <c r="D849" s="4" t="s">
        <v>48</v>
      </c>
      <c r="E849" s="4" t="s">
        <v>3</v>
      </c>
      <c r="F849" s="4" t="s">
        <v>16</v>
      </c>
      <c r="G849" s="4" t="s">
        <v>11</v>
      </c>
      <c r="H849" s="4" t="s">
        <v>21</v>
      </c>
      <c r="I849" s="9">
        <v>2</v>
      </c>
      <c r="J849" s="6">
        <v>146.22</v>
      </c>
      <c r="K849" s="7">
        <v>0</v>
      </c>
      <c r="L849" s="6">
        <v>81.069999999999993</v>
      </c>
      <c r="M849" s="6">
        <f>I849*J849*(1-K849)</f>
        <v>292.44</v>
      </c>
      <c r="N849" s="6">
        <f>I849*L849</f>
        <v>162.13999999999999</v>
      </c>
      <c r="O849" s="6">
        <f>M849-N849</f>
        <v>130.30000000000001</v>
      </c>
      <c r="P849" s="8">
        <f>IFERROR(O849/M849,0)</f>
        <v>0.4455614826973055</v>
      </c>
      <c r="Q849" s="5">
        <f>YEAR(SalesDataTable[[#This Row],[Order Date]])</f>
        <v>2026</v>
      </c>
      <c r="R849" s="8" t="str">
        <f>"Q"&amp;ROUNDUP(MONTH(SalesDataTable[[#This Row],[Order Date]])/3,0)</f>
        <v>Q2</v>
      </c>
      <c r="S849" s="9">
        <f>MONTH(SalesDataTable[[#This Row],[Order Date]])</f>
        <v>5</v>
      </c>
      <c r="T849" s="8" t="str">
        <f>TEXT(SalesDataTable[[#This Row],[Order Date]],"mmm")</f>
        <v>May</v>
      </c>
    </row>
    <row r="850" spans="1:20" ht="15.75">
      <c r="A850" s="2" t="s">
        <v>901</v>
      </c>
      <c r="B850" s="3">
        <v>46159</v>
      </c>
      <c r="C850" s="4" t="s">
        <v>27</v>
      </c>
      <c r="D850" s="4" t="s">
        <v>82</v>
      </c>
      <c r="E850" s="4" t="s">
        <v>25</v>
      </c>
      <c r="F850" s="4" t="s">
        <v>4</v>
      </c>
      <c r="G850" s="4" t="s">
        <v>49</v>
      </c>
      <c r="H850" s="4" t="s">
        <v>74</v>
      </c>
      <c r="I850" s="9">
        <v>2</v>
      </c>
      <c r="J850" s="6">
        <v>51.34</v>
      </c>
      <c r="K850" s="7">
        <v>0</v>
      </c>
      <c r="L850" s="6">
        <v>22.17</v>
      </c>
      <c r="M850" s="6">
        <f>I850*J850*(1-K850)</f>
        <v>102.68</v>
      </c>
      <c r="N850" s="6">
        <f>I850*L850</f>
        <v>44.34</v>
      </c>
      <c r="O850" s="6">
        <f>M850-N850</f>
        <v>58.34</v>
      </c>
      <c r="P850" s="8">
        <f>IFERROR(O850/M850,0)</f>
        <v>0.56817296455005839</v>
      </c>
      <c r="Q850" s="5">
        <f>YEAR(SalesDataTable[[#This Row],[Order Date]])</f>
        <v>2026</v>
      </c>
      <c r="R850" s="8" t="str">
        <f>"Q"&amp;ROUNDUP(MONTH(SalesDataTable[[#This Row],[Order Date]])/3,0)</f>
        <v>Q2</v>
      </c>
      <c r="S850" s="9">
        <f>MONTH(SalesDataTable[[#This Row],[Order Date]])</f>
        <v>5</v>
      </c>
      <c r="T850" s="8" t="str">
        <f>TEXT(SalesDataTable[[#This Row],[Order Date]],"mmm")</f>
        <v>May</v>
      </c>
    </row>
    <row r="851" spans="1:20" ht="15.75">
      <c r="A851" s="2" t="s">
        <v>902</v>
      </c>
      <c r="B851" s="3">
        <v>46160</v>
      </c>
      <c r="C851" s="4" t="s">
        <v>27</v>
      </c>
      <c r="D851" s="4" t="s">
        <v>48</v>
      </c>
      <c r="E851" s="4" t="s">
        <v>3</v>
      </c>
      <c r="F851" s="4" t="s">
        <v>16</v>
      </c>
      <c r="G851" s="4" t="s">
        <v>11</v>
      </c>
      <c r="H851" s="4" t="s">
        <v>53</v>
      </c>
      <c r="I851" s="9">
        <v>1</v>
      </c>
      <c r="J851" s="6">
        <v>153.61000000000001</v>
      </c>
      <c r="K851" s="7">
        <v>0.05</v>
      </c>
      <c r="L851" s="6">
        <v>79.94</v>
      </c>
      <c r="M851" s="6">
        <f>I851*J851*(1-K851)</f>
        <v>145.92950000000002</v>
      </c>
      <c r="N851" s="6">
        <f>I851*L851</f>
        <v>79.94</v>
      </c>
      <c r="O851" s="6">
        <f>M851-N851</f>
        <v>65.989500000000021</v>
      </c>
      <c r="P851" s="8">
        <f>IFERROR(O851/M851,0)</f>
        <v>0.45220123415758989</v>
      </c>
      <c r="Q851" s="5">
        <f>YEAR(SalesDataTable[[#This Row],[Order Date]])</f>
        <v>2026</v>
      </c>
      <c r="R851" s="8" t="str">
        <f>"Q"&amp;ROUNDUP(MONTH(SalesDataTable[[#This Row],[Order Date]])/3,0)</f>
        <v>Q2</v>
      </c>
      <c r="S851" s="9">
        <f>MONTH(SalesDataTable[[#This Row],[Order Date]])</f>
        <v>5</v>
      </c>
      <c r="T851" s="8" t="str">
        <f>TEXT(SalesDataTable[[#This Row],[Order Date]],"mmm")</f>
        <v>May</v>
      </c>
    </row>
    <row r="852" spans="1:20" ht="15.75">
      <c r="A852" s="2" t="s">
        <v>903</v>
      </c>
      <c r="B852" s="3">
        <v>46160</v>
      </c>
      <c r="C852" s="4" t="s">
        <v>8</v>
      </c>
      <c r="D852" s="4" t="s">
        <v>38</v>
      </c>
      <c r="E852" s="4" t="s">
        <v>3</v>
      </c>
      <c r="F852" s="4" t="s">
        <v>4</v>
      </c>
      <c r="G852" s="4" t="s">
        <v>31</v>
      </c>
      <c r="H852" s="4" t="s">
        <v>64</v>
      </c>
      <c r="I852" s="9">
        <v>1</v>
      </c>
      <c r="J852" s="6">
        <v>82.44</v>
      </c>
      <c r="K852" s="7">
        <v>0.15</v>
      </c>
      <c r="L852" s="6">
        <v>39.380000000000003</v>
      </c>
      <c r="M852" s="6">
        <f>I852*J852*(1-K852)</f>
        <v>70.073999999999998</v>
      </c>
      <c r="N852" s="6">
        <f>I852*L852</f>
        <v>39.380000000000003</v>
      </c>
      <c r="O852" s="6">
        <f>M852-N852</f>
        <v>30.693999999999996</v>
      </c>
      <c r="P852" s="8">
        <f>IFERROR(O852/M852,0)</f>
        <v>0.43802266175757054</v>
      </c>
      <c r="Q852" s="5">
        <f>YEAR(SalesDataTable[[#This Row],[Order Date]])</f>
        <v>2026</v>
      </c>
      <c r="R852" s="8" t="str">
        <f>"Q"&amp;ROUNDUP(MONTH(SalesDataTable[[#This Row],[Order Date]])/3,0)</f>
        <v>Q2</v>
      </c>
      <c r="S852" s="9">
        <f>MONTH(SalesDataTable[[#This Row],[Order Date]])</f>
        <v>5</v>
      </c>
      <c r="T852" s="8" t="str">
        <f>TEXT(SalesDataTable[[#This Row],[Order Date]],"mmm")</f>
        <v>May</v>
      </c>
    </row>
    <row r="853" spans="1:20" ht="15.75">
      <c r="A853" s="2" t="s">
        <v>904</v>
      </c>
      <c r="B853" s="3">
        <v>46160</v>
      </c>
      <c r="C853" s="4" t="s">
        <v>1</v>
      </c>
      <c r="D853" s="4" t="s">
        <v>2</v>
      </c>
      <c r="E853" s="4" t="s">
        <v>10</v>
      </c>
      <c r="F853" s="4" t="s">
        <v>20</v>
      </c>
      <c r="G853" s="4" t="s">
        <v>11</v>
      </c>
      <c r="H853" s="4" t="s">
        <v>12</v>
      </c>
      <c r="I853" s="9">
        <v>10</v>
      </c>
      <c r="J853" s="6">
        <v>92.09</v>
      </c>
      <c r="K853" s="7">
        <v>0.15</v>
      </c>
      <c r="L853" s="6">
        <v>45.13</v>
      </c>
      <c r="M853" s="6">
        <f>I853*J853*(1-K853)</f>
        <v>782.7650000000001</v>
      </c>
      <c r="N853" s="6">
        <f>I853*L853</f>
        <v>451.3</v>
      </c>
      <c r="O853" s="6">
        <f>M853-N853</f>
        <v>331.46500000000009</v>
      </c>
      <c r="P853" s="8">
        <f>IFERROR(O853/M853,0)</f>
        <v>0.42345403792964686</v>
      </c>
      <c r="Q853" s="5">
        <f>YEAR(SalesDataTable[[#This Row],[Order Date]])</f>
        <v>2026</v>
      </c>
      <c r="R853" s="8" t="str">
        <f>"Q"&amp;ROUNDUP(MONTH(SalesDataTable[[#This Row],[Order Date]])/3,0)</f>
        <v>Q2</v>
      </c>
      <c r="S853" s="9">
        <f>MONTH(SalesDataTable[[#This Row],[Order Date]])</f>
        <v>5</v>
      </c>
      <c r="T853" s="8" t="str">
        <f>TEXT(SalesDataTable[[#This Row],[Order Date]],"mmm")</f>
        <v>May</v>
      </c>
    </row>
    <row r="854" spans="1:20" ht="15.75">
      <c r="A854" s="2" t="s">
        <v>905</v>
      </c>
      <c r="B854" s="3">
        <v>46160</v>
      </c>
      <c r="C854" s="4" t="s">
        <v>27</v>
      </c>
      <c r="D854" s="4" t="s">
        <v>48</v>
      </c>
      <c r="E854" s="4" t="s">
        <v>39</v>
      </c>
      <c r="F854" s="4" t="s">
        <v>16</v>
      </c>
      <c r="G854" s="4" t="s">
        <v>17</v>
      </c>
      <c r="H854" s="4" t="s">
        <v>18</v>
      </c>
      <c r="I854" s="9">
        <v>1</v>
      </c>
      <c r="J854" s="6">
        <v>36.72</v>
      </c>
      <c r="K854" s="7">
        <v>0</v>
      </c>
      <c r="L854" s="6">
        <v>13.67</v>
      </c>
      <c r="M854" s="6">
        <f>I854*J854*(1-K854)</f>
        <v>36.72</v>
      </c>
      <c r="N854" s="6">
        <f>I854*L854</f>
        <v>13.67</v>
      </c>
      <c r="O854" s="6">
        <f>M854-N854</f>
        <v>23.049999999999997</v>
      </c>
      <c r="P854" s="8">
        <f>IFERROR(O854/M854,0)</f>
        <v>0.62772331154684091</v>
      </c>
      <c r="Q854" s="5">
        <f>YEAR(SalesDataTable[[#This Row],[Order Date]])</f>
        <v>2026</v>
      </c>
      <c r="R854" s="8" t="str">
        <f>"Q"&amp;ROUNDUP(MONTH(SalesDataTable[[#This Row],[Order Date]])/3,0)</f>
        <v>Q2</v>
      </c>
      <c r="S854" s="9">
        <f>MONTH(SalesDataTable[[#This Row],[Order Date]])</f>
        <v>5</v>
      </c>
      <c r="T854" s="8" t="str">
        <f>TEXT(SalesDataTable[[#This Row],[Order Date]],"mmm")</f>
        <v>May</v>
      </c>
    </row>
    <row r="855" spans="1:20" ht="15.75">
      <c r="A855" s="2" t="s">
        <v>906</v>
      </c>
      <c r="B855" s="3">
        <v>46161</v>
      </c>
      <c r="C855" s="4" t="s">
        <v>8</v>
      </c>
      <c r="D855" s="4" t="s">
        <v>9</v>
      </c>
      <c r="E855" s="4" t="s">
        <v>10</v>
      </c>
      <c r="F855" s="4" t="s">
        <v>20</v>
      </c>
      <c r="G855" s="4" t="s">
        <v>17</v>
      </c>
      <c r="H855" s="4" t="s">
        <v>71</v>
      </c>
      <c r="I855" s="9">
        <v>3</v>
      </c>
      <c r="J855" s="6">
        <v>132.41999999999999</v>
      </c>
      <c r="K855" s="7">
        <v>0.05</v>
      </c>
      <c r="L855" s="6">
        <v>67.09</v>
      </c>
      <c r="M855" s="6">
        <f>I855*J855*(1-K855)</f>
        <v>377.39699999999999</v>
      </c>
      <c r="N855" s="6">
        <f>I855*L855</f>
        <v>201.27</v>
      </c>
      <c r="O855" s="6">
        <f>M855-N855</f>
        <v>176.12699999999998</v>
      </c>
      <c r="P855" s="8">
        <f>IFERROR(O855/M855,0)</f>
        <v>0.46668892439526544</v>
      </c>
      <c r="Q855" s="5">
        <f>YEAR(SalesDataTable[[#This Row],[Order Date]])</f>
        <v>2026</v>
      </c>
      <c r="R855" s="8" t="str">
        <f>"Q"&amp;ROUNDUP(MONTH(SalesDataTable[[#This Row],[Order Date]])/3,0)</f>
        <v>Q2</v>
      </c>
      <c r="S855" s="9">
        <f>MONTH(SalesDataTable[[#This Row],[Order Date]])</f>
        <v>5</v>
      </c>
      <c r="T855" s="8" t="str">
        <f>TEXT(SalesDataTable[[#This Row],[Order Date]],"mmm")</f>
        <v>May</v>
      </c>
    </row>
    <row r="856" spans="1:20" ht="15.75">
      <c r="A856" s="2" t="s">
        <v>907</v>
      </c>
      <c r="B856" s="3">
        <v>46161</v>
      </c>
      <c r="C856" s="4" t="s">
        <v>27</v>
      </c>
      <c r="D856" s="4" t="s">
        <v>82</v>
      </c>
      <c r="E856" s="4" t="s">
        <v>25</v>
      </c>
      <c r="F856" s="4" t="s">
        <v>4</v>
      </c>
      <c r="G856" s="4" t="s">
        <v>31</v>
      </c>
      <c r="H856" s="4" t="s">
        <v>41</v>
      </c>
      <c r="I856" s="9">
        <v>2</v>
      </c>
      <c r="J856" s="6">
        <v>192.1</v>
      </c>
      <c r="K856" s="7">
        <v>0.05</v>
      </c>
      <c r="L856" s="6">
        <v>106.07</v>
      </c>
      <c r="M856" s="6">
        <f>I856*J856*(1-K856)</f>
        <v>364.98999999999995</v>
      </c>
      <c r="N856" s="6">
        <f>I856*L856</f>
        <v>212.14</v>
      </c>
      <c r="O856" s="6">
        <f>M856-N856</f>
        <v>152.84999999999997</v>
      </c>
      <c r="P856" s="8">
        <f>IFERROR(O856/M856,0)</f>
        <v>0.41877859667388145</v>
      </c>
      <c r="Q856" s="5">
        <f>YEAR(SalesDataTable[[#This Row],[Order Date]])</f>
        <v>2026</v>
      </c>
      <c r="R856" s="8" t="str">
        <f>"Q"&amp;ROUNDUP(MONTH(SalesDataTable[[#This Row],[Order Date]])/3,0)</f>
        <v>Q2</v>
      </c>
      <c r="S856" s="9">
        <f>MONTH(SalesDataTable[[#This Row],[Order Date]])</f>
        <v>5</v>
      </c>
      <c r="T856" s="8" t="str">
        <f>TEXT(SalesDataTable[[#This Row],[Order Date]],"mmm")</f>
        <v>May</v>
      </c>
    </row>
    <row r="857" spans="1:20" ht="15.75">
      <c r="A857" s="2" t="s">
        <v>908</v>
      </c>
      <c r="B857" s="3">
        <v>46161</v>
      </c>
      <c r="C857" s="4" t="s">
        <v>14</v>
      </c>
      <c r="D857" s="4" t="s">
        <v>126</v>
      </c>
      <c r="E857" s="4" t="s">
        <v>25</v>
      </c>
      <c r="F857" s="4" t="s">
        <v>16</v>
      </c>
      <c r="G857" s="4" t="s">
        <v>17</v>
      </c>
      <c r="H857" s="4" t="s">
        <v>18</v>
      </c>
      <c r="I857" s="9">
        <v>4</v>
      </c>
      <c r="J857" s="6">
        <v>36.94</v>
      </c>
      <c r="K857" s="7">
        <v>0</v>
      </c>
      <c r="L857" s="6">
        <v>13.63</v>
      </c>
      <c r="M857" s="6">
        <f>I857*J857*(1-K857)</f>
        <v>147.76</v>
      </c>
      <c r="N857" s="6">
        <f>I857*L857</f>
        <v>54.52</v>
      </c>
      <c r="O857" s="6">
        <f>M857-N857</f>
        <v>93.239999999999981</v>
      </c>
      <c r="P857" s="8">
        <f>IFERROR(O857/M857,0)</f>
        <v>0.63102328099620997</v>
      </c>
      <c r="Q857" s="5">
        <f>YEAR(SalesDataTable[[#This Row],[Order Date]])</f>
        <v>2026</v>
      </c>
      <c r="R857" s="8" t="str">
        <f>"Q"&amp;ROUNDUP(MONTH(SalesDataTable[[#This Row],[Order Date]])/3,0)</f>
        <v>Q2</v>
      </c>
      <c r="S857" s="9">
        <f>MONTH(SalesDataTable[[#This Row],[Order Date]])</f>
        <v>5</v>
      </c>
      <c r="T857" s="8" t="str">
        <f>TEXT(SalesDataTable[[#This Row],[Order Date]],"mmm")</f>
        <v>May</v>
      </c>
    </row>
    <row r="858" spans="1:20" ht="15.75">
      <c r="A858" s="2" t="s">
        <v>909</v>
      </c>
      <c r="B858" s="3">
        <v>46161</v>
      </c>
      <c r="C858" s="4" t="s">
        <v>1</v>
      </c>
      <c r="D858" s="4" t="s">
        <v>88</v>
      </c>
      <c r="E858" s="4" t="s">
        <v>3</v>
      </c>
      <c r="F858" s="4" t="s">
        <v>20</v>
      </c>
      <c r="G858" s="4" t="s">
        <v>11</v>
      </c>
      <c r="H858" s="4" t="s">
        <v>53</v>
      </c>
      <c r="I858" s="9">
        <v>1</v>
      </c>
      <c r="J858" s="6">
        <v>153.16999999999999</v>
      </c>
      <c r="K858" s="7">
        <v>0</v>
      </c>
      <c r="L858" s="6">
        <v>78.489999999999995</v>
      </c>
      <c r="M858" s="6">
        <f>I858*J858*(1-K858)</f>
        <v>153.16999999999999</v>
      </c>
      <c r="N858" s="6">
        <f>I858*L858</f>
        <v>78.489999999999995</v>
      </c>
      <c r="O858" s="6">
        <f>M858-N858</f>
        <v>74.679999999999993</v>
      </c>
      <c r="P858" s="8">
        <f>IFERROR(O858/M858,0)</f>
        <v>0.48756283867598094</v>
      </c>
      <c r="Q858" s="5">
        <f>YEAR(SalesDataTable[[#This Row],[Order Date]])</f>
        <v>2026</v>
      </c>
      <c r="R858" s="8" t="str">
        <f>"Q"&amp;ROUNDUP(MONTH(SalesDataTable[[#This Row],[Order Date]])/3,0)</f>
        <v>Q2</v>
      </c>
      <c r="S858" s="9">
        <f>MONTH(SalesDataTable[[#This Row],[Order Date]])</f>
        <v>5</v>
      </c>
      <c r="T858" s="8" t="str">
        <f>TEXT(SalesDataTable[[#This Row],[Order Date]],"mmm")</f>
        <v>May</v>
      </c>
    </row>
    <row r="859" spans="1:20" ht="15.75">
      <c r="A859" s="2" t="s">
        <v>910</v>
      </c>
      <c r="B859" s="3">
        <v>46161</v>
      </c>
      <c r="C859" s="4" t="s">
        <v>1</v>
      </c>
      <c r="D859" s="4" t="s">
        <v>2</v>
      </c>
      <c r="E859" s="4" t="s">
        <v>3</v>
      </c>
      <c r="F859" s="4" t="s">
        <v>20</v>
      </c>
      <c r="G859" s="4" t="s">
        <v>5</v>
      </c>
      <c r="H859" s="4" t="s">
        <v>6</v>
      </c>
      <c r="I859" s="9">
        <v>2</v>
      </c>
      <c r="J859" s="6">
        <v>82.85</v>
      </c>
      <c r="K859" s="7">
        <v>0</v>
      </c>
      <c r="L859" s="6">
        <v>42.53</v>
      </c>
      <c r="M859" s="6">
        <f>I859*J859*(1-K859)</f>
        <v>165.7</v>
      </c>
      <c r="N859" s="6">
        <f>I859*L859</f>
        <v>85.06</v>
      </c>
      <c r="O859" s="6">
        <f>M859-N859</f>
        <v>80.639999999999986</v>
      </c>
      <c r="P859" s="8">
        <f>IFERROR(O859/M859,0)</f>
        <v>0.48666264333132164</v>
      </c>
      <c r="Q859" s="5">
        <f>YEAR(SalesDataTable[[#This Row],[Order Date]])</f>
        <v>2026</v>
      </c>
      <c r="R859" s="8" t="str">
        <f>"Q"&amp;ROUNDUP(MONTH(SalesDataTable[[#This Row],[Order Date]])/3,0)</f>
        <v>Q2</v>
      </c>
      <c r="S859" s="9">
        <f>MONTH(SalesDataTable[[#This Row],[Order Date]])</f>
        <v>5</v>
      </c>
      <c r="T859" s="8" t="str">
        <f>TEXT(SalesDataTable[[#This Row],[Order Date]],"mmm")</f>
        <v>May</v>
      </c>
    </row>
    <row r="860" spans="1:20" ht="15.75">
      <c r="A860" s="2" t="s">
        <v>911</v>
      </c>
      <c r="B860" s="3">
        <v>46161</v>
      </c>
      <c r="C860" s="4" t="s">
        <v>14</v>
      </c>
      <c r="D860" s="4" t="s">
        <v>34</v>
      </c>
      <c r="E860" s="4" t="s">
        <v>39</v>
      </c>
      <c r="F860" s="4" t="s">
        <v>16</v>
      </c>
      <c r="G860" s="4" t="s">
        <v>11</v>
      </c>
      <c r="H860" s="4" t="s">
        <v>21</v>
      </c>
      <c r="I860" s="9">
        <v>1</v>
      </c>
      <c r="J860" s="6">
        <v>143.52000000000001</v>
      </c>
      <c r="K860" s="7">
        <v>0</v>
      </c>
      <c r="L860" s="6">
        <v>81.040000000000006</v>
      </c>
      <c r="M860" s="6">
        <f>I860*J860*(1-K860)</f>
        <v>143.52000000000001</v>
      </c>
      <c r="N860" s="6">
        <f>I860*L860</f>
        <v>81.040000000000006</v>
      </c>
      <c r="O860" s="6">
        <f>M860-N860</f>
        <v>62.480000000000004</v>
      </c>
      <c r="P860" s="8">
        <f>IFERROR(O860/M860,0)</f>
        <v>0.435340022296544</v>
      </c>
      <c r="Q860" s="5">
        <f>YEAR(SalesDataTable[[#This Row],[Order Date]])</f>
        <v>2026</v>
      </c>
      <c r="R860" s="8" t="str">
        <f>"Q"&amp;ROUNDUP(MONTH(SalesDataTable[[#This Row],[Order Date]])/3,0)</f>
        <v>Q2</v>
      </c>
      <c r="S860" s="9">
        <f>MONTH(SalesDataTable[[#This Row],[Order Date]])</f>
        <v>5</v>
      </c>
      <c r="T860" s="8" t="str">
        <f>TEXT(SalesDataTable[[#This Row],[Order Date]],"mmm")</f>
        <v>May</v>
      </c>
    </row>
    <row r="861" spans="1:20" ht="15.75">
      <c r="A861" s="2" t="s">
        <v>912</v>
      </c>
      <c r="B861" s="3">
        <v>46161</v>
      </c>
      <c r="C861" s="4" t="s">
        <v>14</v>
      </c>
      <c r="D861" s="4" t="s">
        <v>126</v>
      </c>
      <c r="E861" s="4" t="s">
        <v>25</v>
      </c>
      <c r="F861" s="4" t="s">
        <v>16</v>
      </c>
      <c r="G861" s="4" t="s">
        <v>31</v>
      </c>
      <c r="H861" s="4" t="s">
        <v>41</v>
      </c>
      <c r="I861" s="9">
        <v>1</v>
      </c>
      <c r="J861" s="6">
        <v>192.94</v>
      </c>
      <c r="K861" s="7">
        <v>0</v>
      </c>
      <c r="L861" s="6">
        <v>105.15</v>
      </c>
      <c r="M861" s="6">
        <f>I861*J861*(1-K861)</f>
        <v>192.94</v>
      </c>
      <c r="N861" s="6">
        <f>I861*L861</f>
        <v>105.15</v>
      </c>
      <c r="O861" s="6">
        <f>M861-N861</f>
        <v>87.789999999999992</v>
      </c>
      <c r="P861" s="8">
        <f>IFERROR(O861/M861,0)</f>
        <v>0.45501192080439512</v>
      </c>
      <c r="Q861" s="5">
        <f>YEAR(SalesDataTable[[#This Row],[Order Date]])</f>
        <v>2026</v>
      </c>
      <c r="R861" s="8" t="str">
        <f>"Q"&amp;ROUNDUP(MONTH(SalesDataTable[[#This Row],[Order Date]])/3,0)</f>
        <v>Q2</v>
      </c>
      <c r="S861" s="9">
        <f>MONTH(SalesDataTable[[#This Row],[Order Date]])</f>
        <v>5</v>
      </c>
      <c r="T861" s="8" t="str">
        <f>TEXT(SalesDataTable[[#This Row],[Order Date]],"mmm")</f>
        <v>May</v>
      </c>
    </row>
    <row r="862" spans="1:20" ht="15.75">
      <c r="A862" s="2" t="s">
        <v>913</v>
      </c>
      <c r="B862" s="3">
        <v>46162</v>
      </c>
      <c r="C862" s="4" t="s">
        <v>27</v>
      </c>
      <c r="D862" s="4" t="s">
        <v>48</v>
      </c>
      <c r="E862" s="4" t="s">
        <v>25</v>
      </c>
      <c r="F862" s="4" t="s">
        <v>20</v>
      </c>
      <c r="G862" s="4" t="s">
        <v>17</v>
      </c>
      <c r="H862" s="4" t="s">
        <v>83</v>
      </c>
      <c r="I862" s="9">
        <v>1</v>
      </c>
      <c r="J862" s="6">
        <v>168.56</v>
      </c>
      <c r="K862" s="7">
        <v>0</v>
      </c>
      <c r="L862" s="6">
        <v>85.46</v>
      </c>
      <c r="M862" s="6">
        <f>I862*J862*(1-K862)</f>
        <v>168.56</v>
      </c>
      <c r="N862" s="6">
        <f>I862*L862</f>
        <v>85.46</v>
      </c>
      <c r="O862" s="6">
        <f>M862-N862</f>
        <v>83.100000000000009</v>
      </c>
      <c r="P862" s="8">
        <f>IFERROR(O862/M862,0)</f>
        <v>0.49299952539155201</v>
      </c>
      <c r="Q862" s="5">
        <f>YEAR(SalesDataTable[[#This Row],[Order Date]])</f>
        <v>2026</v>
      </c>
      <c r="R862" s="8" t="str">
        <f>"Q"&amp;ROUNDUP(MONTH(SalesDataTable[[#This Row],[Order Date]])/3,0)</f>
        <v>Q2</v>
      </c>
      <c r="S862" s="9">
        <f>MONTH(SalesDataTable[[#This Row],[Order Date]])</f>
        <v>5</v>
      </c>
      <c r="T862" s="8" t="str">
        <f>TEXT(SalesDataTable[[#This Row],[Order Date]],"mmm")</f>
        <v>May</v>
      </c>
    </row>
    <row r="863" spans="1:20" ht="15.75">
      <c r="A863" s="2" t="s">
        <v>914</v>
      </c>
      <c r="B863" s="3">
        <v>46162</v>
      </c>
      <c r="C863" s="4" t="s">
        <v>1</v>
      </c>
      <c r="D863" s="4" t="s">
        <v>2</v>
      </c>
      <c r="E863" s="4" t="s">
        <v>3</v>
      </c>
      <c r="F863" s="4" t="s">
        <v>16</v>
      </c>
      <c r="G863" s="4" t="s">
        <v>31</v>
      </c>
      <c r="H863" s="4" t="s">
        <v>90</v>
      </c>
      <c r="I863" s="9">
        <v>2</v>
      </c>
      <c r="J863" s="6">
        <v>123.9</v>
      </c>
      <c r="K863" s="7">
        <v>0</v>
      </c>
      <c r="L863" s="6">
        <v>58.95</v>
      </c>
      <c r="M863" s="6">
        <f>I863*J863*(1-K863)</f>
        <v>247.8</v>
      </c>
      <c r="N863" s="6">
        <f>I863*L863</f>
        <v>117.9</v>
      </c>
      <c r="O863" s="6">
        <f>M863-N863</f>
        <v>129.9</v>
      </c>
      <c r="P863" s="8">
        <f>IFERROR(O863/M863,0)</f>
        <v>0.52421307506053272</v>
      </c>
      <c r="Q863" s="5">
        <f>YEAR(SalesDataTable[[#This Row],[Order Date]])</f>
        <v>2026</v>
      </c>
      <c r="R863" s="8" t="str">
        <f>"Q"&amp;ROUNDUP(MONTH(SalesDataTable[[#This Row],[Order Date]])/3,0)</f>
        <v>Q2</v>
      </c>
      <c r="S863" s="9">
        <f>MONTH(SalesDataTable[[#This Row],[Order Date]])</f>
        <v>5</v>
      </c>
      <c r="T863" s="8" t="str">
        <f>TEXT(SalesDataTable[[#This Row],[Order Date]],"mmm")</f>
        <v>May</v>
      </c>
    </row>
    <row r="864" spans="1:20" ht="15.75">
      <c r="A864" s="2" t="s">
        <v>915</v>
      </c>
      <c r="B864" s="3">
        <v>46162</v>
      </c>
      <c r="C864" s="4" t="s">
        <v>1</v>
      </c>
      <c r="D864" s="4" t="s">
        <v>52</v>
      </c>
      <c r="E864" s="4" t="s">
        <v>3</v>
      </c>
      <c r="F864" s="4" t="s">
        <v>16</v>
      </c>
      <c r="G864" s="4" t="s">
        <v>11</v>
      </c>
      <c r="H864" s="4" t="s">
        <v>21</v>
      </c>
      <c r="I864" s="9">
        <v>2</v>
      </c>
      <c r="J864" s="6">
        <v>140.93</v>
      </c>
      <c r="K864" s="7">
        <v>0</v>
      </c>
      <c r="L864" s="6">
        <v>81.040000000000006</v>
      </c>
      <c r="M864" s="6">
        <f>I864*J864*(1-K864)</f>
        <v>281.86</v>
      </c>
      <c r="N864" s="6">
        <f>I864*L864</f>
        <v>162.08000000000001</v>
      </c>
      <c r="O864" s="6">
        <f>M864-N864</f>
        <v>119.78</v>
      </c>
      <c r="P864" s="8">
        <f>IFERROR(O864/M864,0)</f>
        <v>0.42496274746327961</v>
      </c>
      <c r="Q864" s="5">
        <f>YEAR(SalesDataTable[[#This Row],[Order Date]])</f>
        <v>2026</v>
      </c>
      <c r="R864" s="8" t="str">
        <f>"Q"&amp;ROUNDUP(MONTH(SalesDataTable[[#This Row],[Order Date]])/3,0)</f>
        <v>Q2</v>
      </c>
      <c r="S864" s="9">
        <f>MONTH(SalesDataTable[[#This Row],[Order Date]])</f>
        <v>5</v>
      </c>
      <c r="T864" s="8" t="str">
        <f>TEXT(SalesDataTable[[#This Row],[Order Date]],"mmm")</f>
        <v>May</v>
      </c>
    </row>
    <row r="865" spans="1:20" ht="15.75">
      <c r="A865" s="2" t="s">
        <v>916</v>
      </c>
      <c r="B865" s="3">
        <v>46162</v>
      </c>
      <c r="C865" s="4" t="s">
        <v>14</v>
      </c>
      <c r="D865" s="4" t="s">
        <v>34</v>
      </c>
      <c r="E865" s="4" t="s">
        <v>25</v>
      </c>
      <c r="F865" s="4" t="s">
        <v>4</v>
      </c>
      <c r="G865" s="4" t="s">
        <v>11</v>
      </c>
      <c r="H865" s="4" t="s">
        <v>79</v>
      </c>
      <c r="I865" s="9">
        <v>1</v>
      </c>
      <c r="J865" s="6">
        <v>73.150000000000006</v>
      </c>
      <c r="K865" s="7">
        <v>0</v>
      </c>
      <c r="L865" s="6">
        <v>32.950000000000003</v>
      </c>
      <c r="M865" s="6">
        <f>I865*J865*(1-K865)</f>
        <v>73.150000000000006</v>
      </c>
      <c r="N865" s="6">
        <f>I865*L865</f>
        <v>32.950000000000003</v>
      </c>
      <c r="O865" s="6">
        <f>M865-N865</f>
        <v>40.200000000000003</v>
      </c>
      <c r="P865" s="8">
        <f>IFERROR(O865/M865,0)</f>
        <v>0.54955570745044424</v>
      </c>
      <c r="Q865" s="5">
        <f>YEAR(SalesDataTable[[#This Row],[Order Date]])</f>
        <v>2026</v>
      </c>
      <c r="R865" s="8" t="str">
        <f>"Q"&amp;ROUNDUP(MONTH(SalesDataTable[[#This Row],[Order Date]])/3,0)</f>
        <v>Q2</v>
      </c>
      <c r="S865" s="9">
        <f>MONTH(SalesDataTable[[#This Row],[Order Date]])</f>
        <v>5</v>
      </c>
      <c r="T865" s="8" t="str">
        <f>TEXT(SalesDataTable[[#This Row],[Order Date]],"mmm")</f>
        <v>May</v>
      </c>
    </row>
    <row r="866" spans="1:20" ht="15.75">
      <c r="A866" s="2" t="s">
        <v>917</v>
      </c>
      <c r="B866" s="3">
        <v>46162</v>
      </c>
      <c r="C866" s="4" t="s">
        <v>27</v>
      </c>
      <c r="D866" s="4" t="s">
        <v>48</v>
      </c>
      <c r="E866" s="4" t="s">
        <v>25</v>
      </c>
      <c r="F866" s="4" t="s">
        <v>20</v>
      </c>
      <c r="G866" s="4" t="s">
        <v>31</v>
      </c>
      <c r="H866" s="4" t="s">
        <v>41</v>
      </c>
      <c r="I866" s="9">
        <v>2</v>
      </c>
      <c r="J866" s="6">
        <v>197.35</v>
      </c>
      <c r="K866" s="7">
        <v>0.05</v>
      </c>
      <c r="L866" s="6">
        <v>102.63</v>
      </c>
      <c r="M866" s="6">
        <f>I866*J866*(1-K866)</f>
        <v>374.96499999999997</v>
      </c>
      <c r="N866" s="6">
        <f>I866*L866</f>
        <v>205.26</v>
      </c>
      <c r="O866" s="6">
        <f>M866-N866</f>
        <v>169.70499999999998</v>
      </c>
      <c r="P866" s="8">
        <f>IFERROR(O866/M866,0)</f>
        <v>0.45258890829810783</v>
      </c>
      <c r="Q866" s="5">
        <f>YEAR(SalesDataTable[[#This Row],[Order Date]])</f>
        <v>2026</v>
      </c>
      <c r="R866" s="8" t="str">
        <f>"Q"&amp;ROUNDUP(MONTH(SalesDataTable[[#This Row],[Order Date]])/3,0)</f>
        <v>Q2</v>
      </c>
      <c r="S866" s="9">
        <f>MONTH(SalesDataTable[[#This Row],[Order Date]])</f>
        <v>5</v>
      </c>
      <c r="T866" s="8" t="str">
        <f>TEXT(SalesDataTable[[#This Row],[Order Date]],"mmm")</f>
        <v>May</v>
      </c>
    </row>
    <row r="867" spans="1:20" ht="15.75">
      <c r="A867" s="2" t="s">
        <v>918</v>
      </c>
      <c r="B867" s="3">
        <v>46162</v>
      </c>
      <c r="C867" s="4" t="s">
        <v>27</v>
      </c>
      <c r="D867" s="4" t="s">
        <v>28</v>
      </c>
      <c r="E867" s="4" t="s">
        <v>3</v>
      </c>
      <c r="F867" s="4" t="s">
        <v>20</v>
      </c>
      <c r="G867" s="4" t="s">
        <v>17</v>
      </c>
      <c r="H867" s="4" t="s">
        <v>18</v>
      </c>
      <c r="I867" s="9">
        <v>3</v>
      </c>
      <c r="J867" s="6">
        <v>36.74</v>
      </c>
      <c r="K867" s="7">
        <v>0.05</v>
      </c>
      <c r="L867" s="6">
        <v>13.97</v>
      </c>
      <c r="M867" s="6">
        <f>I867*J867*(1-K867)</f>
        <v>104.70899999999999</v>
      </c>
      <c r="N867" s="6">
        <f>I867*L867</f>
        <v>41.910000000000004</v>
      </c>
      <c r="O867" s="6">
        <f>M867-N867</f>
        <v>62.798999999999985</v>
      </c>
      <c r="P867" s="8">
        <f>IFERROR(O867/M867,0)</f>
        <v>0.59974787267570118</v>
      </c>
      <c r="Q867" s="5">
        <f>YEAR(SalesDataTable[[#This Row],[Order Date]])</f>
        <v>2026</v>
      </c>
      <c r="R867" s="8" t="str">
        <f>"Q"&amp;ROUNDUP(MONTH(SalesDataTable[[#This Row],[Order Date]])/3,0)</f>
        <v>Q2</v>
      </c>
      <c r="S867" s="9">
        <f>MONTH(SalesDataTable[[#This Row],[Order Date]])</f>
        <v>5</v>
      </c>
      <c r="T867" s="8" t="str">
        <f>TEXT(SalesDataTable[[#This Row],[Order Date]],"mmm")</f>
        <v>May</v>
      </c>
    </row>
    <row r="868" spans="1:20" ht="15.75">
      <c r="A868" s="2" t="s">
        <v>919</v>
      </c>
      <c r="B868" s="3">
        <v>46162</v>
      </c>
      <c r="C868" s="4" t="s">
        <v>8</v>
      </c>
      <c r="D868" s="4" t="s">
        <v>66</v>
      </c>
      <c r="E868" s="4" t="s">
        <v>3</v>
      </c>
      <c r="F868" s="4" t="s">
        <v>4</v>
      </c>
      <c r="G868" s="4" t="s">
        <v>11</v>
      </c>
      <c r="H868" s="4" t="s">
        <v>53</v>
      </c>
      <c r="I868" s="9">
        <v>2</v>
      </c>
      <c r="J868" s="6">
        <v>151.35</v>
      </c>
      <c r="K868" s="7">
        <v>0.05</v>
      </c>
      <c r="L868" s="6">
        <v>77.150000000000006</v>
      </c>
      <c r="M868" s="6">
        <f>I868*J868*(1-K868)</f>
        <v>287.565</v>
      </c>
      <c r="N868" s="6">
        <f>I868*L868</f>
        <v>154.30000000000001</v>
      </c>
      <c r="O868" s="6">
        <f>M868-N868</f>
        <v>133.26499999999999</v>
      </c>
      <c r="P868" s="8">
        <f>IFERROR(O868/M868,0)</f>
        <v>0.46342566028550064</v>
      </c>
      <c r="Q868" s="5">
        <f>YEAR(SalesDataTable[[#This Row],[Order Date]])</f>
        <v>2026</v>
      </c>
      <c r="R868" s="8" t="str">
        <f>"Q"&amp;ROUNDUP(MONTH(SalesDataTable[[#This Row],[Order Date]])/3,0)</f>
        <v>Q2</v>
      </c>
      <c r="S868" s="9">
        <f>MONTH(SalesDataTable[[#This Row],[Order Date]])</f>
        <v>5</v>
      </c>
      <c r="T868" s="8" t="str">
        <f>TEXT(SalesDataTable[[#This Row],[Order Date]],"mmm")</f>
        <v>May</v>
      </c>
    </row>
    <row r="869" spans="1:20" ht="15.75">
      <c r="A869" s="2" t="s">
        <v>920</v>
      </c>
      <c r="B869" s="3">
        <v>46162</v>
      </c>
      <c r="C869" s="4" t="s">
        <v>1</v>
      </c>
      <c r="D869" s="4" t="s">
        <v>88</v>
      </c>
      <c r="E869" s="4" t="s">
        <v>25</v>
      </c>
      <c r="F869" s="4" t="s">
        <v>16</v>
      </c>
      <c r="G869" s="4" t="s">
        <v>5</v>
      </c>
      <c r="H869" s="4" t="s">
        <v>29</v>
      </c>
      <c r="I869" s="9">
        <v>2</v>
      </c>
      <c r="J869" s="6">
        <v>50.09</v>
      </c>
      <c r="K869" s="7">
        <v>0.05</v>
      </c>
      <c r="L869" s="6">
        <v>23.16</v>
      </c>
      <c r="M869" s="6">
        <f>I869*J869*(1-K869)</f>
        <v>95.171000000000006</v>
      </c>
      <c r="N869" s="6">
        <f>I869*L869</f>
        <v>46.32</v>
      </c>
      <c r="O869" s="6">
        <f>M869-N869</f>
        <v>48.851000000000006</v>
      </c>
      <c r="P869" s="8">
        <f>IFERROR(O869/M869,0)</f>
        <v>0.51329711781950382</v>
      </c>
      <c r="Q869" s="5">
        <f>YEAR(SalesDataTable[[#This Row],[Order Date]])</f>
        <v>2026</v>
      </c>
      <c r="R869" s="8" t="str">
        <f>"Q"&amp;ROUNDUP(MONTH(SalesDataTable[[#This Row],[Order Date]])/3,0)</f>
        <v>Q2</v>
      </c>
      <c r="S869" s="9">
        <f>MONTH(SalesDataTable[[#This Row],[Order Date]])</f>
        <v>5</v>
      </c>
      <c r="T869" s="8" t="str">
        <f>TEXT(SalesDataTable[[#This Row],[Order Date]],"mmm")</f>
        <v>May</v>
      </c>
    </row>
    <row r="870" spans="1:20" ht="15.75">
      <c r="A870" s="2" t="s">
        <v>921</v>
      </c>
      <c r="B870" s="3">
        <v>46162</v>
      </c>
      <c r="C870" s="4" t="s">
        <v>1</v>
      </c>
      <c r="D870" s="4" t="s">
        <v>52</v>
      </c>
      <c r="E870" s="4" t="s">
        <v>3</v>
      </c>
      <c r="F870" s="4" t="s">
        <v>16</v>
      </c>
      <c r="G870" s="4" t="s">
        <v>49</v>
      </c>
      <c r="H870" s="4" t="s">
        <v>55</v>
      </c>
      <c r="I870" s="9">
        <v>2</v>
      </c>
      <c r="J870" s="6">
        <v>121.96</v>
      </c>
      <c r="K870" s="7">
        <v>0.05</v>
      </c>
      <c r="L870" s="6">
        <v>71.2</v>
      </c>
      <c r="M870" s="6">
        <f>I870*J870*(1-K870)</f>
        <v>231.72399999999999</v>
      </c>
      <c r="N870" s="6">
        <f>I870*L870</f>
        <v>142.4</v>
      </c>
      <c r="O870" s="6">
        <f>M870-N870</f>
        <v>89.323999999999984</v>
      </c>
      <c r="P870" s="8">
        <f>IFERROR(O870/M870,0)</f>
        <v>0.38547582468799085</v>
      </c>
      <c r="Q870" s="5">
        <f>YEAR(SalesDataTable[[#This Row],[Order Date]])</f>
        <v>2026</v>
      </c>
      <c r="R870" s="8" t="str">
        <f>"Q"&amp;ROUNDUP(MONTH(SalesDataTable[[#This Row],[Order Date]])/3,0)</f>
        <v>Q2</v>
      </c>
      <c r="S870" s="9">
        <f>MONTH(SalesDataTable[[#This Row],[Order Date]])</f>
        <v>5</v>
      </c>
      <c r="T870" s="8" t="str">
        <f>TEXT(SalesDataTable[[#This Row],[Order Date]],"mmm")</f>
        <v>May</v>
      </c>
    </row>
    <row r="871" spans="1:20" ht="15.75">
      <c r="A871" s="2" t="s">
        <v>922</v>
      </c>
      <c r="B871" s="3">
        <v>46163</v>
      </c>
      <c r="C871" s="4" t="s">
        <v>27</v>
      </c>
      <c r="D871" s="4" t="s">
        <v>82</v>
      </c>
      <c r="E871" s="4" t="s">
        <v>3</v>
      </c>
      <c r="F871" s="4" t="s">
        <v>20</v>
      </c>
      <c r="G871" s="4" t="s">
        <v>17</v>
      </c>
      <c r="H871" s="4" t="s">
        <v>71</v>
      </c>
      <c r="I871" s="9">
        <v>1</v>
      </c>
      <c r="J871" s="6">
        <v>134.28</v>
      </c>
      <c r="K871" s="7">
        <v>0.05</v>
      </c>
      <c r="L871" s="6">
        <v>65.44</v>
      </c>
      <c r="M871" s="6">
        <f>I871*J871*(1-K871)</f>
        <v>127.56599999999999</v>
      </c>
      <c r="N871" s="6">
        <f>I871*L871</f>
        <v>65.44</v>
      </c>
      <c r="O871" s="6">
        <f>M871-N871</f>
        <v>62.125999999999991</v>
      </c>
      <c r="P871" s="8">
        <f>IFERROR(O871/M871,0)</f>
        <v>0.487010645469796</v>
      </c>
      <c r="Q871" s="5">
        <f>YEAR(SalesDataTable[[#This Row],[Order Date]])</f>
        <v>2026</v>
      </c>
      <c r="R871" s="8" t="str">
        <f>"Q"&amp;ROUNDUP(MONTH(SalesDataTable[[#This Row],[Order Date]])/3,0)</f>
        <v>Q2</v>
      </c>
      <c r="S871" s="9">
        <f>MONTH(SalesDataTable[[#This Row],[Order Date]])</f>
        <v>5</v>
      </c>
      <c r="T871" s="8" t="str">
        <f>TEXT(SalesDataTable[[#This Row],[Order Date]],"mmm")</f>
        <v>May</v>
      </c>
    </row>
    <row r="872" spans="1:20" ht="15.75">
      <c r="A872" s="2" t="s">
        <v>923</v>
      </c>
      <c r="B872" s="3">
        <v>46163</v>
      </c>
      <c r="C872" s="4" t="s">
        <v>27</v>
      </c>
      <c r="D872" s="4" t="s">
        <v>45</v>
      </c>
      <c r="E872" s="4" t="s">
        <v>3</v>
      </c>
      <c r="F872" s="4" t="s">
        <v>20</v>
      </c>
      <c r="G872" s="4" t="s">
        <v>5</v>
      </c>
      <c r="H872" s="4" t="s">
        <v>43</v>
      </c>
      <c r="I872" s="9">
        <v>3</v>
      </c>
      <c r="J872" s="6">
        <v>100.48</v>
      </c>
      <c r="K872" s="7">
        <v>0.05</v>
      </c>
      <c r="L872" s="6">
        <v>50.68</v>
      </c>
      <c r="M872" s="6">
        <f>I872*J872*(1-K872)</f>
        <v>286.36799999999999</v>
      </c>
      <c r="N872" s="6">
        <f>I872*L872</f>
        <v>152.04</v>
      </c>
      <c r="O872" s="6">
        <f>M872-N872</f>
        <v>134.328</v>
      </c>
      <c r="P872" s="8">
        <f>IFERROR(O872/M872,0)</f>
        <v>0.46907475695608447</v>
      </c>
      <c r="Q872" s="5">
        <f>YEAR(SalesDataTable[[#This Row],[Order Date]])</f>
        <v>2026</v>
      </c>
      <c r="R872" s="8" t="str">
        <f>"Q"&amp;ROUNDUP(MONTH(SalesDataTable[[#This Row],[Order Date]])/3,0)</f>
        <v>Q2</v>
      </c>
      <c r="S872" s="9">
        <f>MONTH(SalesDataTable[[#This Row],[Order Date]])</f>
        <v>5</v>
      </c>
      <c r="T872" s="8" t="str">
        <f>TEXT(SalesDataTable[[#This Row],[Order Date]],"mmm")</f>
        <v>May</v>
      </c>
    </row>
    <row r="873" spans="1:20" ht="15.75">
      <c r="A873" s="2" t="s">
        <v>924</v>
      </c>
      <c r="B873" s="3">
        <v>46163</v>
      </c>
      <c r="C873" s="4" t="s">
        <v>27</v>
      </c>
      <c r="D873" s="4" t="s">
        <v>48</v>
      </c>
      <c r="E873" s="4" t="s">
        <v>3</v>
      </c>
      <c r="F873" s="4" t="s">
        <v>16</v>
      </c>
      <c r="G873" s="4" t="s">
        <v>49</v>
      </c>
      <c r="H873" s="4" t="s">
        <v>67</v>
      </c>
      <c r="I873" s="9">
        <v>3</v>
      </c>
      <c r="J873" s="6">
        <v>36.229999999999997</v>
      </c>
      <c r="K873" s="7">
        <v>0</v>
      </c>
      <c r="L873" s="6">
        <v>13.55</v>
      </c>
      <c r="M873" s="6">
        <f>I873*J873*(1-K873)</f>
        <v>108.69</v>
      </c>
      <c r="N873" s="6">
        <f>I873*L873</f>
        <v>40.650000000000006</v>
      </c>
      <c r="O873" s="6">
        <f>M873-N873</f>
        <v>68.039999999999992</v>
      </c>
      <c r="P873" s="8">
        <f>IFERROR(O873/M873,0)</f>
        <v>0.62600055202870541</v>
      </c>
      <c r="Q873" s="5">
        <f>YEAR(SalesDataTable[[#This Row],[Order Date]])</f>
        <v>2026</v>
      </c>
      <c r="R873" s="8" t="str">
        <f>"Q"&amp;ROUNDUP(MONTH(SalesDataTable[[#This Row],[Order Date]])/3,0)</f>
        <v>Q2</v>
      </c>
      <c r="S873" s="9">
        <f>MONTH(SalesDataTable[[#This Row],[Order Date]])</f>
        <v>5</v>
      </c>
      <c r="T873" s="8" t="str">
        <f>TEXT(SalesDataTable[[#This Row],[Order Date]],"mmm")</f>
        <v>May</v>
      </c>
    </row>
    <row r="874" spans="1:20" ht="15.75">
      <c r="A874" s="2" t="s">
        <v>925</v>
      </c>
      <c r="B874" s="3">
        <v>46163</v>
      </c>
      <c r="C874" s="4" t="s">
        <v>14</v>
      </c>
      <c r="D874" s="4" t="s">
        <v>15</v>
      </c>
      <c r="E874" s="4" t="s">
        <v>39</v>
      </c>
      <c r="F874" s="4" t="s">
        <v>4</v>
      </c>
      <c r="G874" s="4" t="s">
        <v>31</v>
      </c>
      <c r="H874" s="4" t="s">
        <v>90</v>
      </c>
      <c r="I874" s="9">
        <v>3</v>
      </c>
      <c r="J874" s="6">
        <v>120.61</v>
      </c>
      <c r="K874" s="7">
        <v>0</v>
      </c>
      <c r="L874" s="6">
        <v>60.17</v>
      </c>
      <c r="M874" s="6">
        <f>I874*J874*(1-K874)</f>
        <v>361.83</v>
      </c>
      <c r="N874" s="6">
        <f>I874*L874</f>
        <v>180.51</v>
      </c>
      <c r="O874" s="6">
        <f>M874-N874</f>
        <v>181.32</v>
      </c>
      <c r="P874" s="8">
        <f>IFERROR(O874/M874,0)</f>
        <v>0.50111931017328581</v>
      </c>
      <c r="Q874" s="5">
        <f>YEAR(SalesDataTable[[#This Row],[Order Date]])</f>
        <v>2026</v>
      </c>
      <c r="R874" s="8" t="str">
        <f>"Q"&amp;ROUNDUP(MONTH(SalesDataTable[[#This Row],[Order Date]])/3,0)</f>
        <v>Q2</v>
      </c>
      <c r="S874" s="9">
        <f>MONTH(SalesDataTable[[#This Row],[Order Date]])</f>
        <v>5</v>
      </c>
      <c r="T874" s="8" t="str">
        <f>TEXT(SalesDataTable[[#This Row],[Order Date]],"mmm")</f>
        <v>May</v>
      </c>
    </row>
    <row r="875" spans="1:20" ht="15.75">
      <c r="A875" s="2" t="s">
        <v>926</v>
      </c>
      <c r="B875" s="3">
        <v>46163</v>
      </c>
      <c r="C875" s="4" t="s">
        <v>14</v>
      </c>
      <c r="D875" s="4" t="s">
        <v>34</v>
      </c>
      <c r="E875" s="4" t="s">
        <v>39</v>
      </c>
      <c r="F875" s="4" t="s">
        <v>4</v>
      </c>
      <c r="G875" s="4" t="s">
        <v>17</v>
      </c>
      <c r="H875" s="4" t="s">
        <v>46</v>
      </c>
      <c r="I875" s="9">
        <v>3</v>
      </c>
      <c r="J875" s="6">
        <v>46.46</v>
      </c>
      <c r="K875" s="7">
        <v>0</v>
      </c>
      <c r="L875" s="6">
        <v>18.71</v>
      </c>
      <c r="M875" s="6">
        <f>I875*J875*(1-K875)</f>
        <v>139.38</v>
      </c>
      <c r="N875" s="6">
        <f>I875*L875</f>
        <v>56.13</v>
      </c>
      <c r="O875" s="6">
        <f>M875-N875</f>
        <v>83.25</v>
      </c>
      <c r="P875" s="8">
        <f>IFERROR(O875/M875,0)</f>
        <v>0.59728798966853214</v>
      </c>
      <c r="Q875" s="5">
        <f>YEAR(SalesDataTable[[#This Row],[Order Date]])</f>
        <v>2026</v>
      </c>
      <c r="R875" s="8" t="str">
        <f>"Q"&amp;ROUNDUP(MONTH(SalesDataTable[[#This Row],[Order Date]])/3,0)</f>
        <v>Q2</v>
      </c>
      <c r="S875" s="9">
        <f>MONTH(SalesDataTable[[#This Row],[Order Date]])</f>
        <v>5</v>
      </c>
      <c r="T875" s="8" t="str">
        <f>TEXT(SalesDataTable[[#This Row],[Order Date]],"mmm")</f>
        <v>May</v>
      </c>
    </row>
    <row r="876" spans="1:20" ht="15.75">
      <c r="A876" s="2" t="s">
        <v>927</v>
      </c>
      <c r="B876" s="3">
        <v>46163</v>
      </c>
      <c r="C876" s="4" t="s">
        <v>8</v>
      </c>
      <c r="D876" s="4" t="s">
        <v>69</v>
      </c>
      <c r="E876" s="4" t="s">
        <v>3</v>
      </c>
      <c r="F876" s="4" t="s">
        <v>20</v>
      </c>
      <c r="G876" s="4" t="s">
        <v>49</v>
      </c>
      <c r="H876" s="4" t="s">
        <v>67</v>
      </c>
      <c r="I876" s="9">
        <v>1</v>
      </c>
      <c r="J876" s="6">
        <v>36.9</v>
      </c>
      <c r="K876" s="7">
        <v>0.05</v>
      </c>
      <c r="L876" s="6">
        <v>13.89</v>
      </c>
      <c r="M876" s="6">
        <f>I876*J876*(1-K876)</f>
        <v>35.055</v>
      </c>
      <c r="N876" s="6">
        <f>I876*L876</f>
        <v>13.89</v>
      </c>
      <c r="O876" s="6">
        <f>M876-N876</f>
        <v>21.164999999999999</v>
      </c>
      <c r="P876" s="8">
        <f>IFERROR(O876/M876,0)</f>
        <v>0.60376551133932388</v>
      </c>
      <c r="Q876" s="5">
        <f>YEAR(SalesDataTable[[#This Row],[Order Date]])</f>
        <v>2026</v>
      </c>
      <c r="R876" s="8" t="str">
        <f>"Q"&amp;ROUNDUP(MONTH(SalesDataTable[[#This Row],[Order Date]])/3,0)</f>
        <v>Q2</v>
      </c>
      <c r="S876" s="9">
        <f>MONTH(SalesDataTable[[#This Row],[Order Date]])</f>
        <v>5</v>
      </c>
      <c r="T876" s="8" t="str">
        <f>TEXT(SalesDataTable[[#This Row],[Order Date]],"mmm")</f>
        <v>May</v>
      </c>
    </row>
    <row r="877" spans="1:20" ht="15.75">
      <c r="A877" s="2" t="s">
        <v>928</v>
      </c>
      <c r="B877" s="3">
        <v>46163</v>
      </c>
      <c r="C877" s="4" t="s">
        <v>14</v>
      </c>
      <c r="D877" s="4" t="s">
        <v>24</v>
      </c>
      <c r="E877" s="4" t="s">
        <v>3</v>
      </c>
      <c r="F877" s="4" t="s">
        <v>16</v>
      </c>
      <c r="G877" s="4" t="s">
        <v>49</v>
      </c>
      <c r="H877" s="4" t="s">
        <v>50</v>
      </c>
      <c r="I877" s="9">
        <v>6</v>
      </c>
      <c r="J877" s="6">
        <v>40.61</v>
      </c>
      <c r="K877" s="7">
        <v>0.05</v>
      </c>
      <c r="L877" s="6">
        <v>15.14</v>
      </c>
      <c r="M877" s="6">
        <f>I877*J877*(1-K877)</f>
        <v>231.47699999999998</v>
      </c>
      <c r="N877" s="6">
        <f>I877*L877</f>
        <v>90.84</v>
      </c>
      <c r="O877" s="6">
        <f>M877-N877</f>
        <v>140.63699999999997</v>
      </c>
      <c r="P877" s="8">
        <f>IFERROR(O877/M877,0)</f>
        <v>0.607563602431343</v>
      </c>
      <c r="Q877" s="5">
        <f>YEAR(SalesDataTable[[#This Row],[Order Date]])</f>
        <v>2026</v>
      </c>
      <c r="R877" s="8" t="str">
        <f>"Q"&amp;ROUNDUP(MONTH(SalesDataTable[[#This Row],[Order Date]])/3,0)</f>
        <v>Q2</v>
      </c>
      <c r="S877" s="9">
        <f>MONTH(SalesDataTable[[#This Row],[Order Date]])</f>
        <v>5</v>
      </c>
      <c r="T877" s="8" t="str">
        <f>TEXT(SalesDataTable[[#This Row],[Order Date]],"mmm")</f>
        <v>May</v>
      </c>
    </row>
    <row r="878" spans="1:20" ht="15.75">
      <c r="A878" s="2" t="s">
        <v>929</v>
      </c>
      <c r="B878" s="3">
        <v>46164</v>
      </c>
      <c r="C878" s="4" t="s">
        <v>27</v>
      </c>
      <c r="D878" s="4" t="s">
        <v>82</v>
      </c>
      <c r="E878" s="4" t="s">
        <v>3</v>
      </c>
      <c r="F878" s="4" t="s">
        <v>20</v>
      </c>
      <c r="G878" s="4" t="s">
        <v>17</v>
      </c>
      <c r="H878" s="4" t="s">
        <v>18</v>
      </c>
      <c r="I878" s="9">
        <v>2</v>
      </c>
      <c r="J878" s="6">
        <v>36.86</v>
      </c>
      <c r="K878" s="7">
        <v>0.05</v>
      </c>
      <c r="L878" s="6">
        <v>13.85</v>
      </c>
      <c r="M878" s="6">
        <f>I878*J878*(1-K878)</f>
        <v>70.033999999999992</v>
      </c>
      <c r="N878" s="6">
        <f>I878*L878</f>
        <v>27.7</v>
      </c>
      <c r="O878" s="6">
        <f>M878-N878</f>
        <v>42.333999999999989</v>
      </c>
      <c r="P878" s="8">
        <f>IFERROR(O878/M878,0)</f>
        <v>0.60447782505640113</v>
      </c>
      <c r="Q878" s="5">
        <f>YEAR(SalesDataTable[[#This Row],[Order Date]])</f>
        <v>2026</v>
      </c>
      <c r="R878" s="8" t="str">
        <f>"Q"&amp;ROUNDUP(MONTH(SalesDataTable[[#This Row],[Order Date]])/3,0)</f>
        <v>Q2</v>
      </c>
      <c r="S878" s="9">
        <f>MONTH(SalesDataTable[[#This Row],[Order Date]])</f>
        <v>5</v>
      </c>
      <c r="T878" s="8" t="str">
        <f>TEXT(SalesDataTable[[#This Row],[Order Date]],"mmm")</f>
        <v>May</v>
      </c>
    </row>
    <row r="879" spans="1:20" ht="15.75">
      <c r="A879" s="2" t="s">
        <v>930</v>
      </c>
      <c r="B879" s="3">
        <v>46164</v>
      </c>
      <c r="C879" s="4" t="s">
        <v>8</v>
      </c>
      <c r="D879" s="4" t="s">
        <v>38</v>
      </c>
      <c r="E879" s="4" t="s">
        <v>3</v>
      </c>
      <c r="F879" s="4" t="s">
        <v>16</v>
      </c>
      <c r="G879" s="4" t="s">
        <v>11</v>
      </c>
      <c r="H879" s="4" t="s">
        <v>53</v>
      </c>
      <c r="I879" s="9">
        <v>3</v>
      </c>
      <c r="J879" s="6">
        <v>156.74</v>
      </c>
      <c r="K879" s="7">
        <v>0</v>
      </c>
      <c r="L879" s="6">
        <v>79.819999999999993</v>
      </c>
      <c r="M879" s="6">
        <f>I879*J879*(1-K879)</f>
        <v>470.22</v>
      </c>
      <c r="N879" s="6">
        <f>I879*L879</f>
        <v>239.45999999999998</v>
      </c>
      <c r="O879" s="6">
        <f>M879-N879</f>
        <v>230.76000000000005</v>
      </c>
      <c r="P879" s="8">
        <f>IFERROR(O879/M879,0)</f>
        <v>0.49074901110118674</v>
      </c>
      <c r="Q879" s="5">
        <f>YEAR(SalesDataTable[[#This Row],[Order Date]])</f>
        <v>2026</v>
      </c>
      <c r="R879" s="8" t="str">
        <f>"Q"&amp;ROUNDUP(MONTH(SalesDataTable[[#This Row],[Order Date]])/3,0)</f>
        <v>Q2</v>
      </c>
      <c r="S879" s="9">
        <f>MONTH(SalesDataTable[[#This Row],[Order Date]])</f>
        <v>5</v>
      </c>
      <c r="T879" s="8" t="str">
        <f>TEXT(SalesDataTable[[#This Row],[Order Date]],"mmm")</f>
        <v>May</v>
      </c>
    </row>
    <row r="880" spans="1:20" ht="15.75">
      <c r="A880" s="2" t="s">
        <v>931</v>
      </c>
      <c r="B880" s="3">
        <v>46164</v>
      </c>
      <c r="C880" s="4" t="s">
        <v>1</v>
      </c>
      <c r="D880" s="4" t="s">
        <v>52</v>
      </c>
      <c r="E880" s="4" t="s">
        <v>10</v>
      </c>
      <c r="F880" s="4" t="s">
        <v>4</v>
      </c>
      <c r="G880" s="4" t="s">
        <v>5</v>
      </c>
      <c r="H880" s="4" t="s">
        <v>29</v>
      </c>
      <c r="I880" s="9">
        <v>3</v>
      </c>
      <c r="J880" s="6">
        <v>51.04</v>
      </c>
      <c r="K880" s="7">
        <v>0.2</v>
      </c>
      <c r="L880" s="6">
        <v>22.32</v>
      </c>
      <c r="M880" s="6">
        <f>I880*J880*(1-K880)</f>
        <v>122.49600000000001</v>
      </c>
      <c r="N880" s="6">
        <f>I880*L880</f>
        <v>66.960000000000008</v>
      </c>
      <c r="O880" s="6">
        <f>M880-N880</f>
        <v>55.536000000000001</v>
      </c>
      <c r="P880" s="8">
        <f>IFERROR(O880/M880,0)</f>
        <v>0.45336990595611282</v>
      </c>
      <c r="Q880" s="5">
        <f>YEAR(SalesDataTable[[#This Row],[Order Date]])</f>
        <v>2026</v>
      </c>
      <c r="R880" s="8" t="str">
        <f>"Q"&amp;ROUNDUP(MONTH(SalesDataTable[[#This Row],[Order Date]])/3,0)</f>
        <v>Q2</v>
      </c>
      <c r="S880" s="9">
        <f>MONTH(SalesDataTable[[#This Row],[Order Date]])</f>
        <v>5</v>
      </c>
      <c r="T880" s="8" t="str">
        <f>TEXT(SalesDataTable[[#This Row],[Order Date]],"mmm")</f>
        <v>May</v>
      </c>
    </row>
    <row r="881" spans="1:20" ht="15.75">
      <c r="A881" s="2" t="s">
        <v>932</v>
      </c>
      <c r="B881" s="3">
        <v>46164</v>
      </c>
      <c r="C881" s="4" t="s">
        <v>27</v>
      </c>
      <c r="D881" s="4" t="s">
        <v>82</v>
      </c>
      <c r="E881" s="4" t="s">
        <v>25</v>
      </c>
      <c r="F881" s="4" t="s">
        <v>16</v>
      </c>
      <c r="G881" s="4" t="s">
        <v>11</v>
      </c>
      <c r="H881" s="4" t="s">
        <v>12</v>
      </c>
      <c r="I881" s="9">
        <v>2</v>
      </c>
      <c r="J881" s="6">
        <v>93.55</v>
      </c>
      <c r="K881" s="7">
        <v>0</v>
      </c>
      <c r="L881" s="6">
        <v>44.31</v>
      </c>
      <c r="M881" s="6">
        <f>I881*J881*(1-K881)</f>
        <v>187.1</v>
      </c>
      <c r="N881" s="6">
        <f>I881*L881</f>
        <v>88.62</v>
      </c>
      <c r="O881" s="6">
        <f>M881-N881</f>
        <v>98.47999999999999</v>
      </c>
      <c r="P881" s="8">
        <f>IFERROR(O881/M881,0)</f>
        <v>0.52634954569748793</v>
      </c>
      <c r="Q881" s="5">
        <f>YEAR(SalesDataTable[[#This Row],[Order Date]])</f>
        <v>2026</v>
      </c>
      <c r="R881" s="8" t="str">
        <f>"Q"&amp;ROUNDUP(MONTH(SalesDataTable[[#This Row],[Order Date]])/3,0)</f>
        <v>Q2</v>
      </c>
      <c r="S881" s="9">
        <f>MONTH(SalesDataTable[[#This Row],[Order Date]])</f>
        <v>5</v>
      </c>
      <c r="T881" s="8" t="str">
        <f>TEXT(SalesDataTable[[#This Row],[Order Date]],"mmm")</f>
        <v>May</v>
      </c>
    </row>
    <row r="882" spans="1:20" ht="15.75">
      <c r="A882" s="2" t="s">
        <v>933</v>
      </c>
      <c r="B882" s="3">
        <v>46164</v>
      </c>
      <c r="C882" s="4" t="s">
        <v>14</v>
      </c>
      <c r="D882" s="4" t="s">
        <v>15</v>
      </c>
      <c r="E882" s="4" t="s">
        <v>3</v>
      </c>
      <c r="F882" s="4" t="s">
        <v>20</v>
      </c>
      <c r="G882" s="4" t="s">
        <v>17</v>
      </c>
      <c r="H882" s="4" t="s">
        <v>71</v>
      </c>
      <c r="I882" s="9">
        <v>1</v>
      </c>
      <c r="J882" s="6">
        <v>131.74</v>
      </c>
      <c r="K882" s="7">
        <v>0</v>
      </c>
      <c r="L882" s="6">
        <v>66.650000000000006</v>
      </c>
      <c r="M882" s="6">
        <f>I882*J882*(1-K882)</f>
        <v>131.74</v>
      </c>
      <c r="N882" s="6">
        <f>I882*L882</f>
        <v>66.650000000000006</v>
      </c>
      <c r="O882" s="6">
        <f>M882-N882</f>
        <v>65.09</v>
      </c>
      <c r="P882" s="8">
        <f>IFERROR(O882/M882,0)</f>
        <v>0.49407924700166994</v>
      </c>
      <c r="Q882" s="5">
        <f>YEAR(SalesDataTable[[#This Row],[Order Date]])</f>
        <v>2026</v>
      </c>
      <c r="R882" s="8" t="str">
        <f>"Q"&amp;ROUNDUP(MONTH(SalesDataTable[[#This Row],[Order Date]])/3,0)</f>
        <v>Q2</v>
      </c>
      <c r="S882" s="9">
        <f>MONTH(SalesDataTable[[#This Row],[Order Date]])</f>
        <v>5</v>
      </c>
      <c r="T882" s="8" t="str">
        <f>TEXT(SalesDataTable[[#This Row],[Order Date]],"mmm")</f>
        <v>May</v>
      </c>
    </row>
    <row r="883" spans="1:20" ht="15.75">
      <c r="A883" s="2" t="s">
        <v>934</v>
      </c>
      <c r="B883" s="3">
        <v>46164</v>
      </c>
      <c r="C883" s="4" t="s">
        <v>27</v>
      </c>
      <c r="D883" s="4" t="s">
        <v>48</v>
      </c>
      <c r="E883" s="4" t="s">
        <v>3</v>
      </c>
      <c r="F883" s="4" t="s">
        <v>16</v>
      </c>
      <c r="G883" s="4" t="s">
        <v>11</v>
      </c>
      <c r="H883" s="4" t="s">
        <v>12</v>
      </c>
      <c r="I883" s="9">
        <v>5</v>
      </c>
      <c r="J883" s="6">
        <v>91.79</v>
      </c>
      <c r="K883" s="7">
        <v>0.05</v>
      </c>
      <c r="L883" s="6">
        <v>44.48</v>
      </c>
      <c r="M883" s="6">
        <f>I883*J883*(1-K883)</f>
        <v>436.0025</v>
      </c>
      <c r="N883" s="6">
        <f>I883*L883</f>
        <v>222.39999999999998</v>
      </c>
      <c r="O883" s="6">
        <f>M883-N883</f>
        <v>213.60250000000002</v>
      </c>
      <c r="P883" s="8">
        <f>IFERROR(O883/M883,0)</f>
        <v>0.48991118170193981</v>
      </c>
      <c r="Q883" s="5">
        <f>YEAR(SalesDataTable[[#This Row],[Order Date]])</f>
        <v>2026</v>
      </c>
      <c r="R883" s="8" t="str">
        <f>"Q"&amp;ROUNDUP(MONTH(SalesDataTable[[#This Row],[Order Date]])/3,0)</f>
        <v>Q2</v>
      </c>
      <c r="S883" s="9">
        <f>MONTH(SalesDataTable[[#This Row],[Order Date]])</f>
        <v>5</v>
      </c>
      <c r="T883" s="8" t="str">
        <f>TEXT(SalesDataTable[[#This Row],[Order Date]],"mmm")</f>
        <v>May</v>
      </c>
    </row>
    <row r="884" spans="1:20" ht="15.75">
      <c r="A884" s="2" t="s">
        <v>935</v>
      </c>
      <c r="B884" s="3">
        <v>46164</v>
      </c>
      <c r="C884" s="4" t="s">
        <v>27</v>
      </c>
      <c r="D884" s="4" t="s">
        <v>82</v>
      </c>
      <c r="E884" s="4" t="s">
        <v>3</v>
      </c>
      <c r="F884" s="4" t="s">
        <v>20</v>
      </c>
      <c r="G884" s="4" t="s">
        <v>11</v>
      </c>
      <c r="H884" s="4" t="s">
        <v>53</v>
      </c>
      <c r="I884" s="9">
        <v>4</v>
      </c>
      <c r="J884" s="6">
        <v>155.4</v>
      </c>
      <c r="K884" s="7">
        <v>0.05</v>
      </c>
      <c r="L884" s="6">
        <v>77.31</v>
      </c>
      <c r="M884" s="6">
        <f>I884*J884*(1-K884)</f>
        <v>590.52</v>
      </c>
      <c r="N884" s="6">
        <f>I884*L884</f>
        <v>309.24</v>
      </c>
      <c r="O884" s="6">
        <f>M884-N884</f>
        <v>281.27999999999997</v>
      </c>
      <c r="P884" s="8">
        <f>IFERROR(O884/M884,0)</f>
        <v>0.47632595001016048</v>
      </c>
      <c r="Q884" s="5">
        <f>YEAR(SalesDataTable[[#This Row],[Order Date]])</f>
        <v>2026</v>
      </c>
      <c r="R884" s="8" t="str">
        <f>"Q"&amp;ROUNDUP(MONTH(SalesDataTable[[#This Row],[Order Date]])/3,0)</f>
        <v>Q2</v>
      </c>
      <c r="S884" s="9">
        <f>MONTH(SalesDataTable[[#This Row],[Order Date]])</f>
        <v>5</v>
      </c>
      <c r="T884" s="8" t="str">
        <f>TEXT(SalesDataTable[[#This Row],[Order Date]],"mmm")</f>
        <v>May</v>
      </c>
    </row>
    <row r="885" spans="1:20" ht="15.75">
      <c r="A885" s="2" t="s">
        <v>936</v>
      </c>
      <c r="B885" s="3">
        <v>46165</v>
      </c>
      <c r="C885" s="4" t="s">
        <v>8</v>
      </c>
      <c r="D885" s="4" t="s">
        <v>9</v>
      </c>
      <c r="E885" s="4" t="s">
        <v>3</v>
      </c>
      <c r="F885" s="4" t="s">
        <v>16</v>
      </c>
      <c r="G885" s="4" t="s">
        <v>17</v>
      </c>
      <c r="H885" s="4" t="s">
        <v>18</v>
      </c>
      <c r="I885" s="9">
        <v>1</v>
      </c>
      <c r="J885" s="6">
        <v>36.57</v>
      </c>
      <c r="K885" s="7">
        <v>0.05</v>
      </c>
      <c r="L885" s="6">
        <v>13.33</v>
      </c>
      <c r="M885" s="6">
        <f>I885*J885*(1-K885)</f>
        <v>34.741500000000002</v>
      </c>
      <c r="N885" s="6">
        <f>I885*L885</f>
        <v>13.33</v>
      </c>
      <c r="O885" s="6">
        <f>M885-N885</f>
        <v>21.411500000000004</v>
      </c>
      <c r="P885" s="8">
        <f>IFERROR(O885/M885,0)</f>
        <v>0.61630902522919284</v>
      </c>
      <c r="Q885" s="5">
        <f>YEAR(SalesDataTable[[#This Row],[Order Date]])</f>
        <v>2026</v>
      </c>
      <c r="R885" s="8" t="str">
        <f>"Q"&amp;ROUNDUP(MONTH(SalesDataTable[[#This Row],[Order Date]])/3,0)</f>
        <v>Q2</v>
      </c>
      <c r="S885" s="9">
        <f>MONTH(SalesDataTable[[#This Row],[Order Date]])</f>
        <v>5</v>
      </c>
      <c r="T885" s="8" t="str">
        <f>TEXT(SalesDataTable[[#This Row],[Order Date]],"mmm")</f>
        <v>May</v>
      </c>
    </row>
    <row r="886" spans="1:20" ht="15.75">
      <c r="A886" s="2" t="s">
        <v>937</v>
      </c>
      <c r="B886" s="3">
        <v>46165</v>
      </c>
      <c r="C886" s="4" t="s">
        <v>14</v>
      </c>
      <c r="D886" s="4" t="s">
        <v>126</v>
      </c>
      <c r="E886" s="4" t="s">
        <v>3</v>
      </c>
      <c r="F886" s="4" t="s">
        <v>16</v>
      </c>
      <c r="G886" s="4" t="s">
        <v>5</v>
      </c>
      <c r="H886" s="4" t="s">
        <v>35</v>
      </c>
      <c r="I886" s="9">
        <v>2</v>
      </c>
      <c r="J886" s="6">
        <v>41.19</v>
      </c>
      <c r="K886" s="7">
        <v>0</v>
      </c>
      <c r="L886" s="6">
        <v>17.190000000000001</v>
      </c>
      <c r="M886" s="6">
        <f>I886*J886*(1-K886)</f>
        <v>82.38</v>
      </c>
      <c r="N886" s="6">
        <f>I886*L886</f>
        <v>34.380000000000003</v>
      </c>
      <c r="O886" s="6">
        <f>M886-N886</f>
        <v>47.999999999999993</v>
      </c>
      <c r="P886" s="8">
        <f>IFERROR(O886/M886,0)</f>
        <v>0.58266569555717407</v>
      </c>
      <c r="Q886" s="5">
        <f>YEAR(SalesDataTable[[#This Row],[Order Date]])</f>
        <v>2026</v>
      </c>
      <c r="R886" s="8" t="str">
        <f>"Q"&amp;ROUNDUP(MONTH(SalesDataTable[[#This Row],[Order Date]])/3,0)</f>
        <v>Q2</v>
      </c>
      <c r="S886" s="9">
        <f>MONTH(SalesDataTable[[#This Row],[Order Date]])</f>
        <v>5</v>
      </c>
      <c r="T886" s="8" t="str">
        <f>TEXT(SalesDataTable[[#This Row],[Order Date]],"mmm")</f>
        <v>May</v>
      </c>
    </row>
    <row r="887" spans="1:20" ht="15.75">
      <c r="A887" s="2" t="s">
        <v>938</v>
      </c>
      <c r="B887" s="3">
        <v>46165</v>
      </c>
      <c r="C887" s="4" t="s">
        <v>27</v>
      </c>
      <c r="D887" s="4" t="s">
        <v>48</v>
      </c>
      <c r="E887" s="4" t="s">
        <v>3</v>
      </c>
      <c r="F887" s="4" t="s">
        <v>4</v>
      </c>
      <c r="G887" s="4" t="s">
        <v>17</v>
      </c>
      <c r="H887" s="4" t="s">
        <v>71</v>
      </c>
      <c r="I887" s="9">
        <v>1</v>
      </c>
      <c r="J887" s="6">
        <v>136.66999999999999</v>
      </c>
      <c r="K887" s="7">
        <v>0.05</v>
      </c>
      <c r="L887" s="6">
        <v>67.099999999999994</v>
      </c>
      <c r="M887" s="6">
        <f>I887*J887*(1-K887)</f>
        <v>129.83649999999997</v>
      </c>
      <c r="N887" s="6">
        <f>I887*L887</f>
        <v>67.099999999999994</v>
      </c>
      <c r="O887" s="6">
        <f>M887-N887</f>
        <v>62.736499999999978</v>
      </c>
      <c r="P887" s="8">
        <f>IFERROR(O887/M887,0)</f>
        <v>0.48319617364916639</v>
      </c>
      <c r="Q887" s="5">
        <f>YEAR(SalesDataTable[[#This Row],[Order Date]])</f>
        <v>2026</v>
      </c>
      <c r="R887" s="8" t="str">
        <f>"Q"&amp;ROUNDUP(MONTH(SalesDataTable[[#This Row],[Order Date]])/3,0)</f>
        <v>Q2</v>
      </c>
      <c r="S887" s="9">
        <f>MONTH(SalesDataTable[[#This Row],[Order Date]])</f>
        <v>5</v>
      </c>
      <c r="T887" s="8" t="str">
        <f>TEXT(SalesDataTable[[#This Row],[Order Date]],"mmm")</f>
        <v>May</v>
      </c>
    </row>
    <row r="888" spans="1:20" ht="15.75">
      <c r="A888" s="2" t="s">
        <v>939</v>
      </c>
      <c r="B888" s="3">
        <v>46165</v>
      </c>
      <c r="C888" s="4" t="s">
        <v>14</v>
      </c>
      <c r="D888" s="4" t="s">
        <v>15</v>
      </c>
      <c r="E888" s="4" t="s">
        <v>25</v>
      </c>
      <c r="F888" s="4" t="s">
        <v>16</v>
      </c>
      <c r="G888" s="4" t="s">
        <v>49</v>
      </c>
      <c r="H888" s="4" t="s">
        <v>67</v>
      </c>
      <c r="I888" s="9">
        <v>2</v>
      </c>
      <c r="J888" s="6">
        <v>35.700000000000003</v>
      </c>
      <c r="K888" s="7">
        <v>0</v>
      </c>
      <c r="L888" s="6">
        <v>13.52</v>
      </c>
      <c r="M888" s="6">
        <f>I888*J888*(1-K888)</f>
        <v>71.400000000000006</v>
      </c>
      <c r="N888" s="6">
        <f>I888*L888</f>
        <v>27.04</v>
      </c>
      <c r="O888" s="6">
        <f>M888-N888</f>
        <v>44.360000000000007</v>
      </c>
      <c r="P888" s="8">
        <f>IFERROR(O888/M888,0)</f>
        <v>0.62128851540616248</v>
      </c>
      <c r="Q888" s="5">
        <f>YEAR(SalesDataTable[[#This Row],[Order Date]])</f>
        <v>2026</v>
      </c>
      <c r="R888" s="8" t="str">
        <f>"Q"&amp;ROUNDUP(MONTH(SalesDataTable[[#This Row],[Order Date]])/3,0)</f>
        <v>Q2</v>
      </c>
      <c r="S888" s="9">
        <f>MONTH(SalesDataTable[[#This Row],[Order Date]])</f>
        <v>5</v>
      </c>
      <c r="T888" s="8" t="str">
        <f>TEXT(SalesDataTable[[#This Row],[Order Date]],"mmm")</f>
        <v>May</v>
      </c>
    </row>
    <row r="889" spans="1:20" ht="15.75">
      <c r="A889" s="2" t="s">
        <v>940</v>
      </c>
      <c r="B889" s="3">
        <v>46165</v>
      </c>
      <c r="C889" s="4" t="s">
        <v>1</v>
      </c>
      <c r="D889" s="4" t="s">
        <v>2</v>
      </c>
      <c r="E889" s="4" t="s">
        <v>3</v>
      </c>
      <c r="F889" s="4" t="s">
        <v>4</v>
      </c>
      <c r="G889" s="4" t="s">
        <v>5</v>
      </c>
      <c r="H889" s="4" t="s">
        <v>43</v>
      </c>
      <c r="I889" s="9">
        <v>1</v>
      </c>
      <c r="J889" s="6">
        <v>100.87</v>
      </c>
      <c r="K889" s="7">
        <v>0</v>
      </c>
      <c r="L889" s="6">
        <v>50.4</v>
      </c>
      <c r="M889" s="6">
        <f>I889*J889*(1-K889)</f>
        <v>100.87</v>
      </c>
      <c r="N889" s="6">
        <f>I889*L889</f>
        <v>50.4</v>
      </c>
      <c r="O889" s="6">
        <f>M889-N889</f>
        <v>50.470000000000006</v>
      </c>
      <c r="P889" s="8">
        <f>IFERROR(O889/M889,0)</f>
        <v>0.5003469812630118</v>
      </c>
      <c r="Q889" s="5">
        <f>YEAR(SalesDataTable[[#This Row],[Order Date]])</f>
        <v>2026</v>
      </c>
      <c r="R889" s="8" t="str">
        <f>"Q"&amp;ROUNDUP(MONTH(SalesDataTable[[#This Row],[Order Date]])/3,0)</f>
        <v>Q2</v>
      </c>
      <c r="S889" s="9">
        <f>MONTH(SalesDataTable[[#This Row],[Order Date]])</f>
        <v>5</v>
      </c>
      <c r="T889" s="8" t="str">
        <f>TEXT(SalesDataTable[[#This Row],[Order Date]],"mmm")</f>
        <v>May</v>
      </c>
    </row>
    <row r="890" spans="1:20" ht="15.75">
      <c r="A890" s="2" t="s">
        <v>941</v>
      </c>
      <c r="B890" s="3">
        <v>46165</v>
      </c>
      <c r="C890" s="4" t="s">
        <v>14</v>
      </c>
      <c r="D890" s="4" t="s">
        <v>126</v>
      </c>
      <c r="E890" s="4" t="s">
        <v>25</v>
      </c>
      <c r="F890" s="4" t="s">
        <v>4</v>
      </c>
      <c r="G890" s="4" t="s">
        <v>17</v>
      </c>
      <c r="H890" s="4" t="s">
        <v>71</v>
      </c>
      <c r="I890" s="9">
        <v>1</v>
      </c>
      <c r="J890" s="6">
        <v>130.80000000000001</v>
      </c>
      <c r="K890" s="7">
        <v>0</v>
      </c>
      <c r="L890" s="6">
        <v>68.7</v>
      </c>
      <c r="M890" s="6">
        <f>I890*J890*(1-K890)</f>
        <v>130.80000000000001</v>
      </c>
      <c r="N890" s="6">
        <f>I890*L890</f>
        <v>68.7</v>
      </c>
      <c r="O890" s="6">
        <f>M890-N890</f>
        <v>62.100000000000009</v>
      </c>
      <c r="P890" s="8">
        <f>IFERROR(O890/M890,0)</f>
        <v>0.4747706422018349</v>
      </c>
      <c r="Q890" s="5">
        <f>YEAR(SalesDataTable[[#This Row],[Order Date]])</f>
        <v>2026</v>
      </c>
      <c r="R890" s="8" t="str">
        <f>"Q"&amp;ROUNDUP(MONTH(SalesDataTable[[#This Row],[Order Date]])/3,0)</f>
        <v>Q2</v>
      </c>
      <c r="S890" s="9">
        <f>MONTH(SalesDataTable[[#This Row],[Order Date]])</f>
        <v>5</v>
      </c>
      <c r="T890" s="8" t="str">
        <f>TEXT(SalesDataTable[[#This Row],[Order Date]],"mmm")</f>
        <v>May</v>
      </c>
    </row>
    <row r="891" spans="1:20" ht="15.75">
      <c r="A891" s="2" t="s">
        <v>942</v>
      </c>
      <c r="B891" s="3">
        <v>46165</v>
      </c>
      <c r="C891" s="4" t="s">
        <v>1</v>
      </c>
      <c r="D891" s="4" t="s">
        <v>52</v>
      </c>
      <c r="E891" s="4" t="s">
        <v>39</v>
      </c>
      <c r="F891" s="4" t="s">
        <v>4</v>
      </c>
      <c r="G891" s="4" t="s">
        <v>11</v>
      </c>
      <c r="H891" s="4" t="s">
        <v>53</v>
      </c>
      <c r="I891" s="9">
        <v>1</v>
      </c>
      <c r="J891" s="6">
        <v>153.88999999999999</v>
      </c>
      <c r="K891" s="7">
        <v>0</v>
      </c>
      <c r="L891" s="6">
        <v>79.64</v>
      </c>
      <c r="M891" s="6">
        <f>I891*J891*(1-K891)</f>
        <v>153.88999999999999</v>
      </c>
      <c r="N891" s="6">
        <f>I891*L891</f>
        <v>79.64</v>
      </c>
      <c r="O891" s="6">
        <f>M891-N891</f>
        <v>74.249999999999986</v>
      </c>
      <c r="P891" s="8">
        <f>IFERROR(O891/M891,0)</f>
        <v>0.4824874910650464</v>
      </c>
      <c r="Q891" s="5">
        <f>YEAR(SalesDataTable[[#This Row],[Order Date]])</f>
        <v>2026</v>
      </c>
      <c r="R891" s="8" t="str">
        <f>"Q"&amp;ROUNDUP(MONTH(SalesDataTable[[#This Row],[Order Date]])/3,0)</f>
        <v>Q2</v>
      </c>
      <c r="S891" s="9">
        <f>MONTH(SalesDataTable[[#This Row],[Order Date]])</f>
        <v>5</v>
      </c>
      <c r="T891" s="8" t="str">
        <f>TEXT(SalesDataTable[[#This Row],[Order Date]],"mmm")</f>
        <v>May</v>
      </c>
    </row>
    <row r="892" spans="1:20" ht="15.75">
      <c r="A892" s="2" t="s">
        <v>943</v>
      </c>
      <c r="B892" s="3">
        <v>46166</v>
      </c>
      <c r="C892" s="4" t="s">
        <v>27</v>
      </c>
      <c r="D892" s="4" t="s">
        <v>45</v>
      </c>
      <c r="E892" s="4" t="s">
        <v>3</v>
      </c>
      <c r="F892" s="4" t="s">
        <v>16</v>
      </c>
      <c r="G892" s="4" t="s">
        <v>31</v>
      </c>
      <c r="H892" s="4" t="s">
        <v>90</v>
      </c>
      <c r="I892" s="9">
        <v>1</v>
      </c>
      <c r="J892" s="6">
        <v>122.51</v>
      </c>
      <c r="K892" s="7">
        <v>0.15</v>
      </c>
      <c r="L892" s="6">
        <v>62.2</v>
      </c>
      <c r="M892" s="6">
        <f>I892*J892*(1-K892)</f>
        <v>104.1335</v>
      </c>
      <c r="N892" s="6">
        <f>I892*L892</f>
        <v>62.2</v>
      </c>
      <c r="O892" s="6">
        <f>M892-N892</f>
        <v>41.933499999999995</v>
      </c>
      <c r="P892" s="8">
        <f>IFERROR(O892/M892,0)</f>
        <v>0.40268981643755369</v>
      </c>
      <c r="Q892" s="5">
        <f>YEAR(SalesDataTable[[#This Row],[Order Date]])</f>
        <v>2026</v>
      </c>
      <c r="R892" s="8" t="str">
        <f>"Q"&amp;ROUNDUP(MONTH(SalesDataTable[[#This Row],[Order Date]])/3,0)</f>
        <v>Q2</v>
      </c>
      <c r="S892" s="9">
        <f>MONTH(SalesDataTable[[#This Row],[Order Date]])</f>
        <v>5</v>
      </c>
      <c r="T892" s="8" t="str">
        <f>TEXT(SalesDataTable[[#This Row],[Order Date]],"mmm")</f>
        <v>May</v>
      </c>
    </row>
    <row r="893" spans="1:20" ht="15.75">
      <c r="A893" s="2" t="s">
        <v>944</v>
      </c>
      <c r="B893" s="3">
        <v>46166</v>
      </c>
      <c r="C893" s="4" t="s">
        <v>27</v>
      </c>
      <c r="D893" s="4" t="s">
        <v>28</v>
      </c>
      <c r="E893" s="4" t="s">
        <v>10</v>
      </c>
      <c r="F893" s="4" t="s">
        <v>4</v>
      </c>
      <c r="G893" s="4" t="s">
        <v>5</v>
      </c>
      <c r="H893" s="4" t="s">
        <v>6</v>
      </c>
      <c r="I893" s="9">
        <v>8</v>
      </c>
      <c r="J893" s="6">
        <v>79.94</v>
      </c>
      <c r="K893" s="7">
        <v>0.15</v>
      </c>
      <c r="L893" s="6">
        <v>41.65</v>
      </c>
      <c r="M893" s="6">
        <f>I893*J893*(1-K893)</f>
        <v>543.59199999999998</v>
      </c>
      <c r="N893" s="6">
        <f>I893*L893</f>
        <v>333.2</v>
      </c>
      <c r="O893" s="6">
        <f>M893-N893</f>
        <v>210.392</v>
      </c>
      <c r="P893" s="8">
        <f>IFERROR(O893/M893,0)</f>
        <v>0.38704028021015763</v>
      </c>
      <c r="Q893" s="5">
        <f>YEAR(SalesDataTable[[#This Row],[Order Date]])</f>
        <v>2026</v>
      </c>
      <c r="R893" s="8" t="str">
        <f>"Q"&amp;ROUNDUP(MONTH(SalesDataTable[[#This Row],[Order Date]])/3,0)</f>
        <v>Q2</v>
      </c>
      <c r="S893" s="9">
        <f>MONTH(SalesDataTable[[#This Row],[Order Date]])</f>
        <v>5</v>
      </c>
      <c r="T893" s="8" t="str">
        <f>TEXT(SalesDataTable[[#This Row],[Order Date]],"mmm")</f>
        <v>May</v>
      </c>
    </row>
    <row r="894" spans="1:20" ht="15.75">
      <c r="A894" s="2" t="s">
        <v>945</v>
      </c>
      <c r="B894" s="3">
        <v>46166</v>
      </c>
      <c r="C894" s="4" t="s">
        <v>27</v>
      </c>
      <c r="D894" s="4" t="s">
        <v>45</v>
      </c>
      <c r="E894" s="4" t="s">
        <v>3</v>
      </c>
      <c r="F894" s="4" t="s">
        <v>16</v>
      </c>
      <c r="G894" s="4" t="s">
        <v>5</v>
      </c>
      <c r="H894" s="4" t="s">
        <v>29</v>
      </c>
      <c r="I894" s="9">
        <v>2</v>
      </c>
      <c r="J894" s="6">
        <v>50.78</v>
      </c>
      <c r="K894" s="7">
        <v>0.05</v>
      </c>
      <c r="L894" s="6">
        <v>23.03</v>
      </c>
      <c r="M894" s="6">
        <f>I894*J894*(1-K894)</f>
        <v>96.481999999999999</v>
      </c>
      <c r="N894" s="6">
        <f>I894*L894</f>
        <v>46.06</v>
      </c>
      <c r="O894" s="6">
        <f>M894-N894</f>
        <v>50.421999999999997</v>
      </c>
      <c r="P894" s="8">
        <f>IFERROR(O894/M894,0)</f>
        <v>0.52260525279326708</v>
      </c>
      <c r="Q894" s="5">
        <f>YEAR(SalesDataTable[[#This Row],[Order Date]])</f>
        <v>2026</v>
      </c>
      <c r="R894" s="8" t="str">
        <f>"Q"&amp;ROUNDUP(MONTH(SalesDataTable[[#This Row],[Order Date]])/3,0)</f>
        <v>Q2</v>
      </c>
      <c r="S894" s="9">
        <f>MONTH(SalesDataTable[[#This Row],[Order Date]])</f>
        <v>5</v>
      </c>
      <c r="T894" s="8" t="str">
        <f>TEXT(SalesDataTable[[#This Row],[Order Date]],"mmm")</f>
        <v>May</v>
      </c>
    </row>
    <row r="895" spans="1:20" ht="15.75">
      <c r="A895" s="2" t="s">
        <v>946</v>
      </c>
      <c r="B895" s="3">
        <v>46166</v>
      </c>
      <c r="C895" s="4" t="s">
        <v>1</v>
      </c>
      <c r="D895" s="4" t="s">
        <v>88</v>
      </c>
      <c r="E895" s="4" t="s">
        <v>39</v>
      </c>
      <c r="F895" s="4" t="s">
        <v>20</v>
      </c>
      <c r="G895" s="4" t="s">
        <v>5</v>
      </c>
      <c r="H895" s="4" t="s">
        <v>6</v>
      </c>
      <c r="I895" s="9">
        <v>2</v>
      </c>
      <c r="J895" s="6">
        <v>80.59</v>
      </c>
      <c r="K895" s="7">
        <v>0.05</v>
      </c>
      <c r="L895" s="6">
        <v>41.44</v>
      </c>
      <c r="M895" s="6">
        <f>I895*J895*(1-K895)</f>
        <v>153.12100000000001</v>
      </c>
      <c r="N895" s="6">
        <f>I895*L895</f>
        <v>82.88</v>
      </c>
      <c r="O895" s="6">
        <f>M895-N895</f>
        <v>70.241000000000014</v>
      </c>
      <c r="P895" s="8">
        <f>IFERROR(O895/M895,0)</f>
        <v>0.45872871781140412</v>
      </c>
      <c r="Q895" s="5">
        <f>YEAR(SalesDataTable[[#This Row],[Order Date]])</f>
        <v>2026</v>
      </c>
      <c r="R895" s="8" t="str">
        <f>"Q"&amp;ROUNDUP(MONTH(SalesDataTable[[#This Row],[Order Date]])/3,0)</f>
        <v>Q2</v>
      </c>
      <c r="S895" s="9">
        <f>MONTH(SalesDataTable[[#This Row],[Order Date]])</f>
        <v>5</v>
      </c>
      <c r="T895" s="8" t="str">
        <f>TEXT(SalesDataTable[[#This Row],[Order Date]],"mmm")</f>
        <v>May</v>
      </c>
    </row>
    <row r="896" spans="1:20" ht="15.75">
      <c r="A896" s="2" t="s">
        <v>947</v>
      </c>
      <c r="B896" s="3">
        <v>46166</v>
      </c>
      <c r="C896" s="4" t="s">
        <v>1</v>
      </c>
      <c r="D896" s="4" t="s">
        <v>88</v>
      </c>
      <c r="E896" s="4" t="s">
        <v>39</v>
      </c>
      <c r="F896" s="4" t="s">
        <v>16</v>
      </c>
      <c r="G896" s="4" t="s">
        <v>49</v>
      </c>
      <c r="H896" s="4" t="s">
        <v>67</v>
      </c>
      <c r="I896" s="9">
        <v>3</v>
      </c>
      <c r="J896" s="6">
        <v>35.75</v>
      </c>
      <c r="K896" s="7">
        <v>0.15</v>
      </c>
      <c r="L896" s="6">
        <v>13.54</v>
      </c>
      <c r="M896" s="6">
        <f>I896*J896*(1-K896)</f>
        <v>91.162499999999994</v>
      </c>
      <c r="N896" s="6">
        <f>I896*L896</f>
        <v>40.619999999999997</v>
      </c>
      <c r="O896" s="6">
        <f>M896-N896</f>
        <v>50.542499999999997</v>
      </c>
      <c r="P896" s="8">
        <f>IFERROR(O896/M896,0)</f>
        <v>0.55442204853969557</v>
      </c>
      <c r="Q896" s="5">
        <f>YEAR(SalesDataTable[[#This Row],[Order Date]])</f>
        <v>2026</v>
      </c>
      <c r="R896" s="8" t="str">
        <f>"Q"&amp;ROUNDUP(MONTH(SalesDataTable[[#This Row],[Order Date]])/3,0)</f>
        <v>Q2</v>
      </c>
      <c r="S896" s="9">
        <f>MONTH(SalesDataTable[[#This Row],[Order Date]])</f>
        <v>5</v>
      </c>
      <c r="T896" s="8" t="str">
        <f>TEXT(SalesDataTable[[#This Row],[Order Date]],"mmm")</f>
        <v>May</v>
      </c>
    </row>
    <row r="897" spans="1:20" ht="15.75">
      <c r="A897" s="2" t="s">
        <v>948</v>
      </c>
      <c r="B897" s="3">
        <v>46166</v>
      </c>
      <c r="C897" s="4" t="s">
        <v>8</v>
      </c>
      <c r="D897" s="4" t="s">
        <v>69</v>
      </c>
      <c r="E897" s="4" t="s">
        <v>3</v>
      </c>
      <c r="F897" s="4" t="s">
        <v>16</v>
      </c>
      <c r="G897" s="4" t="s">
        <v>31</v>
      </c>
      <c r="H897" s="4" t="s">
        <v>41</v>
      </c>
      <c r="I897" s="9">
        <v>5</v>
      </c>
      <c r="J897" s="6">
        <v>195.78</v>
      </c>
      <c r="K897" s="7">
        <v>0.1</v>
      </c>
      <c r="L897" s="6">
        <v>101.98</v>
      </c>
      <c r="M897" s="6">
        <f>I897*J897*(1-K897)</f>
        <v>881.01</v>
      </c>
      <c r="N897" s="6">
        <f>I897*L897</f>
        <v>509.90000000000003</v>
      </c>
      <c r="O897" s="6">
        <f>M897-N897</f>
        <v>371.10999999999996</v>
      </c>
      <c r="P897" s="8">
        <f>IFERROR(O897/M897,0)</f>
        <v>0.4212324491208953</v>
      </c>
      <c r="Q897" s="5">
        <f>YEAR(SalesDataTable[[#This Row],[Order Date]])</f>
        <v>2026</v>
      </c>
      <c r="R897" s="8" t="str">
        <f>"Q"&amp;ROUNDUP(MONTH(SalesDataTable[[#This Row],[Order Date]])/3,0)</f>
        <v>Q2</v>
      </c>
      <c r="S897" s="9">
        <f>MONTH(SalesDataTable[[#This Row],[Order Date]])</f>
        <v>5</v>
      </c>
      <c r="T897" s="8" t="str">
        <f>TEXT(SalesDataTable[[#This Row],[Order Date]],"mmm")</f>
        <v>May</v>
      </c>
    </row>
    <row r="898" spans="1:20" ht="15.75">
      <c r="A898" s="2" t="s">
        <v>949</v>
      </c>
      <c r="B898" s="3">
        <v>46166</v>
      </c>
      <c r="C898" s="4" t="s">
        <v>27</v>
      </c>
      <c r="D898" s="4" t="s">
        <v>82</v>
      </c>
      <c r="E898" s="4" t="s">
        <v>3</v>
      </c>
      <c r="F898" s="4" t="s">
        <v>4</v>
      </c>
      <c r="G898" s="4" t="s">
        <v>31</v>
      </c>
      <c r="H898" s="4" t="s">
        <v>90</v>
      </c>
      <c r="I898" s="9">
        <v>2</v>
      </c>
      <c r="J898" s="6">
        <v>125.95</v>
      </c>
      <c r="K898" s="7">
        <v>0.05</v>
      </c>
      <c r="L898" s="6">
        <v>61.74</v>
      </c>
      <c r="M898" s="6">
        <f>I898*J898*(1-K898)</f>
        <v>239.30500000000001</v>
      </c>
      <c r="N898" s="6">
        <f>I898*L898</f>
        <v>123.48</v>
      </c>
      <c r="O898" s="6">
        <f>M898-N898</f>
        <v>115.825</v>
      </c>
      <c r="P898" s="8">
        <f>IFERROR(O898/M898,0)</f>
        <v>0.48400576669940032</v>
      </c>
      <c r="Q898" s="5">
        <f>YEAR(SalesDataTable[[#This Row],[Order Date]])</f>
        <v>2026</v>
      </c>
      <c r="R898" s="8" t="str">
        <f>"Q"&amp;ROUNDUP(MONTH(SalesDataTable[[#This Row],[Order Date]])/3,0)</f>
        <v>Q2</v>
      </c>
      <c r="S898" s="9">
        <f>MONTH(SalesDataTable[[#This Row],[Order Date]])</f>
        <v>5</v>
      </c>
      <c r="T898" s="8" t="str">
        <f>TEXT(SalesDataTable[[#This Row],[Order Date]],"mmm")</f>
        <v>May</v>
      </c>
    </row>
    <row r="899" spans="1:20" ht="15.75">
      <c r="A899" s="2" t="s">
        <v>950</v>
      </c>
      <c r="B899" s="3">
        <v>46166</v>
      </c>
      <c r="C899" s="4" t="s">
        <v>27</v>
      </c>
      <c r="D899" s="4" t="s">
        <v>45</v>
      </c>
      <c r="E899" s="4" t="s">
        <v>3</v>
      </c>
      <c r="F899" s="4" t="s">
        <v>16</v>
      </c>
      <c r="G899" s="4" t="s">
        <v>49</v>
      </c>
      <c r="H899" s="4" t="s">
        <v>50</v>
      </c>
      <c r="I899" s="9">
        <v>2</v>
      </c>
      <c r="J899" s="6">
        <v>41.32</v>
      </c>
      <c r="K899" s="7">
        <v>0</v>
      </c>
      <c r="L899" s="6">
        <v>14.91</v>
      </c>
      <c r="M899" s="6">
        <f>I899*J899*(1-K899)</f>
        <v>82.64</v>
      </c>
      <c r="N899" s="6">
        <f>I899*L899</f>
        <v>29.82</v>
      </c>
      <c r="O899" s="6">
        <f>M899-N899</f>
        <v>52.82</v>
      </c>
      <c r="P899" s="8">
        <f>IFERROR(O899/M899,0)</f>
        <v>0.63915779283639884</v>
      </c>
      <c r="Q899" s="5">
        <f>YEAR(SalesDataTable[[#This Row],[Order Date]])</f>
        <v>2026</v>
      </c>
      <c r="R899" s="8" t="str">
        <f>"Q"&amp;ROUNDUP(MONTH(SalesDataTable[[#This Row],[Order Date]])/3,0)</f>
        <v>Q2</v>
      </c>
      <c r="S899" s="9">
        <f>MONTH(SalesDataTable[[#This Row],[Order Date]])</f>
        <v>5</v>
      </c>
      <c r="T899" s="8" t="str">
        <f>TEXT(SalesDataTable[[#This Row],[Order Date]],"mmm")</f>
        <v>May</v>
      </c>
    </row>
    <row r="900" spans="1:20" ht="15.75">
      <c r="A900" s="2" t="s">
        <v>951</v>
      </c>
      <c r="B900" s="3">
        <v>46166</v>
      </c>
      <c r="C900" s="4" t="s">
        <v>27</v>
      </c>
      <c r="D900" s="4" t="s">
        <v>48</v>
      </c>
      <c r="E900" s="4" t="s">
        <v>39</v>
      </c>
      <c r="F900" s="4" t="s">
        <v>16</v>
      </c>
      <c r="G900" s="4" t="s">
        <v>11</v>
      </c>
      <c r="H900" s="4" t="s">
        <v>21</v>
      </c>
      <c r="I900" s="9">
        <v>2</v>
      </c>
      <c r="J900" s="6">
        <v>144.01</v>
      </c>
      <c r="K900" s="7">
        <v>0</v>
      </c>
      <c r="L900" s="6">
        <v>79.37</v>
      </c>
      <c r="M900" s="6">
        <f>I900*J900*(1-K900)</f>
        <v>288.02</v>
      </c>
      <c r="N900" s="6">
        <f>I900*L900</f>
        <v>158.74</v>
      </c>
      <c r="O900" s="6">
        <f>M900-N900</f>
        <v>129.27999999999997</v>
      </c>
      <c r="P900" s="8">
        <f>IFERROR(O900/M900,0)</f>
        <v>0.44885771821401282</v>
      </c>
      <c r="Q900" s="5">
        <f>YEAR(SalesDataTable[[#This Row],[Order Date]])</f>
        <v>2026</v>
      </c>
      <c r="R900" s="8" t="str">
        <f>"Q"&amp;ROUNDUP(MONTH(SalesDataTable[[#This Row],[Order Date]])/3,0)</f>
        <v>Q2</v>
      </c>
      <c r="S900" s="9">
        <f>MONTH(SalesDataTable[[#This Row],[Order Date]])</f>
        <v>5</v>
      </c>
      <c r="T900" s="8" t="str">
        <f>TEXT(SalesDataTable[[#This Row],[Order Date]],"mmm")</f>
        <v>May</v>
      </c>
    </row>
    <row r="901" spans="1:20" ht="15.75">
      <c r="A901" s="2" t="s">
        <v>952</v>
      </c>
      <c r="B901" s="3">
        <v>46166</v>
      </c>
      <c r="C901" s="4" t="s">
        <v>1</v>
      </c>
      <c r="D901" s="4" t="s">
        <v>88</v>
      </c>
      <c r="E901" s="4" t="s">
        <v>3</v>
      </c>
      <c r="F901" s="4" t="s">
        <v>20</v>
      </c>
      <c r="G901" s="4" t="s">
        <v>5</v>
      </c>
      <c r="H901" s="4" t="s">
        <v>29</v>
      </c>
      <c r="I901" s="9">
        <v>2</v>
      </c>
      <c r="J901" s="6">
        <v>51.17</v>
      </c>
      <c r="K901" s="7">
        <v>0.05</v>
      </c>
      <c r="L901" s="6">
        <v>21.97</v>
      </c>
      <c r="M901" s="6">
        <f>I901*J901*(1-K901)</f>
        <v>97.222999999999999</v>
      </c>
      <c r="N901" s="6">
        <f>I901*L901</f>
        <v>43.94</v>
      </c>
      <c r="O901" s="6">
        <f>M901-N901</f>
        <v>53.283000000000001</v>
      </c>
      <c r="P901" s="8">
        <f>IFERROR(O901/M901,0)</f>
        <v>0.54804932989107513</v>
      </c>
      <c r="Q901" s="5">
        <f>YEAR(SalesDataTable[[#This Row],[Order Date]])</f>
        <v>2026</v>
      </c>
      <c r="R901" s="8" t="str">
        <f>"Q"&amp;ROUNDUP(MONTH(SalesDataTable[[#This Row],[Order Date]])/3,0)</f>
        <v>Q2</v>
      </c>
      <c r="S901" s="9">
        <f>MONTH(SalesDataTable[[#This Row],[Order Date]])</f>
        <v>5</v>
      </c>
      <c r="T901" s="8" t="str">
        <f>TEXT(SalesDataTable[[#This Row],[Order Date]],"mmm")</f>
        <v>May</v>
      </c>
    </row>
    <row r="902" spans="1:20" ht="15.75">
      <c r="A902" s="2" t="s">
        <v>953</v>
      </c>
      <c r="B902" s="3">
        <v>46166</v>
      </c>
      <c r="C902" s="4" t="s">
        <v>1</v>
      </c>
      <c r="D902" s="4" t="s">
        <v>2</v>
      </c>
      <c r="E902" s="4" t="s">
        <v>10</v>
      </c>
      <c r="F902" s="4" t="s">
        <v>20</v>
      </c>
      <c r="G902" s="4" t="s">
        <v>31</v>
      </c>
      <c r="H902" s="4" t="s">
        <v>64</v>
      </c>
      <c r="I902" s="9">
        <v>6</v>
      </c>
      <c r="J902" s="6">
        <v>83.58</v>
      </c>
      <c r="K902" s="7">
        <v>0.2</v>
      </c>
      <c r="L902" s="6">
        <v>40.5</v>
      </c>
      <c r="M902" s="6">
        <f>I902*J902*(1-K902)</f>
        <v>401.18400000000003</v>
      </c>
      <c r="N902" s="6">
        <f>I902*L902</f>
        <v>243</v>
      </c>
      <c r="O902" s="6">
        <f>M902-N902</f>
        <v>158.18400000000003</v>
      </c>
      <c r="P902" s="8">
        <f>IFERROR(O902/M902,0)</f>
        <v>0.39429289303661169</v>
      </c>
      <c r="Q902" s="5">
        <f>YEAR(SalesDataTable[[#This Row],[Order Date]])</f>
        <v>2026</v>
      </c>
      <c r="R902" s="8" t="str">
        <f>"Q"&amp;ROUNDUP(MONTH(SalesDataTable[[#This Row],[Order Date]])/3,0)</f>
        <v>Q2</v>
      </c>
      <c r="S902" s="9">
        <f>MONTH(SalesDataTable[[#This Row],[Order Date]])</f>
        <v>5</v>
      </c>
      <c r="T902" s="8" t="str">
        <f>TEXT(SalesDataTable[[#This Row],[Order Date]],"mmm")</f>
        <v>May</v>
      </c>
    </row>
    <row r="903" spans="1:20" ht="15.75">
      <c r="A903" s="2" t="s">
        <v>954</v>
      </c>
      <c r="B903" s="3">
        <v>46166</v>
      </c>
      <c r="C903" s="4" t="s">
        <v>14</v>
      </c>
      <c r="D903" s="4" t="s">
        <v>126</v>
      </c>
      <c r="E903" s="4" t="s">
        <v>39</v>
      </c>
      <c r="F903" s="4" t="s">
        <v>4</v>
      </c>
      <c r="G903" s="4" t="s">
        <v>31</v>
      </c>
      <c r="H903" s="4" t="s">
        <v>64</v>
      </c>
      <c r="I903" s="9">
        <v>2</v>
      </c>
      <c r="J903" s="6">
        <v>80.010000000000005</v>
      </c>
      <c r="K903" s="7">
        <v>0</v>
      </c>
      <c r="L903" s="6">
        <v>38.54</v>
      </c>
      <c r="M903" s="6">
        <f>I903*J903*(1-K903)</f>
        <v>160.02000000000001</v>
      </c>
      <c r="N903" s="6">
        <f>I903*L903</f>
        <v>77.08</v>
      </c>
      <c r="O903" s="6">
        <f>M903-N903</f>
        <v>82.940000000000012</v>
      </c>
      <c r="P903" s="8">
        <f>IFERROR(O903/M903,0)</f>
        <v>0.51831021122359711</v>
      </c>
      <c r="Q903" s="5">
        <f>YEAR(SalesDataTable[[#This Row],[Order Date]])</f>
        <v>2026</v>
      </c>
      <c r="R903" s="8" t="str">
        <f>"Q"&amp;ROUNDUP(MONTH(SalesDataTable[[#This Row],[Order Date]])/3,0)</f>
        <v>Q2</v>
      </c>
      <c r="S903" s="9">
        <f>MONTH(SalesDataTable[[#This Row],[Order Date]])</f>
        <v>5</v>
      </c>
      <c r="T903" s="8" t="str">
        <f>TEXT(SalesDataTable[[#This Row],[Order Date]],"mmm")</f>
        <v>May</v>
      </c>
    </row>
    <row r="904" spans="1:20" ht="15.75">
      <c r="A904" s="2" t="s">
        <v>955</v>
      </c>
      <c r="B904" s="3">
        <v>46167</v>
      </c>
      <c r="C904" s="4" t="s">
        <v>27</v>
      </c>
      <c r="D904" s="4" t="s">
        <v>45</v>
      </c>
      <c r="E904" s="4" t="s">
        <v>3</v>
      </c>
      <c r="F904" s="4" t="s">
        <v>16</v>
      </c>
      <c r="G904" s="4" t="s">
        <v>11</v>
      </c>
      <c r="H904" s="4" t="s">
        <v>12</v>
      </c>
      <c r="I904" s="9">
        <v>2</v>
      </c>
      <c r="J904" s="6">
        <v>94.4</v>
      </c>
      <c r="K904" s="7">
        <v>0</v>
      </c>
      <c r="L904" s="6">
        <v>46.39</v>
      </c>
      <c r="M904" s="6">
        <f>I904*J904*(1-K904)</f>
        <v>188.8</v>
      </c>
      <c r="N904" s="6">
        <f>I904*L904</f>
        <v>92.78</v>
      </c>
      <c r="O904" s="6">
        <f>M904-N904</f>
        <v>96.02000000000001</v>
      </c>
      <c r="P904" s="8">
        <f>IFERROR(O904/M904,0)</f>
        <v>0.50858050847457625</v>
      </c>
      <c r="Q904" s="5">
        <f>YEAR(SalesDataTable[[#This Row],[Order Date]])</f>
        <v>2026</v>
      </c>
      <c r="R904" s="8" t="str">
        <f>"Q"&amp;ROUNDUP(MONTH(SalesDataTable[[#This Row],[Order Date]])/3,0)</f>
        <v>Q2</v>
      </c>
      <c r="S904" s="9">
        <f>MONTH(SalesDataTable[[#This Row],[Order Date]])</f>
        <v>5</v>
      </c>
      <c r="T904" s="8" t="str">
        <f>TEXT(SalesDataTable[[#This Row],[Order Date]],"mmm")</f>
        <v>May</v>
      </c>
    </row>
    <row r="905" spans="1:20" ht="15.75">
      <c r="A905" s="2" t="s">
        <v>956</v>
      </c>
      <c r="B905" s="3">
        <v>46167</v>
      </c>
      <c r="C905" s="4" t="s">
        <v>14</v>
      </c>
      <c r="D905" s="4" t="s">
        <v>15</v>
      </c>
      <c r="E905" s="4" t="s">
        <v>25</v>
      </c>
      <c r="F905" s="4" t="s">
        <v>20</v>
      </c>
      <c r="G905" s="4" t="s">
        <v>11</v>
      </c>
      <c r="H905" s="4" t="s">
        <v>53</v>
      </c>
      <c r="I905" s="9">
        <v>6</v>
      </c>
      <c r="J905" s="6">
        <v>157.33000000000001</v>
      </c>
      <c r="K905" s="7">
        <v>0</v>
      </c>
      <c r="L905" s="6">
        <v>78.849999999999994</v>
      </c>
      <c r="M905" s="6">
        <f>I905*J905*(1-K905)</f>
        <v>943.98</v>
      </c>
      <c r="N905" s="6">
        <f>I905*L905</f>
        <v>473.09999999999997</v>
      </c>
      <c r="O905" s="6">
        <f>M905-N905</f>
        <v>470.88000000000005</v>
      </c>
      <c r="P905" s="8">
        <f>IFERROR(O905/M905,0)</f>
        <v>0.4988241276298227</v>
      </c>
      <c r="Q905" s="5">
        <f>YEAR(SalesDataTable[[#This Row],[Order Date]])</f>
        <v>2026</v>
      </c>
      <c r="R905" s="8" t="str">
        <f>"Q"&amp;ROUNDUP(MONTH(SalesDataTable[[#This Row],[Order Date]])/3,0)</f>
        <v>Q2</v>
      </c>
      <c r="S905" s="9">
        <f>MONTH(SalesDataTable[[#This Row],[Order Date]])</f>
        <v>5</v>
      </c>
      <c r="T905" s="8" t="str">
        <f>TEXT(SalesDataTable[[#This Row],[Order Date]],"mmm")</f>
        <v>May</v>
      </c>
    </row>
    <row r="906" spans="1:20" ht="15.75">
      <c r="A906" s="2" t="s">
        <v>957</v>
      </c>
      <c r="B906" s="3">
        <v>46167</v>
      </c>
      <c r="C906" s="4" t="s">
        <v>14</v>
      </c>
      <c r="D906" s="4" t="s">
        <v>24</v>
      </c>
      <c r="E906" s="4" t="s">
        <v>3</v>
      </c>
      <c r="F906" s="4" t="s">
        <v>16</v>
      </c>
      <c r="G906" s="4" t="s">
        <v>31</v>
      </c>
      <c r="H906" s="4" t="s">
        <v>90</v>
      </c>
      <c r="I906" s="9">
        <v>1</v>
      </c>
      <c r="J906" s="6">
        <v>125.44</v>
      </c>
      <c r="K906" s="7">
        <v>0</v>
      </c>
      <c r="L906" s="6">
        <v>59.92</v>
      </c>
      <c r="M906" s="6">
        <f>I906*J906*(1-K906)</f>
        <v>125.44</v>
      </c>
      <c r="N906" s="6">
        <f>I906*L906</f>
        <v>59.92</v>
      </c>
      <c r="O906" s="6">
        <f>M906-N906</f>
        <v>65.52</v>
      </c>
      <c r="P906" s="8">
        <f>IFERROR(O906/M906,0)</f>
        <v>0.5223214285714286</v>
      </c>
      <c r="Q906" s="5">
        <f>YEAR(SalesDataTable[[#This Row],[Order Date]])</f>
        <v>2026</v>
      </c>
      <c r="R906" s="8" t="str">
        <f>"Q"&amp;ROUNDUP(MONTH(SalesDataTable[[#This Row],[Order Date]])/3,0)</f>
        <v>Q2</v>
      </c>
      <c r="S906" s="9">
        <f>MONTH(SalesDataTable[[#This Row],[Order Date]])</f>
        <v>5</v>
      </c>
      <c r="T906" s="8" t="str">
        <f>TEXT(SalesDataTable[[#This Row],[Order Date]],"mmm")</f>
        <v>May</v>
      </c>
    </row>
    <row r="907" spans="1:20" ht="15.75">
      <c r="A907" s="2" t="s">
        <v>958</v>
      </c>
      <c r="B907" s="3">
        <v>46167</v>
      </c>
      <c r="C907" s="4" t="s">
        <v>8</v>
      </c>
      <c r="D907" s="4" t="s">
        <v>69</v>
      </c>
      <c r="E907" s="4" t="s">
        <v>39</v>
      </c>
      <c r="F907" s="4" t="s">
        <v>4</v>
      </c>
      <c r="G907" s="4" t="s">
        <v>49</v>
      </c>
      <c r="H907" s="4" t="s">
        <v>67</v>
      </c>
      <c r="I907" s="9">
        <v>2</v>
      </c>
      <c r="J907" s="6">
        <v>36.18</v>
      </c>
      <c r="K907" s="7">
        <v>0</v>
      </c>
      <c r="L907" s="6">
        <v>13.71</v>
      </c>
      <c r="M907" s="6">
        <f>I907*J907*(1-K907)</f>
        <v>72.36</v>
      </c>
      <c r="N907" s="6">
        <f>I907*L907</f>
        <v>27.42</v>
      </c>
      <c r="O907" s="6">
        <f>M907-N907</f>
        <v>44.94</v>
      </c>
      <c r="P907" s="8">
        <f>IFERROR(O907/M907,0)</f>
        <v>0.62106135986733002</v>
      </c>
      <c r="Q907" s="5">
        <f>YEAR(SalesDataTable[[#This Row],[Order Date]])</f>
        <v>2026</v>
      </c>
      <c r="R907" s="8" t="str">
        <f>"Q"&amp;ROUNDUP(MONTH(SalesDataTable[[#This Row],[Order Date]])/3,0)</f>
        <v>Q2</v>
      </c>
      <c r="S907" s="9">
        <f>MONTH(SalesDataTable[[#This Row],[Order Date]])</f>
        <v>5</v>
      </c>
      <c r="T907" s="8" t="str">
        <f>TEXT(SalesDataTable[[#This Row],[Order Date]],"mmm")</f>
        <v>May</v>
      </c>
    </row>
    <row r="908" spans="1:20" ht="15.75">
      <c r="A908" s="2" t="s">
        <v>959</v>
      </c>
      <c r="B908" s="3">
        <v>46167</v>
      </c>
      <c r="C908" s="4" t="s">
        <v>1</v>
      </c>
      <c r="D908" s="4" t="s">
        <v>88</v>
      </c>
      <c r="E908" s="4" t="s">
        <v>25</v>
      </c>
      <c r="F908" s="4" t="s">
        <v>4</v>
      </c>
      <c r="G908" s="4" t="s">
        <v>49</v>
      </c>
      <c r="H908" s="4" t="s">
        <v>50</v>
      </c>
      <c r="I908" s="9">
        <v>1</v>
      </c>
      <c r="J908" s="6">
        <v>41</v>
      </c>
      <c r="K908" s="7">
        <v>0.05</v>
      </c>
      <c r="L908" s="6">
        <v>14.51</v>
      </c>
      <c r="M908" s="6">
        <f>I908*J908*(1-K908)</f>
        <v>38.949999999999996</v>
      </c>
      <c r="N908" s="6">
        <f>I908*L908</f>
        <v>14.51</v>
      </c>
      <c r="O908" s="6">
        <f>M908-N908</f>
        <v>24.439999999999998</v>
      </c>
      <c r="P908" s="8">
        <f>IFERROR(O908/M908,0)</f>
        <v>0.62747111681643131</v>
      </c>
      <c r="Q908" s="5">
        <f>YEAR(SalesDataTable[[#This Row],[Order Date]])</f>
        <v>2026</v>
      </c>
      <c r="R908" s="8" t="str">
        <f>"Q"&amp;ROUNDUP(MONTH(SalesDataTable[[#This Row],[Order Date]])/3,0)</f>
        <v>Q2</v>
      </c>
      <c r="S908" s="9">
        <f>MONTH(SalesDataTable[[#This Row],[Order Date]])</f>
        <v>5</v>
      </c>
      <c r="T908" s="8" t="str">
        <f>TEXT(SalesDataTable[[#This Row],[Order Date]],"mmm")</f>
        <v>May</v>
      </c>
    </row>
    <row r="909" spans="1:20" ht="15.75">
      <c r="A909" s="2" t="s">
        <v>960</v>
      </c>
      <c r="B909" s="3">
        <v>46167</v>
      </c>
      <c r="C909" s="4" t="s">
        <v>14</v>
      </c>
      <c r="D909" s="4" t="s">
        <v>34</v>
      </c>
      <c r="E909" s="4" t="s">
        <v>3</v>
      </c>
      <c r="F909" s="4" t="s">
        <v>4</v>
      </c>
      <c r="G909" s="4" t="s">
        <v>11</v>
      </c>
      <c r="H909" s="4" t="s">
        <v>79</v>
      </c>
      <c r="I909" s="9">
        <v>1</v>
      </c>
      <c r="J909" s="6">
        <v>72.33</v>
      </c>
      <c r="K909" s="7">
        <v>0.1</v>
      </c>
      <c r="L909" s="6">
        <v>32.61</v>
      </c>
      <c r="M909" s="6">
        <f>I909*J909*(1-K909)</f>
        <v>65.096999999999994</v>
      </c>
      <c r="N909" s="6">
        <f>I909*L909</f>
        <v>32.61</v>
      </c>
      <c r="O909" s="6">
        <f>M909-N909</f>
        <v>32.486999999999995</v>
      </c>
      <c r="P909" s="8">
        <f>IFERROR(O909/M909,0)</f>
        <v>0.49905525600258072</v>
      </c>
      <c r="Q909" s="5">
        <f>YEAR(SalesDataTable[[#This Row],[Order Date]])</f>
        <v>2026</v>
      </c>
      <c r="R909" s="8" t="str">
        <f>"Q"&amp;ROUNDUP(MONTH(SalesDataTable[[#This Row],[Order Date]])/3,0)</f>
        <v>Q2</v>
      </c>
      <c r="S909" s="9">
        <f>MONTH(SalesDataTable[[#This Row],[Order Date]])</f>
        <v>5</v>
      </c>
      <c r="T909" s="8" t="str">
        <f>TEXT(SalesDataTable[[#This Row],[Order Date]],"mmm")</f>
        <v>May</v>
      </c>
    </row>
    <row r="910" spans="1:20" ht="15.75">
      <c r="A910" s="2" t="s">
        <v>961</v>
      </c>
      <c r="B910" s="3">
        <v>46167</v>
      </c>
      <c r="C910" s="4" t="s">
        <v>27</v>
      </c>
      <c r="D910" s="4" t="s">
        <v>28</v>
      </c>
      <c r="E910" s="4" t="s">
        <v>3</v>
      </c>
      <c r="F910" s="4" t="s">
        <v>20</v>
      </c>
      <c r="G910" s="4" t="s">
        <v>31</v>
      </c>
      <c r="H910" s="4" t="s">
        <v>90</v>
      </c>
      <c r="I910" s="9">
        <v>2</v>
      </c>
      <c r="J910" s="6">
        <v>125.42</v>
      </c>
      <c r="K910" s="7">
        <v>0</v>
      </c>
      <c r="L910" s="6">
        <v>62.28</v>
      </c>
      <c r="M910" s="6">
        <f>I910*J910*(1-K910)</f>
        <v>250.84</v>
      </c>
      <c r="N910" s="6">
        <f>I910*L910</f>
        <v>124.56</v>
      </c>
      <c r="O910" s="6">
        <f>M910-N910</f>
        <v>126.28</v>
      </c>
      <c r="P910" s="8">
        <f>IFERROR(O910/M910,0)</f>
        <v>0.50342848030617127</v>
      </c>
      <c r="Q910" s="5">
        <f>YEAR(SalesDataTable[[#This Row],[Order Date]])</f>
        <v>2026</v>
      </c>
      <c r="R910" s="8" t="str">
        <f>"Q"&amp;ROUNDUP(MONTH(SalesDataTable[[#This Row],[Order Date]])/3,0)</f>
        <v>Q2</v>
      </c>
      <c r="S910" s="9">
        <f>MONTH(SalesDataTable[[#This Row],[Order Date]])</f>
        <v>5</v>
      </c>
      <c r="T910" s="8" t="str">
        <f>TEXT(SalesDataTable[[#This Row],[Order Date]],"mmm")</f>
        <v>May</v>
      </c>
    </row>
    <row r="911" spans="1:20" ht="15.75">
      <c r="A911" s="2" t="s">
        <v>962</v>
      </c>
      <c r="B911" s="3">
        <v>46168</v>
      </c>
      <c r="C911" s="4" t="s">
        <v>1</v>
      </c>
      <c r="D911" s="4" t="s">
        <v>88</v>
      </c>
      <c r="E911" s="4" t="s">
        <v>3</v>
      </c>
      <c r="F911" s="4" t="s">
        <v>20</v>
      </c>
      <c r="G911" s="4" t="s">
        <v>5</v>
      </c>
      <c r="H911" s="4" t="s">
        <v>35</v>
      </c>
      <c r="I911" s="9">
        <v>2</v>
      </c>
      <c r="J911" s="6">
        <v>41.29</v>
      </c>
      <c r="K911" s="7">
        <v>0.15</v>
      </c>
      <c r="L911" s="6">
        <v>16.43</v>
      </c>
      <c r="M911" s="6">
        <f>I911*J911*(1-K911)</f>
        <v>70.192999999999998</v>
      </c>
      <c r="N911" s="6">
        <f>I911*L911</f>
        <v>32.86</v>
      </c>
      <c r="O911" s="6">
        <f>M911-N911</f>
        <v>37.332999999999998</v>
      </c>
      <c r="P911" s="8">
        <f>IFERROR(O911/M911,0)</f>
        <v>0.531862151496588</v>
      </c>
      <c r="Q911" s="5">
        <f>YEAR(SalesDataTable[[#This Row],[Order Date]])</f>
        <v>2026</v>
      </c>
      <c r="R911" s="8" t="str">
        <f>"Q"&amp;ROUNDUP(MONTH(SalesDataTable[[#This Row],[Order Date]])/3,0)</f>
        <v>Q2</v>
      </c>
      <c r="S911" s="9">
        <f>MONTH(SalesDataTable[[#This Row],[Order Date]])</f>
        <v>5</v>
      </c>
      <c r="T911" s="8" t="str">
        <f>TEXT(SalesDataTable[[#This Row],[Order Date]],"mmm")</f>
        <v>May</v>
      </c>
    </row>
    <row r="912" spans="1:20" ht="15.75">
      <c r="A912" s="2" t="s">
        <v>963</v>
      </c>
      <c r="B912" s="3">
        <v>46168</v>
      </c>
      <c r="C912" s="4" t="s">
        <v>27</v>
      </c>
      <c r="D912" s="4" t="s">
        <v>48</v>
      </c>
      <c r="E912" s="4" t="s">
        <v>10</v>
      </c>
      <c r="F912" s="4" t="s">
        <v>20</v>
      </c>
      <c r="G912" s="4" t="s">
        <v>17</v>
      </c>
      <c r="H912" s="4" t="s">
        <v>71</v>
      </c>
      <c r="I912" s="9">
        <v>8</v>
      </c>
      <c r="J912" s="6">
        <v>131.4</v>
      </c>
      <c r="K912" s="7">
        <v>0.05</v>
      </c>
      <c r="L912" s="6">
        <v>66.489999999999995</v>
      </c>
      <c r="M912" s="6">
        <f>I912*J912*(1-K912)</f>
        <v>998.64</v>
      </c>
      <c r="N912" s="6">
        <f>I912*L912</f>
        <v>531.91999999999996</v>
      </c>
      <c r="O912" s="6">
        <f>M912-N912</f>
        <v>466.72</v>
      </c>
      <c r="P912" s="8">
        <f>IFERROR(O912/M912,0)</f>
        <v>0.46735560362092449</v>
      </c>
      <c r="Q912" s="5">
        <f>YEAR(SalesDataTable[[#This Row],[Order Date]])</f>
        <v>2026</v>
      </c>
      <c r="R912" s="8" t="str">
        <f>"Q"&amp;ROUNDUP(MONTH(SalesDataTable[[#This Row],[Order Date]])/3,0)</f>
        <v>Q2</v>
      </c>
      <c r="S912" s="9">
        <f>MONTH(SalesDataTable[[#This Row],[Order Date]])</f>
        <v>5</v>
      </c>
      <c r="T912" s="8" t="str">
        <f>TEXT(SalesDataTable[[#This Row],[Order Date]],"mmm")</f>
        <v>May</v>
      </c>
    </row>
    <row r="913" spans="1:20" ht="15.75">
      <c r="A913" s="2" t="s">
        <v>964</v>
      </c>
      <c r="B913" s="3">
        <v>46168</v>
      </c>
      <c r="C913" s="4" t="s">
        <v>14</v>
      </c>
      <c r="D913" s="4" t="s">
        <v>126</v>
      </c>
      <c r="E913" s="4" t="s">
        <v>3</v>
      </c>
      <c r="F913" s="4" t="s">
        <v>16</v>
      </c>
      <c r="G913" s="4" t="s">
        <v>11</v>
      </c>
      <c r="H913" s="4" t="s">
        <v>21</v>
      </c>
      <c r="I913" s="9">
        <v>4</v>
      </c>
      <c r="J913" s="6">
        <v>140.66999999999999</v>
      </c>
      <c r="K913" s="7">
        <v>0</v>
      </c>
      <c r="L913" s="6">
        <v>80.72</v>
      </c>
      <c r="M913" s="6">
        <f>I913*J913*(1-K913)</f>
        <v>562.67999999999995</v>
      </c>
      <c r="N913" s="6">
        <f>I913*L913</f>
        <v>322.88</v>
      </c>
      <c r="O913" s="6">
        <f>M913-N913</f>
        <v>239.79999999999995</v>
      </c>
      <c r="P913" s="8">
        <f>IFERROR(O913/M913,0)</f>
        <v>0.42617473519584842</v>
      </c>
      <c r="Q913" s="5">
        <f>YEAR(SalesDataTable[[#This Row],[Order Date]])</f>
        <v>2026</v>
      </c>
      <c r="R913" s="8" t="str">
        <f>"Q"&amp;ROUNDUP(MONTH(SalesDataTable[[#This Row],[Order Date]])/3,0)</f>
        <v>Q2</v>
      </c>
      <c r="S913" s="9">
        <f>MONTH(SalesDataTable[[#This Row],[Order Date]])</f>
        <v>5</v>
      </c>
      <c r="T913" s="8" t="str">
        <f>TEXT(SalesDataTable[[#This Row],[Order Date]],"mmm")</f>
        <v>May</v>
      </c>
    </row>
    <row r="914" spans="1:20" ht="15.75">
      <c r="A914" s="2" t="s">
        <v>965</v>
      </c>
      <c r="B914" s="3">
        <v>46168</v>
      </c>
      <c r="C914" s="4" t="s">
        <v>27</v>
      </c>
      <c r="D914" s="4" t="s">
        <v>48</v>
      </c>
      <c r="E914" s="4" t="s">
        <v>3</v>
      </c>
      <c r="F914" s="4" t="s">
        <v>4</v>
      </c>
      <c r="G914" s="4" t="s">
        <v>49</v>
      </c>
      <c r="H914" s="4" t="s">
        <v>67</v>
      </c>
      <c r="I914" s="9">
        <v>1</v>
      </c>
      <c r="J914" s="6">
        <v>36.659999999999997</v>
      </c>
      <c r="K914" s="7">
        <v>0.05</v>
      </c>
      <c r="L914" s="6">
        <v>13.51</v>
      </c>
      <c r="M914" s="6">
        <f>I914*J914*(1-K914)</f>
        <v>34.826999999999998</v>
      </c>
      <c r="N914" s="6">
        <f>I914*L914</f>
        <v>13.51</v>
      </c>
      <c r="O914" s="6">
        <f>M914-N914</f>
        <v>21.317</v>
      </c>
      <c r="P914" s="8">
        <f>IFERROR(O914/M914,0)</f>
        <v>0.61208257960777557</v>
      </c>
      <c r="Q914" s="5">
        <f>YEAR(SalesDataTable[[#This Row],[Order Date]])</f>
        <v>2026</v>
      </c>
      <c r="R914" s="8" t="str">
        <f>"Q"&amp;ROUNDUP(MONTH(SalesDataTable[[#This Row],[Order Date]])/3,0)</f>
        <v>Q2</v>
      </c>
      <c r="S914" s="9">
        <f>MONTH(SalesDataTable[[#This Row],[Order Date]])</f>
        <v>5</v>
      </c>
      <c r="T914" s="8" t="str">
        <f>TEXT(SalesDataTable[[#This Row],[Order Date]],"mmm")</f>
        <v>May</v>
      </c>
    </row>
    <row r="915" spans="1:20" ht="15.75">
      <c r="A915" s="2" t="s">
        <v>966</v>
      </c>
      <c r="B915" s="3">
        <v>46169</v>
      </c>
      <c r="C915" s="4" t="s">
        <v>27</v>
      </c>
      <c r="D915" s="4" t="s">
        <v>28</v>
      </c>
      <c r="E915" s="4" t="s">
        <v>3</v>
      </c>
      <c r="F915" s="4" t="s">
        <v>4</v>
      </c>
      <c r="G915" s="4" t="s">
        <v>17</v>
      </c>
      <c r="H915" s="4" t="s">
        <v>46</v>
      </c>
      <c r="I915" s="9">
        <v>1</v>
      </c>
      <c r="J915" s="6">
        <v>46.28</v>
      </c>
      <c r="K915" s="7">
        <v>0.05</v>
      </c>
      <c r="L915" s="6">
        <v>17.95</v>
      </c>
      <c r="M915" s="6">
        <f>I915*J915*(1-K915)</f>
        <v>43.966000000000001</v>
      </c>
      <c r="N915" s="6">
        <f>I915*L915</f>
        <v>17.95</v>
      </c>
      <c r="O915" s="6">
        <f>M915-N915</f>
        <v>26.016000000000002</v>
      </c>
      <c r="P915" s="8">
        <f>IFERROR(O915/M915,0)</f>
        <v>0.591729973161079</v>
      </c>
      <c r="Q915" s="5">
        <f>YEAR(SalesDataTable[[#This Row],[Order Date]])</f>
        <v>2026</v>
      </c>
      <c r="R915" s="8" t="str">
        <f>"Q"&amp;ROUNDUP(MONTH(SalesDataTable[[#This Row],[Order Date]])/3,0)</f>
        <v>Q2</v>
      </c>
      <c r="S915" s="9">
        <f>MONTH(SalesDataTable[[#This Row],[Order Date]])</f>
        <v>5</v>
      </c>
      <c r="T915" s="8" t="str">
        <f>TEXT(SalesDataTable[[#This Row],[Order Date]],"mmm")</f>
        <v>May</v>
      </c>
    </row>
    <row r="916" spans="1:20" ht="15.75">
      <c r="A916" s="2" t="s">
        <v>967</v>
      </c>
      <c r="B916" s="3">
        <v>46169</v>
      </c>
      <c r="C916" s="4" t="s">
        <v>27</v>
      </c>
      <c r="D916" s="4" t="s">
        <v>82</v>
      </c>
      <c r="E916" s="4" t="s">
        <v>39</v>
      </c>
      <c r="F916" s="4" t="s">
        <v>4</v>
      </c>
      <c r="G916" s="4" t="s">
        <v>11</v>
      </c>
      <c r="H916" s="4" t="s">
        <v>12</v>
      </c>
      <c r="I916" s="9">
        <v>2</v>
      </c>
      <c r="J916" s="6">
        <v>92.12</v>
      </c>
      <c r="K916" s="7">
        <v>0</v>
      </c>
      <c r="L916" s="6">
        <v>46.64</v>
      </c>
      <c r="M916" s="6">
        <f>I916*J916*(1-K916)</f>
        <v>184.24</v>
      </c>
      <c r="N916" s="6">
        <f>I916*L916</f>
        <v>93.28</v>
      </c>
      <c r="O916" s="6">
        <f>M916-N916</f>
        <v>90.960000000000008</v>
      </c>
      <c r="P916" s="8">
        <f>IFERROR(O916/M916,0)</f>
        <v>0.49370386452453324</v>
      </c>
      <c r="Q916" s="5">
        <f>YEAR(SalesDataTable[[#This Row],[Order Date]])</f>
        <v>2026</v>
      </c>
      <c r="R916" s="8" t="str">
        <f>"Q"&amp;ROUNDUP(MONTH(SalesDataTable[[#This Row],[Order Date]])/3,0)</f>
        <v>Q2</v>
      </c>
      <c r="S916" s="9">
        <f>MONTH(SalesDataTable[[#This Row],[Order Date]])</f>
        <v>5</v>
      </c>
      <c r="T916" s="8" t="str">
        <f>TEXT(SalesDataTable[[#This Row],[Order Date]],"mmm")</f>
        <v>May</v>
      </c>
    </row>
    <row r="917" spans="1:20" ht="15.75">
      <c r="A917" s="2" t="s">
        <v>968</v>
      </c>
      <c r="B917" s="3">
        <v>46169</v>
      </c>
      <c r="C917" s="4" t="s">
        <v>27</v>
      </c>
      <c r="D917" s="4" t="s">
        <v>82</v>
      </c>
      <c r="E917" s="4" t="s">
        <v>3</v>
      </c>
      <c r="F917" s="4" t="s">
        <v>4</v>
      </c>
      <c r="G917" s="4" t="s">
        <v>49</v>
      </c>
      <c r="H917" s="4" t="s">
        <v>50</v>
      </c>
      <c r="I917" s="9">
        <v>3</v>
      </c>
      <c r="J917" s="6">
        <v>39.549999999999997</v>
      </c>
      <c r="K917" s="7">
        <v>0</v>
      </c>
      <c r="L917" s="6">
        <v>14.87</v>
      </c>
      <c r="M917" s="6">
        <f>I917*J917*(1-K917)</f>
        <v>118.64999999999999</v>
      </c>
      <c r="N917" s="6">
        <f>I917*L917</f>
        <v>44.61</v>
      </c>
      <c r="O917" s="6">
        <f>M917-N917</f>
        <v>74.039999999999992</v>
      </c>
      <c r="P917" s="8">
        <f>IFERROR(O917/M917,0)</f>
        <v>0.6240202275600506</v>
      </c>
      <c r="Q917" s="5">
        <f>YEAR(SalesDataTable[[#This Row],[Order Date]])</f>
        <v>2026</v>
      </c>
      <c r="R917" s="8" t="str">
        <f>"Q"&amp;ROUNDUP(MONTH(SalesDataTable[[#This Row],[Order Date]])/3,0)</f>
        <v>Q2</v>
      </c>
      <c r="S917" s="9">
        <f>MONTH(SalesDataTable[[#This Row],[Order Date]])</f>
        <v>5</v>
      </c>
      <c r="T917" s="8" t="str">
        <f>TEXT(SalesDataTable[[#This Row],[Order Date]],"mmm")</f>
        <v>May</v>
      </c>
    </row>
    <row r="918" spans="1:20" ht="15.75">
      <c r="A918" s="2" t="s">
        <v>969</v>
      </c>
      <c r="B918" s="3">
        <v>46169</v>
      </c>
      <c r="C918" s="4" t="s">
        <v>1</v>
      </c>
      <c r="D918" s="4" t="s">
        <v>2</v>
      </c>
      <c r="E918" s="4" t="s">
        <v>25</v>
      </c>
      <c r="F918" s="4" t="s">
        <v>16</v>
      </c>
      <c r="G918" s="4" t="s">
        <v>5</v>
      </c>
      <c r="H918" s="4" t="s">
        <v>6</v>
      </c>
      <c r="I918" s="9">
        <v>1</v>
      </c>
      <c r="J918" s="6">
        <v>83.3</v>
      </c>
      <c r="K918" s="7">
        <v>0</v>
      </c>
      <c r="L918" s="6">
        <v>41.93</v>
      </c>
      <c r="M918" s="6">
        <f>I918*J918*(1-K918)</f>
        <v>83.3</v>
      </c>
      <c r="N918" s="6">
        <f>I918*L918</f>
        <v>41.93</v>
      </c>
      <c r="O918" s="6">
        <f>M918-N918</f>
        <v>41.37</v>
      </c>
      <c r="P918" s="8">
        <f>IFERROR(O918/M918,0)</f>
        <v>0.49663865546218489</v>
      </c>
      <c r="Q918" s="5">
        <f>YEAR(SalesDataTable[[#This Row],[Order Date]])</f>
        <v>2026</v>
      </c>
      <c r="R918" s="8" t="str">
        <f>"Q"&amp;ROUNDUP(MONTH(SalesDataTable[[#This Row],[Order Date]])/3,0)</f>
        <v>Q2</v>
      </c>
      <c r="S918" s="9">
        <f>MONTH(SalesDataTable[[#This Row],[Order Date]])</f>
        <v>5</v>
      </c>
      <c r="T918" s="8" t="str">
        <f>TEXT(SalesDataTable[[#This Row],[Order Date]],"mmm")</f>
        <v>May</v>
      </c>
    </row>
    <row r="919" spans="1:20" ht="15.75">
      <c r="A919" s="2" t="s">
        <v>970</v>
      </c>
      <c r="B919" s="3">
        <v>46170</v>
      </c>
      <c r="C919" s="4" t="s">
        <v>27</v>
      </c>
      <c r="D919" s="4" t="s">
        <v>82</v>
      </c>
      <c r="E919" s="4" t="s">
        <v>25</v>
      </c>
      <c r="F919" s="4" t="s">
        <v>16</v>
      </c>
      <c r="G919" s="4" t="s">
        <v>11</v>
      </c>
      <c r="H919" s="4" t="s">
        <v>12</v>
      </c>
      <c r="I919" s="9">
        <v>2</v>
      </c>
      <c r="J919" s="6">
        <v>93.84</v>
      </c>
      <c r="K919" s="7">
        <v>0</v>
      </c>
      <c r="L919" s="6">
        <v>44.72</v>
      </c>
      <c r="M919" s="6">
        <f>I919*J919*(1-K919)</f>
        <v>187.68</v>
      </c>
      <c r="N919" s="6">
        <f>I919*L919</f>
        <v>89.44</v>
      </c>
      <c r="O919" s="6">
        <f>M919-N919</f>
        <v>98.240000000000009</v>
      </c>
      <c r="P919" s="8">
        <f>IFERROR(O919/M919,0)</f>
        <v>0.52344416027280483</v>
      </c>
      <c r="Q919" s="5">
        <f>YEAR(SalesDataTable[[#This Row],[Order Date]])</f>
        <v>2026</v>
      </c>
      <c r="R919" s="8" t="str">
        <f>"Q"&amp;ROUNDUP(MONTH(SalesDataTable[[#This Row],[Order Date]])/3,0)</f>
        <v>Q2</v>
      </c>
      <c r="S919" s="9">
        <f>MONTH(SalesDataTable[[#This Row],[Order Date]])</f>
        <v>5</v>
      </c>
      <c r="T919" s="8" t="str">
        <f>TEXT(SalesDataTable[[#This Row],[Order Date]],"mmm")</f>
        <v>May</v>
      </c>
    </row>
    <row r="920" spans="1:20" ht="15.75">
      <c r="A920" s="2" t="s">
        <v>971</v>
      </c>
      <c r="B920" s="3">
        <v>46170</v>
      </c>
      <c r="C920" s="4" t="s">
        <v>14</v>
      </c>
      <c r="D920" s="4" t="s">
        <v>126</v>
      </c>
      <c r="E920" s="4" t="s">
        <v>3</v>
      </c>
      <c r="F920" s="4" t="s">
        <v>4</v>
      </c>
      <c r="G920" s="4" t="s">
        <v>5</v>
      </c>
      <c r="H920" s="4" t="s">
        <v>29</v>
      </c>
      <c r="I920" s="9">
        <v>2</v>
      </c>
      <c r="J920" s="6">
        <v>51.25</v>
      </c>
      <c r="K920" s="7">
        <v>0</v>
      </c>
      <c r="L920" s="6">
        <v>22.57</v>
      </c>
      <c r="M920" s="6">
        <f>I920*J920*(1-K920)</f>
        <v>102.5</v>
      </c>
      <c r="N920" s="6">
        <f>I920*L920</f>
        <v>45.14</v>
      </c>
      <c r="O920" s="6">
        <f>M920-N920</f>
        <v>57.36</v>
      </c>
      <c r="P920" s="8">
        <f>IFERROR(O920/M920,0)</f>
        <v>0.55960975609756092</v>
      </c>
      <c r="Q920" s="5">
        <f>YEAR(SalesDataTable[[#This Row],[Order Date]])</f>
        <v>2026</v>
      </c>
      <c r="R920" s="8" t="str">
        <f>"Q"&amp;ROUNDUP(MONTH(SalesDataTable[[#This Row],[Order Date]])/3,0)</f>
        <v>Q2</v>
      </c>
      <c r="S920" s="9">
        <f>MONTH(SalesDataTable[[#This Row],[Order Date]])</f>
        <v>5</v>
      </c>
      <c r="T920" s="8" t="str">
        <f>TEXT(SalesDataTable[[#This Row],[Order Date]],"mmm")</f>
        <v>May</v>
      </c>
    </row>
    <row r="921" spans="1:20" ht="15.75">
      <c r="A921" s="2" t="s">
        <v>972</v>
      </c>
      <c r="B921" s="3">
        <v>46170</v>
      </c>
      <c r="C921" s="4" t="s">
        <v>27</v>
      </c>
      <c r="D921" s="4" t="s">
        <v>82</v>
      </c>
      <c r="E921" s="4" t="s">
        <v>10</v>
      </c>
      <c r="F921" s="4" t="s">
        <v>20</v>
      </c>
      <c r="G921" s="4" t="s">
        <v>5</v>
      </c>
      <c r="H921" s="4" t="s">
        <v>6</v>
      </c>
      <c r="I921" s="9">
        <v>8</v>
      </c>
      <c r="J921" s="6">
        <v>80.13</v>
      </c>
      <c r="K921" s="7">
        <v>0.1</v>
      </c>
      <c r="L921" s="6">
        <v>43.8</v>
      </c>
      <c r="M921" s="6">
        <f>I921*J921*(1-K921)</f>
        <v>576.93600000000004</v>
      </c>
      <c r="N921" s="6">
        <f>I921*L921</f>
        <v>350.4</v>
      </c>
      <c r="O921" s="6">
        <f>M921-N921</f>
        <v>226.53600000000006</v>
      </c>
      <c r="P921" s="8">
        <f>IFERROR(O921/M921,0)</f>
        <v>0.39265360455925796</v>
      </c>
      <c r="Q921" s="5">
        <f>YEAR(SalesDataTable[[#This Row],[Order Date]])</f>
        <v>2026</v>
      </c>
      <c r="R921" s="8" t="str">
        <f>"Q"&amp;ROUNDUP(MONTH(SalesDataTable[[#This Row],[Order Date]])/3,0)</f>
        <v>Q2</v>
      </c>
      <c r="S921" s="9">
        <f>MONTH(SalesDataTable[[#This Row],[Order Date]])</f>
        <v>5</v>
      </c>
      <c r="T921" s="8" t="str">
        <f>TEXT(SalesDataTable[[#This Row],[Order Date]],"mmm")</f>
        <v>May</v>
      </c>
    </row>
    <row r="922" spans="1:20" ht="15.75">
      <c r="A922" s="2" t="s">
        <v>973</v>
      </c>
      <c r="B922" s="3">
        <v>46170</v>
      </c>
      <c r="C922" s="4" t="s">
        <v>8</v>
      </c>
      <c r="D922" s="4" t="s">
        <v>69</v>
      </c>
      <c r="E922" s="4" t="s">
        <v>3</v>
      </c>
      <c r="F922" s="4" t="s">
        <v>4</v>
      </c>
      <c r="G922" s="4" t="s">
        <v>49</v>
      </c>
      <c r="H922" s="4" t="s">
        <v>50</v>
      </c>
      <c r="I922" s="9">
        <v>1</v>
      </c>
      <c r="J922" s="6">
        <v>41.13</v>
      </c>
      <c r="K922" s="7">
        <v>0</v>
      </c>
      <c r="L922" s="6">
        <v>14.8</v>
      </c>
      <c r="M922" s="6">
        <f>I922*J922*(1-K922)</f>
        <v>41.13</v>
      </c>
      <c r="N922" s="6">
        <f>I922*L922</f>
        <v>14.8</v>
      </c>
      <c r="O922" s="6">
        <f>M922-N922</f>
        <v>26.330000000000002</v>
      </c>
      <c r="P922" s="8">
        <f>IFERROR(O922/M922,0)</f>
        <v>0.64016532944322879</v>
      </c>
      <c r="Q922" s="5">
        <f>YEAR(SalesDataTable[[#This Row],[Order Date]])</f>
        <v>2026</v>
      </c>
      <c r="R922" s="8" t="str">
        <f>"Q"&amp;ROUNDUP(MONTH(SalesDataTable[[#This Row],[Order Date]])/3,0)</f>
        <v>Q2</v>
      </c>
      <c r="S922" s="9">
        <f>MONTH(SalesDataTable[[#This Row],[Order Date]])</f>
        <v>5</v>
      </c>
      <c r="T922" s="8" t="str">
        <f>TEXT(SalesDataTable[[#This Row],[Order Date]],"mmm")</f>
        <v>May</v>
      </c>
    </row>
    <row r="923" spans="1:20" ht="15.75">
      <c r="A923" s="2" t="s">
        <v>974</v>
      </c>
      <c r="B923" s="3">
        <v>46170</v>
      </c>
      <c r="C923" s="4" t="s">
        <v>27</v>
      </c>
      <c r="D923" s="4" t="s">
        <v>82</v>
      </c>
      <c r="E923" s="4" t="s">
        <v>3</v>
      </c>
      <c r="F923" s="4" t="s">
        <v>4</v>
      </c>
      <c r="G923" s="4" t="s">
        <v>31</v>
      </c>
      <c r="H923" s="4" t="s">
        <v>64</v>
      </c>
      <c r="I923" s="9">
        <v>1</v>
      </c>
      <c r="J923" s="6">
        <v>81.28</v>
      </c>
      <c r="K923" s="7">
        <v>0.15</v>
      </c>
      <c r="L923" s="6">
        <v>39.020000000000003</v>
      </c>
      <c r="M923" s="6">
        <f>I923*J923*(1-K923)</f>
        <v>69.087999999999994</v>
      </c>
      <c r="N923" s="6">
        <f>I923*L923</f>
        <v>39.020000000000003</v>
      </c>
      <c r="O923" s="6">
        <f>M923-N923</f>
        <v>30.067999999999991</v>
      </c>
      <c r="P923" s="8">
        <f>IFERROR(O923/M923,0)</f>
        <v>0.43521306160259371</v>
      </c>
      <c r="Q923" s="5">
        <f>YEAR(SalesDataTable[[#This Row],[Order Date]])</f>
        <v>2026</v>
      </c>
      <c r="R923" s="8" t="str">
        <f>"Q"&amp;ROUNDUP(MONTH(SalesDataTable[[#This Row],[Order Date]])/3,0)</f>
        <v>Q2</v>
      </c>
      <c r="S923" s="9">
        <f>MONTH(SalesDataTable[[#This Row],[Order Date]])</f>
        <v>5</v>
      </c>
      <c r="T923" s="8" t="str">
        <f>TEXT(SalesDataTable[[#This Row],[Order Date]],"mmm")</f>
        <v>May</v>
      </c>
    </row>
    <row r="924" spans="1:20" ht="15.75">
      <c r="A924" s="2" t="s">
        <v>975</v>
      </c>
      <c r="B924" s="3">
        <v>46170</v>
      </c>
      <c r="C924" s="4" t="s">
        <v>14</v>
      </c>
      <c r="D924" s="4" t="s">
        <v>24</v>
      </c>
      <c r="E924" s="4" t="s">
        <v>3</v>
      </c>
      <c r="F924" s="4" t="s">
        <v>20</v>
      </c>
      <c r="G924" s="4" t="s">
        <v>17</v>
      </c>
      <c r="H924" s="4" t="s">
        <v>46</v>
      </c>
      <c r="I924" s="9">
        <v>1</v>
      </c>
      <c r="J924" s="6">
        <v>46.19</v>
      </c>
      <c r="K924" s="7">
        <v>0</v>
      </c>
      <c r="L924" s="6">
        <v>18.329999999999998</v>
      </c>
      <c r="M924" s="6">
        <f>I924*J924*(1-K924)</f>
        <v>46.19</v>
      </c>
      <c r="N924" s="6">
        <f>I924*L924</f>
        <v>18.329999999999998</v>
      </c>
      <c r="O924" s="6">
        <f>M924-N924</f>
        <v>27.86</v>
      </c>
      <c r="P924" s="8">
        <f>IFERROR(O924/M924,0)</f>
        <v>0.60316085732842606</v>
      </c>
      <c r="Q924" s="5">
        <f>YEAR(SalesDataTable[[#This Row],[Order Date]])</f>
        <v>2026</v>
      </c>
      <c r="R924" s="8" t="str">
        <f>"Q"&amp;ROUNDUP(MONTH(SalesDataTable[[#This Row],[Order Date]])/3,0)</f>
        <v>Q2</v>
      </c>
      <c r="S924" s="9">
        <f>MONTH(SalesDataTable[[#This Row],[Order Date]])</f>
        <v>5</v>
      </c>
      <c r="T924" s="8" t="str">
        <f>TEXT(SalesDataTable[[#This Row],[Order Date]],"mmm")</f>
        <v>May</v>
      </c>
    </row>
    <row r="925" spans="1:20" ht="15.75">
      <c r="A925" s="2" t="s">
        <v>976</v>
      </c>
      <c r="B925" s="3">
        <v>46170</v>
      </c>
      <c r="C925" s="4" t="s">
        <v>27</v>
      </c>
      <c r="D925" s="4" t="s">
        <v>48</v>
      </c>
      <c r="E925" s="4" t="s">
        <v>3</v>
      </c>
      <c r="F925" s="4" t="s">
        <v>4</v>
      </c>
      <c r="G925" s="4" t="s">
        <v>11</v>
      </c>
      <c r="H925" s="4" t="s">
        <v>53</v>
      </c>
      <c r="I925" s="9">
        <v>3</v>
      </c>
      <c r="J925" s="6">
        <v>156.58000000000001</v>
      </c>
      <c r="K925" s="7">
        <v>0</v>
      </c>
      <c r="L925" s="6">
        <v>79.099999999999994</v>
      </c>
      <c r="M925" s="6">
        <f>I925*J925*(1-K925)</f>
        <v>469.74</v>
      </c>
      <c r="N925" s="6">
        <f>I925*L925</f>
        <v>237.29999999999998</v>
      </c>
      <c r="O925" s="6">
        <f>M925-N925</f>
        <v>232.44000000000003</v>
      </c>
      <c r="P925" s="8">
        <f>IFERROR(O925/M925,0)</f>
        <v>0.49482692553327379</v>
      </c>
      <c r="Q925" s="5">
        <f>YEAR(SalesDataTable[[#This Row],[Order Date]])</f>
        <v>2026</v>
      </c>
      <c r="R925" s="8" t="str">
        <f>"Q"&amp;ROUNDUP(MONTH(SalesDataTable[[#This Row],[Order Date]])/3,0)</f>
        <v>Q2</v>
      </c>
      <c r="S925" s="9">
        <f>MONTH(SalesDataTable[[#This Row],[Order Date]])</f>
        <v>5</v>
      </c>
      <c r="T925" s="8" t="str">
        <f>TEXT(SalesDataTable[[#This Row],[Order Date]],"mmm")</f>
        <v>May</v>
      </c>
    </row>
    <row r="926" spans="1:20" ht="15.75">
      <c r="A926" s="2" t="s">
        <v>977</v>
      </c>
      <c r="B926" s="3">
        <v>46170</v>
      </c>
      <c r="C926" s="4" t="s">
        <v>27</v>
      </c>
      <c r="D926" s="4" t="s">
        <v>82</v>
      </c>
      <c r="E926" s="4" t="s">
        <v>39</v>
      </c>
      <c r="F926" s="4" t="s">
        <v>16</v>
      </c>
      <c r="G926" s="4" t="s">
        <v>49</v>
      </c>
      <c r="H926" s="4" t="s">
        <v>55</v>
      </c>
      <c r="I926" s="9">
        <v>1</v>
      </c>
      <c r="J926" s="6">
        <v>123.91</v>
      </c>
      <c r="K926" s="7">
        <v>0</v>
      </c>
      <c r="L926" s="6">
        <v>68.89</v>
      </c>
      <c r="M926" s="6">
        <f>I926*J926*(1-K926)</f>
        <v>123.91</v>
      </c>
      <c r="N926" s="6">
        <f>I926*L926</f>
        <v>68.89</v>
      </c>
      <c r="O926" s="6">
        <f>M926-N926</f>
        <v>55.019999999999996</v>
      </c>
      <c r="P926" s="8">
        <f>IFERROR(O926/M926,0)</f>
        <v>0.44403195867968687</v>
      </c>
      <c r="Q926" s="5">
        <f>YEAR(SalesDataTable[[#This Row],[Order Date]])</f>
        <v>2026</v>
      </c>
      <c r="R926" s="8" t="str">
        <f>"Q"&amp;ROUNDUP(MONTH(SalesDataTable[[#This Row],[Order Date]])/3,0)</f>
        <v>Q2</v>
      </c>
      <c r="S926" s="9">
        <f>MONTH(SalesDataTable[[#This Row],[Order Date]])</f>
        <v>5</v>
      </c>
      <c r="T926" s="8" t="str">
        <f>TEXT(SalesDataTable[[#This Row],[Order Date]],"mmm")</f>
        <v>May</v>
      </c>
    </row>
    <row r="927" spans="1:20" ht="15.75">
      <c r="A927" s="2" t="s">
        <v>978</v>
      </c>
      <c r="B927" s="3">
        <v>46170</v>
      </c>
      <c r="C927" s="4" t="s">
        <v>14</v>
      </c>
      <c r="D927" s="4" t="s">
        <v>15</v>
      </c>
      <c r="E927" s="4" t="s">
        <v>39</v>
      </c>
      <c r="F927" s="4" t="s">
        <v>16</v>
      </c>
      <c r="G927" s="4" t="s">
        <v>5</v>
      </c>
      <c r="H927" s="4" t="s">
        <v>29</v>
      </c>
      <c r="I927" s="9">
        <v>1</v>
      </c>
      <c r="J927" s="6">
        <v>50.64</v>
      </c>
      <c r="K927" s="7">
        <v>0</v>
      </c>
      <c r="L927" s="6">
        <v>22.97</v>
      </c>
      <c r="M927" s="6">
        <f>I927*J927*(1-K927)</f>
        <v>50.64</v>
      </c>
      <c r="N927" s="6">
        <f>I927*L927</f>
        <v>22.97</v>
      </c>
      <c r="O927" s="6">
        <f>M927-N927</f>
        <v>27.67</v>
      </c>
      <c r="P927" s="8">
        <f>IFERROR(O927/M927,0)</f>
        <v>0.54640600315955767</v>
      </c>
      <c r="Q927" s="5">
        <f>YEAR(SalesDataTable[[#This Row],[Order Date]])</f>
        <v>2026</v>
      </c>
      <c r="R927" s="8" t="str">
        <f>"Q"&amp;ROUNDUP(MONTH(SalesDataTable[[#This Row],[Order Date]])/3,0)</f>
        <v>Q2</v>
      </c>
      <c r="S927" s="9">
        <f>MONTH(SalesDataTable[[#This Row],[Order Date]])</f>
        <v>5</v>
      </c>
      <c r="T927" s="8" t="str">
        <f>TEXT(SalesDataTable[[#This Row],[Order Date]],"mmm")</f>
        <v>May</v>
      </c>
    </row>
    <row r="928" spans="1:20" ht="15.75">
      <c r="A928" s="2" t="s">
        <v>979</v>
      </c>
      <c r="B928" s="3">
        <v>46171</v>
      </c>
      <c r="C928" s="4" t="s">
        <v>14</v>
      </c>
      <c r="D928" s="4" t="s">
        <v>34</v>
      </c>
      <c r="E928" s="4" t="s">
        <v>3</v>
      </c>
      <c r="F928" s="4" t="s">
        <v>4</v>
      </c>
      <c r="G928" s="4" t="s">
        <v>11</v>
      </c>
      <c r="H928" s="4" t="s">
        <v>79</v>
      </c>
      <c r="I928" s="9">
        <v>2</v>
      </c>
      <c r="J928" s="6">
        <v>70.48</v>
      </c>
      <c r="K928" s="7">
        <v>0.1</v>
      </c>
      <c r="L928" s="6">
        <v>33.229999999999997</v>
      </c>
      <c r="M928" s="6">
        <f>I928*J928*(1-K928)</f>
        <v>126.864</v>
      </c>
      <c r="N928" s="6">
        <f>I928*L928</f>
        <v>66.459999999999994</v>
      </c>
      <c r="O928" s="6">
        <f>M928-N928</f>
        <v>60.404000000000011</v>
      </c>
      <c r="P928" s="8">
        <f>IFERROR(O928/M928,0)</f>
        <v>0.47613192079707412</v>
      </c>
      <c r="Q928" s="5">
        <f>YEAR(SalesDataTable[[#This Row],[Order Date]])</f>
        <v>2026</v>
      </c>
      <c r="R928" s="8" t="str">
        <f>"Q"&amp;ROUNDUP(MONTH(SalesDataTable[[#This Row],[Order Date]])/3,0)</f>
        <v>Q2</v>
      </c>
      <c r="S928" s="9">
        <f>MONTH(SalesDataTable[[#This Row],[Order Date]])</f>
        <v>5</v>
      </c>
      <c r="T928" s="8" t="str">
        <f>TEXT(SalesDataTable[[#This Row],[Order Date]],"mmm")</f>
        <v>May</v>
      </c>
    </row>
    <row r="929" spans="1:20" ht="15.75">
      <c r="A929" s="2" t="s">
        <v>980</v>
      </c>
      <c r="B929" s="3">
        <v>46171</v>
      </c>
      <c r="C929" s="4" t="s">
        <v>8</v>
      </c>
      <c r="D929" s="4" t="s">
        <v>66</v>
      </c>
      <c r="E929" s="4" t="s">
        <v>39</v>
      </c>
      <c r="F929" s="4" t="s">
        <v>16</v>
      </c>
      <c r="G929" s="4" t="s">
        <v>5</v>
      </c>
      <c r="H929" s="4" t="s">
        <v>35</v>
      </c>
      <c r="I929" s="9">
        <v>1</v>
      </c>
      <c r="J929" s="6">
        <v>41.27</v>
      </c>
      <c r="K929" s="7">
        <v>0.05</v>
      </c>
      <c r="L929" s="6">
        <v>17.149999999999999</v>
      </c>
      <c r="M929" s="6">
        <f>I929*J929*(1-K929)</f>
        <v>39.206499999999998</v>
      </c>
      <c r="N929" s="6">
        <f>I929*L929</f>
        <v>17.149999999999999</v>
      </c>
      <c r="O929" s="6">
        <f>M929-N929</f>
        <v>22.0565</v>
      </c>
      <c r="P929" s="8">
        <f>IFERROR(O929/M929,0)</f>
        <v>0.56257253261576523</v>
      </c>
      <c r="Q929" s="5">
        <f>YEAR(SalesDataTable[[#This Row],[Order Date]])</f>
        <v>2026</v>
      </c>
      <c r="R929" s="8" t="str">
        <f>"Q"&amp;ROUNDUP(MONTH(SalesDataTable[[#This Row],[Order Date]])/3,0)</f>
        <v>Q2</v>
      </c>
      <c r="S929" s="9">
        <f>MONTH(SalesDataTable[[#This Row],[Order Date]])</f>
        <v>5</v>
      </c>
      <c r="T929" s="8" t="str">
        <f>TEXT(SalesDataTable[[#This Row],[Order Date]],"mmm")</f>
        <v>May</v>
      </c>
    </row>
    <row r="930" spans="1:20" ht="15.75">
      <c r="A930" s="2" t="s">
        <v>981</v>
      </c>
      <c r="B930" s="3">
        <v>46171</v>
      </c>
      <c r="C930" s="4" t="s">
        <v>1</v>
      </c>
      <c r="D930" s="4" t="s">
        <v>88</v>
      </c>
      <c r="E930" s="4" t="s">
        <v>39</v>
      </c>
      <c r="F930" s="4" t="s">
        <v>4</v>
      </c>
      <c r="G930" s="4" t="s">
        <v>49</v>
      </c>
      <c r="H930" s="4" t="s">
        <v>67</v>
      </c>
      <c r="I930" s="9">
        <v>2</v>
      </c>
      <c r="J930" s="6">
        <v>36.9</v>
      </c>
      <c r="K930" s="7">
        <v>0</v>
      </c>
      <c r="L930" s="6">
        <v>14.07</v>
      </c>
      <c r="M930" s="6">
        <f>I930*J930*(1-K930)</f>
        <v>73.8</v>
      </c>
      <c r="N930" s="6">
        <f>I930*L930</f>
        <v>28.14</v>
      </c>
      <c r="O930" s="6">
        <f>M930-N930</f>
        <v>45.66</v>
      </c>
      <c r="P930" s="8">
        <f>IFERROR(O930/M930,0)</f>
        <v>0.61869918699186988</v>
      </c>
      <c r="Q930" s="5">
        <f>YEAR(SalesDataTable[[#This Row],[Order Date]])</f>
        <v>2026</v>
      </c>
      <c r="R930" s="8" t="str">
        <f>"Q"&amp;ROUNDUP(MONTH(SalesDataTable[[#This Row],[Order Date]])/3,0)</f>
        <v>Q2</v>
      </c>
      <c r="S930" s="9">
        <f>MONTH(SalesDataTable[[#This Row],[Order Date]])</f>
        <v>5</v>
      </c>
      <c r="T930" s="8" t="str">
        <f>TEXT(SalesDataTable[[#This Row],[Order Date]],"mmm")</f>
        <v>May</v>
      </c>
    </row>
    <row r="931" spans="1:20" ht="15.75">
      <c r="A931" s="2" t="s">
        <v>982</v>
      </c>
      <c r="B931" s="3">
        <v>46171</v>
      </c>
      <c r="C931" s="4" t="s">
        <v>8</v>
      </c>
      <c r="D931" s="4" t="s">
        <v>66</v>
      </c>
      <c r="E931" s="4" t="s">
        <v>3</v>
      </c>
      <c r="F931" s="4" t="s">
        <v>4</v>
      </c>
      <c r="G931" s="4" t="s">
        <v>31</v>
      </c>
      <c r="H931" s="4" t="s">
        <v>41</v>
      </c>
      <c r="I931" s="9">
        <v>1</v>
      </c>
      <c r="J931" s="6">
        <v>196.91</v>
      </c>
      <c r="K931" s="7">
        <v>0</v>
      </c>
      <c r="L931" s="6">
        <v>106.31</v>
      </c>
      <c r="M931" s="6">
        <f>I931*J931*(1-K931)</f>
        <v>196.91</v>
      </c>
      <c r="N931" s="6">
        <f>I931*L931</f>
        <v>106.31</v>
      </c>
      <c r="O931" s="6">
        <f>M931-N931</f>
        <v>90.6</v>
      </c>
      <c r="P931" s="8">
        <f>IFERROR(O931/M931,0)</f>
        <v>0.46010867909197095</v>
      </c>
      <c r="Q931" s="5">
        <f>YEAR(SalesDataTable[[#This Row],[Order Date]])</f>
        <v>2026</v>
      </c>
      <c r="R931" s="8" t="str">
        <f>"Q"&amp;ROUNDUP(MONTH(SalesDataTable[[#This Row],[Order Date]])/3,0)</f>
        <v>Q2</v>
      </c>
      <c r="S931" s="9">
        <f>MONTH(SalesDataTable[[#This Row],[Order Date]])</f>
        <v>5</v>
      </c>
      <c r="T931" s="8" t="str">
        <f>TEXT(SalesDataTable[[#This Row],[Order Date]],"mmm")</f>
        <v>May</v>
      </c>
    </row>
    <row r="932" spans="1:20" ht="15.75">
      <c r="A932" s="2" t="s">
        <v>983</v>
      </c>
      <c r="B932" s="3">
        <v>46171</v>
      </c>
      <c r="C932" s="4" t="s">
        <v>8</v>
      </c>
      <c r="D932" s="4" t="s">
        <v>38</v>
      </c>
      <c r="E932" s="4" t="s">
        <v>25</v>
      </c>
      <c r="F932" s="4" t="s">
        <v>20</v>
      </c>
      <c r="G932" s="4" t="s">
        <v>49</v>
      </c>
      <c r="H932" s="4" t="s">
        <v>67</v>
      </c>
      <c r="I932" s="9">
        <v>3</v>
      </c>
      <c r="J932" s="6">
        <v>35.79</v>
      </c>
      <c r="K932" s="7">
        <v>0</v>
      </c>
      <c r="L932" s="6">
        <v>13.67</v>
      </c>
      <c r="M932" s="6">
        <f>I932*J932*(1-K932)</f>
        <v>107.37</v>
      </c>
      <c r="N932" s="6">
        <f>I932*L932</f>
        <v>41.01</v>
      </c>
      <c r="O932" s="6">
        <f>M932-N932</f>
        <v>66.360000000000014</v>
      </c>
      <c r="P932" s="8">
        <f>IFERROR(O932/M932,0)</f>
        <v>0.61804973456272716</v>
      </c>
      <c r="Q932" s="5">
        <f>YEAR(SalesDataTable[[#This Row],[Order Date]])</f>
        <v>2026</v>
      </c>
      <c r="R932" s="8" t="str">
        <f>"Q"&amp;ROUNDUP(MONTH(SalesDataTable[[#This Row],[Order Date]])/3,0)</f>
        <v>Q2</v>
      </c>
      <c r="S932" s="9">
        <f>MONTH(SalesDataTable[[#This Row],[Order Date]])</f>
        <v>5</v>
      </c>
      <c r="T932" s="8" t="str">
        <f>TEXT(SalesDataTable[[#This Row],[Order Date]],"mmm")</f>
        <v>May</v>
      </c>
    </row>
    <row r="933" spans="1:20" ht="15.75">
      <c r="A933" s="2" t="s">
        <v>984</v>
      </c>
      <c r="B933" s="3">
        <v>46171</v>
      </c>
      <c r="C933" s="4" t="s">
        <v>27</v>
      </c>
      <c r="D933" s="4" t="s">
        <v>82</v>
      </c>
      <c r="E933" s="4" t="s">
        <v>3</v>
      </c>
      <c r="F933" s="4" t="s">
        <v>16</v>
      </c>
      <c r="G933" s="4" t="s">
        <v>5</v>
      </c>
      <c r="H933" s="4" t="s">
        <v>6</v>
      </c>
      <c r="I933" s="9">
        <v>2</v>
      </c>
      <c r="J933" s="6">
        <v>82.22</v>
      </c>
      <c r="K933" s="7">
        <v>0.05</v>
      </c>
      <c r="L933" s="6">
        <v>42.35</v>
      </c>
      <c r="M933" s="6">
        <f>I933*J933*(1-K933)</f>
        <v>156.21799999999999</v>
      </c>
      <c r="N933" s="6">
        <f>I933*L933</f>
        <v>84.7</v>
      </c>
      <c r="O933" s="6">
        <f>M933-N933</f>
        <v>71.517999999999986</v>
      </c>
      <c r="P933" s="8">
        <f>IFERROR(O933/M933,0)</f>
        <v>0.45780895927485943</v>
      </c>
      <c r="Q933" s="5">
        <f>YEAR(SalesDataTable[[#This Row],[Order Date]])</f>
        <v>2026</v>
      </c>
      <c r="R933" s="8" t="str">
        <f>"Q"&amp;ROUNDUP(MONTH(SalesDataTable[[#This Row],[Order Date]])/3,0)</f>
        <v>Q2</v>
      </c>
      <c r="S933" s="9">
        <f>MONTH(SalesDataTable[[#This Row],[Order Date]])</f>
        <v>5</v>
      </c>
      <c r="T933" s="8" t="str">
        <f>TEXT(SalesDataTable[[#This Row],[Order Date]],"mmm")</f>
        <v>May</v>
      </c>
    </row>
    <row r="934" spans="1:20" ht="15.75">
      <c r="A934" s="2" t="s">
        <v>985</v>
      </c>
      <c r="B934" s="3">
        <v>46171</v>
      </c>
      <c r="C934" s="4" t="s">
        <v>14</v>
      </c>
      <c r="D934" s="4" t="s">
        <v>34</v>
      </c>
      <c r="E934" s="4" t="s">
        <v>3</v>
      </c>
      <c r="F934" s="4" t="s">
        <v>16</v>
      </c>
      <c r="G934" s="4" t="s">
        <v>5</v>
      </c>
      <c r="H934" s="4" t="s">
        <v>35</v>
      </c>
      <c r="I934" s="9">
        <v>1</v>
      </c>
      <c r="J934" s="6">
        <v>40.57</v>
      </c>
      <c r="K934" s="7">
        <v>0</v>
      </c>
      <c r="L934" s="6">
        <v>16.809999999999999</v>
      </c>
      <c r="M934" s="6">
        <f>I934*J934*(1-K934)</f>
        <v>40.57</v>
      </c>
      <c r="N934" s="6">
        <f>I934*L934</f>
        <v>16.809999999999999</v>
      </c>
      <c r="O934" s="6">
        <f>M934-N934</f>
        <v>23.76</v>
      </c>
      <c r="P934" s="8">
        <f>IFERROR(O934/M934,0)</f>
        <v>0.58565442445156524</v>
      </c>
      <c r="Q934" s="5">
        <f>YEAR(SalesDataTable[[#This Row],[Order Date]])</f>
        <v>2026</v>
      </c>
      <c r="R934" s="8" t="str">
        <f>"Q"&amp;ROUNDUP(MONTH(SalesDataTable[[#This Row],[Order Date]])/3,0)</f>
        <v>Q2</v>
      </c>
      <c r="S934" s="9">
        <f>MONTH(SalesDataTable[[#This Row],[Order Date]])</f>
        <v>5</v>
      </c>
      <c r="T934" s="8" t="str">
        <f>TEXT(SalesDataTable[[#This Row],[Order Date]],"mmm")</f>
        <v>May</v>
      </c>
    </row>
    <row r="935" spans="1:20" ht="15.75">
      <c r="A935" s="2" t="s">
        <v>986</v>
      </c>
      <c r="B935" s="3">
        <v>46171</v>
      </c>
      <c r="C935" s="4" t="s">
        <v>14</v>
      </c>
      <c r="D935" s="4" t="s">
        <v>61</v>
      </c>
      <c r="E935" s="4" t="s">
        <v>25</v>
      </c>
      <c r="F935" s="4" t="s">
        <v>4</v>
      </c>
      <c r="G935" s="4" t="s">
        <v>31</v>
      </c>
      <c r="H935" s="4" t="s">
        <v>41</v>
      </c>
      <c r="I935" s="9">
        <v>1</v>
      </c>
      <c r="J935" s="6">
        <v>191.62</v>
      </c>
      <c r="K935" s="7">
        <v>0.05</v>
      </c>
      <c r="L935" s="6">
        <v>106.15</v>
      </c>
      <c r="M935" s="6">
        <f>I935*J935*(1-K935)</f>
        <v>182.03899999999999</v>
      </c>
      <c r="N935" s="6">
        <f>I935*L935</f>
        <v>106.15</v>
      </c>
      <c r="O935" s="6">
        <f>M935-N935</f>
        <v>75.888999999999982</v>
      </c>
      <c r="P935" s="8">
        <f>IFERROR(O935/M935,0)</f>
        <v>0.41688319535923613</v>
      </c>
      <c r="Q935" s="5">
        <f>YEAR(SalesDataTable[[#This Row],[Order Date]])</f>
        <v>2026</v>
      </c>
      <c r="R935" s="8" t="str">
        <f>"Q"&amp;ROUNDUP(MONTH(SalesDataTable[[#This Row],[Order Date]])/3,0)</f>
        <v>Q2</v>
      </c>
      <c r="S935" s="9">
        <f>MONTH(SalesDataTable[[#This Row],[Order Date]])</f>
        <v>5</v>
      </c>
      <c r="T935" s="8" t="str">
        <f>TEXT(SalesDataTable[[#This Row],[Order Date]],"mmm")</f>
        <v>May</v>
      </c>
    </row>
    <row r="936" spans="1:20" ht="15.75">
      <c r="A936" s="2" t="s">
        <v>987</v>
      </c>
      <c r="B936" s="3">
        <v>46171</v>
      </c>
      <c r="C936" s="4" t="s">
        <v>8</v>
      </c>
      <c r="D936" s="4" t="s">
        <v>38</v>
      </c>
      <c r="E936" s="4" t="s">
        <v>39</v>
      </c>
      <c r="F936" s="4" t="s">
        <v>4</v>
      </c>
      <c r="G936" s="4" t="s">
        <v>11</v>
      </c>
      <c r="H936" s="4" t="s">
        <v>53</v>
      </c>
      <c r="I936" s="9">
        <v>1</v>
      </c>
      <c r="J936" s="6">
        <v>154.07</v>
      </c>
      <c r="K936" s="7">
        <v>0.05</v>
      </c>
      <c r="L936" s="6">
        <v>78.400000000000006</v>
      </c>
      <c r="M936" s="6">
        <f>I936*J936*(1-K936)</f>
        <v>146.36649999999997</v>
      </c>
      <c r="N936" s="6">
        <f>I936*L936</f>
        <v>78.400000000000006</v>
      </c>
      <c r="O936" s="6">
        <f>M936-N936</f>
        <v>67.966499999999968</v>
      </c>
      <c r="P936" s="8">
        <f>IFERROR(O936/M936,0)</f>
        <v>0.46435830603314271</v>
      </c>
      <c r="Q936" s="5">
        <f>YEAR(SalesDataTable[[#This Row],[Order Date]])</f>
        <v>2026</v>
      </c>
      <c r="R936" s="8" t="str">
        <f>"Q"&amp;ROUNDUP(MONTH(SalesDataTable[[#This Row],[Order Date]])/3,0)</f>
        <v>Q2</v>
      </c>
      <c r="S936" s="9">
        <f>MONTH(SalesDataTable[[#This Row],[Order Date]])</f>
        <v>5</v>
      </c>
      <c r="T936" s="8" t="str">
        <f>TEXT(SalesDataTable[[#This Row],[Order Date]],"mmm")</f>
        <v>May</v>
      </c>
    </row>
    <row r="937" spans="1:20" ht="15.75">
      <c r="A937" s="2" t="s">
        <v>988</v>
      </c>
      <c r="B937" s="3">
        <v>46172</v>
      </c>
      <c r="C937" s="4" t="s">
        <v>14</v>
      </c>
      <c r="D937" s="4" t="s">
        <v>61</v>
      </c>
      <c r="E937" s="4" t="s">
        <v>39</v>
      </c>
      <c r="F937" s="4" t="s">
        <v>4</v>
      </c>
      <c r="G937" s="4" t="s">
        <v>31</v>
      </c>
      <c r="H937" s="4" t="s">
        <v>90</v>
      </c>
      <c r="I937" s="9">
        <v>1</v>
      </c>
      <c r="J937" s="6">
        <v>120.8</v>
      </c>
      <c r="K937" s="7">
        <v>0</v>
      </c>
      <c r="L937" s="6">
        <v>61.4</v>
      </c>
      <c r="M937" s="6">
        <f>I937*J937*(1-K937)</f>
        <v>120.8</v>
      </c>
      <c r="N937" s="6">
        <f>I937*L937</f>
        <v>61.4</v>
      </c>
      <c r="O937" s="6">
        <f>M937-N937</f>
        <v>59.4</v>
      </c>
      <c r="P937" s="8">
        <f>IFERROR(O937/M937,0)</f>
        <v>0.49172185430463577</v>
      </c>
      <c r="Q937" s="5">
        <f>YEAR(SalesDataTable[[#This Row],[Order Date]])</f>
        <v>2026</v>
      </c>
      <c r="R937" s="8" t="str">
        <f>"Q"&amp;ROUNDUP(MONTH(SalesDataTable[[#This Row],[Order Date]])/3,0)</f>
        <v>Q2</v>
      </c>
      <c r="S937" s="9">
        <f>MONTH(SalesDataTable[[#This Row],[Order Date]])</f>
        <v>5</v>
      </c>
      <c r="T937" s="8" t="str">
        <f>TEXT(SalesDataTable[[#This Row],[Order Date]],"mmm")</f>
        <v>May</v>
      </c>
    </row>
    <row r="938" spans="1:20" ht="15.75">
      <c r="A938" s="2" t="s">
        <v>989</v>
      </c>
      <c r="B938" s="3">
        <v>46172</v>
      </c>
      <c r="C938" s="4" t="s">
        <v>14</v>
      </c>
      <c r="D938" s="4" t="s">
        <v>61</v>
      </c>
      <c r="E938" s="4" t="s">
        <v>3</v>
      </c>
      <c r="F938" s="4" t="s">
        <v>20</v>
      </c>
      <c r="G938" s="4" t="s">
        <v>5</v>
      </c>
      <c r="H938" s="4" t="s">
        <v>35</v>
      </c>
      <c r="I938" s="9">
        <v>1</v>
      </c>
      <c r="J938" s="6">
        <v>40.15</v>
      </c>
      <c r="K938" s="7">
        <v>0</v>
      </c>
      <c r="L938" s="6">
        <v>16.82</v>
      </c>
      <c r="M938" s="6">
        <f>I938*J938*(1-K938)</f>
        <v>40.15</v>
      </c>
      <c r="N938" s="6">
        <f>I938*L938</f>
        <v>16.82</v>
      </c>
      <c r="O938" s="6">
        <f>M938-N938</f>
        <v>23.33</v>
      </c>
      <c r="P938" s="8">
        <f>IFERROR(O938/M938,0)</f>
        <v>0.58107098381070976</v>
      </c>
      <c r="Q938" s="5">
        <f>YEAR(SalesDataTable[[#This Row],[Order Date]])</f>
        <v>2026</v>
      </c>
      <c r="R938" s="8" t="str">
        <f>"Q"&amp;ROUNDUP(MONTH(SalesDataTable[[#This Row],[Order Date]])/3,0)</f>
        <v>Q2</v>
      </c>
      <c r="S938" s="9">
        <f>MONTH(SalesDataTable[[#This Row],[Order Date]])</f>
        <v>5</v>
      </c>
      <c r="T938" s="8" t="str">
        <f>TEXT(SalesDataTable[[#This Row],[Order Date]],"mmm")</f>
        <v>May</v>
      </c>
    </row>
    <row r="939" spans="1:20" ht="15.75">
      <c r="A939" s="2" t="s">
        <v>990</v>
      </c>
      <c r="B939" s="3">
        <v>46172</v>
      </c>
      <c r="C939" s="4" t="s">
        <v>8</v>
      </c>
      <c r="D939" s="4" t="s">
        <v>69</v>
      </c>
      <c r="E939" s="4" t="s">
        <v>10</v>
      </c>
      <c r="F939" s="4" t="s">
        <v>20</v>
      </c>
      <c r="G939" s="4" t="s">
        <v>17</v>
      </c>
      <c r="H939" s="4" t="s">
        <v>71</v>
      </c>
      <c r="I939" s="9">
        <v>5</v>
      </c>
      <c r="J939" s="6">
        <v>134.4</v>
      </c>
      <c r="K939" s="7">
        <v>0.15</v>
      </c>
      <c r="L939" s="6">
        <v>67.709999999999994</v>
      </c>
      <c r="M939" s="6">
        <f>I939*J939*(1-K939)</f>
        <v>571.19999999999993</v>
      </c>
      <c r="N939" s="6">
        <f>I939*L939</f>
        <v>338.54999999999995</v>
      </c>
      <c r="O939" s="6">
        <f>M939-N939</f>
        <v>232.64999999999998</v>
      </c>
      <c r="P939" s="8">
        <f>IFERROR(O939/M939,0)</f>
        <v>0.40730042016806722</v>
      </c>
      <c r="Q939" s="5">
        <f>YEAR(SalesDataTable[[#This Row],[Order Date]])</f>
        <v>2026</v>
      </c>
      <c r="R939" s="8" t="str">
        <f>"Q"&amp;ROUNDUP(MONTH(SalesDataTable[[#This Row],[Order Date]])/3,0)</f>
        <v>Q2</v>
      </c>
      <c r="S939" s="9">
        <f>MONTH(SalesDataTable[[#This Row],[Order Date]])</f>
        <v>5</v>
      </c>
      <c r="T939" s="8" t="str">
        <f>TEXT(SalesDataTable[[#This Row],[Order Date]],"mmm")</f>
        <v>May</v>
      </c>
    </row>
    <row r="940" spans="1:20" ht="15.75">
      <c r="A940" s="2" t="s">
        <v>991</v>
      </c>
      <c r="B940" s="3">
        <v>46172</v>
      </c>
      <c r="C940" s="4" t="s">
        <v>27</v>
      </c>
      <c r="D940" s="4" t="s">
        <v>82</v>
      </c>
      <c r="E940" s="4" t="s">
        <v>3</v>
      </c>
      <c r="F940" s="4" t="s">
        <v>4</v>
      </c>
      <c r="G940" s="4" t="s">
        <v>17</v>
      </c>
      <c r="H940" s="4" t="s">
        <v>18</v>
      </c>
      <c r="I940" s="9">
        <v>2</v>
      </c>
      <c r="J940" s="6">
        <v>37.130000000000003</v>
      </c>
      <c r="K940" s="7">
        <v>0.05</v>
      </c>
      <c r="L940" s="6">
        <v>13.44</v>
      </c>
      <c r="M940" s="6">
        <f>I940*J940*(1-K940)</f>
        <v>70.546999999999997</v>
      </c>
      <c r="N940" s="6">
        <f>I940*L940</f>
        <v>26.88</v>
      </c>
      <c r="O940" s="6">
        <f>M940-N940</f>
        <v>43.667000000000002</v>
      </c>
      <c r="P940" s="8">
        <f>IFERROR(O940/M940,0)</f>
        <v>0.6189774193091131</v>
      </c>
      <c r="Q940" s="5">
        <f>YEAR(SalesDataTable[[#This Row],[Order Date]])</f>
        <v>2026</v>
      </c>
      <c r="R940" s="8" t="str">
        <f>"Q"&amp;ROUNDUP(MONTH(SalesDataTable[[#This Row],[Order Date]])/3,0)</f>
        <v>Q2</v>
      </c>
      <c r="S940" s="9">
        <f>MONTH(SalesDataTable[[#This Row],[Order Date]])</f>
        <v>5</v>
      </c>
      <c r="T940" s="8" t="str">
        <f>TEXT(SalesDataTable[[#This Row],[Order Date]],"mmm")</f>
        <v>May</v>
      </c>
    </row>
    <row r="941" spans="1:20" ht="15.75">
      <c r="A941" s="2" t="s">
        <v>992</v>
      </c>
      <c r="B941" s="3">
        <v>46172</v>
      </c>
      <c r="C941" s="4" t="s">
        <v>8</v>
      </c>
      <c r="D941" s="4" t="s">
        <v>9</v>
      </c>
      <c r="E941" s="4" t="s">
        <v>3</v>
      </c>
      <c r="F941" s="4" t="s">
        <v>20</v>
      </c>
      <c r="G941" s="4" t="s">
        <v>31</v>
      </c>
      <c r="H941" s="4" t="s">
        <v>90</v>
      </c>
      <c r="I941" s="9">
        <v>6</v>
      </c>
      <c r="J941" s="6">
        <v>123.82</v>
      </c>
      <c r="K941" s="7">
        <v>0</v>
      </c>
      <c r="L941" s="6">
        <v>61.91</v>
      </c>
      <c r="M941" s="6">
        <f>I941*J941*(1-K941)</f>
        <v>742.92</v>
      </c>
      <c r="N941" s="6">
        <f>I941*L941</f>
        <v>371.46</v>
      </c>
      <c r="O941" s="6">
        <f>M941-N941</f>
        <v>371.46</v>
      </c>
      <c r="P941" s="8">
        <f>IFERROR(O941/M941,0)</f>
        <v>0.5</v>
      </c>
      <c r="Q941" s="5">
        <f>YEAR(SalesDataTable[[#This Row],[Order Date]])</f>
        <v>2026</v>
      </c>
      <c r="R941" s="8" t="str">
        <f>"Q"&amp;ROUNDUP(MONTH(SalesDataTable[[#This Row],[Order Date]])/3,0)</f>
        <v>Q2</v>
      </c>
      <c r="S941" s="9">
        <f>MONTH(SalesDataTable[[#This Row],[Order Date]])</f>
        <v>5</v>
      </c>
      <c r="T941" s="8" t="str">
        <f>TEXT(SalesDataTable[[#This Row],[Order Date]],"mmm")</f>
        <v>May</v>
      </c>
    </row>
    <row r="942" spans="1:20" ht="15.75">
      <c r="A942" s="2" t="s">
        <v>993</v>
      </c>
      <c r="B942" s="3">
        <v>46172</v>
      </c>
      <c r="C942" s="4" t="s">
        <v>14</v>
      </c>
      <c r="D942" s="4" t="s">
        <v>126</v>
      </c>
      <c r="E942" s="4" t="s">
        <v>39</v>
      </c>
      <c r="F942" s="4" t="s">
        <v>4</v>
      </c>
      <c r="G942" s="4" t="s">
        <v>17</v>
      </c>
      <c r="H942" s="4" t="s">
        <v>18</v>
      </c>
      <c r="I942" s="9">
        <v>2</v>
      </c>
      <c r="J942" s="6">
        <v>36.94</v>
      </c>
      <c r="K942" s="7">
        <v>0.05</v>
      </c>
      <c r="L942" s="6">
        <v>13.82</v>
      </c>
      <c r="M942" s="6">
        <f>I942*J942*(1-K942)</f>
        <v>70.185999999999993</v>
      </c>
      <c r="N942" s="6">
        <f>I942*L942</f>
        <v>27.64</v>
      </c>
      <c r="O942" s="6">
        <f>M942-N942</f>
        <v>42.545999999999992</v>
      </c>
      <c r="P942" s="8">
        <f>IFERROR(O942/M942,0)</f>
        <v>0.60618926851508848</v>
      </c>
      <c r="Q942" s="5">
        <f>YEAR(SalesDataTable[[#This Row],[Order Date]])</f>
        <v>2026</v>
      </c>
      <c r="R942" s="8" t="str">
        <f>"Q"&amp;ROUNDUP(MONTH(SalesDataTable[[#This Row],[Order Date]])/3,0)</f>
        <v>Q2</v>
      </c>
      <c r="S942" s="9">
        <f>MONTH(SalesDataTable[[#This Row],[Order Date]])</f>
        <v>5</v>
      </c>
      <c r="T942" s="8" t="str">
        <f>TEXT(SalesDataTable[[#This Row],[Order Date]],"mmm")</f>
        <v>May</v>
      </c>
    </row>
    <row r="943" spans="1:20" ht="15.75">
      <c r="A943" s="2" t="s">
        <v>994</v>
      </c>
      <c r="B943" s="3">
        <v>46172</v>
      </c>
      <c r="C943" s="4" t="s">
        <v>1</v>
      </c>
      <c r="D943" s="4" t="s">
        <v>2</v>
      </c>
      <c r="E943" s="4" t="s">
        <v>3</v>
      </c>
      <c r="F943" s="4" t="s">
        <v>16</v>
      </c>
      <c r="G943" s="4" t="s">
        <v>31</v>
      </c>
      <c r="H943" s="4" t="s">
        <v>41</v>
      </c>
      <c r="I943" s="9">
        <v>3</v>
      </c>
      <c r="J943" s="6">
        <v>199.17</v>
      </c>
      <c r="K943" s="7">
        <v>0.05</v>
      </c>
      <c r="L943" s="6">
        <v>105.24</v>
      </c>
      <c r="M943" s="6">
        <f>I943*J943*(1-K943)</f>
        <v>567.6345</v>
      </c>
      <c r="N943" s="6">
        <f>I943*L943</f>
        <v>315.71999999999997</v>
      </c>
      <c r="O943" s="6">
        <f>M943-N943</f>
        <v>251.91450000000003</v>
      </c>
      <c r="P943" s="8">
        <f>IFERROR(O943/M943,0)</f>
        <v>0.4437970207941907</v>
      </c>
      <c r="Q943" s="5">
        <f>YEAR(SalesDataTable[[#This Row],[Order Date]])</f>
        <v>2026</v>
      </c>
      <c r="R943" s="8" t="str">
        <f>"Q"&amp;ROUNDUP(MONTH(SalesDataTable[[#This Row],[Order Date]])/3,0)</f>
        <v>Q2</v>
      </c>
      <c r="S943" s="9">
        <f>MONTH(SalesDataTable[[#This Row],[Order Date]])</f>
        <v>5</v>
      </c>
      <c r="T943" s="8" t="str">
        <f>TEXT(SalesDataTable[[#This Row],[Order Date]],"mmm")</f>
        <v>May</v>
      </c>
    </row>
    <row r="944" spans="1:20" ht="15.75">
      <c r="A944" s="2" t="s">
        <v>995</v>
      </c>
      <c r="B944" s="3">
        <v>46172</v>
      </c>
      <c r="C944" s="4" t="s">
        <v>1</v>
      </c>
      <c r="D944" s="4" t="s">
        <v>52</v>
      </c>
      <c r="E944" s="4" t="s">
        <v>3</v>
      </c>
      <c r="F944" s="4" t="s">
        <v>4</v>
      </c>
      <c r="G944" s="4" t="s">
        <v>31</v>
      </c>
      <c r="H944" s="4" t="s">
        <v>64</v>
      </c>
      <c r="I944" s="9">
        <v>3</v>
      </c>
      <c r="J944" s="6">
        <v>83.17</v>
      </c>
      <c r="K944" s="7">
        <v>0</v>
      </c>
      <c r="L944" s="6">
        <v>40.520000000000003</v>
      </c>
      <c r="M944" s="6">
        <f>I944*J944*(1-K944)</f>
        <v>249.51</v>
      </c>
      <c r="N944" s="6">
        <f>I944*L944</f>
        <v>121.56</v>
      </c>
      <c r="O944" s="6">
        <f>M944-N944</f>
        <v>127.94999999999999</v>
      </c>
      <c r="P944" s="8">
        <f>IFERROR(O944/M944,0)</f>
        <v>0.51280509799206442</v>
      </c>
      <c r="Q944" s="5">
        <f>YEAR(SalesDataTable[[#This Row],[Order Date]])</f>
        <v>2026</v>
      </c>
      <c r="R944" s="8" t="str">
        <f>"Q"&amp;ROUNDUP(MONTH(SalesDataTable[[#This Row],[Order Date]])/3,0)</f>
        <v>Q2</v>
      </c>
      <c r="S944" s="9">
        <f>MONTH(SalesDataTable[[#This Row],[Order Date]])</f>
        <v>5</v>
      </c>
      <c r="T944" s="8" t="str">
        <f>TEXT(SalesDataTable[[#This Row],[Order Date]],"mmm")</f>
        <v>May</v>
      </c>
    </row>
    <row r="945" spans="1:20" ht="15.75">
      <c r="A945" s="2" t="s">
        <v>996</v>
      </c>
      <c r="B945" s="3">
        <v>46172</v>
      </c>
      <c r="C945" s="4" t="s">
        <v>8</v>
      </c>
      <c r="D945" s="4" t="s">
        <v>38</v>
      </c>
      <c r="E945" s="4" t="s">
        <v>3</v>
      </c>
      <c r="F945" s="4" t="s">
        <v>20</v>
      </c>
      <c r="G945" s="4" t="s">
        <v>17</v>
      </c>
      <c r="H945" s="4" t="s">
        <v>46</v>
      </c>
      <c r="I945" s="9">
        <v>1</v>
      </c>
      <c r="J945" s="6">
        <v>45.8</v>
      </c>
      <c r="K945" s="7">
        <v>0.05</v>
      </c>
      <c r="L945" s="6">
        <v>17.88</v>
      </c>
      <c r="M945" s="6">
        <f>I945*J945*(1-K945)</f>
        <v>43.51</v>
      </c>
      <c r="N945" s="6">
        <f>I945*L945</f>
        <v>17.88</v>
      </c>
      <c r="O945" s="6">
        <f>M945-N945</f>
        <v>25.63</v>
      </c>
      <c r="P945" s="8">
        <f>IFERROR(O945/M945,0)</f>
        <v>0.58905998621006661</v>
      </c>
      <c r="Q945" s="5">
        <f>YEAR(SalesDataTable[[#This Row],[Order Date]])</f>
        <v>2026</v>
      </c>
      <c r="R945" s="8" t="str">
        <f>"Q"&amp;ROUNDUP(MONTH(SalesDataTable[[#This Row],[Order Date]])/3,0)</f>
        <v>Q2</v>
      </c>
      <c r="S945" s="9">
        <f>MONTH(SalesDataTable[[#This Row],[Order Date]])</f>
        <v>5</v>
      </c>
      <c r="T945" s="8" t="str">
        <f>TEXT(SalesDataTable[[#This Row],[Order Date]],"mmm")</f>
        <v>May</v>
      </c>
    </row>
    <row r="946" spans="1:20" ht="15.75">
      <c r="A946" s="2" t="s">
        <v>997</v>
      </c>
      <c r="B946" s="3">
        <v>46172</v>
      </c>
      <c r="C946" s="4" t="s">
        <v>14</v>
      </c>
      <c r="D946" s="4" t="s">
        <v>15</v>
      </c>
      <c r="E946" s="4" t="s">
        <v>39</v>
      </c>
      <c r="F946" s="4" t="s">
        <v>4</v>
      </c>
      <c r="G946" s="4" t="s">
        <v>11</v>
      </c>
      <c r="H946" s="4" t="s">
        <v>53</v>
      </c>
      <c r="I946" s="9">
        <v>1</v>
      </c>
      <c r="J946" s="6">
        <v>154.85</v>
      </c>
      <c r="K946" s="7">
        <v>0</v>
      </c>
      <c r="L946" s="6">
        <v>80.17</v>
      </c>
      <c r="M946" s="6">
        <f>I946*J946*(1-K946)</f>
        <v>154.85</v>
      </c>
      <c r="N946" s="6">
        <f>I946*L946</f>
        <v>80.17</v>
      </c>
      <c r="O946" s="6">
        <f>M946-N946</f>
        <v>74.679999999999993</v>
      </c>
      <c r="P946" s="8">
        <f>IFERROR(O946/M946,0)</f>
        <v>0.48227316758153049</v>
      </c>
      <c r="Q946" s="5">
        <f>YEAR(SalesDataTable[[#This Row],[Order Date]])</f>
        <v>2026</v>
      </c>
      <c r="R946" s="8" t="str">
        <f>"Q"&amp;ROUNDUP(MONTH(SalesDataTable[[#This Row],[Order Date]])/3,0)</f>
        <v>Q2</v>
      </c>
      <c r="S946" s="9">
        <f>MONTH(SalesDataTable[[#This Row],[Order Date]])</f>
        <v>5</v>
      </c>
      <c r="T946" s="8" t="str">
        <f>TEXT(SalesDataTable[[#This Row],[Order Date]],"mmm")</f>
        <v>May</v>
      </c>
    </row>
    <row r="947" spans="1:20" ht="15.75">
      <c r="A947" s="2" t="s">
        <v>998</v>
      </c>
      <c r="B947" s="3">
        <v>46172</v>
      </c>
      <c r="C947" s="4" t="s">
        <v>27</v>
      </c>
      <c r="D947" s="4" t="s">
        <v>82</v>
      </c>
      <c r="E947" s="4" t="s">
        <v>3</v>
      </c>
      <c r="F947" s="4" t="s">
        <v>20</v>
      </c>
      <c r="G947" s="4" t="s">
        <v>31</v>
      </c>
      <c r="H947" s="4" t="s">
        <v>41</v>
      </c>
      <c r="I947" s="9">
        <v>1</v>
      </c>
      <c r="J947" s="6">
        <v>194.99</v>
      </c>
      <c r="K947" s="7">
        <v>0</v>
      </c>
      <c r="L947" s="6">
        <v>101.21</v>
      </c>
      <c r="M947" s="6">
        <f>I947*J947*(1-K947)</f>
        <v>194.99</v>
      </c>
      <c r="N947" s="6">
        <f>I947*L947</f>
        <v>101.21</v>
      </c>
      <c r="O947" s="6">
        <f>M947-N947</f>
        <v>93.780000000000015</v>
      </c>
      <c r="P947" s="8">
        <f>IFERROR(O947/M947,0)</f>
        <v>0.48094774090979031</v>
      </c>
      <c r="Q947" s="5">
        <f>YEAR(SalesDataTable[[#This Row],[Order Date]])</f>
        <v>2026</v>
      </c>
      <c r="R947" s="8" t="str">
        <f>"Q"&amp;ROUNDUP(MONTH(SalesDataTable[[#This Row],[Order Date]])/3,0)</f>
        <v>Q2</v>
      </c>
      <c r="S947" s="9">
        <f>MONTH(SalesDataTable[[#This Row],[Order Date]])</f>
        <v>5</v>
      </c>
      <c r="T947" s="8" t="str">
        <f>TEXT(SalesDataTable[[#This Row],[Order Date]],"mmm")</f>
        <v>May</v>
      </c>
    </row>
    <row r="948" spans="1:20" ht="15.75">
      <c r="A948" s="2" t="s">
        <v>999</v>
      </c>
      <c r="B948" s="3">
        <v>46172</v>
      </c>
      <c r="C948" s="4" t="s">
        <v>14</v>
      </c>
      <c r="D948" s="4" t="s">
        <v>61</v>
      </c>
      <c r="E948" s="4" t="s">
        <v>3</v>
      </c>
      <c r="F948" s="4" t="s">
        <v>4</v>
      </c>
      <c r="G948" s="4" t="s">
        <v>49</v>
      </c>
      <c r="H948" s="4" t="s">
        <v>67</v>
      </c>
      <c r="I948" s="9">
        <v>1</v>
      </c>
      <c r="J948" s="6">
        <v>36.31</v>
      </c>
      <c r="K948" s="7">
        <v>0</v>
      </c>
      <c r="L948" s="6">
        <v>13.93</v>
      </c>
      <c r="M948" s="6">
        <f>I948*J948*(1-K948)</f>
        <v>36.31</v>
      </c>
      <c r="N948" s="6">
        <f>I948*L948</f>
        <v>13.93</v>
      </c>
      <c r="O948" s="6">
        <f>M948-N948</f>
        <v>22.380000000000003</v>
      </c>
      <c r="P948" s="8">
        <f>IFERROR(O948/M948,0)</f>
        <v>0.61635912971633167</v>
      </c>
      <c r="Q948" s="5">
        <f>YEAR(SalesDataTable[[#This Row],[Order Date]])</f>
        <v>2026</v>
      </c>
      <c r="R948" s="8" t="str">
        <f>"Q"&amp;ROUNDUP(MONTH(SalesDataTable[[#This Row],[Order Date]])/3,0)</f>
        <v>Q2</v>
      </c>
      <c r="S948" s="9">
        <f>MONTH(SalesDataTable[[#This Row],[Order Date]])</f>
        <v>5</v>
      </c>
      <c r="T948" s="8" t="str">
        <f>TEXT(SalesDataTable[[#This Row],[Order Date]],"mmm")</f>
        <v>May</v>
      </c>
    </row>
    <row r="949" spans="1:20" ht="15.75">
      <c r="A949" s="2" t="s">
        <v>1000</v>
      </c>
      <c r="B949" s="3">
        <v>46172</v>
      </c>
      <c r="C949" s="4" t="s">
        <v>1</v>
      </c>
      <c r="D949" s="4" t="s">
        <v>2</v>
      </c>
      <c r="E949" s="4" t="s">
        <v>3</v>
      </c>
      <c r="F949" s="4" t="s">
        <v>4</v>
      </c>
      <c r="G949" s="4" t="s">
        <v>17</v>
      </c>
      <c r="H949" s="4" t="s">
        <v>46</v>
      </c>
      <c r="I949" s="9">
        <v>1</v>
      </c>
      <c r="J949" s="6">
        <v>47.19</v>
      </c>
      <c r="K949" s="7">
        <v>0</v>
      </c>
      <c r="L949" s="6">
        <v>18.54</v>
      </c>
      <c r="M949" s="6">
        <f>I949*J949*(1-K949)</f>
        <v>47.19</v>
      </c>
      <c r="N949" s="6">
        <f>I949*L949</f>
        <v>18.54</v>
      </c>
      <c r="O949" s="6">
        <f>M949-N949</f>
        <v>28.65</v>
      </c>
      <c r="P949" s="8">
        <f>IFERROR(O949/M949,0)</f>
        <v>0.60712015257469798</v>
      </c>
      <c r="Q949" s="5">
        <f>YEAR(SalesDataTable[[#This Row],[Order Date]])</f>
        <v>2026</v>
      </c>
      <c r="R949" s="8" t="str">
        <f>"Q"&amp;ROUNDUP(MONTH(SalesDataTable[[#This Row],[Order Date]])/3,0)</f>
        <v>Q2</v>
      </c>
      <c r="S949" s="9">
        <f>MONTH(SalesDataTable[[#This Row],[Order Date]])</f>
        <v>5</v>
      </c>
      <c r="T949" s="8" t="str">
        <f>TEXT(SalesDataTable[[#This Row],[Order Date]],"mmm")</f>
        <v>May</v>
      </c>
    </row>
    <row r="950" spans="1:20" ht="15.75">
      <c r="A950" s="2" t="s">
        <v>1001</v>
      </c>
      <c r="B950" s="3">
        <v>46172</v>
      </c>
      <c r="C950" s="4" t="s">
        <v>27</v>
      </c>
      <c r="D950" s="4" t="s">
        <v>48</v>
      </c>
      <c r="E950" s="4" t="s">
        <v>3</v>
      </c>
      <c r="F950" s="4" t="s">
        <v>16</v>
      </c>
      <c r="G950" s="4" t="s">
        <v>49</v>
      </c>
      <c r="H950" s="4" t="s">
        <v>55</v>
      </c>
      <c r="I950" s="9">
        <v>1</v>
      </c>
      <c r="J950" s="6">
        <v>124.14</v>
      </c>
      <c r="K950" s="7">
        <v>0</v>
      </c>
      <c r="L950" s="6">
        <v>70.900000000000006</v>
      </c>
      <c r="M950" s="6">
        <f>I950*J950*(1-K950)</f>
        <v>124.14</v>
      </c>
      <c r="N950" s="6">
        <f>I950*L950</f>
        <v>70.900000000000006</v>
      </c>
      <c r="O950" s="6">
        <f>M950-N950</f>
        <v>53.239999999999995</v>
      </c>
      <c r="P950" s="8">
        <f>IFERROR(O950/M950,0)</f>
        <v>0.42887062993394548</v>
      </c>
      <c r="Q950" s="5">
        <f>YEAR(SalesDataTable[[#This Row],[Order Date]])</f>
        <v>2026</v>
      </c>
      <c r="R950" s="8" t="str">
        <f>"Q"&amp;ROUNDUP(MONTH(SalesDataTable[[#This Row],[Order Date]])/3,0)</f>
        <v>Q2</v>
      </c>
      <c r="S950" s="9">
        <f>MONTH(SalesDataTable[[#This Row],[Order Date]])</f>
        <v>5</v>
      </c>
      <c r="T950" s="8" t="str">
        <f>TEXT(SalesDataTable[[#This Row],[Order Date]],"mmm")</f>
        <v>May</v>
      </c>
    </row>
    <row r="951" spans="1:20" ht="15.75">
      <c r="A951" s="2" t="s">
        <v>1002</v>
      </c>
      <c r="B951" s="3">
        <v>46173</v>
      </c>
      <c r="C951" s="4" t="s">
        <v>27</v>
      </c>
      <c r="D951" s="4" t="s">
        <v>48</v>
      </c>
      <c r="E951" s="4" t="s">
        <v>3</v>
      </c>
      <c r="F951" s="4" t="s">
        <v>4</v>
      </c>
      <c r="G951" s="4" t="s">
        <v>17</v>
      </c>
      <c r="H951" s="4" t="s">
        <v>71</v>
      </c>
      <c r="I951" s="9">
        <v>1</v>
      </c>
      <c r="J951" s="6">
        <v>131.94999999999999</v>
      </c>
      <c r="K951" s="7">
        <v>0</v>
      </c>
      <c r="L951" s="6">
        <v>65.17</v>
      </c>
      <c r="M951" s="6">
        <f>I951*J951*(1-K951)</f>
        <v>131.94999999999999</v>
      </c>
      <c r="N951" s="6">
        <f>I951*L951</f>
        <v>65.17</v>
      </c>
      <c r="O951" s="6">
        <f>M951-N951</f>
        <v>66.779999999999987</v>
      </c>
      <c r="P951" s="8">
        <f>IFERROR(O951/M951,0)</f>
        <v>0.50610079575596811</v>
      </c>
      <c r="Q951" s="5">
        <f>YEAR(SalesDataTable[[#This Row],[Order Date]])</f>
        <v>2026</v>
      </c>
      <c r="R951" s="8" t="str">
        <f>"Q"&amp;ROUNDUP(MONTH(SalesDataTable[[#This Row],[Order Date]])/3,0)</f>
        <v>Q2</v>
      </c>
      <c r="S951" s="9">
        <f>MONTH(SalesDataTable[[#This Row],[Order Date]])</f>
        <v>5</v>
      </c>
      <c r="T951" s="8" t="str">
        <f>TEXT(SalesDataTable[[#This Row],[Order Date]],"mmm")</f>
        <v>May</v>
      </c>
    </row>
    <row r="952" spans="1:20" ht="15.75">
      <c r="A952" s="2" t="s">
        <v>1003</v>
      </c>
      <c r="B952" s="3">
        <v>46173</v>
      </c>
      <c r="C952" s="4" t="s">
        <v>27</v>
      </c>
      <c r="D952" s="4" t="s">
        <v>48</v>
      </c>
      <c r="E952" s="4" t="s">
        <v>39</v>
      </c>
      <c r="F952" s="4" t="s">
        <v>16</v>
      </c>
      <c r="G952" s="4" t="s">
        <v>5</v>
      </c>
      <c r="H952" s="4" t="s">
        <v>43</v>
      </c>
      <c r="I952" s="9">
        <v>1</v>
      </c>
      <c r="J952" s="6">
        <v>102.24</v>
      </c>
      <c r="K952" s="7">
        <v>0</v>
      </c>
      <c r="L952" s="6">
        <v>50.75</v>
      </c>
      <c r="M952" s="6">
        <f>I952*J952*(1-K952)</f>
        <v>102.24</v>
      </c>
      <c r="N952" s="6">
        <f>I952*L952</f>
        <v>50.75</v>
      </c>
      <c r="O952" s="6">
        <f>M952-N952</f>
        <v>51.489999999999995</v>
      </c>
      <c r="P952" s="8">
        <f>IFERROR(O952/M952,0)</f>
        <v>0.50361893583724571</v>
      </c>
      <c r="Q952" s="5">
        <f>YEAR(SalesDataTable[[#This Row],[Order Date]])</f>
        <v>2026</v>
      </c>
      <c r="R952" s="8" t="str">
        <f>"Q"&amp;ROUNDUP(MONTH(SalesDataTable[[#This Row],[Order Date]])/3,0)</f>
        <v>Q2</v>
      </c>
      <c r="S952" s="9">
        <f>MONTH(SalesDataTable[[#This Row],[Order Date]])</f>
        <v>5</v>
      </c>
      <c r="T952" s="8" t="str">
        <f>TEXT(SalesDataTable[[#This Row],[Order Date]],"mmm")</f>
        <v>May</v>
      </c>
    </row>
    <row r="953" spans="1:20" ht="15.75">
      <c r="A953" s="2" t="s">
        <v>1004</v>
      </c>
      <c r="B953" s="3">
        <v>46173</v>
      </c>
      <c r="C953" s="4" t="s">
        <v>27</v>
      </c>
      <c r="D953" s="4" t="s">
        <v>82</v>
      </c>
      <c r="E953" s="4" t="s">
        <v>39</v>
      </c>
      <c r="F953" s="4" t="s">
        <v>16</v>
      </c>
      <c r="G953" s="4" t="s">
        <v>11</v>
      </c>
      <c r="H953" s="4" t="s">
        <v>53</v>
      </c>
      <c r="I953" s="9">
        <v>2</v>
      </c>
      <c r="J953" s="6">
        <v>152.07</v>
      </c>
      <c r="K953" s="7">
        <v>0</v>
      </c>
      <c r="L953" s="6">
        <v>76.849999999999994</v>
      </c>
      <c r="M953" s="6">
        <f>I953*J953*(1-K953)</f>
        <v>304.14</v>
      </c>
      <c r="N953" s="6">
        <f>I953*L953</f>
        <v>153.69999999999999</v>
      </c>
      <c r="O953" s="6">
        <f>M953-N953</f>
        <v>150.44</v>
      </c>
      <c r="P953" s="8">
        <f>IFERROR(O953/M953,0)</f>
        <v>0.49464062602748737</v>
      </c>
      <c r="Q953" s="5">
        <f>YEAR(SalesDataTable[[#This Row],[Order Date]])</f>
        <v>2026</v>
      </c>
      <c r="R953" s="8" t="str">
        <f>"Q"&amp;ROUNDUP(MONTH(SalesDataTable[[#This Row],[Order Date]])/3,0)</f>
        <v>Q2</v>
      </c>
      <c r="S953" s="9">
        <f>MONTH(SalesDataTable[[#This Row],[Order Date]])</f>
        <v>5</v>
      </c>
      <c r="T953" s="8" t="str">
        <f>TEXT(SalesDataTable[[#This Row],[Order Date]],"mmm")</f>
        <v>May</v>
      </c>
    </row>
    <row r="954" spans="1:20" ht="15.75">
      <c r="A954" s="2" t="s">
        <v>1005</v>
      </c>
      <c r="B954" s="3">
        <v>46173</v>
      </c>
      <c r="C954" s="4" t="s">
        <v>14</v>
      </c>
      <c r="D954" s="4" t="s">
        <v>24</v>
      </c>
      <c r="E954" s="4" t="s">
        <v>3</v>
      </c>
      <c r="F954" s="4" t="s">
        <v>16</v>
      </c>
      <c r="G954" s="4" t="s">
        <v>31</v>
      </c>
      <c r="H954" s="4" t="s">
        <v>90</v>
      </c>
      <c r="I954" s="9">
        <v>2</v>
      </c>
      <c r="J954" s="6">
        <v>123.34</v>
      </c>
      <c r="K954" s="7">
        <v>0.05</v>
      </c>
      <c r="L954" s="6">
        <v>58.96</v>
      </c>
      <c r="M954" s="6">
        <f>I954*J954*(1-K954)</f>
        <v>234.346</v>
      </c>
      <c r="N954" s="6">
        <f>I954*L954</f>
        <v>117.92</v>
      </c>
      <c r="O954" s="6">
        <f>M954-N954</f>
        <v>116.426</v>
      </c>
      <c r="P954" s="8">
        <f>IFERROR(O954/M954,0)</f>
        <v>0.49681240558831813</v>
      </c>
      <c r="Q954" s="5">
        <f>YEAR(SalesDataTable[[#This Row],[Order Date]])</f>
        <v>2026</v>
      </c>
      <c r="R954" s="8" t="str">
        <f>"Q"&amp;ROUNDUP(MONTH(SalesDataTable[[#This Row],[Order Date]])/3,0)</f>
        <v>Q2</v>
      </c>
      <c r="S954" s="9">
        <f>MONTH(SalesDataTable[[#This Row],[Order Date]])</f>
        <v>5</v>
      </c>
      <c r="T954" s="8" t="str">
        <f>TEXT(SalesDataTable[[#This Row],[Order Date]],"mmm")</f>
        <v>May</v>
      </c>
    </row>
    <row r="955" spans="1:20" ht="15.75">
      <c r="A955" s="2" t="s">
        <v>1006</v>
      </c>
      <c r="B955" s="3">
        <v>46173</v>
      </c>
      <c r="C955" s="4" t="s">
        <v>14</v>
      </c>
      <c r="D955" s="4" t="s">
        <v>15</v>
      </c>
      <c r="E955" s="4" t="s">
        <v>25</v>
      </c>
      <c r="F955" s="4" t="s">
        <v>4</v>
      </c>
      <c r="G955" s="4" t="s">
        <v>11</v>
      </c>
      <c r="H955" s="4" t="s">
        <v>53</v>
      </c>
      <c r="I955" s="9">
        <v>1</v>
      </c>
      <c r="J955" s="6">
        <v>155.81</v>
      </c>
      <c r="K955" s="7">
        <v>0</v>
      </c>
      <c r="L955" s="6">
        <v>80.31</v>
      </c>
      <c r="M955" s="6">
        <f>I955*J955*(1-K955)</f>
        <v>155.81</v>
      </c>
      <c r="N955" s="6">
        <f>I955*L955</f>
        <v>80.31</v>
      </c>
      <c r="O955" s="6">
        <f>M955-N955</f>
        <v>75.5</v>
      </c>
      <c r="P955" s="8">
        <f>IFERROR(O955/M955,0)</f>
        <v>0.48456453372697517</v>
      </c>
      <c r="Q955" s="5">
        <f>YEAR(SalesDataTable[[#This Row],[Order Date]])</f>
        <v>2026</v>
      </c>
      <c r="R955" s="8" t="str">
        <f>"Q"&amp;ROUNDUP(MONTH(SalesDataTable[[#This Row],[Order Date]])/3,0)</f>
        <v>Q2</v>
      </c>
      <c r="S955" s="9">
        <f>MONTH(SalesDataTable[[#This Row],[Order Date]])</f>
        <v>5</v>
      </c>
      <c r="T955" s="8" t="str">
        <f>TEXT(SalesDataTable[[#This Row],[Order Date]],"mmm")</f>
        <v>May</v>
      </c>
    </row>
    <row r="956" spans="1:20" ht="15.75">
      <c r="A956" s="2" t="s">
        <v>1007</v>
      </c>
      <c r="B956" s="3">
        <v>46173</v>
      </c>
      <c r="C956" s="4" t="s">
        <v>14</v>
      </c>
      <c r="D956" s="4" t="s">
        <v>126</v>
      </c>
      <c r="E956" s="4" t="s">
        <v>3</v>
      </c>
      <c r="F956" s="4" t="s">
        <v>4</v>
      </c>
      <c r="G956" s="4" t="s">
        <v>17</v>
      </c>
      <c r="H956" s="4" t="s">
        <v>83</v>
      </c>
      <c r="I956" s="9">
        <v>1</v>
      </c>
      <c r="J956" s="6">
        <v>163.19</v>
      </c>
      <c r="K956" s="7">
        <v>0.05</v>
      </c>
      <c r="L956" s="6">
        <v>87.95</v>
      </c>
      <c r="M956" s="6">
        <f>I956*J956*(1-K956)</f>
        <v>155.03049999999999</v>
      </c>
      <c r="N956" s="6">
        <f>I956*L956</f>
        <v>87.95</v>
      </c>
      <c r="O956" s="6">
        <f>M956-N956</f>
        <v>67.080499999999986</v>
      </c>
      <c r="P956" s="8">
        <f>IFERROR(O956/M956,0)</f>
        <v>0.4326922766810401</v>
      </c>
      <c r="Q956" s="5">
        <f>YEAR(SalesDataTable[[#This Row],[Order Date]])</f>
        <v>2026</v>
      </c>
      <c r="R956" s="8" t="str">
        <f>"Q"&amp;ROUNDUP(MONTH(SalesDataTable[[#This Row],[Order Date]])/3,0)</f>
        <v>Q2</v>
      </c>
      <c r="S956" s="9">
        <f>MONTH(SalesDataTable[[#This Row],[Order Date]])</f>
        <v>5</v>
      </c>
      <c r="T956" s="8" t="str">
        <f>TEXT(SalesDataTable[[#This Row],[Order Date]],"mmm")</f>
        <v>May</v>
      </c>
    </row>
    <row r="957" spans="1:20" ht="15.75">
      <c r="A957" s="2" t="s">
        <v>1008</v>
      </c>
      <c r="B957" s="3">
        <v>46173</v>
      </c>
      <c r="C957" s="4" t="s">
        <v>8</v>
      </c>
      <c r="D957" s="4" t="s">
        <v>69</v>
      </c>
      <c r="E957" s="4" t="s">
        <v>3</v>
      </c>
      <c r="F957" s="4" t="s">
        <v>4</v>
      </c>
      <c r="G957" s="4" t="s">
        <v>11</v>
      </c>
      <c r="H957" s="4" t="s">
        <v>21</v>
      </c>
      <c r="I957" s="9">
        <v>1</v>
      </c>
      <c r="J957" s="6">
        <v>147.30000000000001</v>
      </c>
      <c r="K957" s="7">
        <v>0.05</v>
      </c>
      <c r="L957" s="6">
        <v>81.510000000000005</v>
      </c>
      <c r="M957" s="6">
        <f>I957*J957*(1-K957)</f>
        <v>139.935</v>
      </c>
      <c r="N957" s="6">
        <f>I957*L957</f>
        <v>81.510000000000005</v>
      </c>
      <c r="O957" s="6">
        <f>M957-N957</f>
        <v>58.424999999999997</v>
      </c>
      <c r="P957" s="8">
        <f>IFERROR(O957/M957,0)</f>
        <v>0.41751527494908347</v>
      </c>
      <c r="Q957" s="5">
        <f>YEAR(SalesDataTable[[#This Row],[Order Date]])</f>
        <v>2026</v>
      </c>
      <c r="R957" s="8" t="str">
        <f>"Q"&amp;ROUNDUP(MONTH(SalesDataTable[[#This Row],[Order Date]])/3,0)</f>
        <v>Q2</v>
      </c>
      <c r="S957" s="9">
        <f>MONTH(SalesDataTable[[#This Row],[Order Date]])</f>
        <v>5</v>
      </c>
      <c r="T957" s="8" t="str">
        <f>TEXT(SalesDataTable[[#This Row],[Order Date]],"mmm")</f>
        <v>May</v>
      </c>
    </row>
    <row r="958" spans="1:20" ht="15.75">
      <c r="A958" s="2" t="s">
        <v>1009</v>
      </c>
      <c r="B958" s="3">
        <v>46173</v>
      </c>
      <c r="C958" s="4" t="s">
        <v>14</v>
      </c>
      <c r="D958" s="4" t="s">
        <v>15</v>
      </c>
      <c r="E958" s="4" t="s">
        <v>3</v>
      </c>
      <c r="F958" s="4" t="s">
        <v>4</v>
      </c>
      <c r="G958" s="4" t="s">
        <v>49</v>
      </c>
      <c r="H958" s="4" t="s">
        <v>55</v>
      </c>
      <c r="I958" s="9">
        <v>5</v>
      </c>
      <c r="J958" s="6">
        <v>126.16</v>
      </c>
      <c r="K958" s="7">
        <v>0</v>
      </c>
      <c r="L958" s="6">
        <v>68.59</v>
      </c>
      <c r="M958" s="6">
        <f>I958*J958*(1-K958)</f>
        <v>630.79999999999995</v>
      </c>
      <c r="N958" s="6">
        <f>I958*L958</f>
        <v>342.95000000000005</v>
      </c>
      <c r="O958" s="6">
        <f>M958-N958</f>
        <v>287.84999999999991</v>
      </c>
      <c r="P958" s="8">
        <f>IFERROR(O958/M958,0)</f>
        <v>0.45632530120481918</v>
      </c>
      <c r="Q958" s="5">
        <f>YEAR(SalesDataTable[[#This Row],[Order Date]])</f>
        <v>2026</v>
      </c>
      <c r="R958" s="8" t="str">
        <f>"Q"&amp;ROUNDUP(MONTH(SalesDataTable[[#This Row],[Order Date]])/3,0)</f>
        <v>Q2</v>
      </c>
      <c r="S958" s="9">
        <f>MONTH(SalesDataTable[[#This Row],[Order Date]])</f>
        <v>5</v>
      </c>
      <c r="T958" s="8" t="str">
        <f>TEXT(SalesDataTable[[#This Row],[Order Date]],"mmm")</f>
        <v>May</v>
      </c>
    </row>
    <row r="959" spans="1:20" ht="15.75">
      <c r="A959" s="2" t="s">
        <v>1010</v>
      </c>
      <c r="B959" s="3">
        <v>46173</v>
      </c>
      <c r="C959" s="4" t="s">
        <v>27</v>
      </c>
      <c r="D959" s="4" t="s">
        <v>48</v>
      </c>
      <c r="E959" s="4" t="s">
        <v>3</v>
      </c>
      <c r="F959" s="4" t="s">
        <v>16</v>
      </c>
      <c r="G959" s="4" t="s">
        <v>17</v>
      </c>
      <c r="H959" s="4" t="s">
        <v>83</v>
      </c>
      <c r="I959" s="9">
        <v>2</v>
      </c>
      <c r="J959" s="6">
        <v>163.57</v>
      </c>
      <c r="K959" s="7">
        <v>0</v>
      </c>
      <c r="L959" s="6">
        <v>85.72</v>
      </c>
      <c r="M959" s="6">
        <f>I959*J959*(1-K959)</f>
        <v>327.14</v>
      </c>
      <c r="N959" s="6">
        <f>I959*L959</f>
        <v>171.44</v>
      </c>
      <c r="O959" s="6">
        <f>M959-N959</f>
        <v>155.69999999999999</v>
      </c>
      <c r="P959" s="8">
        <f>IFERROR(O959/M959,0)</f>
        <v>0.47594302133643085</v>
      </c>
      <c r="Q959" s="5">
        <f>YEAR(SalesDataTable[[#This Row],[Order Date]])</f>
        <v>2026</v>
      </c>
      <c r="R959" s="8" t="str">
        <f>"Q"&amp;ROUNDUP(MONTH(SalesDataTable[[#This Row],[Order Date]])/3,0)</f>
        <v>Q2</v>
      </c>
      <c r="S959" s="9">
        <f>MONTH(SalesDataTable[[#This Row],[Order Date]])</f>
        <v>5</v>
      </c>
      <c r="T959" s="8" t="str">
        <f>TEXT(SalesDataTable[[#This Row],[Order Date]],"mmm")</f>
        <v>May</v>
      </c>
    </row>
    <row r="960" spans="1:20" ht="15.75">
      <c r="A960" s="2" t="s">
        <v>1011</v>
      </c>
      <c r="B960" s="3">
        <v>46173</v>
      </c>
      <c r="C960" s="4" t="s">
        <v>14</v>
      </c>
      <c r="D960" s="4" t="s">
        <v>126</v>
      </c>
      <c r="E960" s="4" t="s">
        <v>3</v>
      </c>
      <c r="F960" s="4" t="s">
        <v>16</v>
      </c>
      <c r="G960" s="4" t="s">
        <v>11</v>
      </c>
      <c r="H960" s="4" t="s">
        <v>21</v>
      </c>
      <c r="I960" s="9">
        <v>1</v>
      </c>
      <c r="J960" s="6">
        <v>142.06</v>
      </c>
      <c r="K960" s="7">
        <v>0</v>
      </c>
      <c r="L960" s="6">
        <v>77.36</v>
      </c>
      <c r="M960" s="6">
        <f>I960*J960*(1-K960)</f>
        <v>142.06</v>
      </c>
      <c r="N960" s="6">
        <f>I960*L960</f>
        <v>77.36</v>
      </c>
      <c r="O960" s="6">
        <f>M960-N960</f>
        <v>64.7</v>
      </c>
      <c r="P960" s="8">
        <f>IFERROR(O960/M960,0)</f>
        <v>0.45544136280444886</v>
      </c>
      <c r="Q960" s="5">
        <f>YEAR(SalesDataTable[[#This Row],[Order Date]])</f>
        <v>2026</v>
      </c>
      <c r="R960" s="8" t="str">
        <f>"Q"&amp;ROUNDUP(MONTH(SalesDataTable[[#This Row],[Order Date]])/3,0)</f>
        <v>Q2</v>
      </c>
      <c r="S960" s="9">
        <f>MONTH(SalesDataTable[[#This Row],[Order Date]])</f>
        <v>5</v>
      </c>
      <c r="T960" s="8" t="str">
        <f>TEXT(SalesDataTable[[#This Row],[Order Date]],"mmm")</f>
        <v>May</v>
      </c>
    </row>
    <row r="961" spans="1:20" ht="15.75">
      <c r="A961" s="2" t="s">
        <v>1012</v>
      </c>
      <c r="B961" s="3">
        <v>46173</v>
      </c>
      <c r="C961" s="4" t="s">
        <v>8</v>
      </c>
      <c r="D961" s="4" t="s">
        <v>66</v>
      </c>
      <c r="E961" s="4" t="s">
        <v>3</v>
      </c>
      <c r="F961" s="4" t="s">
        <v>16</v>
      </c>
      <c r="G961" s="4" t="s">
        <v>5</v>
      </c>
      <c r="H961" s="4" t="s">
        <v>6</v>
      </c>
      <c r="I961" s="9">
        <v>1</v>
      </c>
      <c r="J961" s="6">
        <v>81.37</v>
      </c>
      <c r="K961" s="7">
        <v>0</v>
      </c>
      <c r="L961" s="6">
        <v>42.01</v>
      </c>
      <c r="M961" s="6">
        <f>I961*J961*(1-K961)</f>
        <v>81.37</v>
      </c>
      <c r="N961" s="6">
        <f>I961*L961</f>
        <v>42.01</v>
      </c>
      <c r="O961" s="6">
        <f>M961-N961</f>
        <v>39.360000000000007</v>
      </c>
      <c r="P961" s="8">
        <f>IFERROR(O961/M961,0)</f>
        <v>0.48371635737986979</v>
      </c>
      <c r="Q961" s="5">
        <f>YEAR(SalesDataTable[[#This Row],[Order Date]])</f>
        <v>2026</v>
      </c>
      <c r="R961" s="8" t="str">
        <f>"Q"&amp;ROUNDUP(MONTH(SalesDataTable[[#This Row],[Order Date]])/3,0)</f>
        <v>Q2</v>
      </c>
      <c r="S961" s="9">
        <f>MONTH(SalesDataTable[[#This Row],[Order Date]])</f>
        <v>5</v>
      </c>
      <c r="T961" s="8" t="str">
        <f>TEXT(SalesDataTable[[#This Row],[Order Date]],"mmm")</f>
        <v>May</v>
      </c>
    </row>
    <row r="962" spans="1:20" ht="15.75">
      <c r="A962" s="2" t="s">
        <v>1013</v>
      </c>
      <c r="B962" s="3">
        <v>46173</v>
      </c>
      <c r="C962" s="4" t="s">
        <v>27</v>
      </c>
      <c r="D962" s="4" t="s">
        <v>48</v>
      </c>
      <c r="E962" s="4" t="s">
        <v>25</v>
      </c>
      <c r="F962" s="4" t="s">
        <v>16</v>
      </c>
      <c r="G962" s="4" t="s">
        <v>31</v>
      </c>
      <c r="H962" s="4" t="s">
        <v>90</v>
      </c>
      <c r="I962" s="9">
        <v>1</v>
      </c>
      <c r="J962" s="6">
        <v>120.75</v>
      </c>
      <c r="K962" s="7">
        <v>0</v>
      </c>
      <c r="L962" s="6">
        <v>61.21</v>
      </c>
      <c r="M962" s="6">
        <f>I962*J962*(1-K962)</f>
        <v>120.75</v>
      </c>
      <c r="N962" s="6">
        <f>I962*L962</f>
        <v>61.21</v>
      </c>
      <c r="O962" s="6">
        <f>M962-N962</f>
        <v>59.54</v>
      </c>
      <c r="P962" s="8">
        <f>IFERROR(O962/M962,0)</f>
        <v>0.49308488612836437</v>
      </c>
      <c r="Q962" s="5">
        <f>YEAR(SalesDataTable[[#This Row],[Order Date]])</f>
        <v>2026</v>
      </c>
      <c r="R962" s="8" t="str">
        <f>"Q"&amp;ROUNDUP(MONTH(SalesDataTable[[#This Row],[Order Date]])/3,0)</f>
        <v>Q2</v>
      </c>
      <c r="S962" s="9">
        <f>MONTH(SalesDataTable[[#This Row],[Order Date]])</f>
        <v>5</v>
      </c>
      <c r="T962" s="8" t="str">
        <f>TEXT(SalesDataTable[[#This Row],[Order Date]],"mmm")</f>
        <v>May</v>
      </c>
    </row>
    <row r="963" spans="1:20" ht="15.75">
      <c r="A963" s="2" t="s">
        <v>1014</v>
      </c>
      <c r="B963" s="3">
        <v>46173</v>
      </c>
      <c r="C963" s="4" t="s">
        <v>8</v>
      </c>
      <c r="D963" s="4" t="s">
        <v>86</v>
      </c>
      <c r="E963" s="4" t="s">
        <v>3</v>
      </c>
      <c r="F963" s="4" t="s">
        <v>16</v>
      </c>
      <c r="G963" s="4" t="s">
        <v>5</v>
      </c>
      <c r="H963" s="4" t="s">
        <v>6</v>
      </c>
      <c r="I963" s="9">
        <v>4</v>
      </c>
      <c r="J963" s="6">
        <v>81.790000000000006</v>
      </c>
      <c r="K963" s="7">
        <v>0</v>
      </c>
      <c r="L963" s="6">
        <v>42.96</v>
      </c>
      <c r="M963" s="6">
        <f>I963*J963*(1-K963)</f>
        <v>327.16000000000003</v>
      </c>
      <c r="N963" s="6">
        <f>I963*L963</f>
        <v>171.84</v>
      </c>
      <c r="O963" s="6">
        <f>M963-N963</f>
        <v>155.32000000000002</v>
      </c>
      <c r="P963" s="8">
        <f>IFERROR(O963/M963,0)</f>
        <v>0.47475241472062601</v>
      </c>
      <c r="Q963" s="5">
        <f>YEAR(SalesDataTable[[#This Row],[Order Date]])</f>
        <v>2026</v>
      </c>
      <c r="R963" s="8" t="str">
        <f>"Q"&amp;ROUNDUP(MONTH(SalesDataTable[[#This Row],[Order Date]])/3,0)</f>
        <v>Q2</v>
      </c>
      <c r="S963" s="9">
        <f>MONTH(SalesDataTable[[#This Row],[Order Date]])</f>
        <v>5</v>
      </c>
      <c r="T963" s="8" t="str">
        <f>TEXT(SalesDataTable[[#This Row],[Order Date]],"mmm")</f>
        <v>May</v>
      </c>
    </row>
    <row r="964" spans="1:20" ht="15.75">
      <c r="A964" s="2" t="s">
        <v>1015</v>
      </c>
      <c r="B964" s="3">
        <v>46173</v>
      </c>
      <c r="C964" s="4" t="s">
        <v>1</v>
      </c>
      <c r="D964" s="4" t="s">
        <v>88</v>
      </c>
      <c r="E964" s="4" t="s">
        <v>3</v>
      </c>
      <c r="F964" s="4" t="s">
        <v>16</v>
      </c>
      <c r="G964" s="4" t="s">
        <v>31</v>
      </c>
      <c r="H964" s="4" t="s">
        <v>64</v>
      </c>
      <c r="I964" s="9">
        <v>1</v>
      </c>
      <c r="J964" s="6">
        <v>81.2</v>
      </c>
      <c r="K964" s="7">
        <v>0.1</v>
      </c>
      <c r="L964" s="6">
        <v>40.270000000000003</v>
      </c>
      <c r="M964" s="6">
        <f>I964*J964*(1-K964)</f>
        <v>73.08</v>
      </c>
      <c r="N964" s="6">
        <f>I964*L964</f>
        <v>40.270000000000003</v>
      </c>
      <c r="O964" s="6">
        <f>M964-N964</f>
        <v>32.809999999999995</v>
      </c>
      <c r="P964" s="8">
        <f>IFERROR(O964/M964,0)</f>
        <v>0.44896004378762994</v>
      </c>
      <c r="Q964" s="5">
        <f>YEAR(SalesDataTable[[#This Row],[Order Date]])</f>
        <v>2026</v>
      </c>
      <c r="R964" s="8" t="str">
        <f>"Q"&amp;ROUNDUP(MONTH(SalesDataTable[[#This Row],[Order Date]])/3,0)</f>
        <v>Q2</v>
      </c>
      <c r="S964" s="9">
        <f>MONTH(SalesDataTable[[#This Row],[Order Date]])</f>
        <v>5</v>
      </c>
      <c r="T964" s="8" t="str">
        <f>TEXT(SalesDataTable[[#This Row],[Order Date]],"mmm")</f>
        <v>May</v>
      </c>
    </row>
    <row r="965" spans="1:20" ht="15.75">
      <c r="A965" s="2" t="s">
        <v>1016</v>
      </c>
      <c r="B965" s="3">
        <v>46173</v>
      </c>
      <c r="C965" s="4" t="s">
        <v>8</v>
      </c>
      <c r="D965" s="4" t="s">
        <v>9</v>
      </c>
      <c r="E965" s="4" t="s">
        <v>39</v>
      </c>
      <c r="F965" s="4" t="s">
        <v>16</v>
      </c>
      <c r="G965" s="4" t="s">
        <v>17</v>
      </c>
      <c r="H965" s="4" t="s">
        <v>46</v>
      </c>
      <c r="I965" s="9">
        <v>2</v>
      </c>
      <c r="J965" s="6">
        <v>46.52</v>
      </c>
      <c r="K965" s="7">
        <v>0.05</v>
      </c>
      <c r="L965" s="6">
        <v>18.739999999999998</v>
      </c>
      <c r="M965" s="6">
        <f>I965*J965*(1-K965)</f>
        <v>88.388000000000005</v>
      </c>
      <c r="N965" s="6">
        <f>I965*L965</f>
        <v>37.479999999999997</v>
      </c>
      <c r="O965" s="6">
        <f>M965-N965</f>
        <v>50.908000000000008</v>
      </c>
      <c r="P965" s="8">
        <f>IFERROR(O965/M965,0)</f>
        <v>0.57596053762954258</v>
      </c>
      <c r="Q965" s="5">
        <f>YEAR(SalesDataTable[[#This Row],[Order Date]])</f>
        <v>2026</v>
      </c>
      <c r="R965" s="8" t="str">
        <f>"Q"&amp;ROUNDUP(MONTH(SalesDataTable[[#This Row],[Order Date]])/3,0)</f>
        <v>Q2</v>
      </c>
      <c r="S965" s="9">
        <f>MONTH(SalesDataTable[[#This Row],[Order Date]])</f>
        <v>5</v>
      </c>
      <c r="T965" s="8" t="str">
        <f>TEXT(SalesDataTable[[#This Row],[Order Date]],"mmm")</f>
        <v>May</v>
      </c>
    </row>
    <row r="966" spans="1:20" ht="15.75">
      <c r="A966" s="2" t="s">
        <v>1017</v>
      </c>
      <c r="B966" s="3">
        <v>46174</v>
      </c>
      <c r="C966" s="4" t="s">
        <v>27</v>
      </c>
      <c r="D966" s="4" t="s">
        <v>82</v>
      </c>
      <c r="E966" s="4" t="s">
        <v>3</v>
      </c>
      <c r="F966" s="4" t="s">
        <v>4</v>
      </c>
      <c r="G966" s="4" t="s">
        <v>31</v>
      </c>
      <c r="H966" s="4" t="s">
        <v>41</v>
      </c>
      <c r="I966" s="9">
        <v>1</v>
      </c>
      <c r="J966" s="6">
        <v>195.22</v>
      </c>
      <c r="K966" s="7">
        <v>0</v>
      </c>
      <c r="L966" s="6">
        <v>105.91</v>
      </c>
      <c r="M966" s="6">
        <f>I966*J966*(1-K966)</f>
        <v>195.22</v>
      </c>
      <c r="N966" s="6">
        <f>I966*L966</f>
        <v>105.91</v>
      </c>
      <c r="O966" s="6">
        <f>M966-N966</f>
        <v>89.31</v>
      </c>
      <c r="P966" s="8">
        <f>IFERROR(O966/M966,0)</f>
        <v>0.45748386435816002</v>
      </c>
      <c r="Q966" s="5">
        <f>YEAR(SalesDataTable[[#This Row],[Order Date]])</f>
        <v>2026</v>
      </c>
      <c r="R966" s="8" t="str">
        <f>"Q"&amp;ROUNDUP(MONTH(SalesDataTable[[#This Row],[Order Date]])/3,0)</f>
        <v>Q2</v>
      </c>
      <c r="S966" s="9">
        <f>MONTH(SalesDataTable[[#This Row],[Order Date]])</f>
        <v>6</v>
      </c>
      <c r="T966" s="8" t="str">
        <f>TEXT(SalesDataTable[[#This Row],[Order Date]],"mmm")</f>
        <v>Jun</v>
      </c>
    </row>
    <row r="967" spans="1:20" ht="15.75">
      <c r="A967" s="2" t="s">
        <v>1018</v>
      </c>
      <c r="B967" s="3">
        <v>46174</v>
      </c>
      <c r="C967" s="4" t="s">
        <v>27</v>
      </c>
      <c r="D967" s="4" t="s">
        <v>28</v>
      </c>
      <c r="E967" s="4" t="s">
        <v>3</v>
      </c>
      <c r="F967" s="4" t="s">
        <v>16</v>
      </c>
      <c r="G967" s="4" t="s">
        <v>5</v>
      </c>
      <c r="H967" s="4" t="s">
        <v>35</v>
      </c>
      <c r="I967" s="9">
        <v>1</v>
      </c>
      <c r="J967" s="6">
        <v>40.71</v>
      </c>
      <c r="K967" s="7">
        <v>0.05</v>
      </c>
      <c r="L967" s="6">
        <v>16.559999999999999</v>
      </c>
      <c r="M967" s="6">
        <f>I967*J967*(1-K967)</f>
        <v>38.674500000000002</v>
      </c>
      <c r="N967" s="6">
        <f>I967*L967</f>
        <v>16.559999999999999</v>
      </c>
      <c r="O967" s="6">
        <f>M967-N967</f>
        <v>22.114500000000003</v>
      </c>
      <c r="P967" s="8">
        <f>IFERROR(O967/M967,0)</f>
        <v>0.57181088314005357</v>
      </c>
      <c r="Q967" s="5">
        <f>YEAR(SalesDataTable[[#This Row],[Order Date]])</f>
        <v>2026</v>
      </c>
      <c r="R967" s="8" t="str">
        <f>"Q"&amp;ROUNDUP(MONTH(SalesDataTable[[#This Row],[Order Date]])/3,0)</f>
        <v>Q2</v>
      </c>
      <c r="S967" s="9">
        <f>MONTH(SalesDataTable[[#This Row],[Order Date]])</f>
        <v>6</v>
      </c>
      <c r="T967" s="8" t="str">
        <f>TEXT(SalesDataTable[[#This Row],[Order Date]],"mmm")</f>
        <v>Jun</v>
      </c>
    </row>
    <row r="968" spans="1:20" ht="15.75">
      <c r="A968" s="2" t="s">
        <v>1019</v>
      </c>
      <c r="B968" s="3">
        <v>46174</v>
      </c>
      <c r="C968" s="4" t="s">
        <v>8</v>
      </c>
      <c r="D968" s="4" t="s">
        <v>66</v>
      </c>
      <c r="E968" s="4" t="s">
        <v>3</v>
      </c>
      <c r="F968" s="4" t="s">
        <v>4</v>
      </c>
      <c r="G968" s="4" t="s">
        <v>49</v>
      </c>
      <c r="H968" s="4" t="s">
        <v>50</v>
      </c>
      <c r="I968" s="9">
        <v>1</v>
      </c>
      <c r="J968" s="6">
        <v>41.26</v>
      </c>
      <c r="K968" s="7">
        <v>0.05</v>
      </c>
      <c r="L968" s="6">
        <v>14.32</v>
      </c>
      <c r="M968" s="6">
        <f>I968*J968*(1-K968)</f>
        <v>39.196999999999996</v>
      </c>
      <c r="N968" s="6">
        <f>I968*L968</f>
        <v>14.32</v>
      </c>
      <c r="O968" s="6">
        <f>M968-N968</f>
        <v>24.876999999999995</v>
      </c>
      <c r="P968" s="8">
        <f>IFERROR(O968/M968,0)</f>
        <v>0.63466591831007468</v>
      </c>
      <c r="Q968" s="5">
        <f>YEAR(SalesDataTable[[#This Row],[Order Date]])</f>
        <v>2026</v>
      </c>
      <c r="R968" s="8" t="str">
        <f>"Q"&amp;ROUNDUP(MONTH(SalesDataTable[[#This Row],[Order Date]])/3,0)</f>
        <v>Q2</v>
      </c>
      <c r="S968" s="9">
        <f>MONTH(SalesDataTable[[#This Row],[Order Date]])</f>
        <v>6</v>
      </c>
      <c r="T968" s="8" t="str">
        <f>TEXT(SalesDataTable[[#This Row],[Order Date]],"mmm")</f>
        <v>Jun</v>
      </c>
    </row>
    <row r="969" spans="1:20" ht="15.75">
      <c r="A969" s="2" t="s">
        <v>1020</v>
      </c>
      <c r="B969" s="3">
        <v>46174</v>
      </c>
      <c r="C969" s="4" t="s">
        <v>8</v>
      </c>
      <c r="D969" s="4" t="s">
        <v>66</v>
      </c>
      <c r="E969" s="4" t="s">
        <v>25</v>
      </c>
      <c r="F969" s="4" t="s">
        <v>16</v>
      </c>
      <c r="G969" s="4" t="s">
        <v>49</v>
      </c>
      <c r="H969" s="4" t="s">
        <v>50</v>
      </c>
      <c r="I969" s="9">
        <v>2</v>
      </c>
      <c r="J969" s="6">
        <v>40.840000000000003</v>
      </c>
      <c r="K969" s="7">
        <v>0</v>
      </c>
      <c r="L969" s="6">
        <v>14.48</v>
      </c>
      <c r="M969" s="6">
        <f>I969*J969*(1-K969)</f>
        <v>81.680000000000007</v>
      </c>
      <c r="N969" s="6">
        <f>I969*L969</f>
        <v>28.96</v>
      </c>
      <c r="O969" s="6">
        <f>M969-N969</f>
        <v>52.720000000000006</v>
      </c>
      <c r="P969" s="8">
        <f>IFERROR(O969/M969,0)</f>
        <v>0.64544564152791384</v>
      </c>
      <c r="Q969" s="5">
        <f>YEAR(SalesDataTable[[#This Row],[Order Date]])</f>
        <v>2026</v>
      </c>
      <c r="R969" s="8" t="str">
        <f>"Q"&amp;ROUNDUP(MONTH(SalesDataTable[[#This Row],[Order Date]])/3,0)</f>
        <v>Q2</v>
      </c>
      <c r="S969" s="9">
        <f>MONTH(SalesDataTable[[#This Row],[Order Date]])</f>
        <v>6</v>
      </c>
      <c r="T969" s="8" t="str">
        <f>TEXT(SalesDataTable[[#This Row],[Order Date]],"mmm")</f>
        <v>Jun</v>
      </c>
    </row>
    <row r="970" spans="1:20" ht="15.75">
      <c r="A970" s="2" t="s">
        <v>1021</v>
      </c>
      <c r="B970" s="3">
        <v>46174</v>
      </c>
      <c r="C970" s="4" t="s">
        <v>27</v>
      </c>
      <c r="D970" s="4" t="s">
        <v>28</v>
      </c>
      <c r="E970" s="4" t="s">
        <v>3</v>
      </c>
      <c r="F970" s="4" t="s">
        <v>4</v>
      </c>
      <c r="G970" s="4" t="s">
        <v>11</v>
      </c>
      <c r="H970" s="4" t="s">
        <v>21</v>
      </c>
      <c r="I970" s="9">
        <v>1</v>
      </c>
      <c r="J970" s="6">
        <v>143.32</v>
      </c>
      <c r="K970" s="7">
        <v>0</v>
      </c>
      <c r="L970" s="6">
        <v>80.36</v>
      </c>
      <c r="M970" s="6">
        <f>I970*J970*(1-K970)</f>
        <v>143.32</v>
      </c>
      <c r="N970" s="6">
        <f>I970*L970</f>
        <v>80.36</v>
      </c>
      <c r="O970" s="6">
        <f>M970-N970</f>
        <v>62.959999999999994</v>
      </c>
      <c r="P970" s="8">
        <f>IFERROR(O970/M970,0)</f>
        <v>0.43929667876081496</v>
      </c>
      <c r="Q970" s="5">
        <f>YEAR(SalesDataTable[[#This Row],[Order Date]])</f>
        <v>2026</v>
      </c>
      <c r="R970" s="8" t="str">
        <f>"Q"&amp;ROUNDUP(MONTH(SalesDataTable[[#This Row],[Order Date]])/3,0)</f>
        <v>Q2</v>
      </c>
      <c r="S970" s="9">
        <f>MONTH(SalesDataTable[[#This Row],[Order Date]])</f>
        <v>6</v>
      </c>
      <c r="T970" s="8" t="str">
        <f>TEXT(SalesDataTable[[#This Row],[Order Date]],"mmm")</f>
        <v>Jun</v>
      </c>
    </row>
    <row r="971" spans="1:20" ht="15.75">
      <c r="A971" s="2" t="s">
        <v>1022</v>
      </c>
      <c r="B971" s="3">
        <v>46174</v>
      </c>
      <c r="C971" s="4" t="s">
        <v>1</v>
      </c>
      <c r="D971" s="4" t="s">
        <v>88</v>
      </c>
      <c r="E971" s="4" t="s">
        <v>3</v>
      </c>
      <c r="F971" s="4" t="s">
        <v>16</v>
      </c>
      <c r="G971" s="4" t="s">
        <v>11</v>
      </c>
      <c r="H971" s="4" t="s">
        <v>53</v>
      </c>
      <c r="I971" s="9">
        <v>2</v>
      </c>
      <c r="J971" s="6">
        <v>156.31</v>
      </c>
      <c r="K971" s="7">
        <v>0</v>
      </c>
      <c r="L971" s="6">
        <v>79.87</v>
      </c>
      <c r="M971" s="6">
        <f>I971*J971*(1-K971)</f>
        <v>312.62</v>
      </c>
      <c r="N971" s="6">
        <f>I971*L971</f>
        <v>159.74</v>
      </c>
      <c r="O971" s="6">
        <f>M971-N971</f>
        <v>152.88</v>
      </c>
      <c r="P971" s="8">
        <f>IFERROR(O971/M971,0)</f>
        <v>0.4890282131661442</v>
      </c>
      <c r="Q971" s="5">
        <f>YEAR(SalesDataTable[[#This Row],[Order Date]])</f>
        <v>2026</v>
      </c>
      <c r="R971" s="8" t="str">
        <f>"Q"&amp;ROUNDUP(MONTH(SalesDataTable[[#This Row],[Order Date]])/3,0)</f>
        <v>Q2</v>
      </c>
      <c r="S971" s="9">
        <f>MONTH(SalesDataTable[[#This Row],[Order Date]])</f>
        <v>6</v>
      </c>
      <c r="T971" s="8" t="str">
        <f>TEXT(SalesDataTable[[#This Row],[Order Date]],"mmm")</f>
        <v>Jun</v>
      </c>
    </row>
    <row r="972" spans="1:20" ht="15.75">
      <c r="A972" s="2" t="s">
        <v>1023</v>
      </c>
      <c r="B972" s="3">
        <v>46174</v>
      </c>
      <c r="C972" s="4" t="s">
        <v>27</v>
      </c>
      <c r="D972" s="4" t="s">
        <v>48</v>
      </c>
      <c r="E972" s="4" t="s">
        <v>3</v>
      </c>
      <c r="F972" s="4" t="s">
        <v>16</v>
      </c>
      <c r="G972" s="4" t="s">
        <v>5</v>
      </c>
      <c r="H972" s="4" t="s">
        <v>43</v>
      </c>
      <c r="I972" s="9">
        <v>3</v>
      </c>
      <c r="J972" s="6">
        <v>100.69</v>
      </c>
      <c r="K972" s="7">
        <v>0.1</v>
      </c>
      <c r="L972" s="6">
        <v>51.31</v>
      </c>
      <c r="M972" s="6">
        <f>I972*J972*(1-K972)</f>
        <v>271.863</v>
      </c>
      <c r="N972" s="6">
        <f>I972*L972</f>
        <v>153.93</v>
      </c>
      <c r="O972" s="6">
        <f>M972-N972</f>
        <v>117.93299999999999</v>
      </c>
      <c r="P972" s="8">
        <f>IFERROR(O972/M972,0)</f>
        <v>0.43379569856876438</v>
      </c>
      <c r="Q972" s="5">
        <f>YEAR(SalesDataTable[[#This Row],[Order Date]])</f>
        <v>2026</v>
      </c>
      <c r="R972" s="8" t="str">
        <f>"Q"&amp;ROUNDUP(MONTH(SalesDataTable[[#This Row],[Order Date]])/3,0)</f>
        <v>Q2</v>
      </c>
      <c r="S972" s="9">
        <f>MONTH(SalesDataTable[[#This Row],[Order Date]])</f>
        <v>6</v>
      </c>
      <c r="T972" s="8" t="str">
        <f>TEXT(SalesDataTable[[#This Row],[Order Date]],"mmm")</f>
        <v>Jun</v>
      </c>
    </row>
    <row r="973" spans="1:20" ht="15.75">
      <c r="A973" s="2" t="s">
        <v>1024</v>
      </c>
      <c r="B973" s="3">
        <v>46174</v>
      </c>
      <c r="C973" s="4" t="s">
        <v>27</v>
      </c>
      <c r="D973" s="4" t="s">
        <v>82</v>
      </c>
      <c r="E973" s="4" t="s">
        <v>25</v>
      </c>
      <c r="F973" s="4" t="s">
        <v>20</v>
      </c>
      <c r="G973" s="4" t="s">
        <v>17</v>
      </c>
      <c r="H973" s="4" t="s">
        <v>46</v>
      </c>
      <c r="I973" s="9">
        <v>2</v>
      </c>
      <c r="J973" s="6">
        <v>45.54</v>
      </c>
      <c r="K973" s="7">
        <v>0.1</v>
      </c>
      <c r="L973" s="6">
        <v>18.309999999999999</v>
      </c>
      <c r="M973" s="6">
        <f>I973*J973*(1-K973)</f>
        <v>81.971999999999994</v>
      </c>
      <c r="N973" s="6">
        <f>I973*L973</f>
        <v>36.619999999999997</v>
      </c>
      <c r="O973" s="6">
        <f>M973-N973</f>
        <v>45.351999999999997</v>
      </c>
      <c r="P973" s="8">
        <f>IFERROR(O973/M973,0)</f>
        <v>0.5532620894939736</v>
      </c>
      <c r="Q973" s="5">
        <f>YEAR(SalesDataTable[[#This Row],[Order Date]])</f>
        <v>2026</v>
      </c>
      <c r="R973" s="8" t="str">
        <f>"Q"&amp;ROUNDUP(MONTH(SalesDataTable[[#This Row],[Order Date]])/3,0)</f>
        <v>Q2</v>
      </c>
      <c r="S973" s="9">
        <f>MONTH(SalesDataTable[[#This Row],[Order Date]])</f>
        <v>6</v>
      </c>
      <c r="T973" s="8" t="str">
        <f>TEXT(SalesDataTable[[#This Row],[Order Date]],"mmm")</f>
        <v>Jun</v>
      </c>
    </row>
    <row r="974" spans="1:20" ht="15.75">
      <c r="A974" s="2" t="s">
        <v>1025</v>
      </c>
      <c r="B974" s="3">
        <v>46174</v>
      </c>
      <c r="C974" s="4" t="s">
        <v>14</v>
      </c>
      <c r="D974" s="4" t="s">
        <v>24</v>
      </c>
      <c r="E974" s="4" t="s">
        <v>10</v>
      </c>
      <c r="F974" s="4" t="s">
        <v>20</v>
      </c>
      <c r="G974" s="4" t="s">
        <v>11</v>
      </c>
      <c r="H974" s="4" t="s">
        <v>53</v>
      </c>
      <c r="I974" s="9">
        <v>5</v>
      </c>
      <c r="J974" s="6">
        <v>153.97</v>
      </c>
      <c r="K974" s="7">
        <v>0.15</v>
      </c>
      <c r="L974" s="6">
        <v>79.81</v>
      </c>
      <c r="M974" s="6">
        <f>I974*J974*(1-K974)</f>
        <v>654.37249999999995</v>
      </c>
      <c r="N974" s="6">
        <f>I974*L974</f>
        <v>399.05</v>
      </c>
      <c r="O974" s="6">
        <f>M974-N974</f>
        <v>255.32249999999993</v>
      </c>
      <c r="P974" s="8">
        <f>IFERROR(O974/M974,0)</f>
        <v>0.39017914108554369</v>
      </c>
      <c r="Q974" s="5">
        <f>YEAR(SalesDataTable[[#This Row],[Order Date]])</f>
        <v>2026</v>
      </c>
      <c r="R974" s="8" t="str">
        <f>"Q"&amp;ROUNDUP(MONTH(SalesDataTable[[#This Row],[Order Date]])/3,0)</f>
        <v>Q2</v>
      </c>
      <c r="S974" s="9">
        <f>MONTH(SalesDataTable[[#This Row],[Order Date]])</f>
        <v>6</v>
      </c>
      <c r="T974" s="8" t="str">
        <f>TEXT(SalesDataTable[[#This Row],[Order Date]],"mmm")</f>
        <v>Jun</v>
      </c>
    </row>
    <row r="975" spans="1:20" ht="15.75">
      <c r="A975" s="2" t="s">
        <v>1026</v>
      </c>
      <c r="B975" s="3">
        <v>46174</v>
      </c>
      <c r="C975" s="4" t="s">
        <v>14</v>
      </c>
      <c r="D975" s="4" t="s">
        <v>126</v>
      </c>
      <c r="E975" s="4" t="s">
        <v>25</v>
      </c>
      <c r="F975" s="4" t="s">
        <v>4</v>
      </c>
      <c r="G975" s="4" t="s">
        <v>49</v>
      </c>
      <c r="H975" s="4" t="s">
        <v>55</v>
      </c>
      <c r="I975" s="9">
        <v>1</v>
      </c>
      <c r="J975" s="6">
        <v>124.17</v>
      </c>
      <c r="K975" s="7">
        <v>0</v>
      </c>
      <c r="L975" s="6">
        <v>71.040000000000006</v>
      </c>
      <c r="M975" s="6">
        <f>I975*J975*(1-K975)</f>
        <v>124.17</v>
      </c>
      <c r="N975" s="6">
        <f>I975*L975</f>
        <v>71.040000000000006</v>
      </c>
      <c r="O975" s="6">
        <f>M975-N975</f>
        <v>53.129999999999995</v>
      </c>
      <c r="P975" s="8">
        <f>IFERROR(O975/M975,0)</f>
        <v>0.4278811307079004</v>
      </c>
      <c r="Q975" s="5">
        <f>YEAR(SalesDataTable[[#This Row],[Order Date]])</f>
        <v>2026</v>
      </c>
      <c r="R975" s="8" t="str">
        <f>"Q"&amp;ROUNDUP(MONTH(SalesDataTable[[#This Row],[Order Date]])/3,0)</f>
        <v>Q2</v>
      </c>
      <c r="S975" s="9">
        <f>MONTH(SalesDataTable[[#This Row],[Order Date]])</f>
        <v>6</v>
      </c>
      <c r="T975" s="8" t="str">
        <f>TEXT(SalesDataTable[[#This Row],[Order Date]],"mmm")</f>
        <v>Jun</v>
      </c>
    </row>
    <row r="976" spans="1:20" ht="15.75">
      <c r="A976" s="2" t="s">
        <v>1027</v>
      </c>
      <c r="B976" s="3">
        <v>46174</v>
      </c>
      <c r="C976" s="4" t="s">
        <v>14</v>
      </c>
      <c r="D976" s="4" t="s">
        <v>34</v>
      </c>
      <c r="E976" s="4" t="s">
        <v>25</v>
      </c>
      <c r="F976" s="4" t="s">
        <v>4</v>
      </c>
      <c r="G976" s="4" t="s">
        <v>11</v>
      </c>
      <c r="H976" s="4" t="s">
        <v>53</v>
      </c>
      <c r="I976" s="9">
        <v>1</v>
      </c>
      <c r="J976" s="6">
        <v>152.94999999999999</v>
      </c>
      <c r="K976" s="7">
        <v>0.05</v>
      </c>
      <c r="L976" s="6">
        <v>76.97</v>
      </c>
      <c r="M976" s="6">
        <f>I976*J976*(1-K976)</f>
        <v>145.30249999999998</v>
      </c>
      <c r="N976" s="6">
        <f>I976*L976</f>
        <v>76.97</v>
      </c>
      <c r="O976" s="6">
        <f>M976-N976</f>
        <v>68.332499999999982</v>
      </c>
      <c r="P976" s="8">
        <f>IFERROR(O976/M976,0)</f>
        <v>0.47027752447480248</v>
      </c>
      <c r="Q976" s="5">
        <f>YEAR(SalesDataTable[[#This Row],[Order Date]])</f>
        <v>2026</v>
      </c>
      <c r="R976" s="8" t="str">
        <f>"Q"&amp;ROUNDUP(MONTH(SalesDataTable[[#This Row],[Order Date]])/3,0)</f>
        <v>Q2</v>
      </c>
      <c r="S976" s="9">
        <f>MONTH(SalesDataTable[[#This Row],[Order Date]])</f>
        <v>6</v>
      </c>
      <c r="T976" s="8" t="str">
        <f>TEXT(SalesDataTable[[#This Row],[Order Date]],"mmm")</f>
        <v>Jun</v>
      </c>
    </row>
    <row r="977" spans="1:20" ht="15.75">
      <c r="A977" s="2" t="s">
        <v>1028</v>
      </c>
      <c r="B977" s="3">
        <v>46174</v>
      </c>
      <c r="C977" s="4" t="s">
        <v>27</v>
      </c>
      <c r="D977" s="4" t="s">
        <v>82</v>
      </c>
      <c r="E977" s="4" t="s">
        <v>3</v>
      </c>
      <c r="F977" s="4" t="s">
        <v>16</v>
      </c>
      <c r="G977" s="4" t="s">
        <v>5</v>
      </c>
      <c r="H977" s="4" t="s">
        <v>6</v>
      </c>
      <c r="I977" s="9">
        <v>3</v>
      </c>
      <c r="J977" s="6">
        <v>80.099999999999994</v>
      </c>
      <c r="K977" s="7">
        <v>0</v>
      </c>
      <c r="L977" s="6">
        <v>43.51</v>
      </c>
      <c r="M977" s="6">
        <f>I977*J977*(1-K977)</f>
        <v>240.29999999999998</v>
      </c>
      <c r="N977" s="6">
        <f>I977*L977</f>
        <v>130.53</v>
      </c>
      <c r="O977" s="6">
        <f>M977-N977</f>
        <v>109.76999999999998</v>
      </c>
      <c r="P977" s="8">
        <f>IFERROR(O977/M977,0)</f>
        <v>0.45680399500624214</v>
      </c>
      <c r="Q977" s="5">
        <f>YEAR(SalesDataTable[[#This Row],[Order Date]])</f>
        <v>2026</v>
      </c>
      <c r="R977" s="8" t="str">
        <f>"Q"&amp;ROUNDUP(MONTH(SalesDataTable[[#This Row],[Order Date]])/3,0)</f>
        <v>Q2</v>
      </c>
      <c r="S977" s="9">
        <f>MONTH(SalesDataTable[[#This Row],[Order Date]])</f>
        <v>6</v>
      </c>
      <c r="T977" s="8" t="str">
        <f>TEXT(SalesDataTable[[#This Row],[Order Date]],"mmm")</f>
        <v>Jun</v>
      </c>
    </row>
    <row r="978" spans="1:20" ht="15.75">
      <c r="A978" s="2" t="s">
        <v>1029</v>
      </c>
      <c r="B978" s="3">
        <v>46174</v>
      </c>
      <c r="C978" s="4" t="s">
        <v>27</v>
      </c>
      <c r="D978" s="4" t="s">
        <v>28</v>
      </c>
      <c r="E978" s="4" t="s">
        <v>25</v>
      </c>
      <c r="F978" s="4" t="s">
        <v>16</v>
      </c>
      <c r="G978" s="4" t="s">
        <v>49</v>
      </c>
      <c r="H978" s="4" t="s">
        <v>67</v>
      </c>
      <c r="I978" s="9">
        <v>2</v>
      </c>
      <c r="J978" s="6">
        <v>36.61</v>
      </c>
      <c r="K978" s="7">
        <v>0</v>
      </c>
      <c r="L978" s="6">
        <v>14.15</v>
      </c>
      <c r="M978" s="6">
        <f>I978*J978*(1-K978)</f>
        <v>73.22</v>
      </c>
      <c r="N978" s="6">
        <f>I978*L978</f>
        <v>28.3</v>
      </c>
      <c r="O978" s="6">
        <f>M978-N978</f>
        <v>44.92</v>
      </c>
      <c r="P978" s="8">
        <f>IFERROR(O978/M978,0)</f>
        <v>0.61349358098880091</v>
      </c>
      <c r="Q978" s="5">
        <f>YEAR(SalesDataTable[[#This Row],[Order Date]])</f>
        <v>2026</v>
      </c>
      <c r="R978" s="8" t="str">
        <f>"Q"&amp;ROUNDUP(MONTH(SalesDataTable[[#This Row],[Order Date]])/3,0)</f>
        <v>Q2</v>
      </c>
      <c r="S978" s="9">
        <f>MONTH(SalesDataTable[[#This Row],[Order Date]])</f>
        <v>6</v>
      </c>
      <c r="T978" s="8" t="str">
        <f>TEXT(SalesDataTable[[#This Row],[Order Date]],"mmm")</f>
        <v>Jun</v>
      </c>
    </row>
    <row r="979" spans="1:20" ht="15.75">
      <c r="A979" s="2" t="s">
        <v>1030</v>
      </c>
      <c r="B979" s="3">
        <v>46175</v>
      </c>
      <c r="C979" s="4" t="s">
        <v>8</v>
      </c>
      <c r="D979" s="4" t="s">
        <v>66</v>
      </c>
      <c r="E979" s="4" t="s">
        <v>3</v>
      </c>
      <c r="F979" s="4" t="s">
        <v>4</v>
      </c>
      <c r="G979" s="4" t="s">
        <v>17</v>
      </c>
      <c r="H979" s="4" t="s">
        <v>71</v>
      </c>
      <c r="I979" s="9">
        <v>2</v>
      </c>
      <c r="J979" s="6">
        <v>131.81</v>
      </c>
      <c r="K979" s="7">
        <v>0.05</v>
      </c>
      <c r="L979" s="6">
        <v>66.09</v>
      </c>
      <c r="M979" s="6">
        <f>I979*J979*(1-K979)</f>
        <v>250.43899999999999</v>
      </c>
      <c r="N979" s="6">
        <f>I979*L979</f>
        <v>132.18</v>
      </c>
      <c r="O979" s="6">
        <f>M979-N979</f>
        <v>118.25899999999999</v>
      </c>
      <c r="P979" s="8">
        <f>IFERROR(O979/M979,0)</f>
        <v>0.47220680485068217</v>
      </c>
      <c r="Q979" s="5">
        <f>YEAR(SalesDataTable[[#This Row],[Order Date]])</f>
        <v>2026</v>
      </c>
      <c r="R979" s="8" t="str">
        <f>"Q"&amp;ROUNDUP(MONTH(SalesDataTable[[#This Row],[Order Date]])/3,0)</f>
        <v>Q2</v>
      </c>
      <c r="S979" s="9">
        <f>MONTH(SalesDataTable[[#This Row],[Order Date]])</f>
        <v>6</v>
      </c>
      <c r="T979" s="8" t="str">
        <f>TEXT(SalesDataTable[[#This Row],[Order Date]],"mmm")</f>
        <v>Jun</v>
      </c>
    </row>
    <row r="980" spans="1:20" ht="15.75">
      <c r="A980" s="2" t="s">
        <v>1031</v>
      </c>
      <c r="B980" s="3">
        <v>46175</v>
      </c>
      <c r="C980" s="4" t="s">
        <v>1</v>
      </c>
      <c r="D980" s="4" t="s">
        <v>88</v>
      </c>
      <c r="E980" s="4" t="s">
        <v>3</v>
      </c>
      <c r="F980" s="4" t="s">
        <v>4</v>
      </c>
      <c r="G980" s="4" t="s">
        <v>11</v>
      </c>
      <c r="H980" s="4" t="s">
        <v>53</v>
      </c>
      <c r="I980" s="9">
        <v>1</v>
      </c>
      <c r="J980" s="6">
        <v>153.43</v>
      </c>
      <c r="K980" s="7">
        <v>0.05</v>
      </c>
      <c r="L980" s="6">
        <v>78.16</v>
      </c>
      <c r="M980" s="6">
        <f>I980*J980*(1-K980)</f>
        <v>145.7585</v>
      </c>
      <c r="N980" s="6">
        <f>I980*L980</f>
        <v>78.16</v>
      </c>
      <c r="O980" s="6">
        <f>M980-N980</f>
        <v>67.598500000000001</v>
      </c>
      <c r="P980" s="8">
        <f>IFERROR(O980/M980,0)</f>
        <v>0.46377055197467043</v>
      </c>
      <c r="Q980" s="5">
        <f>YEAR(SalesDataTable[[#This Row],[Order Date]])</f>
        <v>2026</v>
      </c>
      <c r="R980" s="8" t="str">
        <f>"Q"&amp;ROUNDUP(MONTH(SalesDataTable[[#This Row],[Order Date]])/3,0)</f>
        <v>Q2</v>
      </c>
      <c r="S980" s="9">
        <f>MONTH(SalesDataTable[[#This Row],[Order Date]])</f>
        <v>6</v>
      </c>
      <c r="T980" s="8" t="str">
        <f>TEXT(SalesDataTable[[#This Row],[Order Date]],"mmm")</f>
        <v>Jun</v>
      </c>
    </row>
    <row r="981" spans="1:20" ht="15.75">
      <c r="A981" s="2" t="s">
        <v>1032</v>
      </c>
      <c r="B981" s="3">
        <v>46175</v>
      </c>
      <c r="C981" s="4" t="s">
        <v>8</v>
      </c>
      <c r="D981" s="4" t="s">
        <v>86</v>
      </c>
      <c r="E981" s="4" t="s">
        <v>3</v>
      </c>
      <c r="F981" s="4" t="s">
        <v>16</v>
      </c>
      <c r="G981" s="4" t="s">
        <v>5</v>
      </c>
      <c r="H981" s="4" t="s">
        <v>6</v>
      </c>
      <c r="I981" s="9">
        <v>2</v>
      </c>
      <c r="J981" s="6">
        <v>80.06</v>
      </c>
      <c r="K981" s="7">
        <v>0</v>
      </c>
      <c r="L981" s="6">
        <v>42.87</v>
      </c>
      <c r="M981" s="6">
        <f>I981*J981*(1-K981)</f>
        <v>160.12</v>
      </c>
      <c r="N981" s="6">
        <f>I981*L981</f>
        <v>85.74</v>
      </c>
      <c r="O981" s="6">
        <f>M981-N981</f>
        <v>74.38000000000001</v>
      </c>
      <c r="P981" s="8">
        <f>IFERROR(O981/M981,0)</f>
        <v>0.4645266050462154</v>
      </c>
      <c r="Q981" s="5">
        <f>YEAR(SalesDataTable[[#This Row],[Order Date]])</f>
        <v>2026</v>
      </c>
      <c r="R981" s="8" t="str">
        <f>"Q"&amp;ROUNDUP(MONTH(SalesDataTable[[#This Row],[Order Date]])/3,0)</f>
        <v>Q2</v>
      </c>
      <c r="S981" s="9">
        <f>MONTH(SalesDataTable[[#This Row],[Order Date]])</f>
        <v>6</v>
      </c>
      <c r="T981" s="8" t="str">
        <f>TEXT(SalesDataTable[[#This Row],[Order Date]],"mmm")</f>
        <v>Jun</v>
      </c>
    </row>
    <row r="982" spans="1:20" ht="15.75">
      <c r="A982" s="2" t="s">
        <v>1033</v>
      </c>
      <c r="B982" s="3">
        <v>46175</v>
      </c>
      <c r="C982" s="4" t="s">
        <v>27</v>
      </c>
      <c r="D982" s="4" t="s">
        <v>82</v>
      </c>
      <c r="E982" s="4" t="s">
        <v>25</v>
      </c>
      <c r="F982" s="4" t="s">
        <v>20</v>
      </c>
      <c r="G982" s="4" t="s">
        <v>49</v>
      </c>
      <c r="H982" s="4" t="s">
        <v>50</v>
      </c>
      <c r="I982" s="9">
        <v>1</v>
      </c>
      <c r="J982" s="6">
        <v>40.549999999999997</v>
      </c>
      <c r="K982" s="7">
        <v>0</v>
      </c>
      <c r="L982" s="6">
        <v>15.16</v>
      </c>
      <c r="M982" s="6">
        <f>I982*J982*(1-K982)</f>
        <v>40.549999999999997</v>
      </c>
      <c r="N982" s="6">
        <f>I982*L982</f>
        <v>15.16</v>
      </c>
      <c r="O982" s="6">
        <f>M982-N982</f>
        <v>25.389999999999997</v>
      </c>
      <c r="P982" s="8">
        <f>IFERROR(O982/M982,0)</f>
        <v>0.62614056720098643</v>
      </c>
      <c r="Q982" s="5">
        <f>YEAR(SalesDataTable[[#This Row],[Order Date]])</f>
        <v>2026</v>
      </c>
      <c r="R982" s="8" t="str">
        <f>"Q"&amp;ROUNDUP(MONTH(SalesDataTable[[#This Row],[Order Date]])/3,0)</f>
        <v>Q2</v>
      </c>
      <c r="S982" s="9">
        <f>MONTH(SalesDataTable[[#This Row],[Order Date]])</f>
        <v>6</v>
      </c>
      <c r="T982" s="8" t="str">
        <f>TEXT(SalesDataTable[[#This Row],[Order Date]],"mmm")</f>
        <v>Jun</v>
      </c>
    </row>
    <row r="983" spans="1:20" ht="15.75">
      <c r="A983" s="2" t="s">
        <v>1034</v>
      </c>
      <c r="B983" s="3">
        <v>46175</v>
      </c>
      <c r="C983" s="4" t="s">
        <v>8</v>
      </c>
      <c r="D983" s="4" t="s">
        <v>38</v>
      </c>
      <c r="E983" s="4" t="s">
        <v>3</v>
      </c>
      <c r="F983" s="4" t="s">
        <v>16</v>
      </c>
      <c r="G983" s="4" t="s">
        <v>17</v>
      </c>
      <c r="H983" s="4" t="s">
        <v>46</v>
      </c>
      <c r="I983" s="9">
        <v>3</v>
      </c>
      <c r="J983" s="6">
        <v>45.43</v>
      </c>
      <c r="K983" s="7">
        <v>0.15</v>
      </c>
      <c r="L983" s="6">
        <v>17.850000000000001</v>
      </c>
      <c r="M983" s="6">
        <f>I983*J983*(1-K983)</f>
        <v>115.84649999999999</v>
      </c>
      <c r="N983" s="6">
        <f>I983*L983</f>
        <v>53.550000000000004</v>
      </c>
      <c r="O983" s="6">
        <f>M983-N983</f>
        <v>62.296499999999988</v>
      </c>
      <c r="P983" s="8">
        <f>IFERROR(O983/M983,0)</f>
        <v>0.53775038520801222</v>
      </c>
      <c r="Q983" s="5">
        <f>YEAR(SalesDataTable[[#This Row],[Order Date]])</f>
        <v>2026</v>
      </c>
      <c r="R983" s="8" t="str">
        <f>"Q"&amp;ROUNDUP(MONTH(SalesDataTable[[#This Row],[Order Date]])/3,0)</f>
        <v>Q2</v>
      </c>
      <c r="S983" s="9">
        <f>MONTH(SalesDataTable[[#This Row],[Order Date]])</f>
        <v>6</v>
      </c>
      <c r="T983" s="8" t="str">
        <f>TEXT(SalesDataTable[[#This Row],[Order Date]],"mmm")</f>
        <v>Jun</v>
      </c>
    </row>
    <row r="984" spans="1:20" ht="15.75">
      <c r="A984" s="2" t="s">
        <v>1035</v>
      </c>
      <c r="B984" s="3">
        <v>46175</v>
      </c>
      <c r="C984" s="4" t="s">
        <v>27</v>
      </c>
      <c r="D984" s="4" t="s">
        <v>28</v>
      </c>
      <c r="E984" s="4" t="s">
        <v>10</v>
      </c>
      <c r="F984" s="4" t="s">
        <v>20</v>
      </c>
      <c r="G984" s="4" t="s">
        <v>11</v>
      </c>
      <c r="H984" s="4" t="s">
        <v>21</v>
      </c>
      <c r="I984" s="9">
        <v>6</v>
      </c>
      <c r="J984" s="6">
        <v>146.85</v>
      </c>
      <c r="K984" s="7">
        <v>0.15</v>
      </c>
      <c r="L984" s="6">
        <v>80.45</v>
      </c>
      <c r="M984" s="6">
        <f>I984*J984*(1-K984)</f>
        <v>748.93499999999995</v>
      </c>
      <c r="N984" s="6">
        <f>I984*L984</f>
        <v>482.70000000000005</v>
      </c>
      <c r="O984" s="6">
        <f>M984-N984</f>
        <v>266.2349999999999</v>
      </c>
      <c r="P984" s="8">
        <f>IFERROR(O984/M984,0)</f>
        <v>0.35548478839952724</v>
      </c>
      <c r="Q984" s="5">
        <f>YEAR(SalesDataTable[[#This Row],[Order Date]])</f>
        <v>2026</v>
      </c>
      <c r="R984" s="8" t="str">
        <f>"Q"&amp;ROUNDUP(MONTH(SalesDataTable[[#This Row],[Order Date]])/3,0)</f>
        <v>Q2</v>
      </c>
      <c r="S984" s="9">
        <f>MONTH(SalesDataTable[[#This Row],[Order Date]])</f>
        <v>6</v>
      </c>
      <c r="T984" s="8" t="str">
        <f>TEXT(SalesDataTable[[#This Row],[Order Date]],"mmm")</f>
        <v>Jun</v>
      </c>
    </row>
    <row r="985" spans="1:20" ht="15.75">
      <c r="A985" s="2" t="s">
        <v>1036</v>
      </c>
      <c r="B985" s="3">
        <v>46176</v>
      </c>
      <c r="C985" s="4" t="s">
        <v>14</v>
      </c>
      <c r="D985" s="4" t="s">
        <v>24</v>
      </c>
      <c r="E985" s="4" t="s">
        <v>3</v>
      </c>
      <c r="F985" s="4" t="s">
        <v>20</v>
      </c>
      <c r="G985" s="4" t="s">
        <v>31</v>
      </c>
      <c r="H985" s="4" t="s">
        <v>41</v>
      </c>
      <c r="I985" s="9">
        <v>1</v>
      </c>
      <c r="J985" s="6">
        <v>192.33</v>
      </c>
      <c r="K985" s="7">
        <v>0.1</v>
      </c>
      <c r="L985" s="6">
        <v>105.15</v>
      </c>
      <c r="M985" s="6">
        <f>I985*J985*(1-K985)</f>
        <v>173.09700000000001</v>
      </c>
      <c r="N985" s="6">
        <f>I985*L985</f>
        <v>105.15</v>
      </c>
      <c r="O985" s="6">
        <f>M985-N985</f>
        <v>67.947000000000003</v>
      </c>
      <c r="P985" s="8">
        <f>IFERROR(O985/M985,0)</f>
        <v>0.39253713235931298</v>
      </c>
      <c r="Q985" s="5">
        <f>YEAR(SalesDataTable[[#This Row],[Order Date]])</f>
        <v>2026</v>
      </c>
      <c r="R985" s="8" t="str">
        <f>"Q"&amp;ROUNDUP(MONTH(SalesDataTable[[#This Row],[Order Date]])/3,0)</f>
        <v>Q2</v>
      </c>
      <c r="S985" s="9">
        <f>MONTH(SalesDataTable[[#This Row],[Order Date]])</f>
        <v>6</v>
      </c>
      <c r="T985" s="8" t="str">
        <f>TEXT(SalesDataTable[[#This Row],[Order Date]],"mmm")</f>
        <v>Jun</v>
      </c>
    </row>
    <row r="986" spans="1:20" ht="15.75">
      <c r="A986" s="2" t="s">
        <v>1037</v>
      </c>
      <c r="B986" s="3">
        <v>46176</v>
      </c>
      <c r="C986" s="4" t="s">
        <v>14</v>
      </c>
      <c r="D986" s="4" t="s">
        <v>61</v>
      </c>
      <c r="E986" s="4" t="s">
        <v>39</v>
      </c>
      <c r="F986" s="4" t="s">
        <v>16</v>
      </c>
      <c r="G986" s="4" t="s">
        <v>17</v>
      </c>
      <c r="H986" s="4" t="s">
        <v>71</v>
      </c>
      <c r="I986" s="9">
        <v>3</v>
      </c>
      <c r="J986" s="6">
        <v>135.4</v>
      </c>
      <c r="K986" s="7">
        <v>0</v>
      </c>
      <c r="L986" s="6">
        <v>65.16</v>
      </c>
      <c r="M986" s="6">
        <f>I986*J986*(1-K986)</f>
        <v>406.20000000000005</v>
      </c>
      <c r="N986" s="6">
        <f>I986*L986</f>
        <v>195.48</v>
      </c>
      <c r="O986" s="6">
        <f>M986-N986</f>
        <v>210.72000000000006</v>
      </c>
      <c r="P986" s="8">
        <f>IFERROR(O986/M986,0)</f>
        <v>0.51875923190546536</v>
      </c>
      <c r="Q986" s="5">
        <f>YEAR(SalesDataTable[[#This Row],[Order Date]])</f>
        <v>2026</v>
      </c>
      <c r="R986" s="8" t="str">
        <f>"Q"&amp;ROUNDUP(MONTH(SalesDataTable[[#This Row],[Order Date]])/3,0)</f>
        <v>Q2</v>
      </c>
      <c r="S986" s="9">
        <f>MONTH(SalesDataTable[[#This Row],[Order Date]])</f>
        <v>6</v>
      </c>
      <c r="T986" s="8" t="str">
        <f>TEXT(SalesDataTable[[#This Row],[Order Date]],"mmm")</f>
        <v>Jun</v>
      </c>
    </row>
    <row r="987" spans="1:20" ht="15.75">
      <c r="A987" s="2" t="s">
        <v>1038</v>
      </c>
      <c r="B987" s="3">
        <v>46176</v>
      </c>
      <c r="C987" s="4" t="s">
        <v>14</v>
      </c>
      <c r="D987" s="4" t="s">
        <v>34</v>
      </c>
      <c r="E987" s="4" t="s">
        <v>3</v>
      </c>
      <c r="F987" s="4" t="s">
        <v>16</v>
      </c>
      <c r="G987" s="4" t="s">
        <v>49</v>
      </c>
      <c r="H987" s="4" t="s">
        <v>67</v>
      </c>
      <c r="I987" s="9">
        <v>2</v>
      </c>
      <c r="J987" s="6">
        <v>36.08</v>
      </c>
      <c r="K987" s="7">
        <v>0.05</v>
      </c>
      <c r="L987" s="6">
        <v>13.73</v>
      </c>
      <c r="M987" s="6">
        <f>I987*J987*(1-K987)</f>
        <v>68.551999999999992</v>
      </c>
      <c r="N987" s="6">
        <f>I987*L987</f>
        <v>27.46</v>
      </c>
      <c r="O987" s="6">
        <f>M987-N987</f>
        <v>41.091999999999992</v>
      </c>
      <c r="P987" s="8">
        <f>IFERROR(O987/M987,0)</f>
        <v>0.59942817131520587</v>
      </c>
      <c r="Q987" s="5">
        <f>YEAR(SalesDataTable[[#This Row],[Order Date]])</f>
        <v>2026</v>
      </c>
      <c r="R987" s="8" t="str">
        <f>"Q"&amp;ROUNDUP(MONTH(SalesDataTable[[#This Row],[Order Date]])/3,0)</f>
        <v>Q2</v>
      </c>
      <c r="S987" s="9">
        <f>MONTH(SalesDataTable[[#This Row],[Order Date]])</f>
        <v>6</v>
      </c>
      <c r="T987" s="8" t="str">
        <f>TEXT(SalesDataTable[[#This Row],[Order Date]],"mmm")</f>
        <v>Jun</v>
      </c>
    </row>
    <row r="988" spans="1:20" ht="15.75">
      <c r="A988" s="2" t="s">
        <v>1039</v>
      </c>
      <c r="B988" s="3">
        <v>46176</v>
      </c>
      <c r="C988" s="4" t="s">
        <v>1</v>
      </c>
      <c r="D988" s="4" t="s">
        <v>52</v>
      </c>
      <c r="E988" s="4" t="s">
        <v>3</v>
      </c>
      <c r="F988" s="4" t="s">
        <v>16</v>
      </c>
      <c r="G988" s="4" t="s">
        <v>17</v>
      </c>
      <c r="H988" s="4" t="s">
        <v>46</v>
      </c>
      <c r="I988" s="9">
        <v>1</v>
      </c>
      <c r="J988" s="6">
        <v>46.16</v>
      </c>
      <c r="K988" s="7">
        <v>0</v>
      </c>
      <c r="L988" s="6">
        <v>18.36</v>
      </c>
      <c r="M988" s="6">
        <f>I988*J988*(1-K988)</f>
        <v>46.16</v>
      </c>
      <c r="N988" s="6">
        <f>I988*L988</f>
        <v>18.36</v>
      </c>
      <c r="O988" s="6">
        <f>M988-N988</f>
        <v>27.799999999999997</v>
      </c>
      <c r="P988" s="8">
        <f>IFERROR(O988/M988,0)</f>
        <v>0.60225303292894283</v>
      </c>
      <c r="Q988" s="5">
        <f>YEAR(SalesDataTable[[#This Row],[Order Date]])</f>
        <v>2026</v>
      </c>
      <c r="R988" s="8" t="str">
        <f>"Q"&amp;ROUNDUP(MONTH(SalesDataTable[[#This Row],[Order Date]])/3,0)</f>
        <v>Q2</v>
      </c>
      <c r="S988" s="9">
        <f>MONTH(SalesDataTable[[#This Row],[Order Date]])</f>
        <v>6</v>
      </c>
      <c r="T988" s="8" t="str">
        <f>TEXT(SalesDataTable[[#This Row],[Order Date]],"mmm")</f>
        <v>Jun</v>
      </c>
    </row>
    <row r="989" spans="1:20" ht="15.75">
      <c r="A989" s="2" t="s">
        <v>1040</v>
      </c>
      <c r="B989" s="3">
        <v>46176</v>
      </c>
      <c r="C989" s="4" t="s">
        <v>8</v>
      </c>
      <c r="D989" s="4" t="s">
        <v>9</v>
      </c>
      <c r="E989" s="4" t="s">
        <v>3</v>
      </c>
      <c r="F989" s="4" t="s">
        <v>4</v>
      </c>
      <c r="G989" s="4" t="s">
        <v>5</v>
      </c>
      <c r="H989" s="4" t="s">
        <v>29</v>
      </c>
      <c r="I989" s="9">
        <v>2</v>
      </c>
      <c r="J989" s="6">
        <v>50.77</v>
      </c>
      <c r="K989" s="7">
        <v>0</v>
      </c>
      <c r="L989" s="6">
        <v>22.93</v>
      </c>
      <c r="M989" s="6">
        <f>I989*J989*(1-K989)</f>
        <v>101.54</v>
      </c>
      <c r="N989" s="6">
        <f>I989*L989</f>
        <v>45.86</v>
      </c>
      <c r="O989" s="6">
        <f>M989-N989</f>
        <v>55.680000000000007</v>
      </c>
      <c r="P989" s="8">
        <f>IFERROR(O989/M989,0)</f>
        <v>0.54835532794957653</v>
      </c>
      <c r="Q989" s="5">
        <f>YEAR(SalesDataTable[[#This Row],[Order Date]])</f>
        <v>2026</v>
      </c>
      <c r="R989" s="8" t="str">
        <f>"Q"&amp;ROUNDUP(MONTH(SalesDataTable[[#This Row],[Order Date]])/3,0)</f>
        <v>Q2</v>
      </c>
      <c r="S989" s="9">
        <f>MONTH(SalesDataTable[[#This Row],[Order Date]])</f>
        <v>6</v>
      </c>
      <c r="T989" s="8" t="str">
        <f>TEXT(SalesDataTable[[#This Row],[Order Date]],"mmm")</f>
        <v>Jun</v>
      </c>
    </row>
    <row r="990" spans="1:20" ht="15.75">
      <c r="A990" s="2" t="s">
        <v>1041</v>
      </c>
      <c r="B990" s="3">
        <v>46176</v>
      </c>
      <c r="C990" s="4" t="s">
        <v>27</v>
      </c>
      <c r="D990" s="4" t="s">
        <v>48</v>
      </c>
      <c r="E990" s="4" t="s">
        <v>39</v>
      </c>
      <c r="F990" s="4" t="s">
        <v>20</v>
      </c>
      <c r="G990" s="4" t="s">
        <v>11</v>
      </c>
      <c r="H990" s="4" t="s">
        <v>79</v>
      </c>
      <c r="I990" s="9">
        <v>2</v>
      </c>
      <c r="J990" s="6">
        <v>70.97</v>
      </c>
      <c r="K990" s="7">
        <v>0.05</v>
      </c>
      <c r="L990" s="6">
        <v>32.54</v>
      </c>
      <c r="M990" s="6">
        <f>I990*J990*(1-K990)</f>
        <v>134.84299999999999</v>
      </c>
      <c r="N990" s="6">
        <f>I990*L990</f>
        <v>65.08</v>
      </c>
      <c r="O990" s="6">
        <f>M990-N990</f>
        <v>69.762999999999991</v>
      </c>
      <c r="P990" s="8">
        <f>IFERROR(O990/M990,0)</f>
        <v>0.51736463887632278</v>
      </c>
      <c r="Q990" s="5">
        <f>YEAR(SalesDataTable[[#This Row],[Order Date]])</f>
        <v>2026</v>
      </c>
      <c r="R990" s="8" t="str">
        <f>"Q"&amp;ROUNDUP(MONTH(SalesDataTable[[#This Row],[Order Date]])/3,0)</f>
        <v>Q2</v>
      </c>
      <c r="S990" s="9">
        <f>MONTH(SalesDataTable[[#This Row],[Order Date]])</f>
        <v>6</v>
      </c>
      <c r="T990" s="8" t="str">
        <f>TEXT(SalesDataTable[[#This Row],[Order Date]],"mmm")</f>
        <v>Jun</v>
      </c>
    </row>
    <row r="991" spans="1:20" ht="15.75">
      <c r="A991" s="2" t="s">
        <v>1042</v>
      </c>
      <c r="B991" s="3">
        <v>46176</v>
      </c>
      <c r="C991" s="4" t="s">
        <v>27</v>
      </c>
      <c r="D991" s="4" t="s">
        <v>82</v>
      </c>
      <c r="E991" s="4" t="s">
        <v>3</v>
      </c>
      <c r="F991" s="4" t="s">
        <v>4</v>
      </c>
      <c r="G991" s="4" t="s">
        <v>11</v>
      </c>
      <c r="H991" s="4" t="s">
        <v>21</v>
      </c>
      <c r="I991" s="9">
        <v>3</v>
      </c>
      <c r="J991" s="6">
        <v>141.6</v>
      </c>
      <c r="K991" s="7">
        <v>0</v>
      </c>
      <c r="L991" s="6">
        <v>78.02</v>
      </c>
      <c r="M991" s="6">
        <f>I991*J991*(1-K991)</f>
        <v>424.79999999999995</v>
      </c>
      <c r="N991" s="6">
        <f>I991*L991</f>
        <v>234.06</v>
      </c>
      <c r="O991" s="6">
        <f>M991-N991</f>
        <v>190.73999999999995</v>
      </c>
      <c r="P991" s="8">
        <f>IFERROR(O991/M991,0)</f>
        <v>0.44901129943502821</v>
      </c>
      <c r="Q991" s="5">
        <f>YEAR(SalesDataTable[[#This Row],[Order Date]])</f>
        <v>2026</v>
      </c>
      <c r="R991" s="8" t="str">
        <f>"Q"&amp;ROUNDUP(MONTH(SalesDataTable[[#This Row],[Order Date]])/3,0)</f>
        <v>Q2</v>
      </c>
      <c r="S991" s="9">
        <f>MONTH(SalesDataTable[[#This Row],[Order Date]])</f>
        <v>6</v>
      </c>
      <c r="T991" s="8" t="str">
        <f>TEXT(SalesDataTable[[#This Row],[Order Date]],"mmm")</f>
        <v>Jun</v>
      </c>
    </row>
    <row r="992" spans="1:20" ht="15.75">
      <c r="A992" s="2" t="s">
        <v>1043</v>
      </c>
      <c r="B992" s="3">
        <v>46176</v>
      </c>
      <c r="C992" s="4" t="s">
        <v>27</v>
      </c>
      <c r="D992" s="4" t="s">
        <v>82</v>
      </c>
      <c r="E992" s="4" t="s">
        <v>3</v>
      </c>
      <c r="F992" s="4" t="s">
        <v>16</v>
      </c>
      <c r="G992" s="4" t="s">
        <v>5</v>
      </c>
      <c r="H992" s="4" t="s">
        <v>35</v>
      </c>
      <c r="I992" s="9">
        <v>1</v>
      </c>
      <c r="J992" s="6">
        <v>40.57</v>
      </c>
      <c r="K992" s="7">
        <v>0</v>
      </c>
      <c r="L992" s="6">
        <v>16.329999999999998</v>
      </c>
      <c r="M992" s="6">
        <f>I992*J992*(1-K992)</f>
        <v>40.57</v>
      </c>
      <c r="N992" s="6">
        <f>I992*L992</f>
        <v>16.329999999999998</v>
      </c>
      <c r="O992" s="6">
        <f>M992-N992</f>
        <v>24.240000000000002</v>
      </c>
      <c r="P992" s="8">
        <f>IFERROR(O992/M992,0)</f>
        <v>0.59748582696573826</v>
      </c>
      <c r="Q992" s="5">
        <f>YEAR(SalesDataTable[[#This Row],[Order Date]])</f>
        <v>2026</v>
      </c>
      <c r="R992" s="8" t="str">
        <f>"Q"&amp;ROUNDUP(MONTH(SalesDataTable[[#This Row],[Order Date]])/3,0)</f>
        <v>Q2</v>
      </c>
      <c r="S992" s="9">
        <f>MONTH(SalesDataTable[[#This Row],[Order Date]])</f>
        <v>6</v>
      </c>
      <c r="T992" s="8" t="str">
        <f>TEXT(SalesDataTable[[#This Row],[Order Date]],"mmm")</f>
        <v>Jun</v>
      </c>
    </row>
    <row r="993" spans="1:20" ht="15.75">
      <c r="A993" s="2" t="s">
        <v>1044</v>
      </c>
      <c r="B993" s="3">
        <v>46177</v>
      </c>
      <c r="C993" s="4" t="s">
        <v>8</v>
      </c>
      <c r="D993" s="4" t="s">
        <v>86</v>
      </c>
      <c r="E993" s="4" t="s">
        <v>39</v>
      </c>
      <c r="F993" s="4" t="s">
        <v>4</v>
      </c>
      <c r="G993" s="4" t="s">
        <v>5</v>
      </c>
      <c r="H993" s="4" t="s">
        <v>6</v>
      </c>
      <c r="I993" s="9">
        <v>2</v>
      </c>
      <c r="J993" s="6">
        <v>81.81</v>
      </c>
      <c r="K993" s="7">
        <v>0</v>
      </c>
      <c r="L993" s="6">
        <v>42.54</v>
      </c>
      <c r="M993" s="6">
        <f>I993*J993*(1-K993)</f>
        <v>163.62</v>
      </c>
      <c r="N993" s="6">
        <f>I993*L993</f>
        <v>85.08</v>
      </c>
      <c r="O993" s="6">
        <f>M993-N993</f>
        <v>78.540000000000006</v>
      </c>
      <c r="P993" s="8">
        <f>IFERROR(O993/M993,0)</f>
        <v>0.48001466813348004</v>
      </c>
      <c r="Q993" s="5">
        <f>YEAR(SalesDataTable[[#This Row],[Order Date]])</f>
        <v>2026</v>
      </c>
      <c r="R993" s="8" t="str">
        <f>"Q"&amp;ROUNDUP(MONTH(SalesDataTable[[#This Row],[Order Date]])/3,0)</f>
        <v>Q2</v>
      </c>
      <c r="S993" s="9">
        <f>MONTH(SalesDataTable[[#This Row],[Order Date]])</f>
        <v>6</v>
      </c>
      <c r="T993" s="8" t="str">
        <f>TEXT(SalesDataTable[[#This Row],[Order Date]],"mmm")</f>
        <v>Jun</v>
      </c>
    </row>
    <row r="994" spans="1:20" ht="15.75">
      <c r="A994" s="2" t="s">
        <v>1045</v>
      </c>
      <c r="B994" s="3">
        <v>46177</v>
      </c>
      <c r="C994" s="4" t="s">
        <v>1</v>
      </c>
      <c r="D994" s="4" t="s">
        <v>2</v>
      </c>
      <c r="E994" s="4" t="s">
        <v>39</v>
      </c>
      <c r="F994" s="4" t="s">
        <v>4</v>
      </c>
      <c r="G994" s="4" t="s">
        <v>5</v>
      </c>
      <c r="H994" s="4" t="s">
        <v>29</v>
      </c>
      <c r="I994" s="9">
        <v>2</v>
      </c>
      <c r="J994" s="6">
        <v>50.09</v>
      </c>
      <c r="K994" s="7">
        <v>0</v>
      </c>
      <c r="L994" s="6">
        <v>22.91</v>
      </c>
      <c r="M994" s="6">
        <f>I994*J994*(1-K994)</f>
        <v>100.18</v>
      </c>
      <c r="N994" s="6">
        <f>I994*L994</f>
        <v>45.82</v>
      </c>
      <c r="O994" s="6">
        <f>M994-N994</f>
        <v>54.360000000000007</v>
      </c>
      <c r="P994" s="8">
        <f>IFERROR(O994/M994,0)</f>
        <v>0.54262327809942112</v>
      </c>
      <c r="Q994" s="5">
        <f>YEAR(SalesDataTable[[#This Row],[Order Date]])</f>
        <v>2026</v>
      </c>
      <c r="R994" s="8" t="str">
        <f>"Q"&amp;ROUNDUP(MONTH(SalesDataTable[[#This Row],[Order Date]])/3,0)</f>
        <v>Q2</v>
      </c>
      <c r="S994" s="9">
        <f>MONTH(SalesDataTable[[#This Row],[Order Date]])</f>
        <v>6</v>
      </c>
      <c r="T994" s="8" t="str">
        <f>TEXT(SalesDataTable[[#This Row],[Order Date]],"mmm")</f>
        <v>Jun</v>
      </c>
    </row>
    <row r="995" spans="1:20" ht="15.75">
      <c r="A995" s="2" t="s">
        <v>1046</v>
      </c>
      <c r="B995" s="3">
        <v>46177</v>
      </c>
      <c r="C995" s="4" t="s">
        <v>27</v>
      </c>
      <c r="D995" s="4" t="s">
        <v>48</v>
      </c>
      <c r="E995" s="4" t="s">
        <v>3</v>
      </c>
      <c r="F995" s="4" t="s">
        <v>4</v>
      </c>
      <c r="G995" s="4" t="s">
        <v>11</v>
      </c>
      <c r="H995" s="4" t="s">
        <v>79</v>
      </c>
      <c r="I995" s="9">
        <v>1</v>
      </c>
      <c r="J995" s="6">
        <v>72.38</v>
      </c>
      <c r="K995" s="7">
        <v>0</v>
      </c>
      <c r="L995" s="6">
        <v>32.68</v>
      </c>
      <c r="M995" s="6">
        <f>I995*J995*(1-K995)</f>
        <v>72.38</v>
      </c>
      <c r="N995" s="6">
        <f>I995*L995</f>
        <v>32.68</v>
      </c>
      <c r="O995" s="6">
        <f>M995-N995</f>
        <v>39.699999999999996</v>
      </c>
      <c r="P995" s="8">
        <f>IFERROR(O995/M995,0)</f>
        <v>0.54849405913235694</v>
      </c>
      <c r="Q995" s="5">
        <f>YEAR(SalesDataTable[[#This Row],[Order Date]])</f>
        <v>2026</v>
      </c>
      <c r="R995" s="8" t="str">
        <f>"Q"&amp;ROUNDUP(MONTH(SalesDataTable[[#This Row],[Order Date]])/3,0)</f>
        <v>Q2</v>
      </c>
      <c r="S995" s="9">
        <f>MONTH(SalesDataTable[[#This Row],[Order Date]])</f>
        <v>6</v>
      </c>
      <c r="T995" s="8" t="str">
        <f>TEXT(SalesDataTable[[#This Row],[Order Date]],"mmm")</f>
        <v>Jun</v>
      </c>
    </row>
    <row r="996" spans="1:20" ht="15.75">
      <c r="A996" s="2" t="s">
        <v>1047</v>
      </c>
      <c r="B996" s="3">
        <v>46177</v>
      </c>
      <c r="C996" s="4" t="s">
        <v>8</v>
      </c>
      <c r="D996" s="4" t="s">
        <v>9</v>
      </c>
      <c r="E996" s="4" t="s">
        <v>3</v>
      </c>
      <c r="F996" s="4" t="s">
        <v>16</v>
      </c>
      <c r="G996" s="4" t="s">
        <v>11</v>
      </c>
      <c r="H996" s="4" t="s">
        <v>12</v>
      </c>
      <c r="I996" s="9">
        <v>1</v>
      </c>
      <c r="J996" s="6">
        <v>92.31</v>
      </c>
      <c r="K996" s="7">
        <v>0</v>
      </c>
      <c r="L996" s="6">
        <v>45.58</v>
      </c>
      <c r="M996" s="6">
        <f>I996*J996*(1-K996)</f>
        <v>92.31</v>
      </c>
      <c r="N996" s="6">
        <f>I996*L996</f>
        <v>45.58</v>
      </c>
      <c r="O996" s="6">
        <f>M996-N996</f>
        <v>46.730000000000004</v>
      </c>
      <c r="P996" s="8">
        <f>IFERROR(O996/M996,0)</f>
        <v>0.50622901094139316</v>
      </c>
      <c r="Q996" s="5">
        <f>YEAR(SalesDataTable[[#This Row],[Order Date]])</f>
        <v>2026</v>
      </c>
      <c r="R996" s="8" t="str">
        <f>"Q"&amp;ROUNDUP(MONTH(SalesDataTable[[#This Row],[Order Date]])/3,0)</f>
        <v>Q2</v>
      </c>
      <c r="S996" s="9">
        <f>MONTH(SalesDataTable[[#This Row],[Order Date]])</f>
        <v>6</v>
      </c>
      <c r="T996" s="8" t="str">
        <f>TEXT(SalesDataTable[[#This Row],[Order Date]],"mmm")</f>
        <v>Jun</v>
      </c>
    </row>
    <row r="997" spans="1:20" ht="15.75">
      <c r="A997" s="2" t="s">
        <v>1048</v>
      </c>
      <c r="B997" s="3">
        <v>46177</v>
      </c>
      <c r="C997" s="4" t="s">
        <v>27</v>
      </c>
      <c r="D997" s="4" t="s">
        <v>48</v>
      </c>
      <c r="E997" s="4" t="s">
        <v>10</v>
      </c>
      <c r="F997" s="4" t="s">
        <v>4</v>
      </c>
      <c r="G997" s="4" t="s">
        <v>17</v>
      </c>
      <c r="H997" s="4" t="s">
        <v>46</v>
      </c>
      <c r="I997" s="9">
        <v>12</v>
      </c>
      <c r="J997" s="6">
        <v>47.6</v>
      </c>
      <c r="K997" s="7">
        <v>0.15</v>
      </c>
      <c r="L997" s="6">
        <v>18.670000000000002</v>
      </c>
      <c r="M997" s="6">
        <f>I997*J997*(1-K997)</f>
        <v>485.52000000000004</v>
      </c>
      <c r="N997" s="6">
        <f>I997*L997</f>
        <v>224.04000000000002</v>
      </c>
      <c r="O997" s="6">
        <f>M997-N997</f>
        <v>261.48</v>
      </c>
      <c r="P997" s="8">
        <f>IFERROR(O997/M997,0)</f>
        <v>0.53855659911023235</v>
      </c>
      <c r="Q997" s="5">
        <f>YEAR(SalesDataTable[[#This Row],[Order Date]])</f>
        <v>2026</v>
      </c>
      <c r="R997" s="8" t="str">
        <f>"Q"&amp;ROUNDUP(MONTH(SalesDataTable[[#This Row],[Order Date]])/3,0)</f>
        <v>Q2</v>
      </c>
      <c r="S997" s="9">
        <f>MONTH(SalesDataTable[[#This Row],[Order Date]])</f>
        <v>6</v>
      </c>
      <c r="T997" s="8" t="str">
        <f>TEXT(SalesDataTable[[#This Row],[Order Date]],"mmm")</f>
        <v>Jun</v>
      </c>
    </row>
    <row r="998" spans="1:20" ht="15.75">
      <c r="A998" s="2" t="s">
        <v>1049</v>
      </c>
      <c r="B998" s="3">
        <v>46177</v>
      </c>
      <c r="C998" s="4" t="s">
        <v>8</v>
      </c>
      <c r="D998" s="4" t="s">
        <v>86</v>
      </c>
      <c r="E998" s="4" t="s">
        <v>3</v>
      </c>
      <c r="F998" s="4" t="s">
        <v>4</v>
      </c>
      <c r="G998" s="4" t="s">
        <v>17</v>
      </c>
      <c r="H998" s="4" t="s">
        <v>46</v>
      </c>
      <c r="I998" s="9">
        <v>1</v>
      </c>
      <c r="J998" s="6">
        <v>45.5</v>
      </c>
      <c r="K998" s="7">
        <v>0.05</v>
      </c>
      <c r="L998" s="6">
        <v>18.89</v>
      </c>
      <c r="M998" s="6">
        <f>I998*J998*(1-K998)</f>
        <v>43.225000000000001</v>
      </c>
      <c r="N998" s="6">
        <f>I998*L998</f>
        <v>18.89</v>
      </c>
      <c r="O998" s="6">
        <f>M998-N998</f>
        <v>24.335000000000001</v>
      </c>
      <c r="P998" s="8">
        <f>IFERROR(O998/M998,0)</f>
        <v>0.56298438403701567</v>
      </c>
      <c r="Q998" s="5">
        <f>YEAR(SalesDataTable[[#This Row],[Order Date]])</f>
        <v>2026</v>
      </c>
      <c r="R998" s="8" t="str">
        <f>"Q"&amp;ROUNDUP(MONTH(SalesDataTable[[#This Row],[Order Date]])/3,0)</f>
        <v>Q2</v>
      </c>
      <c r="S998" s="9">
        <f>MONTH(SalesDataTable[[#This Row],[Order Date]])</f>
        <v>6</v>
      </c>
      <c r="T998" s="8" t="str">
        <f>TEXT(SalesDataTable[[#This Row],[Order Date]],"mmm")</f>
        <v>Jun</v>
      </c>
    </row>
    <row r="999" spans="1:20" ht="15.75">
      <c r="A999" s="2" t="s">
        <v>1050</v>
      </c>
      <c r="B999" s="3">
        <v>46177</v>
      </c>
      <c r="C999" s="4" t="s">
        <v>14</v>
      </c>
      <c r="D999" s="4" t="s">
        <v>34</v>
      </c>
      <c r="E999" s="4" t="s">
        <v>3</v>
      </c>
      <c r="F999" s="4" t="s">
        <v>4</v>
      </c>
      <c r="G999" s="4" t="s">
        <v>49</v>
      </c>
      <c r="H999" s="4" t="s">
        <v>67</v>
      </c>
      <c r="I999" s="9">
        <v>1</v>
      </c>
      <c r="J999" s="6">
        <v>35.99</v>
      </c>
      <c r="K999" s="7">
        <v>0</v>
      </c>
      <c r="L999" s="6">
        <v>14.05</v>
      </c>
      <c r="M999" s="6">
        <f>I999*J999*(1-K999)</f>
        <v>35.99</v>
      </c>
      <c r="N999" s="6">
        <f>I999*L999</f>
        <v>14.05</v>
      </c>
      <c r="O999" s="6">
        <f>M999-N999</f>
        <v>21.94</v>
      </c>
      <c r="P999" s="8">
        <f>IFERROR(O999/M999,0)</f>
        <v>0.60961378160600166</v>
      </c>
      <c r="Q999" s="5">
        <f>YEAR(SalesDataTable[[#This Row],[Order Date]])</f>
        <v>2026</v>
      </c>
      <c r="R999" s="8" t="str">
        <f>"Q"&amp;ROUNDUP(MONTH(SalesDataTable[[#This Row],[Order Date]])/3,0)</f>
        <v>Q2</v>
      </c>
      <c r="S999" s="9">
        <f>MONTH(SalesDataTable[[#This Row],[Order Date]])</f>
        <v>6</v>
      </c>
      <c r="T999" s="8" t="str">
        <f>TEXT(SalesDataTable[[#This Row],[Order Date]],"mmm")</f>
        <v>Jun</v>
      </c>
    </row>
    <row r="1000" spans="1:20" ht="15.75">
      <c r="A1000" s="2" t="s">
        <v>1051</v>
      </c>
      <c r="B1000" s="3">
        <v>46177</v>
      </c>
      <c r="C1000" s="4" t="s">
        <v>8</v>
      </c>
      <c r="D1000" s="4" t="s">
        <v>69</v>
      </c>
      <c r="E1000" s="4" t="s">
        <v>39</v>
      </c>
      <c r="F1000" s="4" t="s">
        <v>4</v>
      </c>
      <c r="G1000" s="4" t="s">
        <v>49</v>
      </c>
      <c r="H1000" s="4" t="s">
        <v>55</v>
      </c>
      <c r="I1000" s="9">
        <v>1</v>
      </c>
      <c r="J1000" s="6">
        <v>122.55</v>
      </c>
      <c r="K1000" s="7">
        <v>0</v>
      </c>
      <c r="L1000" s="6">
        <v>68.97</v>
      </c>
      <c r="M1000" s="6">
        <f>I1000*J1000*(1-K1000)</f>
        <v>122.55</v>
      </c>
      <c r="N1000" s="6">
        <f>I1000*L1000</f>
        <v>68.97</v>
      </c>
      <c r="O1000" s="6">
        <f>M1000-N1000</f>
        <v>53.58</v>
      </c>
      <c r="P1000" s="8">
        <f>IFERROR(O1000/M1000,0)</f>
        <v>0.43720930232558142</v>
      </c>
      <c r="Q1000" s="5">
        <f>YEAR(SalesDataTable[[#This Row],[Order Date]])</f>
        <v>2026</v>
      </c>
      <c r="R1000" s="8" t="str">
        <f>"Q"&amp;ROUNDUP(MONTH(SalesDataTable[[#This Row],[Order Date]])/3,0)</f>
        <v>Q2</v>
      </c>
      <c r="S1000" s="9">
        <f>MONTH(SalesDataTable[[#This Row],[Order Date]])</f>
        <v>6</v>
      </c>
      <c r="T1000" s="8" t="str">
        <f>TEXT(SalesDataTable[[#This Row],[Order Date]],"mmm")</f>
        <v>Jun</v>
      </c>
    </row>
    <row r="1001" spans="1:20" ht="15.75">
      <c r="A1001" s="2" t="s">
        <v>1052</v>
      </c>
      <c r="B1001" s="3">
        <v>46177</v>
      </c>
      <c r="C1001" s="4" t="s">
        <v>27</v>
      </c>
      <c r="D1001" s="4" t="s">
        <v>48</v>
      </c>
      <c r="E1001" s="4" t="s">
        <v>3</v>
      </c>
      <c r="F1001" s="4" t="s">
        <v>16</v>
      </c>
      <c r="G1001" s="4" t="s">
        <v>49</v>
      </c>
      <c r="H1001" s="4" t="s">
        <v>55</v>
      </c>
      <c r="I1001" s="9">
        <v>3</v>
      </c>
      <c r="J1001" s="6">
        <v>126.22</v>
      </c>
      <c r="K1001" s="7">
        <v>0</v>
      </c>
      <c r="L1001" s="6">
        <v>69.599999999999994</v>
      </c>
      <c r="M1001" s="6">
        <f>I1001*J1001*(1-K1001)</f>
        <v>378.65999999999997</v>
      </c>
      <c r="N1001" s="6">
        <f>I1001*L1001</f>
        <v>208.79999999999998</v>
      </c>
      <c r="O1001" s="6">
        <f>M1001-N1001</f>
        <v>169.85999999999999</v>
      </c>
      <c r="P1001" s="8">
        <f>IFERROR(O1001/M1001,0)</f>
        <v>0.4485818412295991</v>
      </c>
      <c r="Q1001" s="5">
        <f>YEAR(SalesDataTable[[#This Row],[Order Date]])</f>
        <v>2026</v>
      </c>
      <c r="R1001" s="8" t="str">
        <f>"Q"&amp;ROUNDUP(MONTH(SalesDataTable[[#This Row],[Order Date]])/3,0)</f>
        <v>Q2</v>
      </c>
      <c r="S1001" s="9">
        <f>MONTH(SalesDataTable[[#This Row],[Order Date]])</f>
        <v>6</v>
      </c>
      <c r="T1001" s="8" t="str">
        <f>TEXT(SalesDataTable[[#This Row],[Order Date]],"mmm")</f>
        <v>Jun</v>
      </c>
    </row>
    <row r="1002" spans="1:20" ht="15.75">
      <c r="A1002" s="2" t="s">
        <v>1053</v>
      </c>
      <c r="B1002" s="3">
        <v>46178</v>
      </c>
      <c r="C1002" s="4" t="s">
        <v>1</v>
      </c>
      <c r="D1002" s="4" t="s">
        <v>88</v>
      </c>
      <c r="E1002" s="4" t="s">
        <v>25</v>
      </c>
      <c r="F1002" s="4" t="s">
        <v>4</v>
      </c>
      <c r="G1002" s="4" t="s">
        <v>11</v>
      </c>
      <c r="H1002" s="4" t="s">
        <v>12</v>
      </c>
      <c r="I1002" s="9">
        <v>6</v>
      </c>
      <c r="J1002" s="6">
        <v>91.98</v>
      </c>
      <c r="K1002" s="7">
        <v>0.05</v>
      </c>
      <c r="L1002" s="6">
        <v>46.46</v>
      </c>
      <c r="M1002" s="6">
        <f>I1002*J1002*(1-K1002)</f>
        <v>524.28599999999994</v>
      </c>
      <c r="N1002" s="6">
        <f>I1002*L1002</f>
        <v>278.76</v>
      </c>
      <c r="O1002" s="6">
        <f>M1002-N1002</f>
        <v>245.52599999999995</v>
      </c>
      <c r="P1002" s="8">
        <f>IFERROR(O1002/M1002,0)</f>
        <v>0.46830546686350577</v>
      </c>
      <c r="Q1002" s="5">
        <f>YEAR(SalesDataTable[[#This Row],[Order Date]])</f>
        <v>2026</v>
      </c>
      <c r="R1002" s="8" t="str">
        <f>"Q"&amp;ROUNDUP(MONTH(SalesDataTable[[#This Row],[Order Date]])/3,0)</f>
        <v>Q2</v>
      </c>
      <c r="S1002" s="9">
        <f>MONTH(SalesDataTable[[#This Row],[Order Date]])</f>
        <v>6</v>
      </c>
      <c r="T1002" s="8" t="str">
        <f>TEXT(SalesDataTable[[#This Row],[Order Date]],"mmm")</f>
        <v>Jun</v>
      </c>
    </row>
    <row r="1003" spans="1:20" ht="15.75">
      <c r="A1003" s="2" t="s">
        <v>1054</v>
      </c>
      <c r="B1003" s="3">
        <v>46178</v>
      </c>
      <c r="C1003" s="4" t="s">
        <v>14</v>
      </c>
      <c r="D1003" s="4" t="s">
        <v>34</v>
      </c>
      <c r="E1003" s="4" t="s">
        <v>3</v>
      </c>
      <c r="F1003" s="4" t="s">
        <v>20</v>
      </c>
      <c r="G1003" s="4" t="s">
        <v>31</v>
      </c>
      <c r="H1003" s="4" t="s">
        <v>90</v>
      </c>
      <c r="I1003" s="9">
        <v>1</v>
      </c>
      <c r="J1003" s="6">
        <v>125.32</v>
      </c>
      <c r="K1003" s="7">
        <v>0</v>
      </c>
      <c r="L1003" s="6">
        <v>59.03</v>
      </c>
      <c r="M1003" s="6">
        <f>I1003*J1003*(1-K1003)</f>
        <v>125.32</v>
      </c>
      <c r="N1003" s="6">
        <f>I1003*L1003</f>
        <v>59.03</v>
      </c>
      <c r="O1003" s="6">
        <f>M1003-N1003</f>
        <v>66.289999999999992</v>
      </c>
      <c r="P1003" s="8">
        <f>IFERROR(O1003/M1003,0)</f>
        <v>0.52896584743057773</v>
      </c>
      <c r="Q1003" s="5">
        <f>YEAR(SalesDataTable[[#This Row],[Order Date]])</f>
        <v>2026</v>
      </c>
      <c r="R1003" s="8" t="str">
        <f>"Q"&amp;ROUNDUP(MONTH(SalesDataTable[[#This Row],[Order Date]])/3,0)</f>
        <v>Q2</v>
      </c>
      <c r="S1003" s="9">
        <f>MONTH(SalesDataTable[[#This Row],[Order Date]])</f>
        <v>6</v>
      </c>
      <c r="T1003" s="8" t="str">
        <f>TEXT(SalesDataTable[[#This Row],[Order Date]],"mmm")</f>
        <v>Jun</v>
      </c>
    </row>
    <row r="1004" spans="1:20" ht="15.75">
      <c r="A1004" s="2" t="s">
        <v>1055</v>
      </c>
      <c r="B1004" s="3">
        <v>46178</v>
      </c>
      <c r="C1004" s="4" t="s">
        <v>27</v>
      </c>
      <c r="D1004" s="4" t="s">
        <v>48</v>
      </c>
      <c r="E1004" s="4" t="s">
        <v>39</v>
      </c>
      <c r="F1004" s="4" t="s">
        <v>4</v>
      </c>
      <c r="G1004" s="4" t="s">
        <v>17</v>
      </c>
      <c r="H1004" s="4" t="s">
        <v>83</v>
      </c>
      <c r="I1004" s="9">
        <v>2</v>
      </c>
      <c r="J1004" s="6">
        <v>167.26</v>
      </c>
      <c r="K1004" s="7">
        <v>0</v>
      </c>
      <c r="L1004" s="6">
        <v>89.65</v>
      </c>
      <c r="M1004" s="6">
        <f>I1004*J1004*(1-K1004)</f>
        <v>334.52</v>
      </c>
      <c r="N1004" s="6">
        <f>I1004*L1004</f>
        <v>179.3</v>
      </c>
      <c r="O1004" s="6">
        <f>M1004-N1004</f>
        <v>155.21999999999997</v>
      </c>
      <c r="P1004" s="8">
        <f>IFERROR(O1004/M1004,0)</f>
        <v>0.46400813105344968</v>
      </c>
      <c r="Q1004" s="5">
        <f>YEAR(SalesDataTable[[#This Row],[Order Date]])</f>
        <v>2026</v>
      </c>
      <c r="R1004" s="8" t="str">
        <f>"Q"&amp;ROUNDUP(MONTH(SalesDataTable[[#This Row],[Order Date]])/3,0)</f>
        <v>Q2</v>
      </c>
      <c r="S1004" s="9">
        <f>MONTH(SalesDataTable[[#This Row],[Order Date]])</f>
        <v>6</v>
      </c>
      <c r="T1004" s="8" t="str">
        <f>TEXT(SalesDataTable[[#This Row],[Order Date]],"mmm")</f>
        <v>Jun</v>
      </c>
    </row>
    <row r="1005" spans="1:20" ht="15.75">
      <c r="A1005" s="2" t="s">
        <v>1056</v>
      </c>
      <c r="B1005" s="3">
        <v>46178</v>
      </c>
      <c r="C1005" s="4" t="s">
        <v>1</v>
      </c>
      <c r="D1005" s="4" t="s">
        <v>2</v>
      </c>
      <c r="E1005" s="4" t="s">
        <v>39</v>
      </c>
      <c r="F1005" s="4" t="s">
        <v>4</v>
      </c>
      <c r="G1005" s="4" t="s">
        <v>5</v>
      </c>
      <c r="H1005" s="4" t="s">
        <v>6</v>
      </c>
      <c r="I1005" s="9">
        <v>1</v>
      </c>
      <c r="J1005" s="6">
        <v>80.19</v>
      </c>
      <c r="K1005" s="7">
        <v>0</v>
      </c>
      <c r="L1005" s="6">
        <v>42.18</v>
      </c>
      <c r="M1005" s="6">
        <f>I1005*J1005*(1-K1005)</f>
        <v>80.19</v>
      </c>
      <c r="N1005" s="6">
        <f>I1005*L1005</f>
        <v>42.18</v>
      </c>
      <c r="O1005" s="6">
        <f>M1005-N1005</f>
        <v>38.01</v>
      </c>
      <c r="P1005" s="8">
        <f>IFERROR(O1005/M1005,0)</f>
        <v>0.47399925177702956</v>
      </c>
      <c r="Q1005" s="5">
        <f>YEAR(SalesDataTable[[#This Row],[Order Date]])</f>
        <v>2026</v>
      </c>
      <c r="R1005" s="8" t="str">
        <f>"Q"&amp;ROUNDUP(MONTH(SalesDataTable[[#This Row],[Order Date]])/3,0)</f>
        <v>Q2</v>
      </c>
      <c r="S1005" s="9">
        <f>MONTH(SalesDataTable[[#This Row],[Order Date]])</f>
        <v>6</v>
      </c>
      <c r="T1005" s="8" t="str">
        <f>TEXT(SalesDataTable[[#This Row],[Order Date]],"mmm")</f>
        <v>Jun</v>
      </c>
    </row>
    <row r="1006" spans="1:20" ht="15.75">
      <c r="A1006" s="2" t="s">
        <v>1057</v>
      </c>
      <c r="B1006" s="3">
        <v>46178</v>
      </c>
      <c r="C1006" s="4" t="s">
        <v>1</v>
      </c>
      <c r="D1006" s="4" t="s">
        <v>88</v>
      </c>
      <c r="E1006" s="4" t="s">
        <v>3</v>
      </c>
      <c r="F1006" s="4" t="s">
        <v>16</v>
      </c>
      <c r="G1006" s="4" t="s">
        <v>5</v>
      </c>
      <c r="H1006" s="4" t="s">
        <v>29</v>
      </c>
      <c r="I1006" s="9">
        <v>1</v>
      </c>
      <c r="J1006" s="6">
        <v>49.86</v>
      </c>
      <c r="K1006" s="7">
        <v>0</v>
      </c>
      <c r="L1006" s="6">
        <v>22.72</v>
      </c>
      <c r="M1006" s="6">
        <f>I1006*J1006*(1-K1006)</f>
        <v>49.86</v>
      </c>
      <c r="N1006" s="6">
        <f>I1006*L1006</f>
        <v>22.72</v>
      </c>
      <c r="O1006" s="6">
        <f>M1006-N1006</f>
        <v>27.14</v>
      </c>
      <c r="P1006" s="8">
        <f>IFERROR(O1006/M1006,0)</f>
        <v>0.5443241075010028</v>
      </c>
      <c r="Q1006" s="5">
        <f>YEAR(SalesDataTable[[#This Row],[Order Date]])</f>
        <v>2026</v>
      </c>
      <c r="R1006" s="8" t="str">
        <f>"Q"&amp;ROUNDUP(MONTH(SalesDataTable[[#This Row],[Order Date]])/3,0)</f>
        <v>Q2</v>
      </c>
      <c r="S1006" s="9">
        <f>MONTH(SalesDataTable[[#This Row],[Order Date]])</f>
        <v>6</v>
      </c>
      <c r="T1006" s="8" t="str">
        <f>TEXT(SalesDataTable[[#This Row],[Order Date]],"mmm")</f>
        <v>Jun</v>
      </c>
    </row>
    <row r="1007" spans="1:20" ht="15.75">
      <c r="A1007" s="2" t="s">
        <v>1058</v>
      </c>
      <c r="B1007" s="3">
        <v>46178</v>
      </c>
      <c r="C1007" s="4" t="s">
        <v>14</v>
      </c>
      <c r="D1007" s="4" t="s">
        <v>61</v>
      </c>
      <c r="E1007" s="4" t="s">
        <v>25</v>
      </c>
      <c r="F1007" s="4" t="s">
        <v>16</v>
      </c>
      <c r="G1007" s="4" t="s">
        <v>31</v>
      </c>
      <c r="H1007" s="4" t="s">
        <v>41</v>
      </c>
      <c r="I1007" s="9">
        <v>2</v>
      </c>
      <c r="J1007" s="6">
        <v>195.51</v>
      </c>
      <c r="K1007" s="7">
        <v>0</v>
      </c>
      <c r="L1007" s="6">
        <v>102.97</v>
      </c>
      <c r="M1007" s="6">
        <f>I1007*J1007*(1-K1007)</f>
        <v>391.02</v>
      </c>
      <c r="N1007" s="6">
        <f>I1007*L1007</f>
        <v>205.94</v>
      </c>
      <c r="O1007" s="6">
        <f>M1007-N1007</f>
        <v>185.07999999999998</v>
      </c>
      <c r="P1007" s="8">
        <f>IFERROR(O1007/M1007,0)</f>
        <v>0.47332617257429288</v>
      </c>
      <c r="Q1007" s="5">
        <f>YEAR(SalesDataTable[[#This Row],[Order Date]])</f>
        <v>2026</v>
      </c>
      <c r="R1007" s="8" t="str">
        <f>"Q"&amp;ROUNDUP(MONTH(SalesDataTable[[#This Row],[Order Date]])/3,0)</f>
        <v>Q2</v>
      </c>
      <c r="S1007" s="9">
        <f>MONTH(SalesDataTable[[#This Row],[Order Date]])</f>
        <v>6</v>
      </c>
      <c r="T1007" s="8" t="str">
        <f>TEXT(SalesDataTable[[#This Row],[Order Date]],"mmm")</f>
        <v>Jun</v>
      </c>
    </row>
    <row r="1008" spans="1:20" ht="15.75">
      <c r="A1008" s="2" t="s">
        <v>1059</v>
      </c>
      <c r="B1008" s="3">
        <v>46179</v>
      </c>
      <c r="C1008" s="4" t="s">
        <v>1</v>
      </c>
      <c r="D1008" s="4" t="s">
        <v>2</v>
      </c>
      <c r="E1008" s="4" t="s">
        <v>25</v>
      </c>
      <c r="F1008" s="4" t="s">
        <v>16</v>
      </c>
      <c r="G1008" s="4" t="s">
        <v>49</v>
      </c>
      <c r="H1008" s="4" t="s">
        <v>50</v>
      </c>
      <c r="I1008" s="9">
        <v>1</v>
      </c>
      <c r="J1008" s="6">
        <v>39.61</v>
      </c>
      <c r="K1008" s="7">
        <v>0</v>
      </c>
      <c r="L1008" s="6">
        <v>14.75</v>
      </c>
      <c r="M1008" s="6">
        <f>I1008*J1008*(1-K1008)</f>
        <v>39.61</v>
      </c>
      <c r="N1008" s="6">
        <f>I1008*L1008</f>
        <v>14.75</v>
      </c>
      <c r="O1008" s="6">
        <f>M1008-N1008</f>
        <v>24.86</v>
      </c>
      <c r="P1008" s="8">
        <f>IFERROR(O1008/M1008,0)</f>
        <v>0.62761928805857103</v>
      </c>
      <c r="Q1008" s="5">
        <f>YEAR(SalesDataTable[[#This Row],[Order Date]])</f>
        <v>2026</v>
      </c>
      <c r="R1008" s="8" t="str">
        <f>"Q"&amp;ROUNDUP(MONTH(SalesDataTable[[#This Row],[Order Date]])/3,0)</f>
        <v>Q2</v>
      </c>
      <c r="S1008" s="9">
        <f>MONTH(SalesDataTable[[#This Row],[Order Date]])</f>
        <v>6</v>
      </c>
      <c r="T1008" s="8" t="str">
        <f>TEXT(SalesDataTable[[#This Row],[Order Date]],"mmm")</f>
        <v>Jun</v>
      </c>
    </row>
    <row r="1009" spans="1:20" ht="15.75">
      <c r="A1009" s="2" t="s">
        <v>1060</v>
      </c>
      <c r="B1009" s="3">
        <v>46179</v>
      </c>
      <c r="C1009" s="4" t="s">
        <v>8</v>
      </c>
      <c r="D1009" s="4" t="s">
        <v>9</v>
      </c>
      <c r="E1009" s="4" t="s">
        <v>25</v>
      </c>
      <c r="F1009" s="4" t="s">
        <v>4</v>
      </c>
      <c r="G1009" s="4" t="s">
        <v>11</v>
      </c>
      <c r="H1009" s="4" t="s">
        <v>79</v>
      </c>
      <c r="I1009" s="9">
        <v>1</v>
      </c>
      <c r="J1009" s="6">
        <v>70.86</v>
      </c>
      <c r="K1009" s="7">
        <v>0</v>
      </c>
      <c r="L1009" s="6">
        <v>31.47</v>
      </c>
      <c r="M1009" s="6">
        <f>I1009*J1009*(1-K1009)</f>
        <v>70.86</v>
      </c>
      <c r="N1009" s="6">
        <f>I1009*L1009</f>
        <v>31.47</v>
      </c>
      <c r="O1009" s="6">
        <f>M1009-N1009</f>
        <v>39.39</v>
      </c>
      <c r="P1009" s="8">
        <f>IFERROR(O1009/M1009,0)</f>
        <v>0.55588484335309063</v>
      </c>
      <c r="Q1009" s="5">
        <f>YEAR(SalesDataTable[[#This Row],[Order Date]])</f>
        <v>2026</v>
      </c>
      <c r="R1009" s="8" t="str">
        <f>"Q"&amp;ROUNDUP(MONTH(SalesDataTable[[#This Row],[Order Date]])/3,0)</f>
        <v>Q2</v>
      </c>
      <c r="S1009" s="9">
        <f>MONTH(SalesDataTable[[#This Row],[Order Date]])</f>
        <v>6</v>
      </c>
      <c r="T1009" s="8" t="str">
        <f>TEXT(SalesDataTable[[#This Row],[Order Date]],"mmm")</f>
        <v>Jun</v>
      </c>
    </row>
    <row r="1010" spans="1:20" ht="15.75">
      <c r="A1010" s="2" t="s">
        <v>1061</v>
      </c>
      <c r="B1010" s="3">
        <v>46179</v>
      </c>
      <c r="C1010" s="4" t="s">
        <v>27</v>
      </c>
      <c r="D1010" s="4" t="s">
        <v>45</v>
      </c>
      <c r="E1010" s="4" t="s">
        <v>10</v>
      </c>
      <c r="F1010" s="4" t="s">
        <v>4</v>
      </c>
      <c r="G1010" s="4" t="s">
        <v>49</v>
      </c>
      <c r="H1010" s="4" t="s">
        <v>50</v>
      </c>
      <c r="I1010" s="9">
        <v>8</v>
      </c>
      <c r="J1010" s="6">
        <v>40.46</v>
      </c>
      <c r="K1010" s="7">
        <v>0.2</v>
      </c>
      <c r="L1010" s="6">
        <v>14.7</v>
      </c>
      <c r="M1010" s="6">
        <f>I1010*J1010*(1-K1010)</f>
        <v>258.94400000000002</v>
      </c>
      <c r="N1010" s="6">
        <f>I1010*L1010</f>
        <v>117.6</v>
      </c>
      <c r="O1010" s="6">
        <f>M1010-N1010</f>
        <v>141.34400000000002</v>
      </c>
      <c r="P1010" s="8">
        <f>IFERROR(O1010/M1010,0)</f>
        <v>0.54584775086505199</v>
      </c>
      <c r="Q1010" s="5">
        <f>YEAR(SalesDataTable[[#This Row],[Order Date]])</f>
        <v>2026</v>
      </c>
      <c r="R1010" s="8" t="str">
        <f>"Q"&amp;ROUNDUP(MONTH(SalesDataTable[[#This Row],[Order Date]])/3,0)</f>
        <v>Q2</v>
      </c>
      <c r="S1010" s="9">
        <f>MONTH(SalesDataTable[[#This Row],[Order Date]])</f>
        <v>6</v>
      </c>
      <c r="T1010" s="8" t="str">
        <f>TEXT(SalesDataTable[[#This Row],[Order Date]],"mmm")</f>
        <v>Jun</v>
      </c>
    </row>
    <row r="1011" spans="1:20" ht="15.75">
      <c r="A1011" s="2" t="s">
        <v>1062</v>
      </c>
      <c r="B1011" s="3">
        <v>46179</v>
      </c>
      <c r="C1011" s="4" t="s">
        <v>14</v>
      </c>
      <c r="D1011" s="4" t="s">
        <v>34</v>
      </c>
      <c r="E1011" s="4" t="s">
        <v>3</v>
      </c>
      <c r="F1011" s="4" t="s">
        <v>16</v>
      </c>
      <c r="G1011" s="4" t="s">
        <v>17</v>
      </c>
      <c r="H1011" s="4" t="s">
        <v>71</v>
      </c>
      <c r="I1011" s="9">
        <v>1</v>
      </c>
      <c r="J1011" s="6">
        <v>131.79</v>
      </c>
      <c r="K1011" s="7">
        <v>0</v>
      </c>
      <c r="L1011" s="6">
        <v>68.22</v>
      </c>
      <c r="M1011" s="6">
        <f>I1011*J1011*(1-K1011)</f>
        <v>131.79</v>
      </c>
      <c r="N1011" s="6">
        <f>I1011*L1011</f>
        <v>68.22</v>
      </c>
      <c r="O1011" s="6">
        <f>M1011-N1011</f>
        <v>63.569999999999993</v>
      </c>
      <c r="P1011" s="8">
        <f>IFERROR(O1011/M1011,0)</f>
        <v>0.48235829729114499</v>
      </c>
      <c r="Q1011" s="5">
        <f>YEAR(SalesDataTable[[#This Row],[Order Date]])</f>
        <v>2026</v>
      </c>
      <c r="R1011" s="8" t="str">
        <f>"Q"&amp;ROUNDUP(MONTH(SalesDataTable[[#This Row],[Order Date]])/3,0)</f>
        <v>Q2</v>
      </c>
      <c r="S1011" s="9">
        <f>MONTH(SalesDataTable[[#This Row],[Order Date]])</f>
        <v>6</v>
      </c>
      <c r="T1011" s="8" t="str">
        <f>TEXT(SalesDataTable[[#This Row],[Order Date]],"mmm")</f>
        <v>Jun</v>
      </c>
    </row>
    <row r="1012" spans="1:20" ht="15.75">
      <c r="A1012" s="2" t="s">
        <v>1063</v>
      </c>
      <c r="B1012" s="3">
        <v>46179</v>
      </c>
      <c r="C1012" s="4" t="s">
        <v>14</v>
      </c>
      <c r="D1012" s="4" t="s">
        <v>61</v>
      </c>
      <c r="E1012" s="4" t="s">
        <v>10</v>
      </c>
      <c r="F1012" s="4" t="s">
        <v>4</v>
      </c>
      <c r="G1012" s="4" t="s">
        <v>31</v>
      </c>
      <c r="H1012" s="4" t="s">
        <v>32</v>
      </c>
      <c r="I1012" s="9">
        <v>12</v>
      </c>
      <c r="J1012" s="6">
        <v>338.45</v>
      </c>
      <c r="K1012" s="7">
        <v>0.1</v>
      </c>
      <c r="L1012" s="6">
        <v>196.78</v>
      </c>
      <c r="M1012" s="6">
        <f>I1012*J1012*(1-K1012)</f>
        <v>3655.2599999999998</v>
      </c>
      <c r="N1012" s="6">
        <f>I1012*L1012</f>
        <v>2361.36</v>
      </c>
      <c r="O1012" s="6">
        <f>M1012-N1012</f>
        <v>1293.8999999999996</v>
      </c>
      <c r="P1012" s="8">
        <f>IFERROR(O1012/M1012,0)</f>
        <v>0.35398302719915947</v>
      </c>
      <c r="Q1012" s="5">
        <f>YEAR(SalesDataTable[[#This Row],[Order Date]])</f>
        <v>2026</v>
      </c>
      <c r="R1012" s="8" t="str">
        <f>"Q"&amp;ROUNDUP(MONTH(SalesDataTable[[#This Row],[Order Date]])/3,0)</f>
        <v>Q2</v>
      </c>
      <c r="S1012" s="9">
        <f>MONTH(SalesDataTable[[#This Row],[Order Date]])</f>
        <v>6</v>
      </c>
      <c r="T1012" s="8" t="str">
        <f>TEXT(SalesDataTable[[#This Row],[Order Date]],"mmm")</f>
        <v>Jun</v>
      </c>
    </row>
    <row r="1013" spans="1:20" ht="15.75">
      <c r="A1013" s="2" t="s">
        <v>1064</v>
      </c>
      <c r="B1013" s="3">
        <v>46179</v>
      </c>
      <c r="C1013" s="4" t="s">
        <v>14</v>
      </c>
      <c r="D1013" s="4" t="s">
        <v>24</v>
      </c>
      <c r="E1013" s="4" t="s">
        <v>25</v>
      </c>
      <c r="F1013" s="4" t="s">
        <v>4</v>
      </c>
      <c r="G1013" s="4" t="s">
        <v>49</v>
      </c>
      <c r="H1013" s="4" t="s">
        <v>50</v>
      </c>
      <c r="I1013" s="9">
        <v>2</v>
      </c>
      <c r="J1013" s="6">
        <v>40.99</v>
      </c>
      <c r="K1013" s="7">
        <v>0</v>
      </c>
      <c r="L1013" s="6">
        <v>14.53</v>
      </c>
      <c r="M1013" s="6">
        <f>I1013*J1013*(1-K1013)</f>
        <v>81.98</v>
      </c>
      <c r="N1013" s="6">
        <f>I1013*L1013</f>
        <v>29.06</v>
      </c>
      <c r="O1013" s="6">
        <f>M1013-N1013</f>
        <v>52.92</v>
      </c>
      <c r="P1013" s="8">
        <f>IFERROR(O1013/M1013,0)</f>
        <v>0.64552329836545497</v>
      </c>
      <c r="Q1013" s="5">
        <f>YEAR(SalesDataTable[[#This Row],[Order Date]])</f>
        <v>2026</v>
      </c>
      <c r="R1013" s="8" t="str">
        <f>"Q"&amp;ROUNDUP(MONTH(SalesDataTable[[#This Row],[Order Date]])/3,0)</f>
        <v>Q2</v>
      </c>
      <c r="S1013" s="9">
        <f>MONTH(SalesDataTable[[#This Row],[Order Date]])</f>
        <v>6</v>
      </c>
      <c r="T1013" s="8" t="str">
        <f>TEXT(SalesDataTable[[#This Row],[Order Date]],"mmm")</f>
        <v>Jun</v>
      </c>
    </row>
    <row r="1014" spans="1:20" ht="15.75">
      <c r="A1014" s="2" t="s">
        <v>1065</v>
      </c>
      <c r="B1014" s="3">
        <v>46179</v>
      </c>
      <c r="C1014" s="4" t="s">
        <v>8</v>
      </c>
      <c r="D1014" s="4" t="s">
        <v>69</v>
      </c>
      <c r="E1014" s="4" t="s">
        <v>25</v>
      </c>
      <c r="F1014" s="4" t="s">
        <v>4</v>
      </c>
      <c r="G1014" s="4" t="s">
        <v>5</v>
      </c>
      <c r="H1014" s="4" t="s">
        <v>43</v>
      </c>
      <c r="I1014" s="9">
        <v>1</v>
      </c>
      <c r="J1014" s="6">
        <v>101.85</v>
      </c>
      <c r="K1014" s="7">
        <v>0</v>
      </c>
      <c r="L1014" s="6">
        <v>51.59</v>
      </c>
      <c r="M1014" s="6">
        <f>I1014*J1014*(1-K1014)</f>
        <v>101.85</v>
      </c>
      <c r="N1014" s="6">
        <f>I1014*L1014</f>
        <v>51.59</v>
      </c>
      <c r="O1014" s="6">
        <f>M1014-N1014</f>
        <v>50.259999999999991</v>
      </c>
      <c r="P1014" s="8">
        <f>IFERROR(O1014/M1014,0)</f>
        <v>0.49347079037800679</v>
      </c>
      <c r="Q1014" s="5">
        <f>YEAR(SalesDataTable[[#This Row],[Order Date]])</f>
        <v>2026</v>
      </c>
      <c r="R1014" s="8" t="str">
        <f>"Q"&amp;ROUNDUP(MONTH(SalesDataTable[[#This Row],[Order Date]])/3,0)</f>
        <v>Q2</v>
      </c>
      <c r="S1014" s="9">
        <f>MONTH(SalesDataTable[[#This Row],[Order Date]])</f>
        <v>6</v>
      </c>
      <c r="T1014" s="8" t="str">
        <f>TEXT(SalesDataTable[[#This Row],[Order Date]],"mmm")</f>
        <v>Jun</v>
      </c>
    </row>
    <row r="1015" spans="1:20" ht="15.75">
      <c r="A1015" s="2" t="s">
        <v>1066</v>
      </c>
      <c r="B1015" s="3">
        <v>46179</v>
      </c>
      <c r="C1015" s="4" t="s">
        <v>14</v>
      </c>
      <c r="D1015" s="4" t="s">
        <v>15</v>
      </c>
      <c r="E1015" s="4" t="s">
        <v>10</v>
      </c>
      <c r="F1015" s="4" t="s">
        <v>20</v>
      </c>
      <c r="G1015" s="4" t="s">
        <v>31</v>
      </c>
      <c r="H1015" s="4" t="s">
        <v>32</v>
      </c>
      <c r="I1015" s="9">
        <v>4</v>
      </c>
      <c r="J1015" s="6">
        <v>346.14</v>
      </c>
      <c r="K1015" s="7">
        <v>0.05</v>
      </c>
      <c r="L1015" s="6">
        <v>198.97</v>
      </c>
      <c r="M1015" s="6">
        <f>I1015*J1015*(1-K1015)</f>
        <v>1315.3319999999999</v>
      </c>
      <c r="N1015" s="6">
        <f>I1015*L1015</f>
        <v>795.88</v>
      </c>
      <c r="O1015" s="6">
        <f>M1015-N1015</f>
        <v>519.45199999999988</v>
      </c>
      <c r="P1015" s="8">
        <f>IFERROR(O1015/M1015,0)</f>
        <v>0.39492082607280893</v>
      </c>
      <c r="Q1015" s="5">
        <f>YEAR(SalesDataTable[[#This Row],[Order Date]])</f>
        <v>2026</v>
      </c>
      <c r="R1015" s="8" t="str">
        <f>"Q"&amp;ROUNDUP(MONTH(SalesDataTable[[#This Row],[Order Date]])/3,0)</f>
        <v>Q2</v>
      </c>
      <c r="S1015" s="9">
        <f>MONTH(SalesDataTable[[#This Row],[Order Date]])</f>
        <v>6</v>
      </c>
      <c r="T1015" s="8" t="str">
        <f>TEXT(SalesDataTable[[#This Row],[Order Date]],"mmm")</f>
        <v>Jun</v>
      </c>
    </row>
    <row r="1016" spans="1:20" ht="15.75">
      <c r="A1016" s="2" t="s">
        <v>1067</v>
      </c>
      <c r="B1016" s="3">
        <v>46179</v>
      </c>
      <c r="C1016" s="4" t="s">
        <v>1</v>
      </c>
      <c r="D1016" s="4" t="s">
        <v>52</v>
      </c>
      <c r="E1016" s="4" t="s">
        <v>25</v>
      </c>
      <c r="F1016" s="4" t="s">
        <v>20</v>
      </c>
      <c r="G1016" s="4" t="s">
        <v>5</v>
      </c>
      <c r="H1016" s="4" t="s">
        <v>6</v>
      </c>
      <c r="I1016" s="9">
        <v>2</v>
      </c>
      <c r="J1016" s="6">
        <v>83.28</v>
      </c>
      <c r="K1016" s="7">
        <v>0</v>
      </c>
      <c r="L1016" s="6">
        <v>43.56</v>
      </c>
      <c r="M1016" s="6">
        <f>I1016*J1016*(1-K1016)</f>
        <v>166.56</v>
      </c>
      <c r="N1016" s="6">
        <f>I1016*L1016</f>
        <v>87.12</v>
      </c>
      <c r="O1016" s="6">
        <f>M1016-N1016</f>
        <v>79.44</v>
      </c>
      <c r="P1016" s="8">
        <f>IFERROR(O1016/M1016,0)</f>
        <v>0.47694524495677232</v>
      </c>
      <c r="Q1016" s="5">
        <f>YEAR(SalesDataTable[[#This Row],[Order Date]])</f>
        <v>2026</v>
      </c>
      <c r="R1016" s="8" t="str">
        <f>"Q"&amp;ROUNDUP(MONTH(SalesDataTable[[#This Row],[Order Date]])/3,0)</f>
        <v>Q2</v>
      </c>
      <c r="S1016" s="9">
        <f>MONTH(SalesDataTable[[#This Row],[Order Date]])</f>
        <v>6</v>
      </c>
      <c r="T1016" s="8" t="str">
        <f>TEXT(SalesDataTable[[#This Row],[Order Date]],"mmm")</f>
        <v>Jun</v>
      </c>
    </row>
    <row r="1017" spans="1:20" ht="15.75">
      <c r="A1017" s="2" t="s">
        <v>1068</v>
      </c>
      <c r="B1017" s="3">
        <v>46179</v>
      </c>
      <c r="C1017" s="4" t="s">
        <v>27</v>
      </c>
      <c r="D1017" s="4" t="s">
        <v>45</v>
      </c>
      <c r="E1017" s="4" t="s">
        <v>25</v>
      </c>
      <c r="F1017" s="4" t="s">
        <v>20</v>
      </c>
      <c r="G1017" s="4" t="s">
        <v>5</v>
      </c>
      <c r="H1017" s="4" t="s">
        <v>6</v>
      </c>
      <c r="I1017" s="9">
        <v>1</v>
      </c>
      <c r="J1017" s="6">
        <v>80.349999999999994</v>
      </c>
      <c r="K1017" s="7">
        <v>0.15</v>
      </c>
      <c r="L1017" s="6">
        <v>43.51</v>
      </c>
      <c r="M1017" s="6">
        <f>I1017*J1017*(1-K1017)</f>
        <v>68.297499999999999</v>
      </c>
      <c r="N1017" s="6">
        <f>I1017*L1017</f>
        <v>43.51</v>
      </c>
      <c r="O1017" s="6">
        <f>M1017-N1017</f>
        <v>24.787500000000001</v>
      </c>
      <c r="P1017" s="8">
        <f>IFERROR(O1017/M1017,0)</f>
        <v>0.3629342216040119</v>
      </c>
      <c r="Q1017" s="5">
        <f>YEAR(SalesDataTable[[#This Row],[Order Date]])</f>
        <v>2026</v>
      </c>
      <c r="R1017" s="8" t="str">
        <f>"Q"&amp;ROUNDUP(MONTH(SalesDataTable[[#This Row],[Order Date]])/3,0)</f>
        <v>Q2</v>
      </c>
      <c r="S1017" s="9">
        <f>MONTH(SalesDataTable[[#This Row],[Order Date]])</f>
        <v>6</v>
      </c>
      <c r="T1017" s="8" t="str">
        <f>TEXT(SalesDataTable[[#This Row],[Order Date]],"mmm")</f>
        <v>Jun</v>
      </c>
    </row>
    <row r="1018" spans="1:20" ht="15.75">
      <c r="A1018" s="2" t="s">
        <v>1069</v>
      </c>
      <c r="B1018" s="3">
        <v>46179</v>
      </c>
      <c r="C1018" s="4" t="s">
        <v>8</v>
      </c>
      <c r="D1018" s="4" t="s">
        <v>9</v>
      </c>
      <c r="E1018" s="4" t="s">
        <v>3</v>
      </c>
      <c r="F1018" s="4" t="s">
        <v>4</v>
      </c>
      <c r="G1018" s="4" t="s">
        <v>5</v>
      </c>
      <c r="H1018" s="4" t="s">
        <v>35</v>
      </c>
      <c r="I1018" s="9">
        <v>1</v>
      </c>
      <c r="J1018" s="6">
        <v>40.86</v>
      </c>
      <c r="K1018" s="7">
        <v>0.05</v>
      </c>
      <c r="L1018" s="6">
        <v>16.899999999999999</v>
      </c>
      <c r="M1018" s="6">
        <f>I1018*J1018*(1-K1018)</f>
        <v>38.817</v>
      </c>
      <c r="N1018" s="6">
        <f>I1018*L1018</f>
        <v>16.899999999999999</v>
      </c>
      <c r="O1018" s="6">
        <f>M1018-N1018</f>
        <v>21.917000000000002</v>
      </c>
      <c r="P1018" s="8">
        <f>IFERROR(O1018/M1018,0)</f>
        <v>0.564623747327202</v>
      </c>
      <c r="Q1018" s="5">
        <f>YEAR(SalesDataTable[[#This Row],[Order Date]])</f>
        <v>2026</v>
      </c>
      <c r="R1018" s="8" t="str">
        <f>"Q"&amp;ROUNDUP(MONTH(SalesDataTable[[#This Row],[Order Date]])/3,0)</f>
        <v>Q2</v>
      </c>
      <c r="S1018" s="9">
        <f>MONTH(SalesDataTable[[#This Row],[Order Date]])</f>
        <v>6</v>
      </c>
      <c r="T1018" s="8" t="str">
        <f>TEXT(SalesDataTable[[#This Row],[Order Date]],"mmm")</f>
        <v>Jun</v>
      </c>
    </row>
    <row r="1019" spans="1:20" ht="15.75">
      <c r="A1019" s="2" t="s">
        <v>1070</v>
      </c>
      <c r="B1019" s="3">
        <v>46180</v>
      </c>
      <c r="C1019" s="4" t="s">
        <v>8</v>
      </c>
      <c r="D1019" s="4" t="s">
        <v>38</v>
      </c>
      <c r="E1019" s="4" t="s">
        <v>25</v>
      </c>
      <c r="F1019" s="4" t="s">
        <v>4</v>
      </c>
      <c r="G1019" s="4" t="s">
        <v>17</v>
      </c>
      <c r="H1019" s="4" t="s">
        <v>18</v>
      </c>
      <c r="I1019" s="9">
        <v>4</v>
      </c>
      <c r="J1019" s="6">
        <v>36.299999999999997</v>
      </c>
      <c r="K1019" s="7">
        <v>0.05</v>
      </c>
      <c r="L1019" s="6">
        <v>13.16</v>
      </c>
      <c r="M1019" s="6">
        <f>I1019*J1019*(1-K1019)</f>
        <v>137.93999999999997</v>
      </c>
      <c r="N1019" s="6">
        <f>I1019*L1019</f>
        <v>52.64</v>
      </c>
      <c r="O1019" s="6">
        <f>M1019-N1019</f>
        <v>85.299999999999969</v>
      </c>
      <c r="P1019" s="8">
        <f>IFERROR(O1019/M1019,0)</f>
        <v>0.61838480498767567</v>
      </c>
      <c r="Q1019" s="5">
        <f>YEAR(SalesDataTable[[#This Row],[Order Date]])</f>
        <v>2026</v>
      </c>
      <c r="R1019" s="8" t="str">
        <f>"Q"&amp;ROUNDUP(MONTH(SalesDataTable[[#This Row],[Order Date]])/3,0)</f>
        <v>Q2</v>
      </c>
      <c r="S1019" s="9">
        <f>MONTH(SalesDataTable[[#This Row],[Order Date]])</f>
        <v>6</v>
      </c>
      <c r="T1019" s="8" t="str">
        <f>TEXT(SalesDataTable[[#This Row],[Order Date]],"mmm")</f>
        <v>Jun</v>
      </c>
    </row>
    <row r="1020" spans="1:20" ht="15.75">
      <c r="A1020" s="2" t="s">
        <v>1071</v>
      </c>
      <c r="B1020" s="3">
        <v>46180</v>
      </c>
      <c r="C1020" s="4" t="s">
        <v>1</v>
      </c>
      <c r="D1020" s="4" t="s">
        <v>88</v>
      </c>
      <c r="E1020" s="4" t="s">
        <v>10</v>
      </c>
      <c r="F1020" s="4" t="s">
        <v>16</v>
      </c>
      <c r="G1020" s="4" t="s">
        <v>31</v>
      </c>
      <c r="H1020" s="4" t="s">
        <v>32</v>
      </c>
      <c r="I1020" s="9">
        <v>10</v>
      </c>
      <c r="J1020" s="6">
        <v>338.26</v>
      </c>
      <c r="K1020" s="7">
        <v>0.05</v>
      </c>
      <c r="L1020" s="6">
        <v>197.42</v>
      </c>
      <c r="M1020" s="6">
        <f>I1020*J1020*(1-K1020)</f>
        <v>3213.47</v>
      </c>
      <c r="N1020" s="6">
        <f>I1020*L1020</f>
        <v>1974.1999999999998</v>
      </c>
      <c r="O1020" s="6">
        <f>M1020-N1020</f>
        <v>1239.27</v>
      </c>
      <c r="P1020" s="8">
        <f>IFERROR(O1020/M1020,0)</f>
        <v>0.38564853569505864</v>
      </c>
      <c r="Q1020" s="5">
        <f>YEAR(SalesDataTable[[#This Row],[Order Date]])</f>
        <v>2026</v>
      </c>
      <c r="R1020" s="8" t="str">
        <f>"Q"&amp;ROUNDUP(MONTH(SalesDataTable[[#This Row],[Order Date]])/3,0)</f>
        <v>Q2</v>
      </c>
      <c r="S1020" s="9">
        <f>MONTH(SalesDataTable[[#This Row],[Order Date]])</f>
        <v>6</v>
      </c>
      <c r="T1020" s="8" t="str">
        <f>TEXT(SalesDataTable[[#This Row],[Order Date]],"mmm")</f>
        <v>Jun</v>
      </c>
    </row>
    <row r="1021" spans="1:20" ht="15.75">
      <c r="A1021" s="2" t="s">
        <v>1072</v>
      </c>
      <c r="B1021" s="3">
        <v>46180</v>
      </c>
      <c r="C1021" s="4" t="s">
        <v>1</v>
      </c>
      <c r="D1021" s="4" t="s">
        <v>52</v>
      </c>
      <c r="E1021" s="4" t="s">
        <v>39</v>
      </c>
      <c r="F1021" s="4" t="s">
        <v>4</v>
      </c>
      <c r="G1021" s="4" t="s">
        <v>5</v>
      </c>
      <c r="H1021" s="4" t="s">
        <v>35</v>
      </c>
      <c r="I1021" s="9">
        <v>2</v>
      </c>
      <c r="J1021" s="6">
        <v>41.25</v>
      </c>
      <c r="K1021" s="7">
        <v>0</v>
      </c>
      <c r="L1021" s="6">
        <v>17.13</v>
      </c>
      <c r="M1021" s="6">
        <f>I1021*J1021*(1-K1021)</f>
        <v>82.5</v>
      </c>
      <c r="N1021" s="6">
        <f>I1021*L1021</f>
        <v>34.26</v>
      </c>
      <c r="O1021" s="6">
        <f>M1021-N1021</f>
        <v>48.24</v>
      </c>
      <c r="P1021" s="8">
        <f>IFERROR(O1021/M1021,0)</f>
        <v>0.58472727272727276</v>
      </c>
      <c r="Q1021" s="5">
        <f>YEAR(SalesDataTable[[#This Row],[Order Date]])</f>
        <v>2026</v>
      </c>
      <c r="R1021" s="8" t="str">
        <f>"Q"&amp;ROUNDUP(MONTH(SalesDataTable[[#This Row],[Order Date]])/3,0)</f>
        <v>Q2</v>
      </c>
      <c r="S1021" s="9">
        <f>MONTH(SalesDataTable[[#This Row],[Order Date]])</f>
        <v>6</v>
      </c>
      <c r="T1021" s="8" t="str">
        <f>TEXT(SalesDataTable[[#This Row],[Order Date]],"mmm")</f>
        <v>Jun</v>
      </c>
    </row>
    <row r="1022" spans="1:20" ht="15.75">
      <c r="A1022" s="2" t="s">
        <v>1073</v>
      </c>
      <c r="B1022" s="3">
        <v>46180</v>
      </c>
      <c r="C1022" s="4" t="s">
        <v>8</v>
      </c>
      <c r="D1022" s="4" t="s">
        <v>69</v>
      </c>
      <c r="E1022" s="4" t="s">
        <v>3</v>
      </c>
      <c r="F1022" s="4" t="s">
        <v>4</v>
      </c>
      <c r="G1022" s="4" t="s">
        <v>11</v>
      </c>
      <c r="H1022" s="4" t="s">
        <v>12</v>
      </c>
      <c r="I1022" s="9">
        <v>2</v>
      </c>
      <c r="J1022" s="6">
        <v>92</v>
      </c>
      <c r="K1022" s="7">
        <v>0</v>
      </c>
      <c r="L1022" s="6">
        <v>44.27</v>
      </c>
      <c r="M1022" s="6">
        <f>I1022*J1022*(1-K1022)</f>
        <v>184</v>
      </c>
      <c r="N1022" s="6">
        <f>I1022*L1022</f>
        <v>88.54</v>
      </c>
      <c r="O1022" s="6">
        <f>M1022-N1022</f>
        <v>95.46</v>
      </c>
      <c r="P1022" s="8">
        <f>IFERROR(O1022/M1022,0)</f>
        <v>0.51880434782608698</v>
      </c>
      <c r="Q1022" s="5">
        <f>YEAR(SalesDataTable[[#This Row],[Order Date]])</f>
        <v>2026</v>
      </c>
      <c r="R1022" s="8" t="str">
        <f>"Q"&amp;ROUNDUP(MONTH(SalesDataTable[[#This Row],[Order Date]])/3,0)</f>
        <v>Q2</v>
      </c>
      <c r="S1022" s="9">
        <f>MONTH(SalesDataTable[[#This Row],[Order Date]])</f>
        <v>6</v>
      </c>
      <c r="T1022" s="8" t="str">
        <f>TEXT(SalesDataTable[[#This Row],[Order Date]],"mmm")</f>
        <v>Jun</v>
      </c>
    </row>
    <row r="1023" spans="1:20" ht="15.75">
      <c r="A1023" s="2" t="s">
        <v>1074</v>
      </c>
      <c r="B1023" s="3">
        <v>46180</v>
      </c>
      <c r="C1023" s="4" t="s">
        <v>8</v>
      </c>
      <c r="D1023" s="4" t="s">
        <v>38</v>
      </c>
      <c r="E1023" s="4" t="s">
        <v>3</v>
      </c>
      <c r="F1023" s="4" t="s">
        <v>16</v>
      </c>
      <c r="G1023" s="4" t="s">
        <v>31</v>
      </c>
      <c r="H1023" s="4" t="s">
        <v>64</v>
      </c>
      <c r="I1023" s="9">
        <v>1</v>
      </c>
      <c r="J1023" s="6">
        <v>80.89</v>
      </c>
      <c r="K1023" s="7">
        <v>0.1</v>
      </c>
      <c r="L1023" s="6">
        <v>40.32</v>
      </c>
      <c r="M1023" s="6">
        <f>I1023*J1023*(1-K1023)</f>
        <v>72.801000000000002</v>
      </c>
      <c r="N1023" s="6">
        <f>I1023*L1023</f>
        <v>40.32</v>
      </c>
      <c r="O1023" s="6">
        <f>M1023-N1023</f>
        <v>32.481000000000002</v>
      </c>
      <c r="P1023" s="8">
        <f>IFERROR(O1023/M1023,0)</f>
        <v>0.44616145382618372</v>
      </c>
      <c r="Q1023" s="5">
        <f>YEAR(SalesDataTable[[#This Row],[Order Date]])</f>
        <v>2026</v>
      </c>
      <c r="R1023" s="8" t="str">
        <f>"Q"&amp;ROUNDUP(MONTH(SalesDataTable[[#This Row],[Order Date]])/3,0)</f>
        <v>Q2</v>
      </c>
      <c r="S1023" s="9">
        <f>MONTH(SalesDataTable[[#This Row],[Order Date]])</f>
        <v>6</v>
      </c>
      <c r="T1023" s="8" t="str">
        <f>TEXT(SalesDataTable[[#This Row],[Order Date]],"mmm")</f>
        <v>Jun</v>
      </c>
    </row>
    <row r="1024" spans="1:20" ht="15.75">
      <c r="A1024" s="2" t="s">
        <v>1075</v>
      </c>
      <c r="B1024" s="3">
        <v>46180</v>
      </c>
      <c r="C1024" s="4" t="s">
        <v>1</v>
      </c>
      <c r="D1024" s="4" t="s">
        <v>2</v>
      </c>
      <c r="E1024" s="4" t="s">
        <v>25</v>
      </c>
      <c r="F1024" s="4" t="s">
        <v>16</v>
      </c>
      <c r="G1024" s="4" t="s">
        <v>31</v>
      </c>
      <c r="H1024" s="4" t="s">
        <v>41</v>
      </c>
      <c r="I1024" s="9">
        <v>1</v>
      </c>
      <c r="J1024" s="6">
        <v>194.73</v>
      </c>
      <c r="K1024" s="7">
        <v>0</v>
      </c>
      <c r="L1024" s="6">
        <v>101.91</v>
      </c>
      <c r="M1024" s="6">
        <f>I1024*J1024*(1-K1024)</f>
        <v>194.73</v>
      </c>
      <c r="N1024" s="6">
        <f>I1024*L1024</f>
        <v>101.91</v>
      </c>
      <c r="O1024" s="6">
        <f>M1024-N1024</f>
        <v>92.82</v>
      </c>
      <c r="P1024" s="8">
        <f>IFERROR(O1024/M1024,0)</f>
        <v>0.47665999075643195</v>
      </c>
      <c r="Q1024" s="5">
        <f>YEAR(SalesDataTable[[#This Row],[Order Date]])</f>
        <v>2026</v>
      </c>
      <c r="R1024" s="8" t="str">
        <f>"Q"&amp;ROUNDUP(MONTH(SalesDataTable[[#This Row],[Order Date]])/3,0)</f>
        <v>Q2</v>
      </c>
      <c r="S1024" s="9">
        <f>MONTH(SalesDataTable[[#This Row],[Order Date]])</f>
        <v>6</v>
      </c>
      <c r="T1024" s="8" t="str">
        <f>TEXT(SalesDataTable[[#This Row],[Order Date]],"mmm")</f>
        <v>Jun</v>
      </c>
    </row>
    <row r="1025" spans="1:20" ht="15.75">
      <c r="A1025" s="2" t="s">
        <v>1076</v>
      </c>
      <c r="B1025" s="3">
        <v>46180</v>
      </c>
      <c r="C1025" s="4" t="s">
        <v>27</v>
      </c>
      <c r="D1025" s="4" t="s">
        <v>28</v>
      </c>
      <c r="E1025" s="4" t="s">
        <v>10</v>
      </c>
      <c r="F1025" s="4" t="s">
        <v>20</v>
      </c>
      <c r="G1025" s="4" t="s">
        <v>11</v>
      </c>
      <c r="H1025" s="4" t="s">
        <v>12</v>
      </c>
      <c r="I1025" s="9">
        <v>5</v>
      </c>
      <c r="J1025" s="6">
        <v>93.82</v>
      </c>
      <c r="K1025" s="7">
        <v>0.15</v>
      </c>
      <c r="L1025" s="6">
        <v>46.06</v>
      </c>
      <c r="M1025" s="6">
        <f>I1025*J1025*(1-K1025)</f>
        <v>398.73499999999996</v>
      </c>
      <c r="N1025" s="6">
        <f>I1025*L1025</f>
        <v>230.3</v>
      </c>
      <c r="O1025" s="6">
        <f>M1025-N1025</f>
        <v>168.43499999999995</v>
      </c>
      <c r="P1025" s="8">
        <f>IFERROR(O1025/M1025,0)</f>
        <v>0.4224234140469233</v>
      </c>
      <c r="Q1025" s="5">
        <f>YEAR(SalesDataTable[[#This Row],[Order Date]])</f>
        <v>2026</v>
      </c>
      <c r="R1025" s="8" t="str">
        <f>"Q"&amp;ROUNDUP(MONTH(SalesDataTable[[#This Row],[Order Date]])/3,0)</f>
        <v>Q2</v>
      </c>
      <c r="S1025" s="9">
        <f>MONTH(SalesDataTable[[#This Row],[Order Date]])</f>
        <v>6</v>
      </c>
      <c r="T1025" s="8" t="str">
        <f>TEXT(SalesDataTable[[#This Row],[Order Date]],"mmm")</f>
        <v>Jun</v>
      </c>
    </row>
    <row r="1026" spans="1:20" ht="15.75">
      <c r="A1026" s="2" t="s">
        <v>1077</v>
      </c>
      <c r="B1026" s="3">
        <v>46181</v>
      </c>
      <c r="C1026" s="4" t="s">
        <v>14</v>
      </c>
      <c r="D1026" s="4" t="s">
        <v>61</v>
      </c>
      <c r="E1026" s="4" t="s">
        <v>25</v>
      </c>
      <c r="F1026" s="4" t="s">
        <v>16</v>
      </c>
      <c r="G1026" s="4" t="s">
        <v>11</v>
      </c>
      <c r="H1026" s="4" t="s">
        <v>21</v>
      </c>
      <c r="I1026" s="9">
        <v>3</v>
      </c>
      <c r="J1026" s="6">
        <v>142.53</v>
      </c>
      <c r="K1026" s="7">
        <v>0</v>
      </c>
      <c r="L1026" s="6">
        <v>80.67</v>
      </c>
      <c r="M1026" s="6">
        <f>I1026*J1026*(1-K1026)</f>
        <v>427.59000000000003</v>
      </c>
      <c r="N1026" s="6">
        <f>I1026*L1026</f>
        <v>242.01</v>
      </c>
      <c r="O1026" s="6">
        <f>M1026-N1026</f>
        <v>185.58000000000004</v>
      </c>
      <c r="P1026" s="8">
        <f>IFERROR(O1026/M1026,0)</f>
        <v>0.43401389181225014</v>
      </c>
      <c r="Q1026" s="5">
        <f>YEAR(SalesDataTable[[#This Row],[Order Date]])</f>
        <v>2026</v>
      </c>
      <c r="R1026" s="8" t="str">
        <f>"Q"&amp;ROUNDUP(MONTH(SalesDataTable[[#This Row],[Order Date]])/3,0)</f>
        <v>Q2</v>
      </c>
      <c r="S1026" s="9">
        <f>MONTH(SalesDataTable[[#This Row],[Order Date]])</f>
        <v>6</v>
      </c>
      <c r="T1026" s="8" t="str">
        <f>TEXT(SalesDataTable[[#This Row],[Order Date]],"mmm")</f>
        <v>Jun</v>
      </c>
    </row>
    <row r="1027" spans="1:20" ht="15.75">
      <c r="A1027" s="2" t="s">
        <v>1078</v>
      </c>
      <c r="B1027" s="3">
        <v>46181</v>
      </c>
      <c r="C1027" s="4" t="s">
        <v>8</v>
      </c>
      <c r="D1027" s="4" t="s">
        <v>86</v>
      </c>
      <c r="E1027" s="4" t="s">
        <v>3</v>
      </c>
      <c r="F1027" s="4" t="s">
        <v>4</v>
      </c>
      <c r="G1027" s="4" t="s">
        <v>31</v>
      </c>
      <c r="H1027" s="4" t="s">
        <v>41</v>
      </c>
      <c r="I1027" s="9">
        <v>1</v>
      </c>
      <c r="J1027" s="6">
        <v>196.33</v>
      </c>
      <c r="K1027" s="7">
        <v>0</v>
      </c>
      <c r="L1027" s="6">
        <v>103.27</v>
      </c>
      <c r="M1027" s="6">
        <f>I1027*J1027*(1-K1027)</f>
        <v>196.33</v>
      </c>
      <c r="N1027" s="6">
        <f>I1027*L1027</f>
        <v>103.27</v>
      </c>
      <c r="O1027" s="6">
        <f>M1027-N1027</f>
        <v>93.060000000000016</v>
      </c>
      <c r="P1027" s="8">
        <f>IFERROR(O1027/M1027,0)</f>
        <v>0.47399786074466466</v>
      </c>
      <c r="Q1027" s="5">
        <f>YEAR(SalesDataTable[[#This Row],[Order Date]])</f>
        <v>2026</v>
      </c>
      <c r="R1027" s="8" t="str">
        <f>"Q"&amp;ROUNDUP(MONTH(SalesDataTable[[#This Row],[Order Date]])/3,0)</f>
        <v>Q2</v>
      </c>
      <c r="S1027" s="9">
        <f>MONTH(SalesDataTable[[#This Row],[Order Date]])</f>
        <v>6</v>
      </c>
      <c r="T1027" s="8" t="str">
        <f>TEXT(SalesDataTable[[#This Row],[Order Date]],"mmm")</f>
        <v>Jun</v>
      </c>
    </row>
    <row r="1028" spans="1:20" ht="15.75">
      <c r="A1028" s="2" t="s">
        <v>1079</v>
      </c>
      <c r="B1028" s="3">
        <v>46181</v>
      </c>
      <c r="C1028" s="4" t="s">
        <v>27</v>
      </c>
      <c r="D1028" s="4" t="s">
        <v>45</v>
      </c>
      <c r="E1028" s="4" t="s">
        <v>3</v>
      </c>
      <c r="F1028" s="4" t="s">
        <v>16</v>
      </c>
      <c r="G1028" s="4" t="s">
        <v>5</v>
      </c>
      <c r="H1028" s="4" t="s">
        <v>35</v>
      </c>
      <c r="I1028" s="9">
        <v>2</v>
      </c>
      <c r="J1028" s="6">
        <v>41.05</v>
      </c>
      <c r="K1028" s="7">
        <v>0</v>
      </c>
      <c r="L1028" s="6">
        <v>16.690000000000001</v>
      </c>
      <c r="M1028" s="6">
        <f>I1028*J1028*(1-K1028)</f>
        <v>82.1</v>
      </c>
      <c r="N1028" s="6">
        <f>I1028*L1028</f>
        <v>33.380000000000003</v>
      </c>
      <c r="O1028" s="6">
        <f>M1028-N1028</f>
        <v>48.719999999999992</v>
      </c>
      <c r="P1028" s="8">
        <f>IFERROR(O1028/M1028,0)</f>
        <v>0.59342265529841653</v>
      </c>
      <c r="Q1028" s="5">
        <f>YEAR(SalesDataTable[[#This Row],[Order Date]])</f>
        <v>2026</v>
      </c>
      <c r="R1028" s="8" t="str">
        <f>"Q"&amp;ROUNDUP(MONTH(SalesDataTable[[#This Row],[Order Date]])/3,0)</f>
        <v>Q2</v>
      </c>
      <c r="S1028" s="9">
        <f>MONTH(SalesDataTable[[#This Row],[Order Date]])</f>
        <v>6</v>
      </c>
      <c r="T1028" s="8" t="str">
        <f>TEXT(SalesDataTable[[#This Row],[Order Date]],"mmm")</f>
        <v>Jun</v>
      </c>
    </row>
    <row r="1029" spans="1:20" ht="15.75">
      <c r="A1029" s="2" t="s">
        <v>1080</v>
      </c>
      <c r="B1029" s="3">
        <v>46181</v>
      </c>
      <c r="C1029" s="4" t="s">
        <v>27</v>
      </c>
      <c r="D1029" s="4" t="s">
        <v>48</v>
      </c>
      <c r="E1029" s="4" t="s">
        <v>3</v>
      </c>
      <c r="F1029" s="4" t="s">
        <v>16</v>
      </c>
      <c r="G1029" s="4" t="s">
        <v>49</v>
      </c>
      <c r="H1029" s="4" t="s">
        <v>55</v>
      </c>
      <c r="I1029" s="9">
        <v>1</v>
      </c>
      <c r="J1029" s="6">
        <v>123.09</v>
      </c>
      <c r="K1029" s="7">
        <v>0</v>
      </c>
      <c r="L1029" s="6">
        <v>68.03</v>
      </c>
      <c r="M1029" s="6">
        <f>I1029*J1029*(1-K1029)</f>
        <v>123.09</v>
      </c>
      <c r="N1029" s="6">
        <f>I1029*L1029</f>
        <v>68.03</v>
      </c>
      <c r="O1029" s="6">
        <f>M1029-N1029</f>
        <v>55.06</v>
      </c>
      <c r="P1029" s="8">
        <f>IFERROR(O1029/M1029,0)</f>
        <v>0.44731497278414167</v>
      </c>
      <c r="Q1029" s="5">
        <f>YEAR(SalesDataTable[[#This Row],[Order Date]])</f>
        <v>2026</v>
      </c>
      <c r="R1029" s="8" t="str">
        <f>"Q"&amp;ROUNDUP(MONTH(SalesDataTable[[#This Row],[Order Date]])/3,0)</f>
        <v>Q2</v>
      </c>
      <c r="S1029" s="9">
        <f>MONTH(SalesDataTable[[#This Row],[Order Date]])</f>
        <v>6</v>
      </c>
      <c r="T1029" s="8" t="str">
        <f>TEXT(SalesDataTable[[#This Row],[Order Date]],"mmm")</f>
        <v>Jun</v>
      </c>
    </row>
    <row r="1030" spans="1:20" ht="15.75">
      <c r="A1030" s="2" t="s">
        <v>1081</v>
      </c>
      <c r="B1030" s="3">
        <v>46181</v>
      </c>
      <c r="C1030" s="4" t="s">
        <v>8</v>
      </c>
      <c r="D1030" s="4" t="s">
        <v>69</v>
      </c>
      <c r="E1030" s="4" t="s">
        <v>3</v>
      </c>
      <c r="F1030" s="4" t="s">
        <v>20</v>
      </c>
      <c r="G1030" s="4" t="s">
        <v>11</v>
      </c>
      <c r="H1030" s="4" t="s">
        <v>21</v>
      </c>
      <c r="I1030" s="9">
        <v>2</v>
      </c>
      <c r="J1030" s="6">
        <v>141.09</v>
      </c>
      <c r="K1030" s="7">
        <v>0</v>
      </c>
      <c r="L1030" s="6">
        <v>81.69</v>
      </c>
      <c r="M1030" s="6">
        <f>I1030*J1030*(1-K1030)</f>
        <v>282.18</v>
      </c>
      <c r="N1030" s="6">
        <f>I1030*L1030</f>
        <v>163.38</v>
      </c>
      <c r="O1030" s="6">
        <f>M1030-N1030</f>
        <v>118.80000000000001</v>
      </c>
      <c r="P1030" s="8">
        <f>IFERROR(O1030/M1030,0)</f>
        <v>0.42100786731873274</v>
      </c>
      <c r="Q1030" s="5">
        <f>YEAR(SalesDataTable[[#This Row],[Order Date]])</f>
        <v>2026</v>
      </c>
      <c r="R1030" s="8" t="str">
        <f>"Q"&amp;ROUNDUP(MONTH(SalesDataTable[[#This Row],[Order Date]])/3,0)</f>
        <v>Q2</v>
      </c>
      <c r="S1030" s="9">
        <f>MONTH(SalesDataTable[[#This Row],[Order Date]])</f>
        <v>6</v>
      </c>
      <c r="T1030" s="8" t="str">
        <f>TEXT(SalesDataTable[[#This Row],[Order Date]],"mmm")</f>
        <v>Jun</v>
      </c>
    </row>
    <row r="1031" spans="1:20" ht="15.75">
      <c r="A1031" s="2" t="s">
        <v>1082</v>
      </c>
      <c r="B1031" s="3">
        <v>46181</v>
      </c>
      <c r="C1031" s="4" t="s">
        <v>14</v>
      </c>
      <c r="D1031" s="4" t="s">
        <v>61</v>
      </c>
      <c r="E1031" s="4" t="s">
        <v>25</v>
      </c>
      <c r="F1031" s="4" t="s">
        <v>16</v>
      </c>
      <c r="G1031" s="4" t="s">
        <v>11</v>
      </c>
      <c r="H1031" s="4" t="s">
        <v>53</v>
      </c>
      <c r="I1031" s="9">
        <v>1</v>
      </c>
      <c r="J1031" s="6">
        <v>157.04</v>
      </c>
      <c r="K1031" s="7">
        <v>0</v>
      </c>
      <c r="L1031" s="6">
        <v>77.540000000000006</v>
      </c>
      <c r="M1031" s="6">
        <f>I1031*J1031*(1-K1031)</f>
        <v>157.04</v>
      </c>
      <c r="N1031" s="6">
        <f>I1031*L1031</f>
        <v>77.540000000000006</v>
      </c>
      <c r="O1031" s="6">
        <f>M1031-N1031</f>
        <v>79.499999999999986</v>
      </c>
      <c r="P1031" s="8">
        <f>IFERROR(O1031/M1031,0)</f>
        <v>0.5062404482934284</v>
      </c>
      <c r="Q1031" s="5">
        <f>YEAR(SalesDataTable[[#This Row],[Order Date]])</f>
        <v>2026</v>
      </c>
      <c r="R1031" s="8" t="str">
        <f>"Q"&amp;ROUNDUP(MONTH(SalesDataTable[[#This Row],[Order Date]])/3,0)</f>
        <v>Q2</v>
      </c>
      <c r="S1031" s="9">
        <f>MONTH(SalesDataTable[[#This Row],[Order Date]])</f>
        <v>6</v>
      </c>
      <c r="T1031" s="8" t="str">
        <f>TEXT(SalesDataTable[[#This Row],[Order Date]],"mmm")</f>
        <v>Jun</v>
      </c>
    </row>
    <row r="1032" spans="1:20" ht="15.75">
      <c r="A1032" s="2" t="s">
        <v>1083</v>
      </c>
      <c r="B1032" s="3">
        <v>46181</v>
      </c>
      <c r="C1032" s="4" t="s">
        <v>27</v>
      </c>
      <c r="D1032" s="4" t="s">
        <v>45</v>
      </c>
      <c r="E1032" s="4" t="s">
        <v>25</v>
      </c>
      <c r="F1032" s="4" t="s">
        <v>16</v>
      </c>
      <c r="G1032" s="4" t="s">
        <v>17</v>
      </c>
      <c r="H1032" s="4" t="s">
        <v>71</v>
      </c>
      <c r="I1032" s="9">
        <v>6</v>
      </c>
      <c r="J1032" s="6">
        <v>136.46</v>
      </c>
      <c r="K1032" s="7">
        <v>0</v>
      </c>
      <c r="L1032" s="6">
        <v>68.61</v>
      </c>
      <c r="M1032" s="6">
        <f>I1032*J1032*(1-K1032)</f>
        <v>818.76</v>
      </c>
      <c r="N1032" s="6">
        <f>I1032*L1032</f>
        <v>411.65999999999997</v>
      </c>
      <c r="O1032" s="6">
        <f>M1032-N1032</f>
        <v>407.1</v>
      </c>
      <c r="P1032" s="8">
        <f>IFERROR(O1032/M1032,0)</f>
        <v>0.49721530118716112</v>
      </c>
      <c r="Q1032" s="5">
        <f>YEAR(SalesDataTable[[#This Row],[Order Date]])</f>
        <v>2026</v>
      </c>
      <c r="R1032" s="8" t="str">
        <f>"Q"&amp;ROUNDUP(MONTH(SalesDataTable[[#This Row],[Order Date]])/3,0)</f>
        <v>Q2</v>
      </c>
      <c r="S1032" s="9">
        <f>MONTH(SalesDataTable[[#This Row],[Order Date]])</f>
        <v>6</v>
      </c>
      <c r="T1032" s="8" t="str">
        <f>TEXT(SalesDataTable[[#This Row],[Order Date]],"mmm")</f>
        <v>Jun</v>
      </c>
    </row>
    <row r="1033" spans="1:20" ht="15.75">
      <c r="A1033" s="2" t="s">
        <v>1084</v>
      </c>
      <c r="B1033" s="3">
        <v>46181</v>
      </c>
      <c r="C1033" s="4" t="s">
        <v>1</v>
      </c>
      <c r="D1033" s="4" t="s">
        <v>2</v>
      </c>
      <c r="E1033" s="4" t="s">
        <v>3</v>
      </c>
      <c r="F1033" s="4" t="s">
        <v>16</v>
      </c>
      <c r="G1033" s="4" t="s">
        <v>49</v>
      </c>
      <c r="H1033" s="4" t="s">
        <v>67</v>
      </c>
      <c r="I1033" s="9">
        <v>1</v>
      </c>
      <c r="J1033" s="6">
        <v>36.1</v>
      </c>
      <c r="K1033" s="7">
        <v>0</v>
      </c>
      <c r="L1033" s="6">
        <v>13.65</v>
      </c>
      <c r="M1033" s="6">
        <f>I1033*J1033*(1-K1033)</f>
        <v>36.1</v>
      </c>
      <c r="N1033" s="6">
        <f>I1033*L1033</f>
        <v>13.65</v>
      </c>
      <c r="O1033" s="6">
        <f>M1033-N1033</f>
        <v>22.450000000000003</v>
      </c>
      <c r="P1033" s="8">
        <f>IFERROR(O1033/M1033,0)</f>
        <v>0.62188365650969535</v>
      </c>
      <c r="Q1033" s="5">
        <f>YEAR(SalesDataTable[[#This Row],[Order Date]])</f>
        <v>2026</v>
      </c>
      <c r="R1033" s="8" t="str">
        <f>"Q"&amp;ROUNDUP(MONTH(SalesDataTable[[#This Row],[Order Date]])/3,0)</f>
        <v>Q2</v>
      </c>
      <c r="S1033" s="9">
        <f>MONTH(SalesDataTable[[#This Row],[Order Date]])</f>
        <v>6</v>
      </c>
      <c r="T1033" s="8" t="str">
        <f>TEXT(SalesDataTable[[#This Row],[Order Date]],"mmm")</f>
        <v>Jun</v>
      </c>
    </row>
    <row r="1034" spans="1:20" ht="15.75">
      <c r="A1034" s="2" t="s">
        <v>1085</v>
      </c>
      <c r="B1034" s="3">
        <v>46181</v>
      </c>
      <c r="C1034" s="4" t="s">
        <v>27</v>
      </c>
      <c r="D1034" s="4" t="s">
        <v>82</v>
      </c>
      <c r="E1034" s="4" t="s">
        <v>3</v>
      </c>
      <c r="F1034" s="4" t="s">
        <v>16</v>
      </c>
      <c r="G1034" s="4" t="s">
        <v>11</v>
      </c>
      <c r="H1034" s="4" t="s">
        <v>12</v>
      </c>
      <c r="I1034" s="9">
        <v>3</v>
      </c>
      <c r="J1034" s="6">
        <v>92.73</v>
      </c>
      <c r="K1034" s="7">
        <v>0</v>
      </c>
      <c r="L1034" s="6">
        <v>44.68</v>
      </c>
      <c r="M1034" s="6">
        <f>I1034*J1034*(1-K1034)</f>
        <v>278.19</v>
      </c>
      <c r="N1034" s="6">
        <f>I1034*L1034</f>
        <v>134.04</v>
      </c>
      <c r="O1034" s="6">
        <f>M1034-N1034</f>
        <v>144.15</v>
      </c>
      <c r="P1034" s="8">
        <f>IFERROR(O1034/M1034,0)</f>
        <v>0.51817103418526911</v>
      </c>
      <c r="Q1034" s="5">
        <f>YEAR(SalesDataTable[[#This Row],[Order Date]])</f>
        <v>2026</v>
      </c>
      <c r="R1034" s="8" t="str">
        <f>"Q"&amp;ROUNDUP(MONTH(SalesDataTable[[#This Row],[Order Date]])/3,0)</f>
        <v>Q2</v>
      </c>
      <c r="S1034" s="9">
        <f>MONTH(SalesDataTable[[#This Row],[Order Date]])</f>
        <v>6</v>
      </c>
      <c r="T1034" s="8" t="str">
        <f>TEXT(SalesDataTable[[#This Row],[Order Date]],"mmm")</f>
        <v>Jun</v>
      </c>
    </row>
    <row r="1035" spans="1:20" ht="15.75">
      <c r="A1035" s="2" t="s">
        <v>1086</v>
      </c>
      <c r="B1035" s="3">
        <v>46181</v>
      </c>
      <c r="C1035" s="4" t="s">
        <v>8</v>
      </c>
      <c r="D1035" s="4" t="s">
        <v>69</v>
      </c>
      <c r="E1035" s="4" t="s">
        <v>3</v>
      </c>
      <c r="F1035" s="4" t="s">
        <v>16</v>
      </c>
      <c r="G1035" s="4" t="s">
        <v>17</v>
      </c>
      <c r="H1035" s="4" t="s">
        <v>83</v>
      </c>
      <c r="I1035" s="9">
        <v>3</v>
      </c>
      <c r="J1035" s="6">
        <v>164.31</v>
      </c>
      <c r="K1035" s="7">
        <v>0.05</v>
      </c>
      <c r="L1035" s="6">
        <v>86</v>
      </c>
      <c r="M1035" s="6">
        <f>I1035*J1035*(1-K1035)</f>
        <v>468.2835</v>
      </c>
      <c r="N1035" s="6">
        <f>I1035*L1035</f>
        <v>258</v>
      </c>
      <c r="O1035" s="6">
        <f>M1035-N1035</f>
        <v>210.2835</v>
      </c>
      <c r="P1035" s="8">
        <f>IFERROR(O1035/M1035,0)</f>
        <v>0.44905169624810615</v>
      </c>
      <c r="Q1035" s="5">
        <f>YEAR(SalesDataTable[[#This Row],[Order Date]])</f>
        <v>2026</v>
      </c>
      <c r="R1035" s="8" t="str">
        <f>"Q"&amp;ROUNDUP(MONTH(SalesDataTable[[#This Row],[Order Date]])/3,0)</f>
        <v>Q2</v>
      </c>
      <c r="S1035" s="9">
        <f>MONTH(SalesDataTable[[#This Row],[Order Date]])</f>
        <v>6</v>
      </c>
      <c r="T1035" s="8" t="str">
        <f>TEXT(SalesDataTable[[#This Row],[Order Date]],"mmm")</f>
        <v>Jun</v>
      </c>
    </row>
    <row r="1036" spans="1:20" ht="15.75">
      <c r="A1036" s="2" t="s">
        <v>1087</v>
      </c>
      <c r="B1036" s="3">
        <v>46182</v>
      </c>
      <c r="C1036" s="4" t="s">
        <v>27</v>
      </c>
      <c r="D1036" s="4" t="s">
        <v>48</v>
      </c>
      <c r="E1036" s="4" t="s">
        <v>39</v>
      </c>
      <c r="F1036" s="4" t="s">
        <v>16</v>
      </c>
      <c r="G1036" s="4" t="s">
        <v>17</v>
      </c>
      <c r="H1036" s="4" t="s">
        <v>18</v>
      </c>
      <c r="I1036" s="9">
        <v>2</v>
      </c>
      <c r="J1036" s="6">
        <v>36.85</v>
      </c>
      <c r="K1036" s="7">
        <v>0.1</v>
      </c>
      <c r="L1036" s="6">
        <v>13.92</v>
      </c>
      <c r="M1036" s="6">
        <f>I1036*J1036*(1-K1036)</f>
        <v>66.33</v>
      </c>
      <c r="N1036" s="6">
        <f>I1036*L1036</f>
        <v>27.84</v>
      </c>
      <c r="O1036" s="6">
        <f>M1036-N1036</f>
        <v>38.489999999999995</v>
      </c>
      <c r="P1036" s="8">
        <f>IFERROR(O1036/M1036,0)</f>
        <v>0.58028041610131154</v>
      </c>
      <c r="Q1036" s="5">
        <f>YEAR(SalesDataTable[[#This Row],[Order Date]])</f>
        <v>2026</v>
      </c>
      <c r="R1036" s="8" t="str">
        <f>"Q"&amp;ROUNDUP(MONTH(SalesDataTable[[#This Row],[Order Date]])/3,0)</f>
        <v>Q2</v>
      </c>
      <c r="S1036" s="9">
        <f>MONTH(SalesDataTable[[#This Row],[Order Date]])</f>
        <v>6</v>
      </c>
      <c r="T1036" s="8" t="str">
        <f>TEXT(SalesDataTable[[#This Row],[Order Date]],"mmm")</f>
        <v>Jun</v>
      </c>
    </row>
    <row r="1037" spans="1:20" ht="15.75">
      <c r="A1037" s="2" t="s">
        <v>1088</v>
      </c>
      <c r="B1037" s="3">
        <v>46182</v>
      </c>
      <c r="C1037" s="4" t="s">
        <v>8</v>
      </c>
      <c r="D1037" s="4" t="s">
        <v>66</v>
      </c>
      <c r="E1037" s="4" t="s">
        <v>39</v>
      </c>
      <c r="F1037" s="4" t="s">
        <v>16</v>
      </c>
      <c r="G1037" s="4" t="s">
        <v>49</v>
      </c>
      <c r="H1037" s="4" t="s">
        <v>67</v>
      </c>
      <c r="I1037" s="9">
        <v>1</v>
      </c>
      <c r="J1037" s="6">
        <v>35.619999999999997</v>
      </c>
      <c r="K1037" s="7">
        <v>0</v>
      </c>
      <c r="L1037" s="6">
        <v>14.05</v>
      </c>
      <c r="M1037" s="6">
        <f>I1037*J1037*(1-K1037)</f>
        <v>35.619999999999997</v>
      </c>
      <c r="N1037" s="6">
        <f>I1037*L1037</f>
        <v>14.05</v>
      </c>
      <c r="O1037" s="6">
        <f>M1037-N1037</f>
        <v>21.569999999999997</v>
      </c>
      <c r="P1037" s="8">
        <f>IFERROR(O1037/M1037,0)</f>
        <v>0.60555867490174053</v>
      </c>
      <c r="Q1037" s="5">
        <f>YEAR(SalesDataTable[[#This Row],[Order Date]])</f>
        <v>2026</v>
      </c>
      <c r="R1037" s="8" t="str">
        <f>"Q"&amp;ROUNDUP(MONTH(SalesDataTable[[#This Row],[Order Date]])/3,0)</f>
        <v>Q2</v>
      </c>
      <c r="S1037" s="9">
        <f>MONTH(SalesDataTable[[#This Row],[Order Date]])</f>
        <v>6</v>
      </c>
      <c r="T1037" s="8" t="str">
        <f>TEXT(SalesDataTable[[#This Row],[Order Date]],"mmm")</f>
        <v>Jun</v>
      </c>
    </row>
    <row r="1038" spans="1:20" ht="15.75">
      <c r="A1038" s="2" t="s">
        <v>1089</v>
      </c>
      <c r="B1038" s="3">
        <v>46182</v>
      </c>
      <c r="C1038" s="4" t="s">
        <v>27</v>
      </c>
      <c r="D1038" s="4" t="s">
        <v>48</v>
      </c>
      <c r="E1038" s="4" t="s">
        <v>3</v>
      </c>
      <c r="F1038" s="4" t="s">
        <v>16</v>
      </c>
      <c r="G1038" s="4" t="s">
        <v>11</v>
      </c>
      <c r="H1038" s="4" t="s">
        <v>53</v>
      </c>
      <c r="I1038" s="9">
        <v>3</v>
      </c>
      <c r="J1038" s="6">
        <v>157.43</v>
      </c>
      <c r="K1038" s="7">
        <v>0.15</v>
      </c>
      <c r="L1038" s="6">
        <v>77.56</v>
      </c>
      <c r="M1038" s="6">
        <f>I1038*J1038*(1-K1038)</f>
        <v>401.44650000000001</v>
      </c>
      <c r="N1038" s="6">
        <f>I1038*L1038</f>
        <v>232.68</v>
      </c>
      <c r="O1038" s="6">
        <f>M1038-N1038</f>
        <v>168.76650000000001</v>
      </c>
      <c r="P1038" s="8">
        <f>IFERROR(O1038/M1038,0)</f>
        <v>0.42039599299034863</v>
      </c>
      <c r="Q1038" s="5">
        <f>YEAR(SalesDataTable[[#This Row],[Order Date]])</f>
        <v>2026</v>
      </c>
      <c r="R1038" s="8" t="str">
        <f>"Q"&amp;ROUNDUP(MONTH(SalesDataTable[[#This Row],[Order Date]])/3,0)</f>
        <v>Q2</v>
      </c>
      <c r="S1038" s="9">
        <f>MONTH(SalesDataTable[[#This Row],[Order Date]])</f>
        <v>6</v>
      </c>
      <c r="T1038" s="8" t="str">
        <f>TEXT(SalesDataTable[[#This Row],[Order Date]],"mmm")</f>
        <v>Jun</v>
      </c>
    </row>
    <row r="1039" spans="1:20" ht="15.75">
      <c r="A1039" s="2" t="s">
        <v>1090</v>
      </c>
      <c r="B1039" s="3">
        <v>46182</v>
      </c>
      <c r="C1039" s="4" t="s">
        <v>8</v>
      </c>
      <c r="D1039" s="4" t="s">
        <v>69</v>
      </c>
      <c r="E1039" s="4" t="s">
        <v>25</v>
      </c>
      <c r="F1039" s="4" t="s">
        <v>16</v>
      </c>
      <c r="G1039" s="4" t="s">
        <v>5</v>
      </c>
      <c r="H1039" s="4" t="s">
        <v>6</v>
      </c>
      <c r="I1039" s="9">
        <v>1</v>
      </c>
      <c r="J1039" s="6">
        <v>81.2</v>
      </c>
      <c r="K1039" s="7">
        <v>0.1</v>
      </c>
      <c r="L1039" s="6">
        <v>41.64</v>
      </c>
      <c r="M1039" s="6">
        <f>I1039*J1039*(1-K1039)</f>
        <v>73.08</v>
      </c>
      <c r="N1039" s="6">
        <f>I1039*L1039</f>
        <v>41.64</v>
      </c>
      <c r="O1039" s="6">
        <f>M1039-N1039</f>
        <v>31.439999999999998</v>
      </c>
      <c r="P1039" s="8">
        <f>IFERROR(O1039/M1039,0)</f>
        <v>0.43021346469622329</v>
      </c>
      <c r="Q1039" s="5">
        <f>YEAR(SalesDataTable[[#This Row],[Order Date]])</f>
        <v>2026</v>
      </c>
      <c r="R1039" s="8" t="str">
        <f>"Q"&amp;ROUNDUP(MONTH(SalesDataTable[[#This Row],[Order Date]])/3,0)</f>
        <v>Q2</v>
      </c>
      <c r="S1039" s="9">
        <f>MONTH(SalesDataTable[[#This Row],[Order Date]])</f>
        <v>6</v>
      </c>
      <c r="T1039" s="8" t="str">
        <f>TEXT(SalesDataTable[[#This Row],[Order Date]],"mmm")</f>
        <v>Jun</v>
      </c>
    </row>
    <row r="1040" spans="1:20" ht="15.75">
      <c r="A1040" s="2" t="s">
        <v>1091</v>
      </c>
      <c r="B1040" s="3">
        <v>46182</v>
      </c>
      <c r="C1040" s="4" t="s">
        <v>27</v>
      </c>
      <c r="D1040" s="4" t="s">
        <v>82</v>
      </c>
      <c r="E1040" s="4" t="s">
        <v>3</v>
      </c>
      <c r="F1040" s="4" t="s">
        <v>4</v>
      </c>
      <c r="G1040" s="4" t="s">
        <v>11</v>
      </c>
      <c r="H1040" s="4" t="s">
        <v>12</v>
      </c>
      <c r="I1040" s="9">
        <v>4</v>
      </c>
      <c r="J1040" s="6">
        <v>93.58</v>
      </c>
      <c r="K1040" s="7">
        <v>0.1</v>
      </c>
      <c r="L1040" s="6">
        <v>44.56</v>
      </c>
      <c r="M1040" s="6">
        <f>I1040*J1040*(1-K1040)</f>
        <v>336.88799999999998</v>
      </c>
      <c r="N1040" s="6">
        <f>I1040*L1040</f>
        <v>178.24</v>
      </c>
      <c r="O1040" s="6">
        <f>M1040-N1040</f>
        <v>158.64799999999997</v>
      </c>
      <c r="P1040" s="8">
        <f>IFERROR(O1040/M1040,0)</f>
        <v>0.4709220868656645</v>
      </c>
      <c r="Q1040" s="5">
        <f>YEAR(SalesDataTable[[#This Row],[Order Date]])</f>
        <v>2026</v>
      </c>
      <c r="R1040" s="8" t="str">
        <f>"Q"&amp;ROUNDUP(MONTH(SalesDataTable[[#This Row],[Order Date]])/3,0)</f>
        <v>Q2</v>
      </c>
      <c r="S1040" s="9">
        <f>MONTH(SalesDataTable[[#This Row],[Order Date]])</f>
        <v>6</v>
      </c>
      <c r="T1040" s="8" t="str">
        <f>TEXT(SalesDataTable[[#This Row],[Order Date]],"mmm")</f>
        <v>Jun</v>
      </c>
    </row>
    <row r="1041" spans="1:20" ht="15.75">
      <c r="A1041" s="2" t="s">
        <v>1092</v>
      </c>
      <c r="B1041" s="3">
        <v>46182</v>
      </c>
      <c r="C1041" s="4" t="s">
        <v>8</v>
      </c>
      <c r="D1041" s="4" t="s">
        <v>86</v>
      </c>
      <c r="E1041" s="4" t="s">
        <v>3</v>
      </c>
      <c r="F1041" s="4" t="s">
        <v>16</v>
      </c>
      <c r="G1041" s="4" t="s">
        <v>11</v>
      </c>
      <c r="H1041" s="4" t="s">
        <v>53</v>
      </c>
      <c r="I1041" s="9">
        <v>4</v>
      </c>
      <c r="J1041" s="6">
        <v>155.22</v>
      </c>
      <c r="K1041" s="7">
        <v>0</v>
      </c>
      <c r="L1041" s="6">
        <v>77.209999999999994</v>
      </c>
      <c r="M1041" s="6">
        <f>I1041*J1041*(1-K1041)</f>
        <v>620.88</v>
      </c>
      <c r="N1041" s="6">
        <f>I1041*L1041</f>
        <v>308.83999999999997</v>
      </c>
      <c r="O1041" s="6">
        <f>M1041-N1041</f>
        <v>312.04000000000002</v>
      </c>
      <c r="P1041" s="8">
        <f>IFERROR(O1041/M1041,0)</f>
        <v>0.50257698750161062</v>
      </c>
      <c r="Q1041" s="5">
        <f>YEAR(SalesDataTable[[#This Row],[Order Date]])</f>
        <v>2026</v>
      </c>
      <c r="R1041" s="8" t="str">
        <f>"Q"&amp;ROUNDUP(MONTH(SalesDataTable[[#This Row],[Order Date]])/3,0)</f>
        <v>Q2</v>
      </c>
      <c r="S1041" s="9">
        <f>MONTH(SalesDataTable[[#This Row],[Order Date]])</f>
        <v>6</v>
      </c>
      <c r="T1041" s="8" t="str">
        <f>TEXT(SalesDataTable[[#This Row],[Order Date]],"mmm")</f>
        <v>Jun</v>
      </c>
    </row>
    <row r="1042" spans="1:20" ht="15.75">
      <c r="A1042" s="2" t="s">
        <v>1093</v>
      </c>
      <c r="B1042" s="3">
        <v>46182</v>
      </c>
      <c r="C1042" s="4" t="s">
        <v>27</v>
      </c>
      <c r="D1042" s="4" t="s">
        <v>48</v>
      </c>
      <c r="E1042" s="4" t="s">
        <v>3</v>
      </c>
      <c r="F1042" s="4" t="s">
        <v>16</v>
      </c>
      <c r="G1042" s="4" t="s">
        <v>5</v>
      </c>
      <c r="H1042" s="4" t="s">
        <v>43</v>
      </c>
      <c r="I1042" s="9">
        <v>4</v>
      </c>
      <c r="J1042" s="6">
        <v>100.33</v>
      </c>
      <c r="K1042" s="7">
        <v>0</v>
      </c>
      <c r="L1042" s="6">
        <v>49.99</v>
      </c>
      <c r="M1042" s="6">
        <f>I1042*J1042*(1-K1042)</f>
        <v>401.32</v>
      </c>
      <c r="N1042" s="6">
        <f>I1042*L1042</f>
        <v>199.96</v>
      </c>
      <c r="O1042" s="6">
        <f>M1042-N1042</f>
        <v>201.35999999999999</v>
      </c>
      <c r="P1042" s="8">
        <f>IFERROR(O1042/M1042,0)</f>
        <v>0.5017442439948171</v>
      </c>
      <c r="Q1042" s="5">
        <f>YEAR(SalesDataTable[[#This Row],[Order Date]])</f>
        <v>2026</v>
      </c>
      <c r="R1042" s="8" t="str">
        <f>"Q"&amp;ROUNDUP(MONTH(SalesDataTable[[#This Row],[Order Date]])/3,0)</f>
        <v>Q2</v>
      </c>
      <c r="S1042" s="9">
        <f>MONTH(SalesDataTable[[#This Row],[Order Date]])</f>
        <v>6</v>
      </c>
      <c r="T1042" s="8" t="str">
        <f>TEXT(SalesDataTable[[#This Row],[Order Date]],"mmm")</f>
        <v>Jun</v>
      </c>
    </row>
    <row r="1043" spans="1:20" ht="15.75">
      <c r="A1043" s="2" t="s">
        <v>1094</v>
      </c>
      <c r="B1043" s="3">
        <v>46182</v>
      </c>
      <c r="C1043" s="4" t="s">
        <v>14</v>
      </c>
      <c r="D1043" s="4" t="s">
        <v>24</v>
      </c>
      <c r="E1043" s="4" t="s">
        <v>3</v>
      </c>
      <c r="F1043" s="4" t="s">
        <v>20</v>
      </c>
      <c r="G1043" s="4" t="s">
        <v>17</v>
      </c>
      <c r="H1043" s="4" t="s">
        <v>71</v>
      </c>
      <c r="I1043" s="9">
        <v>2</v>
      </c>
      <c r="J1043" s="6">
        <v>134.28</v>
      </c>
      <c r="K1043" s="7">
        <v>0</v>
      </c>
      <c r="L1043" s="6">
        <v>69.12</v>
      </c>
      <c r="M1043" s="6">
        <f>I1043*J1043*(1-K1043)</f>
        <v>268.56</v>
      </c>
      <c r="N1043" s="6">
        <f>I1043*L1043</f>
        <v>138.24</v>
      </c>
      <c r="O1043" s="6">
        <f>M1043-N1043</f>
        <v>130.32</v>
      </c>
      <c r="P1043" s="8">
        <f>IFERROR(O1043/M1043,0)</f>
        <v>0.48525469168900803</v>
      </c>
      <c r="Q1043" s="5">
        <f>YEAR(SalesDataTable[[#This Row],[Order Date]])</f>
        <v>2026</v>
      </c>
      <c r="R1043" s="8" t="str">
        <f>"Q"&amp;ROUNDUP(MONTH(SalesDataTable[[#This Row],[Order Date]])/3,0)</f>
        <v>Q2</v>
      </c>
      <c r="S1043" s="9">
        <f>MONTH(SalesDataTable[[#This Row],[Order Date]])</f>
        <v>6</v>
      </c>
      <c r="T1043" s="8" t="str">
        <f>TEXT(SalesDataTable[[#This Row],[Order Date]],"mmm")</f>
        <v>Jun</v>
      </c>
    </row>
    <row r="1044" spans="1:20" ht="15.75">
      <c r="A1044" s="2" t="s">
        <v>1095</v>
      </c>
      <c r="B1044" s="3">
        <v>46182</v>
      </c>
      <c r="C1044" s="4" t="s">
        <v>14</v>
      </c>
      <c r="D1044" s="4" t="s">
        <v>15</v>
      </c>
      <c r="E1044" s="4" t="s">
        <v>3</v>
      </c>
      <c r="F1044" s="4" t="s">
        <v>16</v>
      </c>
      <c r="G1044" s="4" t="s">
        <v>49</v>
      </c>
      <c r="H1044" s="4" t="s">
        <v>74</v>
      </c>
      <c r="I1044" s="9">
        <v>2</v>
      </c>
      <c r="J1044" s="6">
        <v>51.16</v>
      </c>
      <c r="K1044" s="7">
        <v>0</v>
      </c>
      <c r="L1044" s="6">
        <v>21.57</v>
      </c>
      <c r="M1044" s="6">
        <f>I1044*J1044*(1-K1044)</f>
        <v>102.32</v>
      </c>
      <c r="N1044" s="6">
        <f>I1044*L1044</f>
        <v>43.14</v>
      </c>
      <c r="O1044" s="6">
        <f>M1044-N1044</f>
        <v>59.179999999999993</v>
      </c>
      <c r="P1044" s="8">
        <f>IFERROR(O1044/M1044,0)</f>
        <v>0.57838154808444098</v>
      </c>
      <c r="Q1044" s="5">
        <f>YEAR(SalesDataTable[[#This Row],[Order Date]])</f>
        <v>2026</v>
      </c>
      <c r="R1044" s="8" t="str">
        <f>"Q"&amp;ROUNDUP(MONTH(SalesDataTable[[#This Row],[Order Date]])/3,0)</f>
        <v>Q2</v>
      </c>
      <c r="S1044" s="9">
        <f>MONTH(SalesDataTable[[#This Row],[Order Date]])</f>
        <v>6</v>
      </c>
      <c r="T1044" s="8" t="str">
        <f>TEXT(SalesDataTable[[#This Row],[Order Date]],"mmm")</f>
        <v>Jun</v>
      </c>
    </row>
    <row r="1045" spans="1:20" ht="15.75">
      <c r="A1045" s="2" t="s">
        <v>1096</v>
      </c>
      <c r="B1045" s="3">
        <v>46183</v>
      </c>
      <c r="C1045" s="4" t="s">
        <v>8</v>
      </c>
      <c r="D1045" s="4" t="s">
        <v>69</v>
      </c>
      <c r="E1045" s="4" t="s">
        <v>3</v>
      </c>
      <c r="F1045" s="4" t="s">
        <v>4</v>
      </c>
      <c r="G1045" s="4" t="s">
        <v>49</v>
      </c>
      <c r="H1045" s="4" t="s">
        <v>67</v>
      </c>
      <c r="I1045" s="9">
        <v>3</v>
      </c>
      <c r="J1045" s="6">
        <v>35.94</v>
      </c>
      <c r="K1045" s="7">
        <v>0.1</v>
      </c>
      <c r="L1045" s="6">
        <v>14.04</v>
      </c>
      <c r="M1045" s="6">
        <f>I1045*J1045*(1-K1045)</f>
        <v>97.037999999999997</v>
      </c>
      <c r="N1045" s="6">
        <f>I1045*L1045</f>
        <v>42.12</v>
      </c>
      <c r="O1045" s="6">
        <f>M1045-N1045</f>
        <v>54.917999999999999</v>
      </c>
      <c r="P1045" s="8">
        <f>IFERROR(O1045/M1045,0)</f>
        <v>0.56594323873121866</v>
      </c>
      <c r="Q1045" s="5">
        <f>YEAR(SalesDataTable[[#This Row],[Order Date]])</f>
        <v>2026</v>
      </c>
      <c r="R1045" s="8" t="str">
        <f>"Q"&amp;ROUNDUP(MONTH(SalesDataTable[[#This Row],[Order Date]])/3,0)</f>
        <v>Q2</v>
      </c>
      <c r="S1045" s="9">
        <f>MONTH(SalesDataTable[[#This Row],[Order Date]])</f>
        <v>6</v>
      </c>
      <c r="T1045" s="8" t="str">
        <f>TEXT(SalesDataTable[[#This Row],[Order Date]],"mmm")</f>
        <v>Jun</v>
      </c>
    </row>
    <row r="1046" spans="1:20" ht="15.75">
      <c r="A1046" s="2" t="s">
        <v>1097</v>
      </c>
      <c r="B1046" s="3">
        <v>46183</v>
      </c>
      <c r="C1046" s="4" t="s">
        <v>14</v>
      </c>
      <c r="D1046" s="4" t="s">
        <v>61</v>
      </c>
      <c r="E1046" s="4" t="s">
        <v>25</v>
      </c>
      <c r="F1046" s="4" t="s">
        <v>4</v>
      </c>
      <c r="G1046" s="4" t="s">
        <v>11</v>
      </c>
      <c r="H1046" s="4" t="s">
        <v>21</v>
      </c>
      <c r="I1046" s="9">
        <v>1</v>
      </c>
      <c r="J1046" s="6">
        <v>145.34</v>
      </c>
      <c r="K1046" s="7">
        <v>0.05</v>
      </c>
      <c r="L1046" s="6">
        <v>77.89</v>
      </c>
      <c r="M1046" s="6">
        <f>I1046*J1046*(1-K1046)</f>
        <v>138.07300000000001</v>
      </c>
      <c r="N1046" s="6">
        <f>I1046*L1046</f>
        <v>77.89</v>
      </c>
      <c r="O1046" s="6">
        <f>M1046-N1046</f>
        <v>60.183000000000007</v>
      </c>
      <c r="P1046" s="8">
        <f>IFERROR(O1046/M1046,0)</f>
        <v>0.43587812244247609</v>
      </c>
      <c r="Q1046" s="5">
        <f>YEAR(SalesDataTable[[#This Row],[Order Date]])</f>
        <v>2026</v>
      </c>
      <c r="R1046" s="8" t="str">
        <f>"Q"&amp;ROUNDUP(MONTH(SalesDataTable[[#This Row],[Order Date]])/3,0)</f>
        <v>Q2</v>
      </c>
      <c r="S1046" s="9">
        <f>MONTH(SalesDataTable[[#This Row],[Order Date]])</f>
        <v>6</v>
      </c>
      <c r="T1046" s="8" t="str">
        <f>TEXT(SalesDataTable[[#This Row],[Order Date]],"mmm")</f>
        <v>Jun</v>
      </c>
    </row>
    <row r="1047" spans="1:20" ht="15.75">
      <c r="A1047" s="2" t="s">
        <v>1098</v>
      </c>
      <c r="B1047" s="3">
        <v>46183</v>
      </c>
      <c r="C1047" s="4" t="s">
        <v>14</v>
      </c>
      <c r="D1047" s="4" t="s">
        <v>126</v>
      </c>
      <c r="E1047" s="4" t="s">
        <v>3</v>
      </c>
      <c r="F1047" s="4" t="s">
        <v>20</v>
      </c>
      <c r="G1047" s="4" t="s">
        <v>17</v>
      </c>
      <c r="H1047" s="4" t="s">
        <v>18</v>
      </c>
      <c r="I1047" s="9">
        <v>1</v>
      </c>
      <c r="J1047" s="6">
        <v>35.950000000000003</v>
      </c>
      <c r="K1047" s="7">
        <v>0.1</v>
      </c>
      <c r="L1047" s="6">
        <v>13.63</v>
      </c>
      <c r="M1047" s="6">
        <f>I1047*J1047*(1-K1047)</f>
        <v>32.355000000000004</v>
      </c>
      <c r="N1047" s="6">
        <f>I1047*L1047</f>
        <v>13.63</v>
      </c>
      <c r="O1047" s="6">
        <f>M1047-N1047</f>
        <v>18.725000000000001</v>
      </c>
      <c r="P1047" s="8">
        <f>IFERROR(O1047/M1047,0)</f>
        <v>0.57873589862463293</v>
      </c>
      <c r="Q1047" s="5">
        <f>YEAR(SalesDataTable[[#This Row],[Order Date]])</f>
        <v>2026</v>
      </c>
      <c r="R1047" s="8" t="str">
        <f>"Q"&amp;ROUNDUP(MONTH(SalesDataTable[[#This Row],[Order Date]])/3,0)</f>
        <v>Q2</v>
      </c>
      <c r="S1047" s="9">
        <f>MONTH(SalesDataTable[[#This Row],[Order Date]])</f>
        <v>6</v>
      </c>
      <c r="T1047" s="8" t="str">
        <f>TEXT(SalesDataTable[[#This Row],[Order Date]],"mmm")</f>
        <v>Jun</v>
      </c>
    </row>
    <row r="1048" spans="1:20" ht="15.75">
      <c r="A1048" s="2" t="s">
        <v>1099</v>
      </c>
      <c r="B1048" s="3">
        <v>46183</v>
      </c>
      <c r="C1048" s="4" t="s">
        <v>27</v>
      </c>
      <c r="D1048" s="4" t="s">
        <v>82</v>
      </c>
      <c r="E1048" s="4" t="s">
        <v>25</v>
      </c>
      <c r="F1048" s="4" t="s">
        <v>20</v>
      </c>
      <c r="G1048" s="4" t="s">
        <v>49</v>
      </c>
      <c r="H1048" s="4" t="s">
        <v>74</v>
      </c>
      <c r="I1048" s="9">
        <v>1</v>
      </c>
      <c r="J1048" s="6">
        <v>51.09</v>
      </c>
      <c r="K1048" s="7">
        <v>0</v>
      </c>
      <c r="L1048" s="6">
        <v>22.4</v>
      </c>
      <c r="M1048" s="6">
        <f>I1048*J1048*(1-K1048)</f>
        <v>51.09</v>
      </c>
      <c r="N1048" s="6">
        <f>I1048*L1048</f>
        <v>22.4</v>
      </c>
      <c r="O1048" s="6">
        <f>M1048-N1048</f>
        <v>28.690000000000005</v>
      </c>
      <c r="P1048" s="8">
        <f>IFERROR(O1048/M1048,0)</f>
        <v>0.56155803484047762</v>
      </c>
      <c r="Q1048" s="5">
        <f>YEAR(SalesDataTable[[#This Row],[Order Date]])</f>
        <v>2026</v>
      </c>
      <c r="R1048" s="8" t="str">
        <f>"Q"&amp;ROUNDUP(MONTH(SalesDataTable[[#This Row],[Order Date]])/3,0)</f>
        <v>Q2</v>
      </c>
      <c r="S1048" s="9">
        <f>MONTH(SalesDataTable[[#This Row],[Order Date]])</f>
        <v>6</v>
      </c>
      <c r="T1048" s="8" t="str">
        <f>TEXT(SalesDataTable[[#This Row],[Order Date]],"mmm")</f>
        <v>Jun</v>
      </c>
    </row>
    <row r="1049" spans="1:20" ht="15.75">
      <c r="A1049" s="2" t="s">
        <v>1100</v>
      </c>
      <c r="B1049" s="3">
        <v>46183</v>
      </c>
      <c r="C1049" s="4" t="s">
        <v>8</v>
      </c>
      <c r="D1049" s="4" t="s">
        <v>86</v>
      </c>
      <c r="E1049" s="4" t="s">
        <v>25</v>
      </c>
      <c r="F1049" s="4" t="s">
        <v>4</v>
      </c>
      <c r="G1049" s="4" t="s">
        <v>31</v>
      </c>
      <c r="H1049" s="4" t="s">
        <v>41</v>
      </c>
      <c r="I1049" s="9">
        <v>2</v>
      </c>
      <c r="J1049" s="6">
        <v>198.69</v>
      </c>
      <c r="K1049" s="7">
        <v>0.15</v>
      </c>
      <c r="L1049" s="6">
        <v>104.25</v>
      </c>
      <c r="M1049" s="6">
        <f>I1049*J1049*(1-K1049)</f>
        <v>337.77299999999997</v>
      </c>
      <c r="N1049" s="6">
        <f>I1049*L1049</f>
        <v>208.5</v>
      </c>
      <c r="O1049" s="6">
        <f>M1049-N1049</f>
        <v>129.27299999999997</v>
      </c>
      <c r="P1049" s="8">
        <f>IFERROR(O1049/M1049,0)</f>
        <v>0.38272153191640534</v>
      </c>
      <c r="Q1049" s="5">
        <f>YEAR(SalesDataTable[[#This Row],[Order Date]])</f>
        <v>2026</v>
      </c>
      <c r="R1049" s="8" t="str">
        <f>"Q"&amp;ROUNDUP(MONTH(SalesDataTable[[#This Row],[Order Date]])/3,0)</f>
        <v>Q2</v>
      </c>
      <c r="S1049" s="9">
        <f>MONTH(SalesDataTable[[#This Row],[Order Date]])</f>
        <v>6</v>
      </c>
      <c r="T1049" s="8" t="str">
        <f>TEXT(SalesDataTable[[#This Row],[Order Date]],"mmm")</f>
        <v>Jun</v>
      </c>
    </row>
    <row r="1050" spans="1:20" ht="15.75">
      <c r="A1050" s="2" t="s">
        <v>1101</v>
      </c>
      <c r="B1050" s="3">
        <v>46183</v>
      </c>
      <c r="C1050" s="4" t="s">
        <v>8</v>
      </c>
      <c r="D1050" s="4" t="s">
        <v>38</v>
      </c>
      <c r="E1050" s="4" t="s">
        <v>25</v>
      </c>
      <c r="F1050" s="4" t="s">
        <v>16</v>
      </c>
      <c r="G1050" s="4" t="s">
        <v>5</v>
      </c>
      <c r="H1050" s="4" t="s">
        <v>6</v>
      </c>
      <c r="I1050" s="9">
        <v>3</v>
      </c>
      <c r="J1050" s="6">
        <v>83.45</v>
      </c>
      <c r="K1050" s="7">
        <v>0</v>
      </c>
      <c r="L1050" s="6">
        <v>43.73</v>
      </c>
      <c r="M1050" s="6">
        <f>I1050*J1050*(1-K1050)</f>
        <v>250.35000000000002</v>
      </c>
      <c r="N1050" s="6">
        <f>I1050*L1050</f>
        <v>131.19</v>
      </c>
      <c r="O1050" s="6">
        <f>M1050-N1050</f>
        <v>119.16000000000003</v>
      </c>
      <c r="P1050" s="8">
        <f>IFERROR(O1050/M1050,0)</f>
        <v>0.47597363690832839</v>
      </c>
      <c r="Q1050" s="5">
        <f>YEAR(SalesDataTable[[#This Row],[Order Date]])</f>
        <v>2026</v>
      </c>
      <c r="R1050" s="8" t="str">
        <f>"Q"&amp;ROUNDUP(MONTH(SalesDataTable[[#This Row],[Order Date]])/3,0)</f>
        <v>Q2</v>
      </c>
      <c r="S1050" s="9">
        <f>MONTH(SalesDataTable[[#This Row],[Order Date]])</f>
        <v>6</v>
      </c>
      <c r="T1050" s="8" t="str">
        <f>TEXT(SalesDataTable[[#This Row],[Order Date]],"mmm")</f>
        <v>Jun</v>
      </c>
    </row>
    <row r="1051" spans="1:20" ht="15.75">
      <c r="A1051" s="2" t="s">
        <v>1102</v>
      </c>
      <c r="B1051" s="3">
        <v>46183</v>
      </c>
      <c r="C1051" s="4" t="s">
        <v>14</v>
      </c>
      <c r="D1051" s="4" t="s">
        <v>15</v>
      </c>
      <c r="E1051" s="4" t="s">
        <v>3</v>
      </c>
      <c r="F1051" s="4" t="s">
        <v>16</v>
      </c>
      <c r="G1051" s="4" t="s">
        <v>49</v>
      </c>
      <c r="H1051" s="4" t="s">
        <v>50</v>
      </c>
      <c r="I1051" s="9">
        <v>2</v>
      </c>
      <c r="J1051" s="6">
        <v>40.86</v>
      </c>
      <c r="K1051" s="7">
        <v>0</v>
      </c>
      <c r="L1051" s="6">
        <v>14.59</v>
      </c>
      <c r="M1051" s="6">
        <f>I1051*J1051*(1-K1051)</f>
        <v>81.72</v>
      </c>
      <c r="N1051" s="6">
        <f>I1051*L1051</f>
        <v>29.18</v>
      </c>
      <c r="O1051" s="6">
        <f>M1051-N1051</f>
        <v>52.54</v>
      </c>
      <c r="P1051" s="8">
        <f>IFERROR(O1051/M1051,0)</f>
        <v>0.64292706803720023</v>
      </c>
      <c r="Q1051" s="5">
        <f>YEAR(SalesDataTable[[#This Row],[Order Date]])</f>
        <v>2026</v>
      </c>
      <c r="R1051" s="8" t="str">
        <f>"Q"&amp;ROUNDUP(MONTH(SalesDataTable[[#This Row],[Order Date]])/3,0)</f>
        <v>Q2</v>
      </c>
      <c r="S1051" s="9">
        <f>MONTH(SalesDataTable[[#This Row],[Order Date]])</f>
        <v>6</v>
      </c>
      <c r="T1051" s="8" t="str">
        <f>TEXT(SalesDataTable[[#This Row],[Order Date]],"mmm")</f>
        <v>Jun</v>
      </c>
    </row>
    <row r="1052" spans="1:20" ht="15.75">
      <c r="A1052" s="2" t="s">
        <v>1103</v>
      </c>
      <c r="B1052" s="3">
        <v>46183</v>
      </c>
      <c r="C1052" s="4" t="s">
        <v>8</v>
      </c>
      <c r="D1052" s="4" t="s">
        <v>38</v>
      </c>
      <c r="E1052" s="4" t="s">
        <v>25</v>
      </c>
      <c r="F1052" s="4" t="s">
        <v>16</v>
      </c>
      <c r="G1052" s="4" t="s">
        <v>31</v>
      </c>
      <c r="H1052" s="4" t="s">
        <v>64</v>
      </c>
      <c r="I1052" s="9">
        <v>1</v>
      </c>
      <c r="J1052" s="6">
        <v>82.21</v>
      </c>
      <c r="K1052" s="7">
        <v>0.05</v>
      </c>
      <c r="L1052" s="6">
        <v>39.04</v>
      </c>
      <c r="M1052" s="6">
        <f>I1052*J1052*(1-K1052)</f>
        <v>78.099499999999992</v>
      </c>
      <c r="N1052" s="6">
        <f>I1052*L1052</f>
        <v>39.04</v>
      </c>
      <c r="O1052" s="6">
        <f>M1052-N1052</f>
        <v>39.059499999999993</v>
      </c>
      <c r="P1052" s="8">
        <f>IFERROR(O1052/M1052,0)</f>
        <v>0.50012484074802011</v>
      </c>
      <c r="Q1052" s="5">
        <f>YEAR(SalesDataTable[[#This Row],[Order Date]])</f>
        <v>2026</v>
      </c>
      <c r="R1052" s="8" t="str">
        <f>"Q"&amp;ROUNDUP(MONTH(SalesDataTable[[#This Row],[Order Date]])/3,0)</f>
        <v>Q2</v>
      </c>
      <c r="S1052" s="9">
        <f>MONTH(SalesDataTable[[#This Row],[Order Date]])</f>
        <v>6</v>
      </c>
      <c r="T1052" s="8" t="str">
        <f>TEXT(SalesDataTable[[#This Row],[Order Date]],"mmm")</f>
        <v>Jun</v>
      </c>
    </row>
    <row r="1053" spans="1:20" ht="15.75">
      <c r="A1053" s="2" t="s">
        <v>1104</v>
      </c>
      <c r="B1053" s="3">
        <v>46183</v>
      </c>
      <c r="C1053" s="4" t="s">
        <v>14</v>
      </c>
      <c r="D1053" s="4" t="s">
        <v>61</v>
      </c>
      <c r="E1053" s="4" t="s">
        <v>39</v>
      </c>
      <c r="F1053" s="4" t="s">
        <v>20</v>
      </c>
      <c r="G1053" s="4" t="s">
        <v>49</v>
      </c>
      <c r="H1053" s="4" t="s">
        <v>67</v>
      </c>
      <c r="I1053" s="9">
        <v>1</v>
      </c>
      <c r="J1053" s="6">
        <v>35.93</v>
      </c>
      <c r="K1053" s="7">
        <v>0.1</v>
      </c>
      <c r="L1053" s="6">
        <v>13.52</v>
      </c>
      <c r="M1053" s="6">
        <f>I1053*J1053*(1-K1053)</f>
        <v>32.337000000000003</v>
      </c>
      <c r="N1053" s="6">
        <f>I1053*L1053</f>
        <v>13.52</v>
      </c>
      <c r="O1053" s="6">
        <f>M1053-N1053</f>
        <v>18.817000000000004</v>
      </c>
      <c r="P1053" s="8">
        <f>IFERROR(O1053/M1053,0)</f>
        <v>0.58190308315551853</v>
      </c>
      <c r="Q1053" s="5">
        <f>YEAR(SalesDataTable[[#This Row],[Order Date]])</f>
        <v>2026</v>
      </c>
      <c r="R1053" s="8" t="str">
        <f>"Q"&amp;ROUNDUP(MONTH(SalesDataTable[[#This Row],[Order Date]])/3,0)</f>
        <v>Q2</v>
      </c>
      <c r="S1053" s="9">
        <f>MONTH(SalesDataTable[[#This Row],[Order Date]])</f>
        <v>6</v>
      </c>
      <c r="T1053" s="8" t="str">
        <f>TEXT(SalesDataTable[[#This Row],[Order Date]],"mmm")</f>
        <v>Jun</v>
      </c>
    </row>
    <row r="1054" spans="1:20" ht="15.75">
      <c r="A1054" s="2" t="s">
        <v>1105</v>
      </c>
      <c r="B1054" s="3">
        <v>46183</v>
      </c>
      <c r="C1054" s="4" t="s">
        <v>1</v>
      </c>
      <c r="D1054" s="4" t="s">
        <v>2</v>
      </c>
      <c r="E1054" s="4" t="s">
        <v>39</v>
      </c>
      <c r="F1054" s="4" t="s">
        <v>16</v>
      </c>
      <c r="G1054" s="4" t="s">
        <v>17</v>
      </c>
      <c r="H1054" s="4" t="s">
        <v>83</v>
      </c>
      <c r="I1054" s="9">
        <v>2</v>
      </c>
      <c r="J1054" s="6">
        <v>164.77</v>
      </c>
      <c r="K1054" s="7">
        <v>0</v>
      </c>
      <c r="L1054" s="6">
        <v>89.07</v>
      </c>
      <c r="M1054" s="6">
        <f>I1054*J1054*(1-K1054)</f>
        <v>329.54</v>
      </c>
      <c r="N1054" s="6">
        <f>I1054*L1054</f>
        <v>178.14</v>
      </c>
      <c r="O1054" s="6">
        <f>M1054-N1054</f>
        <v>151.40000000000003</v>
      </c>
      <c r="P1054" s="8">
        <f>IFERROR(O1054/M1054,0)</f>
        <v>0.45942829398555568</v>
      </c>
      <c r="Q1054" s="5">
        <f>YEAR(SalesDataTable[[#This Row],[Order Date]])</f>
        <v>2026</v>
      </c>
      <c r="R1054" s="8" t="str">
        <f>"Q"&amp;ROUNDUP(MONTH(SalesDataTable[[#This Row],[Order Date]])/3,0)</f>
        <v>Q2</v>
      </c>
      <c r="S1054" s="9">
        <f>MONTH(SalesDataTable[[#This Row],[Order Date]])</f>
        <v>6</v>
      </c>
      <c r="T1054" s="8" t="str">
        <f>TEXT(SalesDataTable[[#This Row],[Order Date]],"mmm")</f>
        <v>Jun</v>
      </c>
    </row>
    <row r="1055" spans="1:20" ht="15.75">
      <c r="A1055" s="2" t="s">
        <v>1106</v>
      </c>
      <c r="B1055" s="3">
        <v>46183</v>
      </c>
      <c r="C1055" s="4" t="s">
        <v>14</v>
      </c>
      <c r="D1055" s="4" t="s">
        <v>15</v>
      </c>
      <c r="E1055" s="4" t="s">
        <v>10</v>
      </c>
      <c r="F1055" s="4" t="s">
        <v>20</v>
      </c>
      <c r="G1055" s="4" t="s">
        <v>17</v>
      </c>
      <c r="H1055" s="4" t="s">
        <v>46</v>
      </c>
      <c r="I1055" s="9">
        <v>4</v>
      </c>
      <c r="J1055" s="6">
        <v>47.36</v>
      </c>
      <c r="K1055" s="7">
        <v>0.1</v>
      </c>
      <c r="L1055" s="6">
        <v>18.87</v>
      </c>
      <c r="M1055" s="6">
        <f>I1055*J1055*(1-K1055)</f>
        <v>170.49600000000001</v>
      </c>
      <c r="N1055" s="6">
        <f>I1055*L1055</f>
        <v>75.48</v>
      </c>
      <c r="O1055" s="6">
        <f>M1055-N1055</f>
        <v>95.016000000000005</v>
      </c>
      <c r="P1055" s="8">
        <f>IFERROR(O1055/M1055,0)</f>
        <v>0.55729166666666663</v>
      </c>
      <c r="Q1055" s="5">
        <f>YEAR(SalesDataTable[[#This Row],[Order Date]])</f>
        <v>2026</v>
      </c>
      <c r="R1055" s="8" t="str">
        <f>"Q"&amp;ROUNDUP(MONTH(SalesDataTable[[#This Row],[Order Date]])/3,0)</f>
        <v>Q2</v>
      </c>
      <c r="S1055" s="9">
        <f>MONTH(SalesDataTable[[#This Row],[Order Date]])</f>
        <v>6</v>
      </c>
      <c r="T1055" s="8" t="str">
        <f>TEXT(SalesDataTable[[#This Row],[Order Date]],"mmm")</f>
        <v>Jun</v>
      </c>
    </row>
    <row r="1056" spans="1:20" ht="15.75">
      <c r="A1056" s="2" t="s">
        <v>1107</v>
      </c>
      <c r="B1056" s="3">
        <v>46183</v>
      </c>
      <c r="C1056" s="4" t="s">
        <v>27</v>
      </c>
      <c r="D1056" s="4" t="s">
        <v>48</v>
      </c>
      <c r="E1056" s="4" t="s">
        <v>3</v>
      </c>
      <c r="F1056" s="4" t="s">
        <v>4</v>
      </c>
      <c r="G1056" s="4" t="s">
        <v>11</v>
      </c>
      <c r="H1056" s="4" t="s">
        <v>12</v>
      </c>
      <c r="I1056" s="9">
        <v>1</v>
      </c>
      <c r="J1056" s="6">
        <v>90.7</v>
      </c>
      <c r="K1056" s="7">
        <v>0</v>
      </c>
      <c r="L1056" s="6">
        <v>44.18</v>
      </c>
      <c r="M1056" s="6">
        <f>I1056*J1056*(1-K1056)</f>
        <v>90.7</v>
      </c>
      <c r="N1056" s="6">
        <f>I1056*L1056</f>
        <v>44.18</v>
      </c>
      <c r="O1056" s="6">
        <f>M1056-N1056</f>
        <v>46.52</v>
      </c>
      <c r="P1056" s="8">
        <f>IFERROR(O1056/M1056,0)</f>
        <v>0.51289966923925034</v>
      </c>
      <c r="Q1056" s="5">
        <f>YEAR(SalesDataTable[[#This Row],[Order Date]])</f>
        <v>2026</v>
      </c>
      <c r="R1056" s="8" t="str">
        <f>"Q"&amp;ROUNDUP(MONTH(SalesDataTable[[#This Row],[Order Date]])/3,0)</f>
        <v>Q2</v>
      </c>
      <c r="S1056" s="9">
        <f>MONTH(SalesDataTable[[#This Row],[Order Date]])</f>
        <v>6</v>
      </c>
      <c r="T1056" s="8" t="str">
        <f>TEXT(SalesDataTable[[#This Row],[Order Date]],"mmm")</f>
        <v>Jun</v>
      </c>
    </row>
    <row r="1057" spans="1:20" ht="15.75">
      <c r="A1057" s="2" t="s">
        <v>1108</v>
      </c>
      <c r="B1057" s="3">
        <v>46183</v>
      </c>
      <c r="C1057" s="4" t="s">
        <v>14</v>
      </c>
      <c r="D1057" s="4" t="s">
        <v>61</v>
      </c>
      <c r="E1057" s="4" t="s">
        <v>39</v>
      </c>
      <c r="F1057" s="4" t="s">
        <v>4</v>
      </c>
      <c r="G1057" s="4" t="s">
        <v>17</v>
      </c>
      <c r="H1057" s="4" t="s">
        <v>46</v>
      </c>
      <c r="I1057" s="9">
        <v>1</v>
      </c>
      <c r="J1057" s="6">
        <v>45.59</v>
      </c>
      <c r="K1057" s="7">
        <v>0</v>
      </c>
      <c r="L1057" s="6">
        <v>18.57</v>
      </c>
      <c r="M1057" s="6">
        <f>I1057*J1057*(1-K1057)</f>
        <v>45.59</v>
      </c>
      <c r="N1057" s="6">
        <f>I1057*L1057</f>
        <v>18.57</v>
      </c>
      <c r="O1057" s="6">
        <f>M1057-N1057</f>
        <v>27.020000000000003</v>
      </c>
      <c r="P1057" s="8">
        <f>IFERROR(O1057/M1057,0)</f>
        <v>0.59267383198069756</v>
      </c>
      <c r="Q1057" s="5">
        <f>YEAR(SalesDataTable[[#This Row],[Order Date]])</f>
        <v>2026</v>
      </c>
      <c r="R1057" s="8" t="str">
        <f>"Q"&amp;ROUNDUP(MONTH(SalesDataTable[[#This Row],[Order Date]])/3,0)</f>
        <v>Q2</v>
      </c>
      <c r="S1057" s="9">
        <f>MONTH(SalesDataTable[[#This Row],[Order Date]])</f>
        <v>6</v>
      </c>
      <c r="T1057" s="8" t="str">
        <f>TEXT(SalesDataTable[[#This Row],[Order Date]],"mmm")</f>
        <v>Jun</v>
      </c>
    </row>
    <row r="1058" spans="1:20" ht="15.75">
      <c r="A1058" s="2" t="s">
        <v>1109</v>
      </c>
      <c r="B1058" s="3">
        <v>46183</v>
      </c>
      <c r="C1058" s="4" t="s">
        <v>27</v>
      </c>
      <c r="D1058" s="4" t="s">
        <v>28</v>
      </c>
      <c r="E1058" s="4" t="s">
        <v>3</v>
      </c>
      <c r="F1058" s="4" t="s">
        <v>16</v>
      </c>
      <c r="G1058" s="4" t="s">
        <v>11</v>
      </c>
      <c r="H1058" s="4" t="s">
        <v>21</v>
      </c>
      <c r="I1058" s="9">
        <v>3</v>
      </c>
      <c r="J1058" s="6">
        <v>146.55000000000001</v>
      </c>
      <c r="K1058" s="7">
        <v>0.1</v>
      </c>
      <c r="L1058" s="6">
        <v>79.59</v>
      </c>
      <c r="M1058" s="6">
        <f>I1058*J1058*(1-K1058)</f>
        <v>395.68500000000006</v>
      </c>
      <c r="N1058" s="6">
        <f>I1058*L1058</f>
        <v>238.77</v>
      </c>
      <c r="O1058" s="6">
        <f>M1058-N1058</f>
        <v>156.91500000000005</v>
      </c>
      <c r="P1058" s="8">
        <f>IFERROR(O1058/M1058,0)</f>
        <v>0.39656544978960545</v>
      </c>
      <c r="Q1058" s="5">
        <f>YEAR(SalesDataTable[[#This Row],[Order Date]])</f>
        <v>2026</v>
      </c>
      <c r="R1058" s="8" t="str">
        <f>"Q"&amp;ROUNDUP(MONTH(SalesDataTable[[#This Row],[Order Date]])/3,0)</f>
        <v>Q2</v>
      </c>
      <c r="S1058" s="9">
        <f>MONTH(SalesDataTable[[#This Row],[Order Date]])</f>
        <v>6</v>
      </c>
      <c r="T1058" s="8" t="str">
        <f>TEXT(SalesDataTable[[#This Row],[Order Date]],"mmm")</f>
        <v>Jun</v>
      </c>
    </row>
    <row r="1059" spans="1:20" ht="15.75">
      <c r="A1059" s="2" t="s">
        <v>1110</v>
      </c>
      <c r="B1059" s="3">
        <v>46184</v>
      </c>
      <c r="C1059" s="4" t="s">
        <v>27</v>
      </c>
      <c r="D1059" s="4" t="s">
        <v>48</v>
      </c>
      <c r="E1059" s="4" t="s">
        <v>39</v>
      </c>
      <c r="F1059" s="4" t="s">
        <v>20</v>
      </c>
      <c r="G1059" s="4" t="s">
        <v>5</v>
      </c>
      <c r="H1059" s="4" t="s">
        <v>35</v>
      </c>
      <c r="I1059" s="9">
        <v>4</v>
      </c>
      <c r="J1059" s="6">
        <v>40.33</v>
      </c>
      <c r="K1059" s="7">
        <v>0.1</v>
      </c>
      <c r="L1059" s="6">
        <v>17.170000000000002</v>
      </c>
      <c r="M1059" s="6">
        <f>I1059*J1059*(1-K1059)</f>
        <v>145.18799999999999</v>
      </c>
      <c r="N1059" s="6">
        <f>I1059*L1059</f>
        <v>68.680000000000007</v>
      </c>
      <c r="O1059" s="6">
        <f>M1059-N1059</f>
        <v>76.507999999999981</v>
      </c>
      <c r="P1059" s="8">
        <f>IFERROR(O1059/M1059,0)</f>
        <v>0.52695815081136177</v>
      </c>
      <c r="Q1059" s="5">
        <f>YEAR(SalesDataTable[[#This Row],[Order Date]])</f>
        <v>2026</v>
      </c>
      <c r="R1059" s="8" t="str">
        <f>"Q"&amp;ROUNDUP(MONTH(SalesDataTable[[#This Row],[Order Date]])/3,0)</f>
        <v>Q2</v>
      </c>
      <c r="S1059" s="9">
        <f>MONTH(SalesDataTable[[#This Row],[Order Date]])</f>
        <v>6</v>
      </c>
      <c r="T1059" s="8" t="str">
        <f>TEXT(SalesDataTable[[#This Row],[Order Date]],"mmm")</f>
        <v>Jun</v>
      </c>
    </row>
    <row r="1060" spans="1:20" ht="15.75">
      <c r="A1060" s="2" t="s">
        <v>1111</v>
      </c>
      <c r="B1060" s="3">
        <v>46184</v>
      </c>
      <c r="C1060" s="4" t="s">
        <v>1</v>
      </c>
      <c r="D1060" s="4" t="s">
        <v>2</v>
      </c>
      <c r="E1060" s="4" t="s">
        <v>25</v>
      </c>
      <c r="F1060" s="4" t="s">
        <v>16</v>
      </c>
      <c r="G1060" s="4" t="s">
        <v>5</v>
      </c>
      <c r="H1060" s="4" t="s">
        <v>29</v>
      </c>
      <c r="I1060" s="9">
        <v>2</v>
      </c>
      <c r="J1060" s="6">
        <v>51.83</v>
      </c>
      <c r="K1060" s="7">
        <v>0.1</v>
      </c>
      <c r="L1060" s="6">
        <v>23.1</v>
      </c>
      <c r="M1060" s="6">
        <f>I1060*J1060*(1-K1060)</f>
        <v>93.293999999999997</v>
      </c>
      <c r="N1060" s="6">
        <f>I1060*L1060</f>
        <v>46.2</v>
      </c>
      <c r="O1060" s="6">
        <f>M1060-N1060</f>
        <v>47.093999999999994</v>
      </c>
      <c r="P1060" s="8">
        <f>IFERROR(O1060/M1060,0)</f>
        <v>0.50479130490706792</v>
      </c>
      <c r="Q1060" s="5">
        <f>YEAR(SalesDataTable[[#This Row],[Order Date]])</f>
        <v>2026</v>
      </c>
      <c r="R1060" s="8" t="str">
        <f>"Q"&amp;ROUNDUP(MONTH(SalesDataTable[[#This Row],[Order Date]])/3,0)</f>
        <v>Q2</v>
      </c>
      <c r="S1060" s="9">
        <f>MONTH(SalesDataTable[[#This Row],[Order Date]])</f>
        <v>6</v>
      </c>
      <c r="T1060" s="8" t="str">
        <f>TEXT(SalesDataTable[[#This Row],[Order Date]],"mmm")</f>
        <v>Jun</v>
      </c>
    </row>
    <row r="1061" spans="1:20" ht="15.75">
      <c r="A1061" s="2" t="s">
        <v>1112</v>
      </c>
      <c r="B1061" s="3">
        <v>46184</v>
      </c>
      <c r="C1061" s="4" t="s">
        <v>27</v>
      </c>
      <c r="D1061" s="4" t="s">
        <v>48</v>
      </c>
      <c r="E1061" s="4" t="s">
        <v>3</v>
      </c>
      <c r="F1061" s="4" t="s">
        <v>20</v>
      </c>
      <c r="G1061" s="4" t="s">
        <v>31</v>
      </c>
      <c r="H1061" s="4" t="s">
        <v>90</v>
      </c>
      <c r="I1061" s="9">
        <v>2</v>
      </c>
      <c r="J1061" s="6">
        <v>121.19</v>
      </c>
      <c r="K1061" s="7">
        <v>0.05</v>
      </c>
      <c r="L1061" s="6">
        <v>58.91</v>
      </c>
      <c r="M1061" s="6">
        <f>I1061*J1061*(1-K1061)</f>
        <v>230.261</v>
      </c>
      <c r="N1061" s="6">
        <f>I1061*L1061</f>
        <v>117.82</v>
      </c>
      <c r="O1061" s="6">
        <f>M1061-N1061</f>
        <v>112.441</v>
      </c>
      <c r="P1061" s="8">
        <f>IFERROR(O1061/M1061,0)</f>
        <v>0.48831977625390321</v>
      </c>
      <c r="Q1061" s="5">
        <f>YEAR(SalesDataTable[[#This Row],[Order Date]])</f>
        <v>2026</v>
      </c>
      <c r="R1061" s="8" t="str">
        <f>"Q"&amp;ROUNDUP(MONTH(SalesDataTable[[#This Row],[Order Date]])/3,0)</f>
        <v>Q2</v>
      </c>
      <c r="S1061" s="9">
        <f>MONTH(SalesDataTable[[#This Row],[Order Date]])</f>
        <v>6</v>
      </c>
      <c r="T1061" s="8" t="str">
        <f>TEXT(SalesDataTable[[#This Row],[Order Date]],"mmm")</f>
        <v>Jun</v>
      </c>
    </row>
    <row r="1062" spans="1:20" ht="15.75">
      <c r="A1062" s="2" t="s">
        <v>1113</v>
      </c>
      <c r="B1062" s="3">
        <v>46184</v>
      </c>
      <c r="C1062" s="4" t="s">
        <v>27</v>
      </c>
      <c r="D1062" s="4" t="s">
        <v>82</v>
      </c>
      <c r="E1062" s="4" t="s">
        <v>25</v>
      </c>
      <c r="F1062" s="4" t="s">
        <v>16</v>
      </c>
      <c r="G1062" s="4" t="s">
        <v>11</v>
      </c>
      <c r="H1062" s="4" t="s">
        <v>53</v>
      </c>
      <c r="I1062" s="9">
        <v>1</v>
      </c>
      <c r="J1062" s="6">
        <v>154.09</v>
      </c>
      <c r="K1062" s="7">
        <v>0</v>
      </c>
      <c r="L1062" s="6">
        <v>77.37</v>
      </c>
      <c r="M1062" s="6">
        <f>I1062*J1062*(1-K1062)</f>
        <v>154.09</v>
      </c>
      <c r="N1062" s="6">
        <f>I1062*L1062</f>
        <v>77.37</v>
      </c>
      <c r="O1062" s="6">
        <f>M1062-N1062</f>
        <v>76.72</v>
      </c>
      <c r="P1062" s="8">
        <f>IFERROR(O1062/M1062,0)</f>
        <v>0.49789084301382308</v>
      </c>
      <c r="Q1062" s="5">
        <f>YEAR(SalesDataTable[[#This Row],[Order Date]])</f>
        <v>2026</v>
      </c>
      <c r="R1062" s="8" t="str">
        <f>"Q"&amp;ROUNDUP(MONTH(SalesDataTable[[#This Row],[Order Date]])/3,0)</f>
        <v>Q2</v>
      </c>
      <c r="S1062" s="9">
        <f>MONTH(SalesDataTable[[#This Row],[Order Date]])</f>
        <v>6</v>
      </c>
      <c r="T1062" s="8" t="str">
        <f>TEXT(SalesDataTable[[#This Row],[Order Date]],"mmm")</f>
        <v>Jun</v>
      </c>
    </row>
    <row r="1063" spans="1:20" ht="15.75">
      <c r="A1063" s="2" t="s">
        <v>1114</v>
      </c>
      <c r="B1063" s="3">
        <v>46184</v>
      </c>
      <c r="C1063" s="4" t="s">
        <v>1</v>
      </c>
      <c r="D1063" s="4" t="s">
        <v>2</v>
      </c>
      <c r="E1063" s="4" t="s">
        <v>3</v>
      </c>
      <c r="F1063" s="4" t="s">
        <v>16</v>
      </c>
      <c r="G1063" s="4" t="s">
        <v>5</v>
      </c>
      <c r="H1063" s="4" t="s">
        <v>6</v>
      </c>
      <c r="I1063" s="9">
        <v>1</v>
      </c>
      <c r="J1063" s="6">
        <v>80.64</v>
      </c>
      <c r="K1063" s="7">
        <v>0.05</v>
      </c>
      <c r="L1063" s="6">
        <v>43.85</v>
      </c>
      <c r="M1063" s="6">
        <f>I1063*J1063*(1-K1063)</f>
        <v>76.60799999999999</v>
      </c>
      <c r="N1063" s="6">
        <f>I1063*L1063</f>
        <v>43.85</v>
      </c>
      <c r="O1063" s="6">
        <f>M1063-N1063</f>
        <v>32.757999999999988</v>
      </c>
      <c r="P1063" s="8">
        <f>IFERROR(O1063/M1063,0)</f>
        <v>0.42760547201336668</v>
      </c>
      <c r="Q1063" s="5">
        <f>YEAR(SalesDataTable[[#This Row],[Order Date]])</f>
        <v>2026</v>
      </c>
      <c r="R1063" s="8" t="str">
        <f>"Q"&amp;ROUNDUP(MONTH(SalesDataTable[[#This Row],[Order Date]])/3,0)</f>
        <v>Q2</v>
      </c>
      <c r="S1063" s="9">
        <f>MONTH(SalesDataTable[[#This Row],[Order Date]])</f>
        <v>6</v>
      </c>
      <c r="T1063" s="8" t="str">
        <f>TEXT(SalesDataTable[[#This Row],[Order Date]],"mmm")</f>
        <v>Jun</v>
      </c>
    </row>
    <row r="1064" spans="1:20" ht="15.75">
      <c r="A1064" s="2" t="s">
        <v>1115</v>
      </c>
      <c r="B1064" s="3">
        <v>46184</v>
      </c>
      <c r="C1064" s="4" t="s">
        <v>8</v>
      </c>
      <c r="D1064" s="4" t="s">
        <v>69</v>
      </c>
      <c r="E1064" s="4" t="s">
        <v>39</v>
      </c>
      <c r="F1064" s="4" t="s">
        <v>4</v>
      </c>
      <c r="G1064" s="4" t="s">
        <v>11</v>
      </c>
      <c r="H1064" s="4" t="s">
        <v>12</v>
      </c>
      <c r="I1064" s="9">
        <v>1</v>
      </c>
      <c r="J1064" s="6">
        <v>94.01</v>
      </c>
      <c r="K1064" s="7">
        <v>0.15</v>
      </c>
      <c r="L1064" s="6">
        <v>46.12</v>
      </c>
      <c r="M1064" s="6">
        <f>I1064*J1064*(1-K1064)</f>
        <v>79.908500000000004</v>
      </c>
      <c r="N1064" s="6">
        <f>I1064*L1064</f>
        <v>46.12</v>
      </c>
      <c r="O1064" s="6">
        <f>M1064-N1064</f>
        <v>33.788500000000006</v>
      </c>
      <c r="P1064" s="8">
        <f>IFERROR(O1064/M1064,0)</f>
        <v>0.42283987310486376</v>
      </c>
      <c r="Q1064" s="5">
        <f>YEAR(SalesDataTable[[#This Row],[Order Date]])</f>
        <v>2026</v>
      </c>
      <c r="R1064" s="8" t="str">
        <f>"Q"&amp;ROUNDUP(MONTH(SalesDataTable[[#This Row],[Order Date]])/3,0)</f>
        <v>Q2</v>
      </c>
      <c r="S1064" s="9">
        <f>MONTH(SalesDataTable[[#This Row],[Order Date]])</f>
        <v>6</v>
      </c>
      <c r="T1064" s="8" t="str">
        <f>TEXT(SalesDataTable[[#This Row],[Order Date]],"mmm")</f>
        <v>Jun</v>
      </c>
    </row>
    <row r="1065" spans="1:20" ht="15.75">
      <c r="A1065" s="2" t="s">
        <v>1116</v>
      </c>
      <c r="B1065" s="3">
        <v>46184</v>
      </c>
      <c r="C1065" s="4" t="s">
        <v>8</v>
      </c>
      <c r="D1065" s="4" t="s">
        <v>38</v>
      </c>
      <c r="E1065" s="4" t="s">
        <v>3</v>
      </c>
      <c r="F1065" s="4" t="s">
        <v>4</v>
      </c>
      <c r="G1065" s="4" t="s">
        <v>5</v>
      </c>
      <c r="H1065" s="4" t="s">
        <v>29</v>
      </c>
      <c r="I1065" s="9">
        <v>1</v>
      </c>
      <c r="J1065" s="6">
        <v>51.09</v>
      </c>
      <c r="K1065" s="7">
        <v>0</v>
      </c>
      <c r="L1065" s="6">
        <v>22.78</v>
      </c>
      <c r="M1065" s="6">
        <f>I1065*J1065*(1-K1065)</f>
        <v>51.09</v>
      </c>
      <c r="N1065" s="6">
        <f>I1065*L1065</f>
        <v>22.78</v>
      </c>
      <c r="O1065" s="6">
        <f>M1065-N1065</f>
        <v>28.310000000000002</v>
      </c>
      <c r="P1065" s="8">
        <f>IFERROR(O1065/M1065,0)</f>
        <v>0.55412018007437858</v>
      </c>
      <c r="Q1065" s="5">
        <f>YEAR(SalesDataTable[[#This Row],[Order Date]])</f>
        <v>2026</v>
      </c>
      <c r="R1065" s="8" t="str">
        <f>"Q"&amp;ROUNDUP(MONTH(SalesDataTable[[#This Row],[Order Date]])/3,0)</f>
        <v>Q2</v>
      </c>
      <c r="S1065" s="9">
        <f>MONTH(SalesDataTable[[#This Row],[Order Date]])</f>
        <v>6</v>
      </c>
      <c r="T1065" s="8" t="str">
        <f>TEXT(SalesDataTable[[#This Row],[Order Date]],"mmm")</f>
        <v>Jun</v>
      </c>
    </row>
    <row r="1066" spans="1:20" ht="15.75">
      <c r="A1066" s="2" t="s">
        <v>1117</v>
      </c>
      <c r="B1066" s="3">
        <v>46184</v>
      </c>
      <c r="C1066" s="4" t="s">
        <v>8</v>
      </c>
      <c r="D1066" s="4" t="s">
        <v>38</v>
      </c>
      <c r="E1066" s="4" t="s">
        <v>39</v>
      </c>
      <c r="F1066" s="4" t="s">
        <v>4</v>
      </c>
      <c r="G1066" s="4" t="s">
        <v>11</v>
      </c>
      <c r="H1066" s="4" t="s">
        <v>21</v>
      </c>
      <c r="I1066" s="9">
        <v>1</v>
      </c>
      <c r="J1066" s="6">
        <v>146.66</v>
      </c>
      <c r="K1066" s="7">
        <v>0</v>
      </c>
      <c r="L1066" s="6">
        <v>78.709999999999994</v>
      </c>
      <c r="M1066" s="6">
        <f>I1066*J1066*(1-K1066)</f>
        <v>146.66</v>
      </c>
      <c r="N1066" s="6">
        <f>I1066*L1066</f>
        <v>78.709999999999994</v>
      </c>
      <c r="O1066" s="6">
        <f>M1066-N1066</f>
        <v>67.95</v>
      </c>
      <c r="P1066" s="8">
        <f>IFERROR(O1066/M1066,0)</f>
        <v>0.4633165143870176</v>
      </c>
      <c r="Q1066" s="5">
        <f>YEAR(SalesDataTable[[#This Row],[Order Date]])</f>
        <v>2026</v>
      </c>
      <c r="R1066" s="8" t="str">
        <f>"Q"&amp;ROUNDUP(MONTH(SalesDataTable[[#This Row],[Order Date]])/3,0)</f>
        <v>Q2</v>
      </c>
      <c r="S1066" s="9">
        <f>MONTH(SalesDataTable[[#This Row],[Order Date]])</f>
        <v>6</v>
      </c>
      <c r="T1066" s="8" t="str">
        <f>TEXT(SalesDataTable[[#This Row],[Order Date]],"mmm")</f>
        <v>Jun</v>
      </c>
    </row>
    <row r="1067" spans="1:20" ht="15.75">
      <c r="A1067" s="2" t="s">
        <v>1118</v>
      </c>
      <c r="B1067" s="3">
        <v>46184</v>
      </c>
      <c r="C1067" s="4" t="s">
        <v>8</v>
      </c>
      <c r="D1067" s="4" t="s">
        <v>69</v>
      </c>
      <c r="E1067" s="4" t="s">
        <v>25</v>
      </c>
      <c r="F1067" s="4" t="s">
        <v>16</v>
      </c>
      <c r="G1067" s="4" t="s">
        <v>31</v>
      </c>
      <c r="H1067" s="4" t="s">
        <v>41</v>
      </c>
      <c r="I1067" s="9">
        <v>2</v>
      </c>
      <c r="J1067" s="6">
        <v>199.03</v>
      </c>
      <c r="K1067" s="7">
        <v>0</v>
      </c>
      <c r="L1067" s="6">
        <v>104.7</v>
      </c>
      <c r="M1067" s="6">
        <f>I1067*J1067*(1-K1067)</f>
        <v>398.06</v>
      </c>
      <c r="N1067" s="6">
        <f>I1067*L1067</f>
        <v>209.4</v>
      </c>
      <c r="O1067" s="6">
        <f>M1067-N1067</f>
        <v>188.66</v>
      </c>
      <c r="P1067" s="8">
        <f>IFERROR(O1067/M1067,0)</f>
        <v>0.47394865095714211</v>
      </c>
      <c r="Q1067" s="5">
        <f>YEAR(SalesDataTable[[#This Row],[Order Date]])</f>
        <v>2026</v>
      </c>
      <c r="R1067" s="8" t="str">
        <f>"Q"&amp;ROUNDUP(MONTH(SalesDataTable[[#This Row],[Order Date]])/3,0)</f>
        <v>Q2</v>
      </c>
      <c r="S1067" s="9">
        <f>MONTH(SalesDataTable[[#This Row],[Order Date]])</f>
        <v>6</v>
      </c>
      <c r="T1067" s="8" t="str">
        <f>TEXT(SalesDataTable[[#This Row],[Order Date]],"mmm")</f>
        <v>Jun</v>
      </c>
    </row>
    <row r="1068" spans="1:20" ht="15.75">
      <c r="A1068" s="2" t="s">
        <v>1119</v>
      </c>
      <c r="B1068" s="3">
        <v>46184</v>
      </c>
      <c r="C1068" s="4" t="s">
        <v>14</v>
      </c>
      <c r="D1068" s="4" t="s">
        <v>15</v>
      </c>
      <c r="E1068" s="4" t="s">
        <v>3</v>
      </c>
      <c r="F1068" s="4" t="s">
        <v>4</v>
      </c>
      <c r="G1068" s="4" t="s">
        <v>5</v>
      </c>
      <c r="H1068" s="4" t="s">
        <v>35</v>
      </c>
      <c r="I1068" s="9">
        <v>5</v>
      </c>
      <c r="J1068" s="6">
        <v>41.18</v>
      </c>
      <c r="K1068" s="7">
        <v>0.05</v>
      </c>
      <c r="L1068" s="6">
        <v>16.87</v>
      </c>
      <c r="M1068" s="6">
        <f>I1068*J1068*(1-K1068)</f>
        <v>195.60499999999999</v>
      </c>
      <c r="N1068" s="6">
        <f>I1068*L1068</f>
        <v>84.350000000000009</v>
      </c>
      <c r="O1068" s="6">
        <f>M1068-N1068</f>
        <v>111.25499999999998</v>
      </c>
      <c r="P1068" s="8">
        <f>IFERROR(O1068/M1068,0)</f>
        <v>0.56877380435060443</v>
      </c>
      <c r="Q1068" s="5">
        <f>YEAR(SalesDataTable[[#This Row],[Order Date]])</f>
        <v>2026</v>
      </c>
      <c r="R1068" s="8" t="str">
        <f>"Q"&amp;ROUNDUP(MONTH(SalesDataTable[[#This Row],[Order Date]])/3,0)</f>
        <v>Q2</v>
      </c>
      <c r="S1068" s="9">
        <f>MONTH(SalesDataTable[[#This Row],[Order Date]])</f>
        <v>6</v>
      </c>
      <c r="T1068" s="8" t="str">
        <f>TEXT(SalesDataTable[[#This Row],[Order Date]],"mmm")</f>
        <v>Jun</v>
      </c>
    </row>
    <row r="1069" spans="1:20" ht="15.75">
      <c r="A1069" s="2" t="s">
        <v>1120</v>
      </c>
      <c r="B1069" s="3">
        <v>46184</v>
      </c>
      <c r="C1069" s="4" t="s">
        <v>8</v>
      </c>
      <c r="D1069" s="4" t="s">
        <v>69</v>
      </c>
      <c r="E1069" s="4" t="s">
        <v>25</v>
      </c>
      <c r="F1069" s="4" t="s">
        <v>20</v>
      </c>
      <c r="G1069" s="4" t="s">
        <v>11</v>
      </c>
      <c r="H1069" s="4" t="s">
        <v>21</v>
      </c>
      <c r="I1069" s="9">
        <v>2</v>
      </c>
      <c r="J1069" s="6">
        <v>141.18</v>
      </c>
      <c r="K1069" s="7">
        <v>0</v>
      </c>
      <c r="L1069" s="6">
        <v>78.66</v>
      </c>
      <c r="M1069" s="6">
        <f>I1069*J1069*(1-K1069)</f>
        <v>282.36</v>
      </c>
      <c r="N1069" s="6">
        <f>I1069*L1069</f>
        <v>157.32</v>
      </c>
      <c r="O1069" s="6">
        <f>M1069-N1069</f>
        <v>125.04000000000002</v>
      </c>
      <c r="P1069" s="8">
        <f>IFERROR(O1069/M1069,0)</f>
        <v>0.44283892902677441</v>
      </c>
      <c r="Q1069" s="5">
        <f>YEAR(SalesDataTable[[#This Row],[Order Date]])</f>
        <v>2026</v>
      </c>
      <c r="R1069" s="8" t="str">
        <f>"Q"&amp;ROUNDUP(MONTH(SalesDataTable[[#This Row],[Order Date]])/3,0)</f>
        <v>Q2</v>
      </c>
      <c r="S1069" s="9">
        <f>MONTH(SalesDataTable[[#This Row],[Order Date]])</f>
        <v>6</v>
      </c>
      <c r="T1069" s="8" t="str">
        <f>TEXT(SalesDataTable[[#This Row],[Order Date]],"mmm")</f>
        <v>Jun</v>
      </c>
    </row>
    <row r="1070" spans="1:20" ht="15.75">
      <c r="A1070" s="2" t="s">
        <v>1121</v>
      </c>
      <c r="B1070" s="3">
        <v>46184</v>
      </c>
      <c r="C1070" s="4" t="s">
        <v>8</v>
      </c>
      <c r="D1070" s="4" t="s">
        <v>69</v>
      </c>
      <c r="E1070" s="4" t="s">
        <v>25</v>
      </c>
      <c r="F1070" s="4" t="s">
        <v>4</v>
      </c>
      <c r="G1070" s="4" t="s">
        <v>5</v>
      </c>
      <c r="H1070" s="4" t="s">
        <v>6</v>
      </c>
      <c r="I1070" s="9">
        <v>1</v>
      </c>
      <c r="J1070" s="6">
        <v>82.47</v>
      </c>
      <c r="K1070" s="7">
        <v>0.1</v>
      </c>
      <c r="L1070" s="6">
        <v>42.73</v>
      </c>
      <c r="M1070" s="6">
        <f>I1070*J1070*(1-K1070)</f>
        <v>74.222999999999999</v>
      </c>
      <c r="N1070" s="6">
        <f>I1070*L1070</f>
        <v>42.73</v>
      </c>
      <c r="O1070" s="6">
        <f>M1070-N1070</f>
        <v>31.493000000000002</v>
      </c>
      <c r="P1070" s="8">
        <f>IFERROR(O1070/M1070,0)</f>
        <v>0.42430243994449163</v>
      </c>
      <c r="Q1070" s="5">
        <f>YEAR(SalesDataTable[[#This Row],[Order Date]])</f>
        <v>2026</v>
      </c>
      <c r="R1070" s="8" t="str">
        <f>"Q"&amp;ROUNDUP(MONTH(SalesDataTable[[#This Row],[Order Date]])/3,0)</f>
        <v>Q2</v>
      </c>
      <c r="S1070" s="9">
        <f>MONTH(SalesDataTable[[#This Row],[Order Date]])</f>
        <v>6</v>
      </c>
      <c r="T1070" s="8" t="str">
        <f>TEXT(SalesDataTable[[#This Row],[Order Date]],"mmm")</f>
        <v>Jun</v>
      </c>
    </row>
    <row r="1071" spans="1:20" ht="15.75">
      <c r="A1071" s="2" t="s">
        <v>1122</v>
      </c>
      <c r="B1071" s="3">
        <v>46185</v>
      </c>
      <c r="C1071" s="4" t="s">
        <v>8</v>
      </c>
      <c r="D1071" s="4" t="s">
        <v>9</v>
      </c>
      <c r="E1071" s="4" t="s">
        <v>39</v>
      </c>
      <c r="F1071" s="4" t="s">
        <v>4</v>
      </c>
      <c r="G1071" s="4" t="s">
        <v>17</v>
      </c>
      <c r="H1071" s="4" t="s">
        <v>83</v>
      </c>
      <c r="I1071" s="9">
        <v>1</v>
      </c>
      <c r="J1071" s="6">
        <v>166.91</v>
      </c>
      <c r="K1071" s="7">
        <v>0</v>
      </c>
      <c r="L1071" s="6">
        <v>85.58</v>
      </c>
      <c r="M1071" s="6">
        <f>I1071*J1071*(1-K1071)</f>
        <v>166.91</v>
      </c>
      <c r="N1071" s="6">
        <f>I1071*L1071</f>
        <v>85.58</v>
      </c>
      <c r="O1071" s="6">
        <f>M1071-N1071</f>
        <v>81.33</v>
      </c>
      <c r="P1071" s="8">
        <f>IFERROR(O1071/M1071,0)</f>
        <v>0.48726858786172189</v>
      </c>
      <c r="Q1071" s="5">
        <f>YEAR(SalesDataTable[[#This Row],[Order Date]])</f>
        <v>2026</v>
      </c>
      <c r="R1071" s="8" t="str">
        <f>"Q"&amp;ROUNDUP(MONTH(SalesDataTable[[#This Row],[Order Date]])/3,0)</f>
        <v>Q2</v>
      </c>
      <c r="S1071" s="9">
        <f>MONTH(SalesDataTable[[#This Row],[Order Date]])</f>
        <v>6</v>
      </c>
      <c r="T1071" s="8" t="str">
        <f>TEXT(SalesDataTable[[#This Row],[Order Date]],"mmm")</f>
        <v>Jun</v>
      </c>
    </row>
    <row r="1072" spans="1:20" ht="15.75">
      <c r="A1072" s="2" t="s">
        <v>1123</v>
      </c>
      <c r="B1072" s="3">
        <v>46185</v>
      </c>
      <c r="C1072" s="4" t="s">
        <v>1</v>
      </c>
      <c r="D1072" s="4" t="s">
        <v>2</v>
      </c>
      <c r="E1072" s="4" t="s">
        <v>25</v>
      </c>
      <c r="F1072" s="4" t="s">
        <v>20</v>
      </c>
      <c r="G1072" s="4" t="s">
        <v>17</v>
      </c>
      <c r="H1072" s="4" t="s">
        <v>46</v>
      </c>
      <c r="I1072" s="9">
        <v>1</v>
      </c>
      <c r="J1072" s="6">
        <v>45.99</v>
      </c>
      <c r="K1072" s="7">
        <v>0</v>
      </c>
      <c r="L1072" s="6">
        <v>18.579999999999998</v>
      </c>
      <c r="M1072" s="6">
        <f>I1072*J1072*(1-K1072)</f>
        <v>45.99</v>
      </c>
      <c r="N1072" s="6">
        <f>I1072*L1072</f>
        <v>18.579999999999998</v>
      </c>
      <c r="O1072" s="6">
        <f>M1072-N1072</f>
        <v>27.410000000000004</v>
      </c>
      <c r="P1072" s="8">
        <f>IFERROR(O1072/M1072,0)</f>
        <v>0.59599913024570561</v>
      </c>
      <c r="Q1072" s="5">
        <f>YEAR(SalesDataTable[[#This Row],[Order Date]])</f>
        <v>2026</v>
      </c>
      <c r="R1072" s="8" t="str">
        <f>"Q"&amp;ROUNDUP(MONTH(SalesDataTable[[#This Row],[Order Date]])/3,0)</f>
        <v>Q2</v>
      </c>
      <c r="S1072" s="9">
        <f>MONTH(SalesDataTable[[#This Row],[Order Date]])</f>
        <v>6</v>
      </c>
      <c r="T1072" s="8" t="str">
        <f>TEXT(SalesDataTable[[#This Row],[Order Date]],"mmm")</f>
        <v>Jun</v>
      </c>
    </row>
    <row r="1073" spans="1:20" ht="15.75">
      <c r="A1073" s="2" t="s">
        <v>1124</v>
      </c>
      <c r="B1073" s="3">
        <v>46185</v>
      </c>
      <c r="C1073" s="4" t="s">
        <v>27</v>
      </c>
      <c r="D1073" s="4" t="s">
        <v>82</v>
      </c>
      <c r="E1073" s="4" t="s">
        <v>25</v>
      </c>
      <c r="F1073" s="4" t="s">
        <v>20</v>
      </c>
      <c r="G1073" s="4" t="s">
        <v>49</v>
      </c>
      <c r="H1073" s="4" t="s">
        <v>67</v>
      </c>
      <c r="I1073" s="9">
        <v>1</v>
      </c>
      <c r="J1073" s="6">
        <v>37.01</v>
      </c>
      <c r="K1073" s="7">
        <v>0.05</v>
      </c>
      <c r="L1073" s="6">
        <v>14.18</v>
      </c>
      <c r="M1073" s="6">
        <f>I1073*J1073*(1-K1073)</f>
        <v>35.159499999999994</v>
      </c>
      <c r="N1073" s="6">
        <f>I1073*L1073</f>
        <v>14.18</v>
      </c>
      <c r="O1073" s="6">
        <f>M1073-N1073</f>
        <v>20.979499999999994</v>
      </c>
      <c r="P1073" s="8">
        <f>IFERROR(O1073/M1073,0)</f>
        <v>0.59669506107879799</v>
      </c>
      <c r="Q1073" s="5">
        <f>YEAR(SalesDataTable[[#This Row],[Order Date]])</f>
        <v>2026</v>
      </c>
      <c r="R1073" s="8" t="str">
        <f>"Q"&amp;ROUNDUP(MONTH(SalesDataTable[[#This Row],[Order Date]])/3,0)</f>
        <v>Q2</v>
      </c>
      <c r="S1073" s="9">
        <f>MONTH(SalesDataTable[[#This Row],[Order Date]])</f>
        <v>6</v>
      </c>
      <c r="T1073" s="8" t="str">
        <f>TEXT(SalesDataTable[[#This Row],[Order Date]],"mmm")</f>
        <v>Jun</v>
      </c>
    </row>
    <row r="1074" spans="1:20" ht="15.75">
      <c r="A1074" s="2" t="s">
        <v>1125</v>
      </c>
      <c r="B1074" s="3">
        <v>46185</v>
      </c>
      <c r="C1074" s="4" t="s">
        <v>27</v>
      </c>
      <c r="D1074" s="4" t="s">
        <v>48</v>
      </c>
      <c r="E1074" s="4" t="s">
        <v>39</v>
      </c>
      <c r="F1074" s="4" t="s">
        <v>20</v>
      </c>
      <c r="G1074" s="4" t="s">
        <v>11</v>
      </c>
      <c r="H1074" s="4" t="s">
        <v>21</v>
      </c>
      <c r="I1074" s="9">
        <v>5</v>
      </c>
      <c r="J1074" s="6">
        <v>140.9</v>
      </c>
      <c r="K1074" s="7">
        <v>0</v>
      </c>
      <c r="L1074" s="6">
        <v>80.16</v>
      </c>
      <c r="M1074" s="6">
        <f>I1074*J1074*(1-K1074)</f>
        <v>704.5</v>
      </c>
      <c r="N1074" s="6">
        <f>I1074*L1074</f>
        <v>400.79999999999995</v>
      </c>
      <c r="O1074" s="6">
        <f>M1074-N1074</f>
        <v>303.70000000000005</v>
      </c>
      <c r="P1074" s="8">
        <f>IFERROR(O1074/M1074,0)</f>
        <v>0.43108587650816188</v>
      </c>
      <c r="Q1074" s="5">
        <f>YEAR(SalesDataTable[[#This Row],[Order Date]])</f>
        <v>2026</v>
      </c>
      <c r="R1074" s="8" t="str">
        <f>"Q"&amp;ROUNDUP(MONTH(SalesDataTable[[#This Row],[Order Date]])/3,0)</f>
        <v>Q2</v>
      </c>
      <c r="S1074" s="9">
        <f>MONTH(SalesDataTable[[#This Row],[Order Date]])</f>
        <v>6</v>
      </c>
      <c r="T1074" s="8" t="str">
        <f>TEXT(SalesDataTable[[#This Row],[Order Date]],"mmm")</f>
        <v>Jun</v>
      </c>
    </row>
    <row r="1075" spans="1:20" ht="15.75">
      <c r="A1075" s="2" t="s">
        <v>1126</v>
      </c>
      <c r="B1075" s="3">
        <v>46185</v>
      </c>
      <c r="C1075" s="4" t="s">
        <v>8</v>
      </c>
      <c r="D1075" s="4" t="s">
        <v>69</v>
      </c>
      <c r="E1075" s="4" t="s">
        <v>25</v>
      </c>
      <c r="F1075" s="4" t="s">
        <v>16</v>
      </c>
      <c r="G1075" s="4" t="s">
        <v>49</v>
      </c>
      <c r="H1075" s="4" t="s">
        <v>67</v>
      </c>
      <c r="I1075" s="9">
        <v>3</v>
      </c>
      <c r="J1075" s="6">
        <v>36.659999999999997</v>
      </c>
      <c r="K1075" s="7">
        <v>0</v>
      </c>
      <c r="L1075" s="6">
        <v>13.55</v>
      </c>
      <c r="M1075" s="6">
        <f>I1075*J1075*(1-K1075)</f>
        <v>109.97999999999999</v>
      </c>
      <c r="N1075" s="6">
        <f>I1075*L1075</f>
        <v>40.650000000000006</v>
      </c>
      <c r="O1075" s="6">
        <f>M1075-N1075</f>
        <v>69.329999999999984</v>
      </c>
      <c r="P1075" s="8">
        <f>IFERROR(O1075/M1075,0)</f>
        <v>0.63038734315330047</v>
      </c>
      <c r="Q1075" s="5">
        <f>YEAR(SalesDataTable[[#This Row],[Order Date]])</f>
        <v>2026</v>
      </c>
      <c r="R1075" s="8" t="str">
        <f>"Q"&amp;ROUNDUP(MONTH(SalesDataTable[[#This Row],[Order Date]])/3,0)</f>
        <v>Q2</v>
      </c>
      <c r="S1075" s="9">
        <f>MONTH(SalesDataTable[[#This Row],[Order Date]])</f>
        <v>6</v>
      </c>
      <c r="T1075" s="8" t="str">
        <f>TEXT(SalesDataTable[[#This Row],[Order Date]],"mmm")</f>
        <v>Jun</v>
      </c>
    </row>
    <row r="1076" spans="1:20" ht="15.75">
      <c r="A1076" s="2" t="s">
        <v>1127</v>
      </c>
      <c r="B1076" s="3">
        <v>46185</v>
      </c>
      <c r="C1076" s="4" t="s">
        <v>8</v>
      </c>
      <c r="D1076" s="4" t="s">
        <v>38</v>
      </c>
      <c r="E1076" s="4" t="s">
        <v>3</v>
      </c>
      <c r="F1076" s="4" t="s">
        <v>20</v>
      </c>
      <c r="G1076" s="4" t="s">
        <v>17</v>
      </c>
      <c r="H1076" s="4" t="s">
        <v>18</v>
      </c>
      <c r="I1076" s="9">
        <v>1</v>
      </c>
      <c r="J1076" s="6">
        <v>36.299999999999997</v>
      </c>
      <c r="K1076" s="7">
        <v>0.1</v>
      </c>
      <c r="L1076" s="6">
        <v>13.69</v>
      </c>
      <c r="M1076" s="6">
        <f>I1076*J1076*(1-K1076)</f>
        <v>32.67</v>
      </c>
      <c r="N1076" s="6">
        <f>I1076*L1076</f>
        <v>13.69</v>
      </c>
      <c r="O1076" s="6">
        <f>M1076-N1076</f>
        <v>18.980000000000004</v>
      </c>
      <c r="P1076" s="8">
        <f>IFERROR(O1076/M1076,0)</f>
        <v>0.58096112641567199</v>
      </c>
      <c r="Q1076" s="5">
        <f>YEAR(SalesDataTable[[#This Row],[Order Date]])</f>
        <v>2026</v>
      </c>
      <c r="R1076" s="8" t="str">
        <f>"Q"&amp;ROUNDUP(MONTH(SalesDataTable[[#This Row],[Order Date]])/3,0)</f>
        <v>Q2</v>
      </c>
      <c r="S1076" s="9">
        <f>MONTH(SalesDataTable[[#This Row],[Order Date]])</f>
        <v>6</v>
      </c>
      <c r="T1076" s="8" t="str">
        <f>TEXT(SalesDataTable[[#This Row],[Order Date]],"mmm")</f>
        <v>Jun</v>
      </c>
    </row>
    <row r="1077" spans="1:20" ht="15.75">
      <c r="A1077" s="2" t="s">
        <v>1128</v>
      </c>
      <c r="B1077" s="3">
        <v>46185</v>
      </c>
      <c r="C1077" s="4" t="s">
        <v>14</v>
      </c>
      <c r="D1077" s="4" t="s">
        <v>126</v>
      </c>
      <c r="E1077" s="4" t="s">
        <v>3</v>
      </c>
      <c r="F1077" s="4" t="s">
        <v>16</v>
      </c>
      <c r="G1077" s="4" t="s">
        <v>31</v>
      </c>
      <c r="H1077" s="4" t="s">
        <v>90</v>
      </c>
      <c r="I1077" s="9">
        <v>2</v>
      </c>
      <c r="J1077" s="6">
        <v>120.64</v>
      </c>
      <c r="K1077" s="7">
        <v>0</v>
      </c>
      <c r="L1077" s="6">
        <v>61.66</v>
      </c>
      <c r="M1077" s="6">
        <f>I1077*J1077*(1-K1077)</f>
        <v>241.28</v>
      </c>
      <c r="N1077" s="6">
        <f>I1077*L1077</f>
        <v>123.32</v>
      </c>
      <c r="O1077" s="6">
        <f>M1077-N1077</f>
        <v>117.96000000000001</v>
      </c>
      <c r="P1077" s="8">
        <f>IFERROR(O1077/M1077,0)</f>
        <v>0.48889257294429711</v>
      </c>
      <c r="Q1077" s="5">
        <f>YEAR(SalesDataTable[[#This Row],[Order Date]])</f>
        <v>2026</v>
      </c>
      <c r="R1077" s="8" t="str">
        <f>"Q"&amp;ROUNDUP(MONTH(SalesDataTable[[#This Row],[Order Date]])/3,0)</f>
        <v>Q2</v>
      </c>
      <c r="S1077" s="9">
        <f>MONTH(SalesDataTable[[#This Row],[Order Date]])</f>
        <v>6</v>
      </c>
      <c r="T1077" s="8" t="str">
        <f>TEXT(SalesDataTable[[#This Row],[Order Date]],"mmm")</f>
        <v>Jun</v>
      </c>
    </row>
    <row r="1078" spans="1:20" ht="15.75">
      <c r="A1078" s="2" t="s">
        <v>1129</v>
      </c>
      <c r="B1078" s="3">
        <v>46185</v>
      </c>
      <c r="C1078" s="4" t="s">
        <v>14</v>
      </c>
      <c r="D1078" s="4" t="s">
        <v>126</v>
      </c>
      <c r="E1078" s="4" t="s">
        <v>3</v>
      </c>
      <c r="F1078" s="4" t="s">
        <v>4</v>
      </c>
      <c r="G1078" s="4" t="s">
        <v>17</v>
      </c>
      <c r="H1078" s="4" t="s">
        <v>46</v>
      </c>
      <c r="I1078" s="9">
        <v>1</v>
      </c>
      <c r="J1078" s="6">
        <v>47.07</v>
      </c>
      <c r="K1078" s="7">
        <v>0</v>
      </c>
      <c r="L1078" s="6">
        <v>18.7</v>
      </c>
      <c r="M1078" s="6">
        <f>I1078*J1078*(1-K1078)</f>
        <v>47.07</v>
      </c>
      <c r="N1078" s="6">
        <f>I1078*L1078</f>
        <v>18.7</v>
      </c>
      <c r="O1078" s="6">
        <f>M1078-N1078</f>
        <v>28.37</v>
      </c>
      <c r="P1078" s="8">
        <f>IFERROR(O1078/M1078,0)</f>
        <v>0.60271935415338862</v>
      </c>
      <c r="Q1078" s="5">
        <f>YEAR(SalesDataTable[[#This Row],[Order Date]])</f>
        <v>2026</v>
      </c>
      <c r="R1078" s="8" t="str">
        <f>"Q"&amp;ROUNDUP(MONTH(SalesDataTable[[#This Row],[Order Date]])/3,0)</f>
        <v>Q2</v>
      </c>
      <c r="S1078" s="9">
        <f>MONTH(SalesDataTable[[#This Row],[Order Date]])</f>
        <v>6</v>
      </c>
      <c r="T1078" s="8" t="str">
        <f>TEXT(SalesDataTable[[#This Row],[Order Date]],"mmm")</f>
        <v>Jun</v>
      </c>
    </row>
    <row r="1079" spans="1:20" ht="15.75">
      <c r="A1079" s="2" t="s">
        <v>1130</v>
      </c>
      <c r="B1079" s="3">
        <v>46185</v>
      </c>
      <c r="C1079" s="4" t="s">
        <v>14</v>
      </c>
      <c r="D1079" s="4" t="s">
        <v>24</v>
      </c>
      <c r="E1079" s="4" t="s">
        <v>39</v>
      </c>
      <c r="F1079" s="4" t="s">
        <v>20</v>
      </c>
      <c r="G1079" s="4" t="s">
        <v>11</v>
      </c>
      <c r="H1079" s="4" t="s">
        <v>53</v>
      </c>
      <c r="I1079" s="9">
        <v>2</v>
      </c>
      <c r="J1079" s="6">
        <v>154.94</v>
      </c>
      <c r="K1079" s="7">
        <v>0.05</v>
      </c>
      <c r="L1079" s="6">
        <v>77.260000000000005</v>
      </c>
      <c r="M1079" s="6">
        <f>I1079*J1079*(1-K1079)</f>
        <v>294.38599999999997</v>
      </c>
      <c r="N1079" s="6">
        <f>I1079*L1079</f>
        <v>154.52000000000001</v>
      </c>
      <c r="O1079" s="6">
        <f>M1079-N1079</f>
        <v>139.86599999999996</v>
      </c>
      <c r="P1079" s="8">
        <f>IFERROR(O1079/M1079,0)</f>
        <v>0.47511090880680457</v>
      </c>
      <c r="Q1079" s="5">
        <f>YEAR(SalesDataTable[[#This Row],[Order Date]])</f>
        <v>2026</v>
      </c>
      <c r="R1079" s="8" t="str">
        <f>"Q"&amp;ROUNDUP(MONTH(SalesDataTable[[#This Row],[Order Date]])/3,0)</f>
        <v>Q2</v>
      </c>
      <c r="S1079" s="9">
        <f>MONTH(SalesDataTable[[#This Row],[Order Date]])</f>
        <v>6</v>
      </c>
      <c r="T1079" s="8" t="str">
        <f>TEXT(SalesDataTable[[#This Row],[Order Date]],"mmm")</f>
        <v>Jun</v>
      </c>
    </row>
    <row r="1080" spans="1:20" ht="15.75">
      <c r="A1080" s="2" t="s">
        <v>1131</v>
      </c>
      <c r="B1080" s="3">
        <v>46185</v>
      </c>
      <c r="C1080" s="4" t="s">
        <v>8</v>
      </c>
      <c r="D1080" s="4" t="s">
        <v>69</v>
      </c>
      <c r="E1080" s="4" t="s">
        <v>3</v>
      </c>
      <c r="F1080" s="4" t="s">
        <v>4</v>
      </c>
      <c r="G1080" s="4" t="s">
        <v>17</v>
      </c>
      <c r="H1080" s="4" t="s">
        <v>46</v>
      </c>
      <c r="I1080" s="9">
        <v>1</v>
      </c>
      <c r="J1080" s="6">
        <v>45.97</v>
      </c>
      <c r="K1080" s="7">
        <v>0.05</v>
      </c>
      <c r="L1080" s="6">
        <v>18.41</v>
      </c>
      <c r="M1080" s="6">
        <f>I1080*J1080*(1-K1080)</f>
        <v>43.671499999999995</v>
      </c>
      <c r="N1080" s="6">
        <f>I1080*L1080</f>
        <v>18.41</v>
      </c>
      <c r="O1080" s="6">
        <f>M1080-N1080</f>
        <v>25.261499999999995</v>
      </c>
      <c r="P1080" s="8">
        <f>IFERROR(O1080/M1080,0)</f>
        <v>0.57844360738696854</v>
      </c>
      <c r="Q1080" s="5">
        <f>YEAR(SalesDataTable[[#This Row],[Order Date]])</f>
        <v>2026</v>
      </c>
      <c r="R1080" s="8" t="str">
        <f>"Q"&amp;ROUNDUP(MONTH(SalesDataTable[[#This Row],[Order Date]])/3,0)</f>
        <v>Q2</v>
      </c>
      <c r="S1080" s="9">
        <f>MONTH(SalesDataTable[[#This Row],[Order Date]])</f>
        <v>6</v>
      </c>
      <c r="T1080" s="8" t="str">
        <f>TEXT(SalesDataTable[[#This Row],[Order Date]],"mmm")</f>
        <v>Jun</v>
      </c>
    </row>
    <row r="1081" spans="1:20" ht="15.75">
      <c r="A1081" s="2" t="s">
        <v>1132</v>
      </c>
      <c r="B1081" s="3">
        <v>46185</v>
      </c>
      <c r="C1081" s="4" t="s">
        <v>27</v>
      </c>
      <c r="D1081" s="4" t="s">
        <v>48</v>
      </c>
      <c r="E1081" s="4" t="s">
        <v>3</v>
      </c>
      <c r="F1081" s="4" t="s">
        <v>4</v>
      </c>
      <c r="G1081" s="4" t="s">
        <v>31</v>
      </c>
      <c r="H1081" s="4" t="s">
        <v>41</v>
      </c>
      <c r="I1081" s="9">
        <v>1</v>
      </c>
      <c r="J1081" s="6">
        <v>198.64</v>
      </c>
      <c r="K1081" s="7">
        <v>0.05</v>
      </c>
      <c r="L1081" s="6">
        <v>101.89</v>
      </c>
      <c r="M1081" s="6">
        <f>I1081*J1081*(1-K1081)</f>
        <v>188.70799999999997</v>
      </c>
      <c r="N1081" s="6">
        <f>I1081*L1081</f>
        <v>101.89</v>
      </c>
      <c r="O1081" s="6">
        <f>M1081-N1081</f>
        <v>86.817999999999969</v>
      </c>
      <c r="P1081" s="8">
        <f>IFERROR(O1081/M1081,0)</f>
        <v>0.46006528605040581</v>
      </c>
      <c r="Q1081" s="5">
        <f>YEAR(SalesDataTable[[#This Row],[Order Date]])</f>
        <v>2026</v>
      </c>
      <c r="R1081" s="8" t="str">
        <f>"Q"&amp;ROUNDUP(MONTH(SalesDataTable[[#This Row],[Order Date]])/3,0)</f>
        <v>Q2</v>
      </c>
      <c r="S1081" s="9">
        <f>MONTH(SalesDataTable[[#This Row],[Order Date]])</f>
        <v>6</v>
      </c>
      <c r="T1081" s="8" t="str">
        <f>TEXT(SalesDataTable[[#This Row],[Order Date]],"mmm")</f>
        <v>Jun</v>
      </c>
    </row>
    <row r="1082" spans="1:20" ht="15.75">
      <c r="A1082" s="2" t="s">
        <v>1133</v>
      </c>
      <c r="B1082" s="3">
        <v>46185</v>
      </c>
      <c r="C1082" s="4" t="s">
        <v>14</v>
      </c>
      <c r="D1082" s="4" t="s">
        <v>24</v>
      </c>
      <c r="E1082" s="4" t="s">
        <v>3</v>
      </c>
      <c r="F1082" s="4" t="s">
        <v>16</v>
      </c>
      <c r="G1082" s="4" t="s">
        <v>17</v>
      </c>
      <c r="H1082" s="4" t="s">
        <v>83</v>
      </c>
      <c r="I1082" s="9">
        <v>5</v>
      </c>
      <c r="J1082" s="6">
        <v>168.57</v>
      </c>
      <c r="K1082" s="7">
        <v>0</v>
      </c>
      <c r="L1082" s="6">
        <v>88.65</v>
      </c>
      <c r="M1082" s="6">
        <f>I1082*J1082*(1-K1082)</f>
        <v>842.84999999999991</v>
      </c>
      <c r="N1082" s="6">
        <f>I1082*L1082</f>
        <v>443.25</v>
      </c>
      <c r="O1082" s="6">
        <f>M1082-N1082</f>
        <v>399.59999999999991</v>
      </c>
      <c r="P1082" s="8">
        <f>IFERROR(O1082/M1082,0)</f>
        <v>0.47410571276027758</v>
      </c>
      <c r="Q1082" s="5">
        <f>YEAR(SalesDataTable[[#This Row],[Order Date]])</f>
        <v>2026</v>
      </c>
      <c r="R1082" s="8" t="str">
        <f>"Q"&amp;ROUNDUP(MONTH(SalesDataTable[[#This Row],[Order Date]])/3,0)</f>
        <v>Q2</v>
      </c>
      <c r="S1082" s="9">
        <f>MONTH(SalesDataTable[[#This Row],[Order Date]])</f>
        <v>6</v>
      </c>
      <c r="T1082" s="8" t="str">
        <f>TEXT(SalesDataTable[[#This Row],[Order Date]],"mmm")</f>
        <v>Jun</v>
      </c>
    </row>
    <row r="1083" spans="1:20" ht="15.75">
      <c r="A1083" s="2" t="s">
        <v>1134</v>
      </c>
      <c r="B1083" s="3">
        <v>46185</v>
      </c>
      <c r="C1083" s="4" t="s">
        <v>8</v>
      </c>
      <c r="D1083" s="4" t="s">
        <v>38</v>
      </c>
      <c r="E1083" s="4" t="s">
        <v>25</v>
      </c>
      <c r="F1083" s="4" t="s">
        <v>16</v>
      </c>
      <c r="G1083" s="4" t="s">
        <v>17</v>
      </c>
      <c r="H1083" s="4" t="s">
        <v>18</v>
      </c>
      <c r="I1083" s="9">
        <v>1</v>
      </c>
      <c r="J1083" s="6">
        <v>36.65</v>
      </c>
      <c r="K1083" s="7">
        <v>0</v>
      </c>
      <c r="L1083" s="6">
        <v>13.97</v>
      </c>
      <c r="M1083" s="6">
        <f>I1083*J1083*(1-K1083)</f>
        <v>36.65</v>
      </c>
      <c r="N1083" s="6">
        <f>I1083*L1083</f>
        <v>13.97</v>
      </c>
      <c r="O1083" s="6">
        <f>M1083-N1083</f>
        <v>22.68</v>
      </c>
      <c r="P1083" s="8">
        <f>IFERROR(O1083/M1083,0)</f>
        <v>0.61882673942701227</v>
      </c>
      <c r="Q1083" s="5">
        <f>YEAR(SalesDataTable[[#This Row],[Order Date]])</f>
        <v>2026</v>
      </c>
      <c r="R1083" s="8" t="str">
        <f>"Q"&amp;ROUNDUP(MONTH(SalesDataTable[[#This Row],[Order Date]])/3,0)</f>
        <v>Q2</v>
      </c>
      <c r="S1083" s="9">
        <f>MONTH(SalesDataTable[[#This Row],[Order Date]])</f>
        <v>6</v>
      </c>
      <c r="T1083" s="8" t="str">
        <f>TEXT(SalesDataTable[[#This Row],[Order Date]],"mmm")</f>
        <v>Jun</v>
      </c>
    </row>
    <row r="1084" spans="1:20" ht="15.75">
      <c r="A1084" s="2" t="s">
        <v>1135</v>
      </c>
      <c r="B1084" s="3">
        <v>46185</v>
      </c>
      <c r="C1084" s="4" t="s">
        <v>14</v>
      </c>
      <c r="D1084" s="4" t="s">
        <v>34</v>
      </c>
      <c r="E1084" s="4" t="s">
        <v>25</v>
      </c>
      <c r="F1084" s="4" t="s">
        <v>4</v>
      </c>
      <c r="G1084" s="4" t="s">
        <v>17</v>
      </c>
      <c r="H1084" s="4" t="s">
        <v>18</v>
      </c>
      <c r="I1084" s="9">
        <v>2</v>
      </c>
      <c r="J1084" s="6">
        <v>35.450000000000003</v>
      </c>
      <c r="K1084" s="7">
        <v>0.05</v>
      </c>
      <c r="L1084" s="6">
        <v>13.39</v>
      </c>
      <c r="M1084" s="6">
        <f>I1084*J1084*(1-K1084)</f>
        <v>67.355000000000004</v>
      </c>
      <c r="N1084" s="6">
        <f>I1084*L1084</f>
        <v>26.78</v>
      </c>
      <c r="O1084" s="6">
        <f>M1084-N1084</f>
        <v>40.575000000000003</v>
      </c>
      <c r="P1084" s="8">
        <f>IFERROR(O1084/M1084,0)</f>
        <v>0.60240516665429444</v>
      </c>
      <c r="Q1084" s="5">
        <f>YEAR(SalesDataTable[[#This Row],[Order Date]])</f>
        <v>2026</v>
      </c>
      <c r="R1084" s="8" t="str">
        <f>"Q"&amp;ROUNDUP(MONTH(SalesDataTable[[#This Row],[Order Date]])/3,0)</f>
        <v>Q2</v>
      </c>
      <c r="S1084" s="9">
        <f>MONTH(SalesDataTable[[#This Row],[Order Date]])</f>
        <v>6</v>
      </c>
      <c r="T1084" s="8" t="str">
        <f>TEXT(SalesDataTable[[#This Row],[Order Date]],"mmm")</f>
        <v>Jun</v>
      </c>
    </row>
    <row r="1085" spans="1:20" ht="15.75">
      <c r="A1085" s="2" t="s">
        <v>1136</v>
      </c>
      <c r="B1085" s="3">
        <v>46186</v>
      </c>
      <c r="C1085" s="4" t="s">
        <v>14</v>
      </c>
      <c r="D1085" s="4" t="s">
        <v>34</v>
      </c>
      <c r="E1085" s="4" t="s">
        <v>25</v>
      </c>
      <c r="F1085" s="4" t="s">
        <v>16</v>
      </c>
      <c r="G1085" s="4" t="s">
        <v>17</v>
      </c>
      <c r="H1085" s="4" t="s">
        <v>46</v>
      </c>
      <c r="I1085" s="9">
        <v>3</v>
      </c>
      <c r="J1085" s="6">
        <v>45.82</v>
      </c>
      <c r="K1085" s="7">
        <v>0.1</v>
      </c>
      <c r="L1085" s="6">
        <v>18.61</v>
      </c>
      <c r="M1085" s="6">
        <f>I1085*J1085*(1-K1085)</f>
        <v>123.71400000000001</v>
      </c>
      <c r="N1085" s="6">
        <f>I1085*L1085</f>
        <v>55.83</v>
      </c>
      <c r="O1085" s="6">
        <f>M1085-N1085</f>
        <v>67.884000000000015</v>
      </c>
      <c r="P1085" s="8">
        <f>IFERROR(O1085/M1085,0)</f>
        <v>0.54871720258014456</v>
      </c>
      <c r="Q1085" s="5">
        <f>YEAR(SalesDataTable[[#This Row],[Order Date]])</f>
        <v>2026</v>
      </c>
      <c r="R1085" s="8" t="str">
        <f>"Q"&amp;ROUNDUP(MONTH(SalesDataTable[[#This Row],[Order Date]])/3,0)</f>
        <v>Q2</v>
      </c>
      <c r="S1085" s="9">
        <f>MONTH(SalesDataTable[[#This Row],[Order Date]])</f>
        <v>6</v>
      </c>
      <c r="T1085" s="8" t="str">
        <f>TEXT(SalesDataTable[[#This Row],[Order Date]],"mmm")</f>
        <v>Jun</v>
      </c>
    </row>
    <row r="1086" spans="1:20" ht="15.75">
      <c r="A1086" s="2" t="s">
        <v>1137</v>
      </c>
      <c r="B1086" s="3">
        <v>46186</v>
      </c>
      <c r="C1086" s="4" t="s">
        <v>27</v>
      </c>
      <c r="D1086" s="4" t="s">
        <v>82</v>
      </c>
      <c r="E1086" s="4" t="s">
        <v>25</v>
      </c>
      <c r="F1086" s="4" t="s">
        <v>20</v>
      </c>
      <c r="G1086" s="4" t="s">
        <v>11</v>
      </c>
      <c r="H1086" s="4" t="s">
        <v>53</v>
      </c>
      <c r="I1086" s="9">
        <v>1</v>
      </c>
      <c r="J1086" s="6">
        <v>152.78</v>
      </c>
      <c r="K1086" s="7">
        <v>0</v>
      </c>
      <c r="L1086" s="6">
        <v>78.540000000000006</v>
      </c>
      <c r="M1086" s="6">
        <f>I1086*J1086*(1-K1086)</f>
        <v>152.78</v>
      </c>
      <c r="N1086" s="6">
        <f>I1086*L1086</f>
        <v>78.540000000000006</v>
      </c>
      <c r="O1086" s="6">
        <f>M1086-N1086</f>
        <v>74.239999999999995</v>
      </c>
      <c r="P1086" s="8">
        <f>IFERROR(O1086/M1086,0)</f>
        <v>0.48592747741851022</v>
      </c>
      <c r="Q1086" s="5">
        <f>YEAR(SalesDataTable[[#This Row],[Order Date]])</f>
        <v>2026</v>
      </c>
      <c r="R1086" s="8" t="str">
        <f>"Q"&amp;ROUNDUP(MONTH(SalesDataTable[[#This Row],[Order Date]])/3,0)</f>
        <v>Q2</v>
      </c>
      <c r="S1086" s="9">
        <f>MONTH(SalesDataTable[[#This Row],[Order Date]])</f>
        <v>6</v>
      </c>
      <c r="T1086" s="8" t="str">
        <f>TEXT(SalesDataTable[[#This Row],[Order Date]],"mmm")</f>
        <v>Jun</v>
      </c>
    </row>
    <row r="1087" spans="1:20" ht="15.75">
      <c r="A1087" s="2" t="s">
        <v>1138</v>
      </c>
      <c r="B1087" s="3">
        <v>46186</v>
      </c>
      <c r="C1087" s="4" t="s">
        <v>8</v>
      </c>
      <c r="D1087" s="4" t="s">
        <v>38</v>
      </c>
      <c r="E1087" s="4" t="s">
        <v>3</v>
      </c>
      <c r="F1087" s="4" t="s">
        <v>16</v>
      </c>
      <c r="G1087" s="4" t="s">
        <v>5</v>
      </c>
      <c r="H1087" s="4" t="s">
        <v>29</v>
      </c>
      <c r="I1087" s="9">
        <v>1</v>
      </c>
      <c r="J1087" s="6">
        <v>49.76</v>
      </c>
      <c r="K1087" s="7">
        <v>0.05</v>
      </c>
      <c r="L1087" s="6">
        <v>22.58</v>
      </c>
      <c r="M1087" s="6">
        <f>I1087*J1087*(1-K1087)</f>
        <v>47.271999999999998</v>
      </c>
      <c r="N1087" s="6">
        <f>I1087*L1087</f>
        <v>22.58</v>
      </c>
      <c r="O1087" s="6">
        <f>M1087-N1087</f>
        <v>24.692</v>
      </c>
      <c r="P1087" s="8">
        <f>IFERROR(O1087/M1087,0)</f>
        <v>0.52233880521238796</v>
      </c>
      <c r="Q1087" s="5">
        <f>YEAR(SalesDataTable[[#This Row],[Order Date]])</f>
        <v>2026</v>
      </c>
      <c r="R1087" s="8" t="str">
        <f>"Q"&amp;ROUNDUP(MONTH(SalesDataTable[[#This Row],[Order Date]])/3,0)</f>
        <v>Q2</v>
      </c>
      <c r="S1087" s="9">
        <f>MONTH(SalesDataTable[[#This Row],[Order Date]])</f>
        <v>6</v>
      </c>
      <c r="T1087" s="8" t="str">
        <f>TEXT(SalesDataTable[[#This Row],[Order Date]],"mmm")</f>
        <v>Jun</v>
      </c>
    </row>
    <row r="1088" spans="1:20" ht="15.75">
      <c r="A1088" s="2" t="s">
        <v>1139</v>
      </c>
      <c r="B1088" s="3">
        <v>46186</v>
      </c>
      <c r="C1088" s="4" t="s">
        <v>27</v>
      </c>
      <c r="D1088" s="4" t="s">
        <v>48</v>
      </c>
      <c r="E1088" s="4" t="s">
        <v>25</v>
      </c>
      <c r="F1088" s="4" t="s">
        <v>16</v>
      </c>
      <c r="G1088" s="4" t="s">
        <v>11</v>
      </c>
      <c r="H1088" s="4" t="s">
        <v>53</v>
      </c>
      <c r="I1088" s="9">
        <v>1</v>
      </c>
      <c r="J1088" s="6">
        <v>157.6</v>
      </c>
      <c r="K1088" s="7">
        <v>0.05</v>
      </c>
      <c r="L1088" s="6">
        <v>79.34</v>
      </c>
      <c r="M1088" s="6">
        <f>I1088*J1088*(1-K1088)</f>
        <v>149.72</v>
      </c>
      <c r="N1088" s="6">
        <f>I1088*L1088</f>
        <v>79.34</v>
      </c>
      <c r="O1088" s="6">
        <f>M1088-N1088</f>
        <v>70.38</v>
      </c>
      <c r="P1088" s="8">
        <f>IFERROR(O1088/M1088,0)</f>
        <v>0.47007747795885652</v>
      </c>
      <c r="Q1088" s="5">
        <f>YEAR(SalesDataTable[[#This Row],[Order Date]])</f>
        <v>2026</v>
      </c>
      <c r="R1088" s="8" t="str">
        <f>"Q"&amp;ROUNDUP(MONTH(SalesDataTable[[#This Row],[Order Date]])/3,0)</f>
        <v>Q2</v>
      </c>
      <c r="S1088" s="9">
        <f>MONTH(SalesDataTable[[#This Row],[Order Date]])</f>
        <v>6</v>
      </c>
      <c r="T1088" s="8" t="str">
        <f>TEXT(SalesDataTable[[#This Row],[Order Date]],"mmm")</f>
        <v>Jun</v>
      </c>
    </row>
    <row r="1089" spans="1:20" ht="15.75">
      <c r="A1089" s="2" t="s">
        <v>1140</v>
      </c>
      <c r="B1089" s="3">
        <v>46186</v>
      </c>
      <c r="C1089" s="4" t="s">
        <v>27</v>
      </c>
      <c r="D1089" s="4" t="s">
        <v>48</v>
      </c>
      <c r="E1089" s="4" t="s">
        <v>3</v>
      </c>
      <c r="F1089" s="4" t="s">
        <v>4</v>
      </c>
      <c r="G1089" s="4" t="s">
        <v>49</v>
      </c>
      <c r="H1089" s="4" t="s">
        <v>55</v>
      </c>
      <c r="I1089" s="9">
        <v>1</v>
      </c>
      <c r="J1089" s="6">
        <v>125.01</v>
      </c>
      <c r="K1089" s="7">
        <v>0.15</v>
      </c>
      <c r="L1089" s="6">
        <v>70.39</v>
      </c>
      <c r="M1089" s="6">
        <f>I1089*J1089*(1-K1089)</f>
        <v>106.2585</v>
      </c>
      <c r="N1089" s="6">
        <f>I1089*L1089</f>
        <v>70.39</v>
      </c>
      <c r="O1089" s="6">
        <f>M1089-N1089</f>
        <v>35.868499999999997</v>
      </c>
      <c r="P1089" s="8">
        <f>IFERROR(O1089/M1089,0)</f>
        <v>0.33755887764272974</v>
      </c>
      <c r="Q1089" s="5">
        <f>YEAR(SalesDataTable[[#This Row],[Order Date]])</f>
        <v>2026</v>
      </c>
      <c r="R1089" s="8" t="str">
        <f>"Q"&amp;ROUNDUP(MONTH(SalesDataTable[[#This Row],[Order Date]])/3,0)</f>
        <v>Q2</v>
      </c>
      <c r="S1089" s="9">
        <f>MONTH(SalesDataTable[[#This Row],[Order Date]])</f>
        <v>6</v>
      </c>
      <c r="T1089" s="8" t="str">
        <f>TEXT(SalesDataTable[[#This Row],[Order Date]],"mmm")</f>
        <v>Jun</v>
      </c>
    </row>
    <row r="1090" spans="1:20" ht="15.75">
      <c r="A1090" s="2" t="s">
        <v>1141</v>
      </c>
      <c r="B1090" s="3">
        <v>46186</v>
      </c>
      <c r="C1090" s="4" t="s">
        <v>8</v>
      </c>
      <c r="D1090" s="4" t="s">
        <v>86</v>
      </c>
      <c r="E1090" s="4" t="s">
        <v>3</v>
      </c>
      <c r="F1090" s="4" t="s">
        <v>4</v>
      </c>
      <c r="G1090" s="4" t="s">
        <v>11</v>
      </c>
      <c r="H1090" s="4" t="s">
        <v>12</v>
      </c>
      <c r="I1090" s="9">
        <v>1</v>
      </c>
      <c r="J1090" s="6">
        <v>93.59</v>
      </c>
      <c r="K1090" s="7">
        <v>0.15</v>
      </c>
      <c r="L1090" s="6">
        <v>46.48</v>
      </c>
      <c r="M1090" s="6">
        <f>I1090*J1090*(1-K1090)</f>
        <v>79.551500000000004</v>
      </c>
      <c r="N1090" s="6">
        <f>I1090*L1090</f>
        <v>46.48</v>
      </c>
      <c r="O1090" s="6">
        <f>M1090-N1090</f>
        <v>33.071500000000007</v>
      </c>
      <c r="P1090" s="8">
        <f>IFERROR(O1090/M1090,0)</f>
        <v>0.41572440494522422</v>
      </c>
      <c r="Q1090" s="5">
        <f>YEAR(SalesDataTable[[#This Row],[Order Date]])</f>
        <v>2026</v>
      </c>
      <c r="R1090" s="8" t="str">
        <f>"Q"&amp;ROUNDUP(MONTH(SalesDataTable[[#This Row],[Order Date]])/3,0)</f>
        <v>Q2</v>
      </c>
      <c r="S1090" s="9">
        <f>MONTH(SalesDataTable[[#This Row],[Order Date]])</f>
        <v>6</v>
      </c>
      <c r="T1090" s="8" t="str">
        <f>TEXT(SalesDataTable[[#This Row],[Order Date]],"mmm")</f>
        <v>Jun</v>
      </c>
    </row>
    <row r="1091" spans="1:20" ht="15.75">
      <c r="A1091" s="2" t="s">
        <v>1142</v>
      </c>
      <c r="B1091" s="3">
        <v>46186</v>
      </c>
      <c r="C1091" s="4" t="s">
        <v>14</v>
      </c>
      <c r="D1091" s="4" t="s">
        <v>15</v>
      </c>
      <c r="E1091" s="4" t="s">
        <v>25</v>
      </c>
      <c r="F1091" s="4" t="s">
        <v>4</v>
      </c>
      <c r="G1091" s="4" t="s">
        <v>11</v>
      </c>
      <c r="H1091" s="4" t="s">
        <v>21</v>
      </c>
      <c r="I1091" s="9">
        <v>4</v>
      </c>
      <c r="J1091" s="6">
        <v>143.9</v>
      </c>
      <c r="K1091" s="7">
        <v>0.05</v>
      </c>
      <c r="L1091" s="6">
        <v>79.709999999999994</v>
      </c>
      <c r="M1091" s="6">
        <f>I1091*J1091*(1-K1091)</f>
        <v>546.82000000000005</v>
      </c>
      <c r="N1091" s="6">
        <f>I1091*L1091</f>
        <v>318.83999999999997</v>
      </c>
      <c r="O1091" s="6">
        <f>M1091-N1091</f>
        <v>227.98000000000008</v>
      </c>
      <c r="P1091" s="8">
        <f>IFERROR(O1091/M1091,0)</f>
        <v>0.41691964448996022</v>
      </c>
      <c r="Q1091" s="5">
        <f>YEAR(SalesDataTable[[#This Row],[Order Date]])</f>
        <v>2026</v>
      </c>
      <c r="R1091" s="8" t="str">
        <f>"Q"&amp;ROUNDUP(MONTH(SalesDataTable[[#This Row],[Order Date]])/3,0)</f>
        <v>Q2</v>
      </c>
      <c r="S1091" s="9">
        <f>MONTH(SalesDataTable[[#This Row],[Order Date]])</f>
        <v>6</v>
      </c>
      <c r="T1091" s="8" t="str">
        <f>TEXT(SalesDataTable[[#This Row],[Order Date]],"mmm")</f>
        <v>Jun</v>
      </c>
    </row>
    <row r="1092" spans="1:20" ht="15.75">
      <c r="A1092" s="2" t="s">
        <v>1143</v>
      </c>
      <c r="B1092" s="3">
        <v>46186</v>
      </c>
      <c r="C1092" s="4" t="s">
        <v>27</v>
      </c>
      <c r="D1092" s="4" t="s">
        <v>45</v>
      </c>
      <c r="E1092" s="4" t="s">
        <v>39</v>
      </c>
      <c r="F1092" s="4" t="s">
        <v>4</v>
      </c>
      <c r="G1092" s="4" t="s">
        <v>31</v>
      </c>
      <c r="H1092" s="4" t="s">
        <v>41</v>
      </c>
      <c r="I1092" s="9">
        <v>4</v>
      </c>
      <c r="J1092" s="6">
        <v>190.97</v>
      </c>
      <c r="K1092" s="7">
        <v>0</v>
      </c>
      <c r="L1092" s="6">
        <v>103.36</v>
      </c>
      <c r="M1092" s="6">
        <f>I1092*J1092*(1-K1092)</f>
        <v>763.88</v>
      </c>
      <c r="N1092" s="6">
        <f>I1092*L1092</f>
        <v>413.44</v>
      </c>
      <c r="O1092" s="6">
        <f>M1092-N1092</f>
        <v>350.44</v>
      </c>
      <c r="P1092" s="8">
        <f>IFERROR(O1092/M1092,0)</f>
        <v>0.45876315651673039</v>
      </c>
      <c r="Q1092" s="5">
        <f>YEAR(SalesDataTable[[#This Row],[Order Date]])</f>
        <v>2026</v>
      </c>
      <c r="R1092" s="8" t="str">
        <f>"Q"&amp;ROUNDUP(MONTH(SalesDataTable[[#This Row],[Order Date]])/3,0)</f>
        <v>Q2</v>
      </c>
      <c r="S1092" s="9">
        <f>MONTH(SalesDataTable[[#This Row],[Order Date]])</f>
        <v>6</v>
      </c>
      <c r="T1092" s="8" t="str">
        <f>TEXT(SalesDataTable[[#This Row],[Order Date]],"mmm")</f>
        <v>Jun</v>
      </c>
    </row>
    <row r="1093" spans="1:20" ht="15.75">
      <c r="A1093" s="2" t="s">
        <v>1144</v>
      </c>
      <c r="B1093" s="3">
        <v>46186</v>
      </c>
      <c r="C1093" s="4" t="s">
        <v>27</v>
      </c>
      <c r="D1093" s="4" t="s">
        <v>82</v>
      </c>
      <c r="E1093" s="4" t="s">
        <v>25</v>
      </c>
      <c r="F1093" s="4" t="s">
        <v>20</v>
      </c>
      <c r="G1093" s="4" t="s">
        <v>49</v>
      </c>
      <c r="H1093" s="4" t="s">
        <v>67</v>
      </c>
      <c r="I1093" s="9">
        <v>1</v>
      </c>
      <c r="J1093" s="6">
        <v>35.78</v>
      </c>
      <c r="K1093" s="7">
        <v>0</v>
      </c>
      <c r="L1093" s="6">
        <v>14</v>
      </c>
      <c r="M1093" s="6">
        <f>I1093*J1093*(1-K1093)</f>
        <v>35.78</v>
      </c>
      <c r="N1093" s="6">
        <f>I1093*L1093</f>
        <v>14</v>
      </c>
      <c r="O1093" s="6">
        <f>M1093-N1093</f>
        <v>21.78</v>
      </c>
      <c r="P1093" s="8">
        <f>IFERROR(O1093/M1093,0)</f>
        <v>0.60871995528228062</v>
      </c>
      <c r="Q1093" s="5">
        <f>YEAR(SalesDataTable[[#This Row],[Order Date]])</f>
        <v>2026</v>
      </c>
      <c r="R1093" s="8" t="str">
        <f>"Q"&amp;ROUNDUP(MONTH(SalesDataTable[[#This Row],[Order Date]])/3,0)</f>
        <v>Q2</v>
      </c>
      <c r="S1093" s="9">
        <f>MONTH(SalesDataTable[[#This Row],[Order Date]])</f>
        <v>6</v>
      </c>
      <c r="T1093" s="8" t="str">
        <f>TEXT(SalesDataTable[[#This Row],[Order Date]],"mmm")</f>
        <v>Jun</v>
      </c>
    </row>
    <row r="1094" spans="1:20" ht="15.75">
      <c r="A1094" s="2" t="s">
        <v>1145</v>
      </c>
      <c r="B1094" s="3">
        <v>46186</v>
      </c>
      <c r="C1094" s="4" t="s">
        <v>27</v>
      </c>
      <c r="D1094" s="4" t="s">
        <v>45</v>
      </c>
      <c r="E1094" s="4" t="s">
        <v>39</v>
      </c>
      <c r="F1094" s="4" t="s">
        <v>16</v>
      </c>
      <c r="G1094" s="4" t="s">
        <v>31</v>
      </c>
      <c r="H1094" s="4" t="s">
        <v>90</v>
      </c>
      <c r="I1094" s="9">
        <v>3</v>
      </c>
      <c r="J1094" s="6">
        <v>125.25</v>
      </c>
      <c r="K1094" s="7">
        <v>0.05</v>
      </c>
      <c r="L1094" s="6">
        <v>58.95</v>
      </c>
      <c r="M1094" s="6">
        <f>I1094*J1094*(1-K1094)</f>
        <v>356.96249999999998</v>
      </c>
      <c r="N1094" s="6">
        <f>I1094*L1094</f>
        <v>176.85000000000002</v>
      </c>
      <c r="O1094" s="6">
        <f>M1094-N1094</f>
        <v>180.11249999999995</v>
      </c>
      <c r="P1094" s="8">
        <f>IFERROR(O1094/M1094,0)</f>
        <v>0.50456980775291516</v>
      </c>
      <c r="Q1094" s="5">
        <f>YEAR(SalesDataTable[[#This Row],[Order Date]])</f>
        <v>2026</v>
      </c>
      <c r="R1094" s="8" t="str">
        <f>"Q"&amp;ROUNDUP(MONTH(SalesDataTable[[#This Row],[Order Date]])/3,0)</f>
        <v>Q2</v>
      </c>
      <c r="S1094" s="9">
        <f>MONTH(SalesDataTable[[#This Row],[Order Date]])</f>
        <v>6</v>
      </c>
      <c r="T1094" s="8" t="str">
        <f>TEXT(SalesDataTable[[#This Row],[Order Date]],"mmm")</f>
        <v>Jun</v>
      </c>
    </row>
    <row r="1095" spans="1:20" ht="15.75">
      <c r="A1095" s="2" t="s">
        <v>1146</v>
      </c>
      <c r="B1095" s="3">
        <v>46187</v>
      </c>
      <c r="C1095" s="4" t="s">
        <v>1</v>
      </c>
      <c r="D1095" s="4" t="s">
        <v>52</v>
      </c>
      <c r="E1095" s="4" t="s">
        <v>10</v>
      </c>
      <c r="F1095" s="4" t="s">
        <v>20</v>
      </c>
      <c r="G1095" s="4" t="s">
        <v>11</v>
      </c>
      <c r="H1095" s="4" t="s">
        <v>79</v>
      </c>
      <c r="I1095" s="9">
        <v>8</v>
      </c>
      <c r="J1095" s="6">
        <v>72.36</v>
      </c>
      <c r="K1095" s="7">
        <v>0.1</v>
      </c>
      <c r="L1095" s="6">
        <v>32.229999999999997</v>
      </c>
      <c r="M1095" s="6">
        <f>I1095*J1095*(1-K1095)</f>
        <v>520.99199999999996</v>
      </c>
      <c r="N1095" s="6">
        <f>I1095*L1095</f>
        <v>257.83999999999997</v>
      </c>
      <c r="O1095" s="6">
        <f>M1095-N1095</f>
        <v>263.15199999999999</v>
      </c>
      <c r="P1095" s="8">
        <f>IFERROR(O1095/M1095,0)</f>
        <v>0.5050979669553467</v>
      </c>
      <c r="Q1095" s="5">
        <f>YEAR(SalesDataTable[[#This Row],[Order Date]])</f>
        <v>2026</v>
      </c>
      <c r="R1095" s="8" t="str">
        <f>"Q"&amp;ROUNDUP(MONTH(SalesDataTable[[#This Row],[Order Date]])/3,0)</f>
        <v>Q2</v>
      </c>
      <c r="S1095" s="9">
        <f>MONTH(SalesDataTable[[#This Row],[Order Date]])</f>
        <v>6</v>
      </c>
      <c r="T1095" s="8" t="str">
        <f>TEXT(SalesDataTable[[#This Row],[Order Date]],"mmm")</f>
        <v>Jun</v>
      </c>
    </row>
    <row r="1096" spans="1:20" ht="15.75">
      <c r="A1096" s="2" t="s">
        <v>1147</v>
      </c>
      <c r="B1096" s="3">
        <v>46187</v>
      </c>
      <c r="C1096" s="4" t="s">
        <v>1</v>
      </c>
      <c r="D1096" s="4" t="s">
        <v>88</v>
      </c>
      <c r="E1096" s="4" t="s">
        <v>25</v>
      </c>
      <c r="F1096" s="4" t="s">
        <v>4</v>
      </c>
      <c r="G1096" s="4" t="s">
        <v>17</v>
      </c>
      <c r="H1096" s="4" t="s">
        <v>83</v>
      </c>
      <c r="I1096" s="9">
        <v>1</v>
      </c>
      <c r="J1096" s="6">
        <v>162.51</v>
      </c>
      <c r="K1096" s="7">
        <v>0</v>
      </c>
      <c r="L1096" s="6">
        <v>88.29</v>
      </c>
      <c r="M1096" s="6">
        <f>I1096*J1096*(1-K1096)</f>
        <v>162.51</v>
      </c>
      <c r="N1096" s="6">
        <f>I1096*L1096</f>
        <v>88.29</v>
      </c>
      <c r="O1096" s="6">
        <f>M1096-N1096</f>
        <v>74.219999999999985</v>
      </c>
      <c r="P1096" s="8">
        <f>IFERROR(O1096/M1096,0)</f>
        <v>0.45671035628576695</v>
      </c>
      <c r="Q1096" s="5">
        <f>YEAR(SalesDataTable[[#This Row],[Order Date]])</f>
        <v>2026</v>
      </c>
      <c r="R1096" s="8" t="str">
        <f>"Q"&amp;ROUNDUP(MONTH(SalesDataTable[[#This Row],[Order Date]])/3,0)</f>
        <v>Q2</v>
      </c>
      <c r="S1096" s="9">
        <f>MONTH(SalesDataTable[[#This Row],[Order Date]])</f>
        <v>6</v>
      </c>
      <c r="T1096" s="8" t="str">
        <f>TEXT(SalesDataTable[[#This Row],[Order Date]],"mmm")</f>
        <v>Jun</v>
      </c>
    </row>
    <row r="1097" spans="1:20" ht="15.75">
      <c r="A1097" s="2" t="s">
        <v>1148</v>
      </c>
      <c r="B1097" s="3">
        <v>46187</v>
      </c>
      <c r="C1097" s="4" t="s">
        <v>1</v>
      </c>
      <c r="D1097" s="4" t="s">
        <v>88</v>
      </c>
      <c r="E1097" s="4" t="s">
        <v>25</v>
      </c>
      <c r="F1097" s="4" t="s">
        <v>20</v>
      </c>
      <c r="G1097" s="4" t="s">
        <v>11</v>
      </c>
      <c r="H1097" s="4" t="s">
        <v>79</v>
      </c>
      <c r="I1097" s="9">
        <v>3</v>
      </c>
      <c r="J1097" s="6">
        <v>70.52</v>
      </c>
      <c r="K1097" s="7">
        <v>0</v>
      </c>
      <c r="L1097" s="6">
        <v>33.119999999999997</v>
      </c>
      <c r="M1097" s="6">
        <f>I1097*J1097*(1-K1097)</f>
        <v>211.56</v>
      </c>
      <c r="N1097" s="6">
        <f>I1097*L1097</f>
        <v>99.359999999999985</v>
      </c>
      <c r="O1097" s="6">
        <f>M1097-N1097</f>
        <v>112.20000000000002</v>
      </c>
      <c r="P1097" s="8">
        <f>IFERROR(O1097/M1097,0)</f>
        <v>0.53034600113442998</v>
      </c>
      <c r="Q1097" s="5">
        <f>YEAR(SalesDataTable[[#This Row],[Order Date]])</f>
        <v>2026</v>
      </c>
      <c r="R1097" s="8" t="str">
        <f>"Q"&amp;ROUNDUP(MONTH(SalesDataTable[[#This Row],[Order Date]])/3,0)</f>
        <v>Q2</v>
      </c>
      <c r="S1097" s="9">
        <f>MONTH(SalesDataTable[[#This Row],[Order Date]])</f>
        <v>6</v>
      </c>
      <c r="T1097" s="8" t="str">
        <f>TEXT(SalesDataTable[[#This Row],[Order Date]],"mmm")</f>
        <v>Jun</v>
      </c>
    </row>
    <row r="1098" spans="1:20" ht="15.75">
      <c r="A1098" s="2" t="s">
        <v>1149</v>
      </c>
      <c r="B1098" s="3">
        <v>46187</v>
      </c>
      <c r="C1098" s="4" t="s">
        <v>27</v>
      </c>
      <c r="D1098" s="4" t="s">
        <v>48</v>
      </c>
      <c r="E1098" s="4" t="s">
        <v>39</v>
      </c>
      <c r="F1098" s="4" t="s">
        <v>4</v>
      </c>
      <c r="G1098" s="4" t="s">
        <v>11</v>
      </c>
      <c r="H1098" s="4" t="s">
        <v>12</v>
      </c>
      <c r="I1098" s="9">
        <v>1</v>
      </c>
      <c r="J1098" s="6">
        <v>90.28</v>
      </c>
      <c r="K1098" s="7">
        <v>0</v>
      </c>
      <c r="L1098" s="6">
        <v>46.04</v>
      </c>
      <c r="M1098" s="6">
        <f>I1098*J1098*(1-K1098)</f>
        <v>90.28</v>
      </c>
      <c r="N1098" s="6">
        <f>I1098*L1098</f>
        <v>46.04</v>
      </c>
      <c r="O1098" s="6">
        <f>M1098-N1098</f>
        <v>44.24</v>
      </c>
      <c r="P1098" s="8">
        <f>IFERROR(O1098/M1098,0)</f>
        <v>0.4900310146211786</v>
      </c>
      <c r="Q1098" s="5">
        <f>YEAR(SalesDataTable[[#This Row],[Order Date]])</f>
        <v>2026</v>
      </c>
      <c r="R1098" s="8" t="str">
        <f>"Q"&amp;ROUNDUP(MONTH(SalesDataTable[[#This Row],[Order Date]])/3,0)</f>
        <v>Q2</v>
      </c>
      <c r="S1098" s="9">
        <f>MONTH(SalesDataTable[[#This Row],[Order Date]])</f>
        <v>6</v>
      </c>
      <c r="T1098" s="8" t="str">
        <f>TEXT(SalesDataTable[[#This Row],[Order Date]],"mmm")</f>
        <v>Jun</v>
      </c>
    </row>
    <row r="1099" spans="1:20" ht="15.75">
      <c r="A1099" s="2" t="s">
        <v>1150</v>
      </c>
      <c r="B1099" s="3">
        <v>46187</v>
      </c>
      <c r="C1099" s="4" t="s">
        <v>27</v>
      </c>
      <c r="D1099" s="4" t="s">
        <v>82</v>
      </c>
      <c r="E1099" s="4" t="s">
        <v>39</v>
      </c>
      <c r="F1099" s="4" t="s">
        <v>16</v>
      </c>
      <c r="G1099" s="4" t="s">
        <v>31</v>
      </c>
      <c r="H1099" s="4" t="s">
        <v>32</v>
      </c>
      <c r="I1099" s="9">
        <v>2</v>
      </c>
      <c r="J1099" s="6">
        <v>342.25</v>
      </c>
      <c r="K1099" s="7">
        <v>0</v>
      </c>
      <c r="L1099" s="6">
        <v>196.86</v>
      </c>
      <c r="M1099" s="6">
        <f>I1099*J1099*(1-K1099)</f>
        <v>684.5</v>
      </c>
      <c r="N1099" s="6">
        <f>I1099*L1099</f>
        <v>393.72</v>
      </c>
      <c r="O1099" s="6">
        <f>M1099-N1099</f>
        <v>290.77999999999997</v>
      </c>
      <c r="P1099" s="8">
        <f>IFERROR(O1099/M1099,0)</f>
        <v>0.42480642804967128</v>
      </c>
      <c r="Q1099" s="5">
        <f>YEAR(SalesDataTable[[#This Row],[Order Date]])</f>
        <v>2026</v>
      </c>
      <c r="R1099" s="8" t="str">
        <f>"Q"&amp;ROUNDUP(MONTH(SalesDataTable[[#This Row],[Order Date]])/3,0)</f>
        <v>Q2</v>
      </c>
      <c r="S1099" s="9">
        <f>MONTH(SalesDataTable[[#This Row],[Order Date]])</f>
        <v>6</v>
      </c>
      <c r="T1099" s="8" t="str">
        <f>TEXT(SalesDataTable[[#This Row],[Order Date]],"mmm")</f>
        <v>Jun</v>
      </c>
    </row>
    <row r="1100" spans="1:20" ht="15.75">
      <c r="A1100" s="2" t="s">
        <v>1151</v>
      </c>
      <c r="B1100" s="3">
        <v>46187</v>
      </c>
      <c r="C1100" s="4" t="s">
        <v>8</v>
      </c>
      <c r="D1100" s="4" t="s">
        <v>9</v>
      </c>
      <c r="E1100" s="4" t="s">
        <v>3</v>
      </c>
      <c r="F1100" s="4" t="s">
        <v>20</v>
      </c>
      <c r="G1100" s="4" t="s">
        <v>5</v>
      </c>
      <c r="H1100" s="4" t="s">
        <v>29</v>
      </c>
      <c r="I1100" s="9">
        <v>6</v>
      </c>
      <c r="J1100" s="6">
        <v>50.92</v>
      </c>
      <c r="K1100" s="7">
        <v>0.05</v>
      </c>
      <c r="L1100" s="6">
        <v>22.87</v>
      </c>
      <c r="M1100" s="6">
        <f>I1100*J1100*(1-K1100)</f>
        <v>290.24399999999997</v>
      </c>
      <c r="N1100" s="6">
        <f>I1100*L1100</f>
        <v>137.22</v>
      </c>
      <c r="O1100" s="6">
        <f>M1100-N1100</f>
        <v>153.02399999999997</v>
      </c>
      <c r="P1100" s="8">
        <f>IFERROR(O1100/M1100,0)</f>
        <v>0.52722536899987593</v>
      </c>
      <c r="Q1100" s="5">
        <f>YEAR(SalesDataTable[[#This Row],[Order Date]])</f>
        <v>2026</v>
      </c>
      <c r="R1100" s="8" t="str">
        <f>"Q"&amp;ROUNDUP(MONTH(SalesDataTable[[#This Row],[Order Date]])/3,0)</f>
        <v>Q2</v>
      </c>
      <c r="S1100" s="9">
        <f>MONTH(SalesDataTable[[#This Row],[Order Date]])</f>
        <v>6</v>
      </c>
      <c r="T1100" s="8" t="str">
        <f>TEXT(SalesDataTable[[#This Row],[Order Date]],"mmm")</f>
        <v>Jun</v>
      </c>
    </row>
    <row r="1101" spans="1:20" ht="15.75">
      <c r="A1101" s="2" t="s">
        <v>1152</v>
      </c>
      <c r="B1101" s="3">
        <v>46187</v>
      </c>
      <c r="C1101" s="4" t="s">
        <v>1</v>
      </c>
      <c r="D1101" s="4" t="s">
        <v>2</v>
      </c>
      <c r="E1101" s="4" t="s">
        <v>25</v>
      </c>
      <c r="F1101" s="4" t="s">
        <v>4</v>
      </c>
      <c r="G1101" s="4" t="s">
        <v>17</v>
      </c>
      <c r="H1101" s="4" t="s">
        <v>18</v>
      </c>
      <c r="I1101" s="9">
        <v>5</v>
      </c>
      <c r="J1101" s="6">
        <v>36.72</v>
      </c>
      <c r="K1101" s="7">
        <v>0.15</v>
      </c>
      <c r="L1101" s="6">
        <v>13.2</v>
      </c>
      <c r="M1101" s="6">
        <f>I1101*J1101*(1-K1101)</f>
        <v>156.06</v>
      </c>
      <c r="N1101" s="6">
        <f>I1101*L1101</f>
        <v>66</v>
      </c>
      <c r="O1101" s="6">
        <f>M1101-N1101</f>
        <v>90.06</v>
      </c>
      <c r="P1101" s="8">
        <f>IFERROR(O1101/M1101,0)</f>
        <v>0.57708573625528647</v>
      </c>
      <c r="Q1101" s="5">
        <f>YEAR(SalesDataTable[[#This Row],[Order Date]])</f>
        <v>2026</v>
      </c>
      <c r="R1101" s="8" t="str">
        <f>"Q"&amp;ROUNDUP(MONTH(SalesDataTable[[#This Row],[Order Date]])/3,0)</f>
        <v>Q2</v>
      </c>
      <c r="S1101" s="9">
        <f>MONTH(SalesDataTable[[#This Row],[Order Date]])</f>
        <v>6</v>
      </c>
      <c r="T1101" s="8" t="str">
        <f>TEXT(SalesDataTable[[#This Row],[Order Date]],"mmm")</f>
        <v>Jun</v>
      </c>
    </row>
    <row r="1102" spans="1:20" ht="15.75">
      <c r="A1102" s="2" t="s">
        <v>1153</v>
      </c>
      <c r="B1102" s="3">
        <v>46187</v>
      </c>
      <c r="C1102" s="4" t="s">
        <v>1</v>
      </c>
      <c r="D1102" s="4" t="s">
        <v>88</v>
      </c>
      <c r="E1102" s="4" t="s">
        <v>3</v>
      </c>
      <c r="F1102" s="4" t="s">
        <v>16</v>
      </c>
      <c r="G1102" s="4" t="s">
        <v>31</v>
      </c>
      <c r="H1102" s="4" t="s">
        <v>32</v>
      </c>
      <c r="I1102" s="9">
        <v>4</v>
      </c>
      <c r="J1102" s="6">
        <v>348.96</v>
      </c>
      <c r="K1102" s="7">
        <v>0.15</v>
      </c>
      <c r="L1102" s="6">
        <v>197.02</v>
      </c>
      <c r="M1102" s="6">
        <f>I1102*J1102*(1-K1102)</f>
        <v>1186.4639999999999</v>
      </c>
      <c r="N1102" s="6">
        <f>I1102*L1102</f>
        <v>788.08</v>
      </c>
      <c r="O1102" s="6">
        <f>M1102-N1102</f>
        <v>398.3839999999999</v>
      </c>
      <c r="P1102" s="8">
        <f>IFERROR(O1102/M1102,0)</f>
        <v>0.3357741996385899</v>
      </c>
      <c r="Q1102" s="5">
        <f>YEAR(SalesDataTable[[#This Row],[Order Date]])</f>
        <v>2026</v>
      </c>
      <c r="R1102" s="8" t="str">
        <f>"Q"&amp;ROUNDUP(MONTH(SalesDataTable[[#This Row],[Order Date]])/3,0)</f>
        <v>Q2</v>
      </c>
      <c r="S1102" s="9">
        <f>MONTH(SalesDataTable[[#This Row],[Order Date]])</f>
        <v>6</v>
      </c>
      <c r="T1102" s="8" t="str">
        <f>TEXT(SalesDataTable[[#This Row],[Order Date]],"mmm")</f>
        <v>Jun</v>
      </c>
    </row>
    <row r="1103" spans="1:20" ht="15.75">
      <c r="A1103" s="2" t="s">
        <v>1154</v>
      </c>
      <c r="B1103" s="3">
        <v>46187</v>
      </c>
      <c r="C1103" s="4" t="s">
        <v>1</v>
      </c>
      <c r="D1103" s="4" t="s">
        <v>2</v>
      </c>
      <c r="E1103" s="4" t="s">
        <v>3</v>
      </c>
      <c r="F1103" s="4" t="s">
        <v>4</v>
      </c>
      <c r="G1103" s="4" t="s">
        <v>11</v>
      </c>
      <c r="H1103" s="4" t="s">
        <v>79</v>
      </c>
      <c r="I1103" s="9">
        <v>1</v>
      </c>
      <c r="J1103" s="6">
        <v>71.28</v>
      </c>
      <c r="K1103" s="7">
        <v>0</v>
      </c>
      <c r="L1103" s="6">
        <v>31.92</v>
      </c>
      <c r="M1103" s="6">
        <f>I1103*J1103*(1-K1103)</f>
        <v>71.28</v>
      </c>
      <c r="N1103" s="6">
        <f>I1103*L1103</f>
        <v>31.92</v>
      </c>
      <c r="O1103" s="6">
        <f>M1103-N1103</f>
        <v>39.36</v>
      </c>
      <c r="P1103" s="8">
        <f>IFERROR(O1103/M1103,0)</f>
        <v>0.55218855218855212</v>
      </c>
      <c r="Q1103" s="5">
        <f>YEAR(SalesDataTable[[#This Row],[Order Date]])</f>
        <v>2026</v>
      </c>
      <c r="R1103" s="8" t="str">
        <f>"Q"&amp;ROUNDUP(MONTH(SalesDataTable[[#This Row],[Order Date]])/3,0)</f>
        <v>Q2</v>
      </c>
      <c r="S1103" s="9">
        <f>MONTH(SalesDataTable[[#This Row],[Order Date]])</f>
        <v>6</v>
      </c>
      <c r="T1103" s="8" t="str">
        <f>TEXT(SalesDataTable[[#This Row],[Order Date]],"mmm")</f>
        <v>Jun</v>
      </c>
    </row>
    <row r="1104" spans="1:20" ht="15.75">
      <c r="A1104" s="2" t="s">
        <v>1155</v>
      </c>
      <c r="B1104" s="3">
        <v>46187</v>
      </c>
      <c r="C1104" s="4" t="s">
        <v>8</v>
      </c>
      <c r="D1104" s="4" t="s">
        <v>69</v>
      </c>
      <c r="E1104" s="4" t="s">
        <v>3</v>
      </c>
      <c r="F1104" s="4" t="s">
        <v>16</v>
      </c>
      <c r="G1104" s="4" t="s">
        <v>17</v>
      </c>
      <c r="H1104" s="4" t="s">
        <v>83</v>
      </c>
      <c r="I1104" s="9">
        <v>1</v>
      </c>
      <c r="J1104" s="6">
        <v>160.99</v>
      </c>
      <c r="K1104" s="7">
        <v>0.05</v>
      </c>
      <c r="L1104" s="6">
        <v>89.15</v>
      </c>
      <c r="M1104" s="6">
        <f>I1104*J1104*(1-K1104)</f>
        <v>152.94050000000001</v>
      </c>
      <c r="N1104" s="6">
        <f>I1104*L1104</f>
        <v>89.15</v>
      </c>
      <c r="O1104" s="6">
        <f>M1104-N1104</f>
        <v>63.790500000000009</v>
      </c>
      <c r="P1104" s="8">
        <f>IFERROR(O1104/M1104,0)</f>
        <v>0.41709357560619981</v>
      </c>
      <c r="Q1104" s="5">
        <f>YEAR(SalesDataTable[[#This Row],[Order Date]])</f>
        <v>2026</v>
      </c>
      <c r="R1104" s="8" t="str">
        <f>"Q"&amp;ROUNDUP(MONTH(SalesDataTable[[#This Row],[Order Date]])/3,0)</f>
        <v>Q2</v>
      </c>
      <c r="S1104" s="9">
        <f>MONTH(SalesDataTable[[#This Row],[Order Date]])</f>
        <v>6</v>
      </c>
      <c r="T1104" s="8" t="str">
        <f>TEXT(SalesDataTable[[#This Row],[Order Date]],"mmm")</f>
        <v>Jun</v>
      </c>
    </row>
    <row r="1105" spans="1:20" ht="15.75">
      <c r="A1105" s="2" t="s">
        <v>1156</v>
      </c>
      <c r="B1105" s="3">
        <v>46188</v>
      </c>
      <c r="C1105" s="4" t="s">
        <v>8</v>
      </c>
      <c r="D1105" s="4" t="s">
        <v>86</v>
      </c>
      <c r="E1105" s="4" t="s">
        <v>3</v>
      </c>
      <c r="F1105" s="4" t="s">
        <v>4</v>
      </c>
      <c r="G1105" s="4" t="s">
        <v>49</v>
      </c>
      <c r="H1105" s="4" t="s">
        <v>55</v>
      </c>
      <c r="I1105" s="9">
        <v>1</v>
      </c>
      <c r="J1105" s="6">
        <v>124.19</v>
      </c>
      <c r="K1105" s="7">
        <v>0.05</v>
      </c>
      <c r="L1105" s="6">
        <v>67.209999999999994</v>
      </c>
      <c r="M1105" s="6">
        <f>I1105*J1105*(1-K1105)</f>
        <v>117.98049999999999</v>
      </c>
      <c r="N1105" s="6">
        <f>I1105*L1105</f>
        <v>67.209999999999994</v>
      </c>
      <c r="O1105" s="6">
        <f>M1105-N1105</f>
        <v>50.770499999999998</v>
      </c>
      <c r="P1105" s="8">
        <f>IFERROR(O1105/M1105,0)</f>
        <v>0.43032958836417884</v>
      </c>
      <c r="Q1105" s="5">
        <f>YEAR(SalesDataTable[[#This Row],[Order Date]])</f>
        <v>2026</v>
      </c>
      <c r="R1105" s="8" t="str">
        <f>"Q"&amp;ROUNDUP(MONTH(SalesDataTable[[#This Row],[Order Date]])/3,0)</f>
        <v>Q2</v>
      </c>
      <c r="S1105" s="9">
        <f>MONTH(SalesDataTable[[#This Row],[Order Date]])</f>
        <v>6</v>
      </c>
      <c r="T1105" s="8" t="str">
        <f>TEXT(SalesDataTable[[#This Row],[Order Date]],"mmm")</f>
        <v>Jun</v>
      </c>
    </row>
    <row r="1106" spans="1:20" ht="15.75">
      <c r="A1106" s="2" t="s">
        <v>1157</v>
      </c>
      <c r="B1106" s="3">
        <v>46188</v>
      </c>
      <c r="C1106" s="4" t="s">
        <v>8</v>
      </c>
      <c r="D1106" s="4" t="s">
        <v>9</v>
      </c>
      <c r="E1106" s="4" t="s">
        <v>3</v>
      </c>
      <c r="F1106" s="4" t="s">
        <v>16</v>
      </c>
      <c r="G1106" s="4" t="s">
        <v>17</v>
      </c>
      <c r="H1106" s="4" t="s">
        <v>18</v>
      </c>
      <c r="I1106" s="9">
        <v>2</v>
      </c>
      <c r="J1106" s="6">
        <v>36.11</v>
      </c>
      <c r="K1106" s="7">
        <v>0.05</v>
      </c>
      <c r="L1106" s="6">
        <v>13.29</v>
      </c>
      <c r="M1106" s="6">
        <f>I1106*J1106*(1-K1106)</f>
        <v>68.608999999999995</v>
      </c>
      <c r="N1106" s="6">
        <f>I1106*L1106</f>
        <v>26.58</v>
      </c>
      <c r="O1106" s="6">
        <f>M1106-N1106</f>
        <v>42.028999999999996</v>
      </c>
      <c r="P1106" s="8">
        <f>IFERROR(O1106/M1106,0)</f>
        <v>0.6125872698917052</v>
      </c>
      <c r="Q1106" s="5">
        <f>YEAR(SalesDataTable[[#This Row],[Order Date]])</f>
        <v>2026</v>
      </c>
      <c r="R1106" s="8" t="str">
        <f>"Q"&amp;ROUNDUP(MONTH(SalesDataTable[[#This Row],[Order Date]])/3,0)</f>
        <v>Q2</v>
      </c>
      <c r="S1106" s="9">
        <f>MONTH(SalesDataTable[[#This Row],[Order Date]])</f>
        <v>6</v>
      </c>
      <c r="T1106" s="8" t="str">
        <f>TEXT(SalesDataTable[[#This Row],[Order Date]],"mmm")</f>
        <v>Jun</v>
      </c>
    </row>
    <row r="1107" spans="1:20" ht="15.75">
      <c r="A1107" s="2" t="s">
        <v>1158</v>
      </c>
      <c r="B1107" s="3">
        <v>46188</v>
      </c>
      <c r="C1107" s="4" t="s">
        <v>1</v>
      </c>
      <c r="D1107" s="4" t="s">
        <v>2</v>
      </c>
      <c r="E1107" s="4" t="s">
        <v>10</v>
      </c>
      <c r="F1107" s="4" t="s">
        <v>20</v>
      </c>
      <c r="G1107" s="4" t="s">
        <v>49</v>
      </c>
      <c r="H1107" s="4" t="s">
        <v>50</v>
      </c>
      <c r="I1107" s="9">
        <v>4</v>
      </c>
      <c r="J1107" s="6">
        <v>40.909999999999997</v>
      </c>
      <c r="K1107" s="7">
        <v>0.05</v>
      </c>
      <c r="L1107" s="6">
        <v>14.42</v>
      </c>
      <c r="M1107" s="6">
        <f>I1107*J1107*(1-K1107)</f>
        <v>155.45799999999997</v>
      </c>
      <c r="N1107" s="6">
        <f>I1107*L1107</f>
        <v>57.68</v>
      </c>
      <c r="O1107" s="6">
        <f>M1107-N1107</f>
        <v>97.777999999999963</v>
      </c>
      <c r="P1107" s="8">
        <f>IFERROR(O1107/M1107,0)</f>
        <v>0.62896730949838531</v>
      </c>
      <c r="Q1107" s="5">
        <f>YEAR(SalesDataTable[[#This Row],[Order Date]])</f>
        <v>2026</v>
      </c>
      <c r="R1107" s="8" t="str">
        <f>"Q"&amp;ROUNDUP(MONTH(SalesDataTable[[#This Row],[Order Date]])/3,0)</f>
        <v>Q2</v>
      </c>
      <c r="S1107" s="9">
        <f>MONTH(SalesDataTable[[#This Row],[Order Date]])</f>
        <v>6</v>
      </c>
      <c r="T1107" s="8" t="str">
        <f>TEXT(SalesDataTable[[#This Row],[Order Date]],"mmm")</f>
        <v>Jun</v>
      </c>
    </row>
    <row r="1108" spans="1:20" ht="15.75">
      <c r="A1108" s="2" t="s">
        <v>1159</v>
      </c>
      <c r="B1108" s="3">
        <v>46189</v>
      </c>
      <c r="C1108" s="4" t="s">
        <v>8</v>
      </c>
      <c r="D1108" s="4" t="s">
        <v>38</v>
      </c>
      <c r="E1108" s="4" t="s">
        <v>3</v>
      </c>
      <c r="F1108" s="4" t="s">
        <v>4</v>
      </c>
      <c r="G1108" s="4" t="s">
        <v>11</v>
      </c>
      <c r="H1108" s="4" t="s">
        <v>21</v>
      </c>
      <c r="I1108" s="9">
        <v>5</v>
      </c>
      <c r="J1108" s="6">
        <v>141.66999999999999</v>
      </c>
      <c r="K1108" s="7">
        <v>0.1</v>
      </c>
      <c r="L1108" s="6">
        <v>80.59</v>
      </c>
      <c r="M1108" s="6">
        <f>I1108*J1108*(1-K1108)</f>
        <v>637.51499999999999</v>
      </c>
      <c r="N1108" s="6">
        <f>I1108*L1108</f>
        <v>402.95000000000005</v>
      </c>
      <c r="O1108" s="6">
        <f>M1108-N1108</f>
        <v>234.56499999999994</v>
      </c>
      <c r="P1108" s="8">
        <f>IFERROR(O1108/M1108,0)</f>
        <v>0.36793644071119885</v>
      </c>
      <c r="Q1108" s="5">
        <f>YEAR(SalesDataTable[[#This Row],[Order Date]])</f>
        <v>2026</v>
      </c>
      <c r="R1108" s="8" t="str">
        <f>"Q"&amp;ROUNDUP(MONTH(SalesDataTable[[#This Row],[Order Date]])/3,0)</f>
        <v>Q2</v>
      </c>
      <c r="S1108" s="9">
        <f>MONTH(SalesDataTable[[#This Row],[Order Date]])</f>
        <v>6</v>
      </c>
      <c r="T1108" s="8" t="str">
        <f>TEXT(SalesDataTable[[#This Row],[Order Date]],"mmm")</f>
        <v>Jun</v>
      </c>
    </row>
    <row r="1109" spans="1:20" ht="15.75">
      <c r="A1109" s="2" t="s">
        <v>1160</v>
      </c>
      <c r="B1109" s="3">
        <v>46189</v>
      </c>
      <c r="C1109" s="4" t="s">
        <v>27</v>
      </c>
      <c r="D1109" s="4" t="s">
        <v>45</v>
      </c>
      <c r="E1109" s="4" t="s">
        <v>3</v>
      </c>
      <c r="F1109" s="4" t="s">
        <v>4</v>
      </c>
      <c r="G1109" s="4" t="s">
        <v>17</v>
      </c>
      <c r="H1109" s="4" t="s">
        <v>46</v>
      </c>
      <c r="I1109" s="9">
        <v>1</v>
      </c>
      <c r="J1109" s="6">
        <v>47.53</v>
      </c>
      <c r="K1109" s="7">
        <v>0.05</v>
      </c>
      <c r="L1109" s="6">
        <v>18.5</v>
      </c>
      <c r="M1109" s="6">
        <f>I1109*J1109*(1-K1109)</f>
        <v>45.153500000000001</v>
      </c>
      <c r="N1109" s="6">
        <f>I1109*L1109</f>
        <v>18.5</v>
      </c>
      <c r="O1109" s="6">
        <f>M1109-N1109</f>
        <v>26.653500000000001</v>
      </c>
      <c r="P1109" s="8">
        <f>IFERROR(O1109/M1109,0)</f>
        <v>0.59028646727274736</v>
      </c>
      <c r="Q1109" s="5">
        <f>YEAR(SalesDataTable[[#This Row],[Order Date]])</f>
        <v>2026</v>
      </c>
      <c r="R1109" s="8" t="str">
        <f>"Q"&amp;ROUNDUP(MONTH(SalesDataTable[[#This Row],[Order Date]])/3,0)</f>
        <v>Q2</v>
      </c>
      <c r="S1109" s="9">
        <f>MONTH(SalesDataTable[[#This Row],[Order Date]])</f>
        <v>6</v>
      </c>
      <c r="T1109" s="8" t="str">
        <f>TEXT(SalesDataTable[[#This Row],[Order Date]],"mmm")</f>
        <v>Jun</v>
      </c>
    </row>
    <row r="1110" spans="1:20" ht="15.75">
      <c r="A1110" s="2" t="s">
        <v>1161</v>
      </c>
      <c r="B1110" s="3">
        <v>46189</v>
      </c>
      <c r="C1110" s="4" t="s">
        <v>27</v>
      </c>
      <c r="D1110" s="4" t="s">
        <v>48</v>
      </c>
      <c r="E1110" s="4" t="s">
        <v>3</v>
      </c>
      <c r="F1110" s="4" t="s">
        <v>4</v>
      </c>
      <c r="G1110" s="4" t="s">
        <v>17</v>
      </c>
      <c r="H1110" s="4" t="s">
        <v>83</v>
      </c>
      <c r="I1110" s="9">
        <v>3</v>
      </c>
      <c r="J1110" s="6">
        <v>163.65</v>
      </c>
      <c r="K1110" s="7">
        <v>0.15</v>
      </c>
      <c r="L1110" s="6">
        <v>85.8</v>
      </c>
      <c r="M1110" s="6">
        <f>I1110*J1110*(1-K1110)</f>
        <v>417.3075</v>
      </c>
      <c r="N1110" s="6">
        <f>I1110*L1110</f>
        <v>257.39999999999998</v>
      </c>
      <c r="O1110" s="6">
        <f>M1110-N1110</f>
        <v>159.90750000000003</v>
      </c>
      <c r="P1110" s="8">
        <f>IFERROR(O1110/M1110,0)</f>
        <v>0.38318865584730688</v>
      </c>
      <c r="Q1110" s="5">
        <f>YEAR(SalesDataTable[[#This Row],[Order Date]])</f>
        <v>2026</v>
      </c>
      <c r="R1110" s="8" t="str">
        <f>"Q"&amp;ROUNDUP(MONTH(SalesDataTable[[#This Row],[Order Date]])/3,0)</f>
        <v>Q2</v>
      </c>
      <c r="S1110" s="9">
        <f>MONTH(SalesDataTable[[#This Row],[Order Date]])</f>
        <v>6</v>
      </c>
      <c r="T1110" s="8" t="str">
        <f>TEXT(SalesDataTable[[#This Row],[Order Date]],"mmm")</f>
        <v>Jun</v>
      </c>
    </row>
    <row r="1111" spans="1:20" ht="15.75">
      <c r="A1111" s="2" t="s">
        <v>1162</v>
      </c>
      <c r="B1111" s="3">
        <v>46189</v>
      </c>
      <c r="C1111" s="4" t="s">
        <v>1</v>
      </c>
      <c r="D1111" s="4" t="s">
        <v>88</v>
      </c>
      <c r="E1111" s="4" t="s">
        <v>10</v>
      </c>
      <c r="F1111" s="4" t="s">
        <v>20</v>
      </c>
      <c r="G1111" s="4" t="s">
        <v>17</v>
      </c>
      <c r="H1111" s="4" t="s">
        <v>71</v>
      </c>
      <c r="I1111" s="9">
        <v>5</v>
      </c>
      <c r="J1111" s="6">
        <v>130.94999999999999</v>
      </c>
      <c r="K1111" s="7">
        <v>0.15</v>
      </c>
      <c r="L1111" s="6">
        <v>68.47</v>
      </c>
      <c r="M1111" s="6">
        <f>I1111*J1111*(1-K1111)</f>
        <v>556.53750000000002</v>
      </c>
      <c r="N1111" s="6">
        <f>I1111*L1111</f>
        <v>342.35</v>
      </c>
      <c r="O1111" s="6">
        <f>M1111-N1111</f>
        <v>214.1875</v>
      </c>
      <c r="P1111" s="8">
        <f>IFERROR(O1111/M1111,0)</f>
        <v>0.38485726478449339</v>
      </c>
      <c r="Q1111" s="5">
        <f>YEAR(SalesDataTable[[#This Row],[Order Date]])</f>
        <v>2026</v>
      </c>
      <c r="R1111" s="8" t="str">
        <f>"Q"&amp;ROUNDUP(MONTH(SalesDataTable[[#This Row],[Order Date]])/3,0)</f>
        <v>Q2</v>
      </c>
      <c r="S1111" s="9">
        <f>MONTH(SalesDataTable[[#This Row],[Order Date]])</f>
        <v>6</v>
      </c>
      <c r="T1111" s="8" t="str">
        <f>TEXT(SalesDataTable[[#This Row],[Order Date]],"mmm")</f>
        <v>Jun</v>
      </c>
    </row>
    <row r="1112" spans="1:20" ht="15.75">
      <c r="A1112" s="2" t="s">
        <v>1163</v>
      </c>
      <c r="B1112" s="3">
        <v>46189</v>
      </c>
      <c r="C1112" s="4" t="s">
        <v>27</v>
      </c>
      <c r="D1112" s="4" t="s">
        <v>82</v>
      </c>
      <c r="E1112" s="4" t="s">
        <v>3</v>
      </c>
      <c r="F1112" s="4" t="s">
        <v>4</v>
      </c>
      <c r="G1112" s="4" t="s">
        <v>17</v>
      </c>
      <c r="H1112" s="4" t="s">
        <v>83</v>
      </c>
      <c r="I1112" s="9">
        <v>5</v>
      </c>
      <c r="J1112" s="6">
        <v>160.82</v>
      </c>
      <c r="K1112" s="7">
        <v>0</v>
      </c>
      <c r="L1112" s="6">
        <v>90.14</v>
      </c>
      <c r="M1112" s="6">
        <f>I1112*J1112*(1-K1112)</f>
        <v>804.09999999999991</v>
      </c>
      <c r="N1112" s="6">
        <f>I1112*L1112</f>
        <v>450.7</v>
      </c>
      <c r="O1112" s="6">
        <f>M1112-N1112</f>
        <v>353.39999999999992</v>
      </c>
      <c r="P1112" s="8">
        <f>IFERROR(O1112/M1112,0)</f>
        <v>0.43949757492849145</v>
      </c>
      <c r="Q1112" s="5">
        <f>YEAR(SalesDataTable[[#This Row],[Order Date]])</f>
        <v>2026</v>
      </c>
      <c r="R1112" s="8" t="str">
        <f>"Q"&amp;ROUNDUP(MONTH(SalesDataTable[[#This Row],[Order Date]])/3,0)</f>
        <v>Q2</v>
      </c>
      <c r="S1112" s="9">
        <f>MONTH(SalesDataTable[[#This Row],[Order Date]])</f>
        <v>6</v>
      </c>
      <c r="T1112" s="8" t="str">
        <f>TEXT(SalesDataTable[[#This Row],[Order Date]],"mmm")</f>
        <v>Jun</v>
      </c>
    </row>
    <row r="1113" spans="1:20" ht="15.75">
      <c r="A1113" s="2" t="s">
        <v>1164</v>
      </c>
      <c r="B1113" s="3">
        <v>46189</v>
      </c>
      <c r="C1113" s="4" t="s">
        <v>8</v>
      </c>
      <c r="D1113" s="4" t="s">
        <v>69</v>
      </c>
      <c r="E1113" s="4" t="s">
        <v>25</v>
      </c>
      <c r="F1113" s="4" t="s">
        <v>16</v>
      </c>
      <c r="G1113" s="4" t="s">
        <v>5</v>
      </c>
      <c r="H1113" s="4" t="s">
        <v>35</v>
      </c>
      <c r="I1113" s="9">
        <v>3</v>
      </c>
      <c r="J1113" s="6">
        <v>40.51</v>
      </c>
      <c r="K1113" s="7">
        <v>0</v>
      </c>
      <c r="L1113" s="6">
        <v>16.940000000000001</v>
      </c>
      <c r="M1113" s="6">
        <f>I1113*J1113*(1-K1113)</f>
        <v>121.53</v>
      </c>
      <c r="N1113" s="6">
        <f>I1113*L1113</f>
        <v>50.820000000000007</v>
      </c>
      <c r="O1113" s="6">
        <f>M1113-N1113</f>
        <v>70.709999999999994</v>
      </c>
      <c r="P1113" s="8">
        <f>IFERROR(O1113/M1113,0)</f>
        <v>0.58183164650703523</v>
      </c>
      <c r="Q1113" s="5">
        <f>YEAR(SalesDataTable[[#This Row],[Order Date]])</f>
        <v>2026</v>
      </c>
      <c r="R1113" s="8" t="str">
        <f>"Q"&amp;ROUNDUP(MONTH(SalesDataTable[[#This Row],[Order Date]])/3,0)</f>
        <v>Q2</v>
      </c>
      <c r="S1113" s="9">
        <f>MONTH(SalesDataTable[[#This Row],[Order Date]])</f>
        <v>6</v>
      </c>
      <c r="T1113" s="8" t="str">
        <f>TEXT(SalesDataTable[[#This Row],[Order Date]],"mmm")</f>
        <v>Jun</v>
      </c>
    </row>
    <row r="1114" spans="1:20" ht="15.75">
      <c r="A1114" s="2" t="s">
        <v>1165</v>
      </c>
      <c r="B1114" s="3">
        <v>46189</v>
      </c>
      <c r="C1114" s="4" t="s">
        <v>8</v>
      </c>
      <c r="D1114" s="4" t="s">
        <v>66</v>
      </c>
      <c r="E1114" s="4" t="s">
        <v>3</v>
      </c>
      <c r="F1114" s="4" t="s">
        <v>20</v>
      </c>
      <c r="G1114" s="4" t="s">
        <v>5</v>
      </c>
      <c r="H1114" s="4" t="s">
        <v>6</v>
      </c>
      <c r="I1114" s="9">
        <v>1</v>
      </c>
      <c r="J1114" s="6">
        <v>81.08</v>
      </c>
      <c r="K1114" s="7">
        <v>0</v>
      </c>
      <c r="L1114" s="6">
        <v>41.52</v>
      </c>
      <c r="M1114" s="6">
        <f>I1114*J1114*(1-K1114)</f>
        <v>81.08</v>
      </c>
      <c r="N1114" s="6">
        <f>I1114*L1114</f>
        <v>41.52</v>
      </c>
      <c r="O1114" s="6">
        <f>M1114-N1114</f>
        <v>39.559999999999995</v>
      </c>
      <c r="P1114" s="8">
        <f>IFERROR(O1114/M1114,0)</f>
        <v>0.48791317217562896</v>
      </c>
      <c r="Q1114" s="5">
        <f>YEAR(SalesDataTable[[#This Row],[Order Date]])</f>
        <v>2026</v>
      </c>
      <c r="R1114" s="8" t="str">
        <f>"Q"&amp;ROUNDUP(MONTH(SalesDataTable[[#This Row],[Order Date]])/3,0)</f>
        <v>Q2</v>
      </c>
      <c r="S1114" s="9">
        <f>MONTH(SalesDataTable[[#This Row],[Order Date]])</f>
        <v>6</v>
      </c>
      <c r="T1114" s="8" t="str">
        <f>TEXT(SalesDataTable[[#This Row],[Order Date]],"mmm")</f>
        <v>Jun</v>
      </c>
    </row>
    <row r="1115" spans="1:20" ht="15.75">
      <c r="A1115" s="2" t="s">
        <v>1166</v>
      </c>
      <c r="B1115" s="3">
        <v>46189</v>
      </c>
      <c r="C1115" s="4" t="s">
        <v>14</v>
      </c>
      <c r="D1115" s="4" t="s">
        <v>61</v>
      </c>
      <c r="E1115" s="4" t="s">
        <v>10</v>
      </c>
      <c r="F1115" s="4" t="s">
        <v>20</v>
      </c>
      <c r="G1115" s="4" t="s">
        <v>11</v>
      </c>
      <c r="H1115" s="4" t="s">
        <v>53</v>
      </c>
      <c r="I1115" s="9">
        <v>4</v>
      </c>
      <c r="J1115" s="6">
        <v>150.43</v>
      </c>
      <c r="K1115" s="7">
        <v>0.1</v>
      </c>
      <c r="L1115" s="6">
        <v>77.650000000000006</v>
      </c>
      <c r="M1115" s="6">
        <f>I1115*J1115*(1-K1115)</f>
        <v>541.548</v>
      </c>
      <c r="N1115" s="6">
        <f>I1115*L1115</f>
        <v>310.60000000000002</v>
      </c>
      <c r="O1115" s="6">
        <f>M1115-N1115</f>
        <v>230.94799999999998</v>
      </c>
      <c r="P1115" s="8">
        <f>IFERROR(O1115/M1115,0)</f>
        <v>0.42645896577957998</v>
      </c>
      <c r="Q1115" s="5">
        <f>YEAR(SalesDataTable[[#This Row],[Order Date]])</f>
        <v>2026</v>
      </c>
      <c r="R1115" s="8" t="str">
        <f>"Q"&amp;ROUNDUP(MONTH(SalesDataTable[[#This Row],[Order Date]])/3,0)</f>
        <v>Q2</v>
      </c>
      <c r="S1115" s="9">
        <f>MONTH(SalesDataTable[[#This Row],[Order Date]])</f>
        <v>6</v>
      </c>
      <c r="T1115" s="8" t="str">
        <f>TEXT(SalesDataTable[[#This Row],[Order Date]],"mmm")</f>
        <v>Jun</v>
      </c>
    </row>
    <row r="1116" spans="1:20" ht="15.75">
      <c r="A1116" s="2" t="s">
        <v>1167</v>
      </c>
      <c r="B1116" s="3">
        <v>46190</v>
      </c>
      <c r="C1116" s="4" t="s">
        <v>8</v>
      </c>
      <c r="D1116" s="4" t="s">
        <v>69</v>
      </c>
      <c r="E1116" s="4" t="s">
        <v>39</v>
      </c>
      <c r="F1116" s="4" t="s">
        <v>4</v>
      </c>
      <c r="G1116" s="4" t="s">
        <v>31</v>
      </c>
      <c r="H1116" s="4" t="s">
        <v>41</v>
      </c>
      <c r="I1116" s="9">
        <v>1</v>
      </c>
      <c r="J1116" s="6">
        <v>192.42</v>
      </c>
      <c r="K1116" s="7">
        <v>0</v>
      </c>
      <c r="L1116" s="6">
        <v>103.31</v>
      </c>
      <c r="M1116" s="6">
        <f>I1116*J1116*(1-K1116)</f>
        <v>192.42</v>
      </c>
      <c r="N1116" s="6">
        <f>I1116*L1116</f>
        <v>103.31</v>
      </c>
      <c r="O1116" s="6">
        <f>M1116-N1116</f>
        <v>89.109999999999985</v>
      </c>
      <c r="P1116" s="8">
        <f>IFERROR(O1116/M1116,0)</f>
        <v>0.46310154869556175</v>
      </c>
      <c r="Q1116" s="5">
        <f>YEAR(SalesDataTable[[#This Row],[Order Date]])</f>
        <v>2026</v>
      </c>
      <c r="R1116" s="8" t="str">
        <f>"Q"&amp;ROUNDUP(MONTH(SalesDataTable[[#This Row],[Order Date]])/3,0)</f>
        <v>Q2</v>
      </c>
      <c r="S1116" s="9">
        <f>MONTH(SalesDataTable[[#This Row],[Order Date]])</f>
        <v>6</v>
      </c>
      <c r="T1116" s="8" t="str">
        <f>TEXT(SalesDataTable[[#This Row],[Order Date]],"mmm")</f>
        <v>Jun</v>
      </c>
    </row>
    <row r="1117" spans="1:20" ht="15.75">
      <c r="A1117" s="2" t="s">
        <v>1168</v>
      </c>
      <c r="B1117" s="3">
        <v>46190</v>
      </c>
      <c r="C1117" s="4" t="s">
        <v>27</v>
      </c>
      <c r="D1117" s="4" t="s">
        <v>45</v>
      </c>
      <c r="E1117" s="4" t="s">
        <v>10</v>
      </c>
      <c r="F1117" s="4" t="s">
        <v>20</v>
      </c>
      <c r="G1117" s="4" t="s">
        <v>31</v>
      </c>
      <c r="H1117" s="4" t="s">
        <v>32</v>
      </c>
      <c r="I1117" s="9">
        <v>10</v>
      </c>
      <c r="J1117" s="6">
        <v>333.14</v>
      </c>
      <c r="K1117" s="7">
        <v>0.15</v>
      </c>
      <c r="L1117" s="6">
        <v>194.52</v>
      </c>
      <c r="M1117" s="6">
        <f>I1117*J1117*(1-K1117)</f>
        <v>2831.6899999999996</v>
      </c>
      <c r="N1117" s="6">
        <f>I1117*L1117</f>
        <v>1945.2</v>
      </c>
      <c r="O1117" s="6">
        <f>M1117-N1117</f>
        <v>886.48999999999955</v>
      </c>
      <c r="P1117" s="8">
        <f>IFERROR(O1117/M1117,0)</f>
        <v>0.31306039856057677</v>
      </c>
      <c r="Q1117" s="5">
        <f>YEAR(SalesDataTable[[#This Row],[Order Date]])</f>
        <v>2026</v>
      </c>
      <c r="R1117" s="8" t="str">
        <f>"Q"&amp;ROUNDUP(MONTH(SalesDataTable[[#This Row],[Order Date]])/3,0)</f>
        <v>Q2</v>
      </c>
      <c r="S1117" s="9">
        <f>MONTH(SalesDataTable[[#This Row],[Order Date]])</f>
        <v>6</v>
      </c>
      <c r="T1117" s="8" t="str">
        <f>TEXT(SalesDataTable[[#This Row],[Order Date]],"mmm")</f>
        <v>Jun</v>
      </c>
    </row>
    <row r="1118" spans="1:20" ht="15.75">
      <c r="A1118" s="2" t="s">
        <v>1169</v>
      </c>
      <c r="B1118" s="3">
        <v>46190</v>
      </c>
      <c r="C1118" s="4" t="s">
        <v>1</v>
      </c>
      <c r="D1118" s="4" t="s">
        <v>2</v>
      </c>
      <c r="E1118" s="4" t="s">
        <v>3</v>
      </c>
      <c r="F1118" s="4" t="s">
        <v>20</v>
      </c>
      <c r="G1118" s="4" t="s">
        <v>31</v>
      </c>
      <c r="H1118" s="4" t="s">
        <v>64</v>
      </c>
      <c r="I1118" s="9">
        <v>1</v>
      </c>
      <c r="J1118" s="6">
        <v>79.900000000000006</v>
      </c>
      <c r="K1118" s="7">
        <v>0.05</v>
      </c>
      <c r="L1118" s="6">
        <v>40.19</v>
      </c>
      <c r="M1118" s="6">
        <f>I1118*J1118*(1-K1118)</f>
        <v>75.905000000000001</v>
      </c>
      <c r="N1118" s="6">
        <f>I1118*L1118</f>
        <v>40.19</v>
      </c>
      <c r="O1118" s="6">
        <f>M1118-N1118</f>
        <v>35.715000000000003</v>
      </c>
      <c r="P1118" s="8">
        <f>IFERROR(O1118/M1118,0)</f>
        <v>0.47052236348066667</v>
      </c>
      <c r="Q1118" s="5">
        <f>YEAR(SalesDataTable[[#This Row],[Order Date]])</f>
        <v>2026</v>
      </c>
      <c r="R1118" s="8" t="str">
        <f>"Q"&amp;ROUNDUP(MONTH(SalesDataTable[[#This Row],[Order Date]])/3,0)</f>
        <v>Q2</v>
      </c>
      <c r="S1118" s="9">
        <f>MONTH(SalesDataTable[[#This Row],[Order Date]])</f>
        <v>6</v>
      </c>
      <c r="T1118" s="8" t="str">
        <f>TEXT(SalesDataTable[[#This Row],[Order Date]],"mmm")</f>
        <v>Jun</v>
      </c>
    </row>
    <row r="1119" spans="1:20" ht="15.75">
      <c r="A1119" s="2" t="s">
        <v>1170</v>
      </c>
      <c r="B1119" s="3">
        <v>46190</v>
      </c>
      <c r="C1119" s="4" t="s">
        <v>27</v>
      </c>
      <c r="D1119" s="4" t="s">
        <v>82</v>
      </c>
      <c r="E1119" s="4" t="s">
        <v>3</v>
      </c>
      <c r="F1119" s="4" t="s">
        <v>4</v>
      </c>
      <c r="G1119" s="4" t="s">
        <v>5</v>
      </c>
      <c r="H1119" s="4" t="s">
        <v>29</v>
      </c>
      <c r="I1119" s="9">
        <v>1</v>
      </c>
      <c r="J1119" s="6">
        <v>51.12</v>
      </c>
      <c r="K1119" s="7">
        <v>0</v>
      </c>
      <c r="L1119" s="6">
        <v>22.43</v>
      </c>
      <c r="M1119" s="6">
        <f>I1119*J1119*(1-K1119)</f>
        <v>51.12</v>
      </c>
      <c r="N1119" s="6">
        <f>I1119*L1119</f>
        <v>22.43</v>
      </c>
      <c r="O1119" s="6">
        <f>M1119-N1119</f>
        <v>28.689999999999998</v>
      </c>
      <c r="P1119" s="8">
        <f>IFERROR(O1119/M1119,0)</f>
        <v>0.56122848200312991</v>
      </c>
      <c r="Q1119" s="5">
        <f>YEAR(SalesDataTable[[#This Row],[Order Date]])</f>
        <v>2026</v>
      </c>
      <c r="R1119" s="8" t="str">
        <f>"Q"&amp;ROUNDUP(MONTH(SalesDataTable[[#This Row],[Order Date]])/3,0)</f>
        <v>Q2</v>
      </c>
      <c r="S1119" s="9">
        <f>MONTH(SalesDataTable[[#This Row],[Order Date]])</f>
        <v>6</v>
      </c>
      <c r="T1119" s="8" t="str">
        <f>TEXT(SalesDataTable[[#This Row],[Order Date]],"mmm")</f>
        <v>Jun</v>
      </c>
    </row>
    <row r="1120" spans="1:20" ht="15.75">
      <c r="A1120" s="2" t="s">
        <v>1171</v>
      </c>
      <c r="B1120" s="3">
        <v>46190</v>
      </c>
      <c r="C1120" s="4" t="s">
        <v>8</v>
      </c>
      <c r="D1120" s="4" t="s">
        <v>38</v>
      </c>
      <c r="E1120" s="4" t="s">
        <v>3</v>
      </c>
      <c r="F1120" s="4" t="s">
        <v>16</v>
      </c>
      <c r="G1120" s="4" t="s">
        <v>11</v>
      </c>
      <c r="H1120" s="4" t="s">
        <v>12</v>
      </c>
      <c r="I1120" s="9">
        <v>2</v>
      </c>
      <c r="J1120" s="6">
        <v>90.33</v>
      </c>
      <c r="K1120" s="7">
        <v>0</v>
      </c>
      <c r="L1120" s="6">
        <v>46.3</v>
      </c>
      <c r="M1120" s="6">
        <f>I1120*J1120*(1-K1120)</f>
        <v>180.66</v>
      </c>
      <c r="N1120" s="6">
        <f>I1120*L1120</f>
        <v>92.6</v>
      </c>
      <c r="O1120" s="6">
        <f>M1120-N1120</f>
        <v>88.06</v>
      </c>
      <c r="P1120" s="8">
        <f>IFERROR(O1120/M1120,0)</f>
        <v>0.48743496069965686</v>
      </c>
      <c r="Q1120" s="5">
        <f>YEAR(SalesDataTable[[#This Row],[Order Date]])</f>
        <v>2026</v>
      </c>
      <c r="R1120" s="8" t="str">
        <f>"Q"&amp;ROUNDUP(MONTH(SalesDataTable[[#This Row],[Order Date]])/3,0)</f>
        <v>Q2</v>
      </c>
      <c r="S1120" s="9">
        <f>MONTH(SalesDataTable[[#This Row],[Order Date]])</f>
        <v>6</v>
      </c>
      <c r="T1120" s="8" t="str">
        <f>TEXT(SalesDataTable[[#This Row],[Order Date]],"mmm")</f>
        <v>Jun</v>
      </c>
    </row>
    <row r="1121" spans="1:20" ht="15.75">
      <c r="A1121" s="2" t="s">
        <v>1172</v>
      </c>
      <c r="B1121" s="3">
        <v>46190</v>
      </c>
      <c r="C1121" s="4" t="s">
        <v>27</v>
      </c>
      <c r="D1121" s="4" t="s">
        <v>45</v>
      </c>
      <c r="E1121" s="4" t="s">
        <v>3</v>
      </c>
      <c r="F1121" s="4" t="s">
        <v>20</v>
      </c>
      <c r="G1121" s="4" t="s">
        <v>17</v>
      </c>
      <c r="H1121" s="4" t="s">
        <v>18</v>
      </c>
      <c r="I1121" s="9">
        <v>2</v>
      </c>
      <c r="J1121" s="6">
        <v>36.799999999999997</v>
      </c>
      <c r="K1121" s="7">
        <v>0.05</v>
      </c>
      <c r="L1121" s="6">
        <v>13.94</v>
      </c>
      <c r="M1121" s="6">
        <f>I1121*J1121*(1-K1121)</f>
        <v>69.919999999999987</v>
      </c>
      <c r="N1121" s="6">
        <f>I1121*L1121</f>
        <v>27.88</v>
      </c>
      <c r="O1121" s="6">
        <f>M1121-N1121</f>
        <v>42.039999999999992</v>
      </c>
      <c r="P1121" s="8">
        <f>IFERROR(O1121/M1121,0)</f>
        <v>0.60125858123569798</v>
      </c>
      <c r="Q1121" s="5">
        <f>YEAR(SalesDataTable[[#This Row],[Order Date]])</f>
        <v>2026</v>
      </c>
      <c r="R1121" s="8" t="str">
        <f>"Q"&amp;ROUNDUP(MONTH(SalesDataTable[[#This Row],[Order Date]])/3,0)</f>
        <v>Q2</v>
      </c>
      <c r="S1121" s="9">
        <f>MONTH(SalesDataTable[[#This Row],[Order Date]])</f>
        <v>6</v>
      </c>
      <c r="T1121" s="8" t="str">
        <f>TEXT(SalesDataTable[[#This Row],[Order Date]],"mmm")</f>
        <v>Jun</v>
      </c>
    </row>
    <row r="1122" spans="1:20" ht="15.75">
      <c r="A1122" s="2" t="s">
        <v>1173</v>
      </c>
      <c r="B1122" s="3">
        <v>46191</v>
      </c>
      <c r="C1122" s="4" t="s">
        <v>8</v>
      </c>
      <c r="D1122" s="4" t="s">
        <v>66</v>
      </c>
      <c r="E1122" s="4" t="s">
        <v>39</v>
      </c>
      <c r="F1122" s="4" t="s">
        <v>16</v>
      </c>
      <c r="G1122" s="4" t="s">
        <v>17</v>
      </c>
      <c r="H1122" s="4" t="s">
        <v>46</v>
      </c>
      <c r="I1122" s="9">
        <v>1</v>
      </c>
      <c r="J1122" s="6">
        <v>45.7</v>
      </c>
      <c r="K1122" s="7">
        <v>0.1</v>
      </c>
      <c r="L1122" s="6">
        <v>18.600000000000001</v>
      </c>
      <c r="M1122" s="6">
        <f>I1122*J1122*(1-K1122)</f>
        <v>41.13</v>
      </c>
      <c r="N1122" s="6">
        <f>I1122*L1122</f>
        <v>18.600000000000001</v>
      </c>
      <c r="O1122" s="6">
        <f>M1122-N1122</f>
        <v>22.53</v>
      </c>
      <c r="P1122" s="8">
        <f>IFERROR(O1122/M1122,0)</f>
        <v>0.5477753464624362</v>
      </c>
      <c r="Q1122" s="5">
        <f>YEAR(SalesDataTable[[#This Row],[Order Date]])</f>
        <v>2026</v>
      </c>
      <c r="R1122" s="8" t="str">
        <f>"Q"&amp;ROUNDUP(MONTH(SalesDataTable[[#This Row],[Order Date]])/3,0)</f>
        <v>Q2</v>
      </c>
      <c r="S1122" s="9">
        <f>MONTH(SalesDataTable[[#This Row],[Order Date]])</f>
        <v>6</v>
      </c>
      <c r="T1122" s="8" t="str">
        <f>TEXT(SalesDataTable[[#This Row],[Order Date]],"mmm")</f>
        <v>Jun</v>
      </c>
    </row>
    <row r="1123" spans="1:20" ht="15.75">
      <c r="A1123" s="2" t="s">
        <v>1174</v>
      </c>
      <c r="B1123" s="3">
        <v>46191</v>
      </c>
      <c r="C1123" s="4" t="s">
        <v>14</v>
      </c>
      <c r="D1123" s="4" t="s">
        <v>34</v>
      </c>
      <c r="E1123" s="4" t="s">
        <v>39</v>
      </c>
      <c r="F1123" s="4" t="s">
        <v>4</v>
      </c>
      <c r="G1123" s="4" t="s">
        <v>17</v>
      </c>
      <c r="H1123" s="4" t="s">
        <v>83</v>
      </c>
      <c r="I1123" s="9">
        <v>3</v>
      </c>
      <c r="J1123" s="6">
        <v>162.30000000000001</v>
      </c>
      <c r="K1123" s="7">
        <v>0.1</v>
      </c>
      <c r="L1123" s="6">
        <v>86.43</v>
      </c>
      <c r="M1123" s="6">
        <f>I1123*J1123*(1-K1123)</f>
        <v>438.21000000000004</v>
      </c>
      <c r="N1123" s="6">
        <f>I1123*L1123</f>
        <v>259.29000000000002</v>
      </c>
      <c r="O1123" s="6">
        <f>M1123-N1123</f>
        <v>178.92000000000002</v>
      </c>
      <c r="P1123" s="8">
        <f>IFERROR(O1123/M1123,0)</f>
        <v>0.40829739166153217</v>
      </c>
      <c r="Q1123" s="5">
        <f>YEAR(SalesDataTable[[#This Row],[Order Date]])</f>
        <v>2026</v>
      </c>
      <c r="R1123" s="8" t="str">
        <f>"Q"&amp;ROUNDUP(MONTH(SalesDataTable[[#This Row],[Order Date]])/3,0)</f>
        <v>Q2</v>
      </c>
      <c r="S1123" s="9">
        <f>MONTH(SalesDataTable[[#This Row],[Order Date]])</f>
        <v>6</v>
      </c>
      <c r="T1123" s="8" t="str">
        <f>TEXT(SalesDataTable[[#This Row],[Order Date]],"mmm")</f>
        <v>Jun</v>
      </c>
    </row>
    <row r="1124" spans="1:20" ht="15.75">
      <c r="A1124" s="2" t="s">
        <v>1175</v>
      </c>
      <c r="B1124" s="3">
        <v>46191</v>
      </c>
      <c r="C1124" s="4" t="s">
        <v>8</v>
      </c>
      <c r="D1124" s="4" t="s">
        <v>86</v>
      </c>
      <c r="E1124" s="4" t="s">
        <v>10</v>
      </c>
      <c r="F1124" s="4" t="s">
        <v>20</v>
      </c>
      <c r="G1124" s="4" t="s">
        <v>11</v>
      </c>
      <c r="H1124" s="4" t="s">
        <v>79</v>
      </c>
      <c r="I1124" s="9">
        <v>5</v>
      </c>
      <c r="J1124" s="6">
        <v>72.37</v>
      </c>
      <c r="K1124" s="7">
        <v>0.2</v>
      </c>
      <c r="L1124" s="6">
        <v>32.840000000000003</v>
      </c>
      <c r="M1124" s="6">
        <f>I1124*J1124*(1-K1124)</f>
        <v>289.48</v>
      </c>
      <c r="N1124" s="6">
        <f>I1124*L1124</f>
        <v>164.20000000000002</v>
      </c>
      <c r="O1124" s="6">
        <f>M1124-N1124</f>
        <v>125.28</v>
      </c>
      <c r="P1124" s="8">
        <f>IFERROR(O1124/M1124,0)</f>
        <v>0.43277601215973466</v>
      </c>
      <c r="Q1124" s="5">
        <f>YEAR(SalesDataTable[[#This Row],[Order Date]])</f>
        <v>2026</v>
      </c>
      <c r="R1124" s="8" t="str">
        <f>"Q"&amp;ROUNDUP(MONTH(SalesDataTable[[#This Row],[Order Date]])/3,0)</f>
        <v>Q2</v>
      </c>
      <c r="S1124" s="9">
        <f>MONTH(SalesDataTable[[#This Row],[Order Date]])</f>
        <v>6</v>
      </c>
      <c r="T1124" s="8" t="str">
        <f>TEXT(SalesDataTable[[#This Row],[Order Date]],"mmm")</f>
        <v>Jun</v>
      </c>
    </row>
    <row r="1125" spans="1:20" ht="15.75">
      <c r="A1125" s="2" t="s">
        <v>1176</v>
      </c>
      <c r="B1125" s="3">
        <v>46191</v>
      </c>
      <c r="C1125" s="4" t="s">
        <v>14</v>
      </c>
      <c r="D1125" s="4" t="s">
        <v>24</v>
      </c>
      <c r="E1125" s="4" t="s">
        <v>3</v>
      </c>
      <c r="F1125" s="4" t="s">
        <v>16</v>
      </c>
      <c r="G1125" s="4" t="s">
        <v>49</v>
      </c>
      <c r="H1125" s="4" t="s">
        <v>67</v>
      </c>
      <c r="I1125" s="9">
        <v>2</v>
      </c>
      <c r="J1125" s="6">
        <v>35.61</v>
      </c>
      <c r="K1125" s="7">
        <v>0.15</v>
      </c>
      <c r="L1125" s="6">
        <v>13.96</v>
      </c>
      <c r="M1125" s="6">
        <f>I1125*J1125*(1-K1125)</f>
        <v>60.536999999999999</v>
      </c>
      <c r="N1125" s="6">
        <f>I1125*L1125</f>
        <v>27.92</v>
      </c>
      <c r="O1125" s="6">
        <f>M1125-N1125</f>
        <v>32.616999999999997</v>
      </c>
      <c r="P1125" s="8">
        <f>IFERROR(O1125/M1125,0)</f>
        <v>0.53879445628293432</v>
      </c>
      <c r="Q1125" s="5">
        <f>YEAR(SalesDataTable[[#This Row],[Order Date]])</f>
        <v>2026</v>
      </c>
      <c r="R1125" s="8" t="str">
        <f>"Q"&amp;ROUNDUP(MONTH(SalesDataTable[[#This Row],[Order Date]])/3,0)</f>
        <v>Q2</v>
      </c>
      <c r="S1125" s="9">
        <f>MONTH(SalesDataTable[[#This Row],[Order Date]])</f>
        <v>6</v>
      </c>
      <c r="T1125" s="8" t="str">
        <f>TEXT(SalesDataTable[[#This Row],[Order Date]],"mmm")</f>
        <v>Jun</v>
      </c>
    </row>
    <row r="1126" spans="1:20" ht="15.75">
      <c r="A1126" s="2" t="s">
        <v>1177</v>
      </c>
      <c r="B1126" s="3">
        <v>46191</v>
      </c>
      <c r="C1126" s="4" t="s">
        <v>27</v>
      </c>
      <c r="D1126" s="4" t="s">
        <v>82</v>
      </c>
      <c r="E1126" s="4" t="s">
        <v>3</v>
      </c>
      <c r="F1126" s="4" t="s">
        <v>4</v>
      </c>
      <c r="G1126" s="4" t="s">
        <v>17</v>
      </c>
      <c r="H1126" s="4" t="s">
        <v>71</v>
      </c>
      <c r="I1126" s="9">
        <v>2</v>
      </c>
      <c r="J1126" s="6">
        <v>133.12</v>
      </c>
      <c r="K1126" s="7">
        <v>0</v>
      </c>
      <c r="L1126" s="6">
        <v>67.02</v>
      </c>
      <c r="M1126" s="6">
        <f>I1126*J1126*(1-K1126)</f>
        <v>266.24</v>
      </c>
      <c r="N1126" s="6">
        <f>I1126*L1126</f>
        <v>134.04</v>
      </c>
      <c r="O1126" s="6">
        <f>M1126-N1126</f>
        <v>132.20000000000002</v>
      </c>
      <c r="P1126" s="8">
        <f>IFERROR(O1126/M1126,0)</f>
        <v>0.4965444711538462</v>
      </c>
      <c r="Q1126" s="5">
        <f>YEAR(SalesDataTable[[#This Row],[Order Date]])</f>
        <v>2026</v>
      </c>
      <c r="R1126" s="8" t="str">
        <f>"Q"&amp;ROUNDUP(MONTH(SalesDataTable[[#This Row],[Order Date]])/3,0)</f>
        <v>Q2</v>
      </c>
      <c r="S1126" s="9">
        <f>MONTH(SalesDataTable[[#This Row],[Order Date]])</f>
        <v>6</v>
      </c>
      <c r="T1126" s="8" t="str">
        <f>TEXT(SalesDataTable[[#This Row],[Order Date]],"mmm")</f>
        <v>Jun</v>
      </c>
    </row>
    <row r="1127" spans="1:20" ht="15.75">
      <c r="A1127" s="2" t="s">
        <v>1178</v>
      </c>
      <c r="B1127" s="3">
        <v>46191</v>
      </c>
      <c r="C1127" s="4" t="s">
        <v>1</v>
      </c>
      <c r="D1127" s="4" t="s">
        <v>88</v>
      </c>
      <c r="E1127" s="4" t="s">
        <v>39</v>
      </c>
      <c r="F1127" s="4" t="s">
        <v>4</v>
      </c>
      <c r="G1127" s="4" t="s">
        <v>5</v>
      </c>
      <c r="H1127" s="4" t="s">
        <v>29</v>
      </c>
      <c r="I1127" s="9">
        <v>1</v>
      </c>
      <c r="J1127" s="6">
        <v>51.23</v>
      </c>
      <c r="K1127" s="7">
        <v>0.05</v>
      </c>
      <c r="L1127" s="6">
        <v>23.12</v>
      </c>
      <c r="M1127" s="6">
        <f>I1127*J1127*(1-K1127)</f>
        <v>48.668499999999995</v>
      </c>
      <c r="N1127" s="6">
        <f>I1127*L1127</f>
        <v>23.12</v>
      </c>
      <c r="O1127" s="6">
        <f>M1127-N1127</f>
        <v>25.548499999999994</v>
      </c>
      <c r="P1127" s="8">
        <f>IFERROR(O1127/M1127,0)</f>
        <v>0.5249494025909982</v>
      </c>
      <c r="Q1127" s="5">
        <f>YEAR(SalesDataTable[[#This Row],[Order Date]])</f>
        <v>2026</v>
      </c>
      <c r="R1127" s="8" t="str">
        <f>"Q"&amp;ROUNDUP(MONTH(SalesDataTable[[#This Row],[Order Date]])/3,0)</f>
        <v>Q2</v>
      </c>
      <c r="S1127" s="9">
        <f>MONTH(SalesDataTable[[#This Row],[Order Date]])</f>
        <v>6</v>
      </c>
      <c r="T1127" s="8" t="str">
        <f>TEXT(SalesDataTable[[#This Row],[Order Date]],"mmm")</f>
        <v>Jun</v>
      </c>
    </row>
    <row r="1128" spans="1:20" ht="15.75">
      <c r="A1128" s="2" t="s">
        <v>1179</v>
      </c>
      <c r="B1128" s="3">
        <v>46191</v>
      </c>
      <c r="C1128" s="4" t="s">
        <v>8</v>
      </c>
      <c r="D1128" s="4" t="s">
        <v>69</v>
      </c>
      <c r="E1128" s="4" t="s">
        <v>3</v>
      </c>
      <c r="F1128" s="4" t="s">
        <v>20</v>
      </c>
      <c r="G1128" s="4" t="s">
        <v>11</v>
      </c>
      <c r="H1128" s="4" t="s">
        <v>12</v>
      </c>
      <c r="I1128" s="9">
        <v>1</v>
      </c>
      <c r="J1128" s="6">
        <v>93.5</v>
      </c>
      <c r="K1128" s="7">
        <v>0</v>
      </c>
      <c r="L1128" s="6">
        <v>46.63</v>
      </c>
      <c r="M1128" s="6">
        <f>I1128*J1128*(1-K1128)</f>
        <v>93.5</v>
      </c>
      <c r="N1128" s="6">
        <f>I1128*L1128</f>
        <v>46.63</v>
      </c>
      <c r="O1128" s="6">
        <f>M1128-N1128</f>
        <v>46.87</v>
      </c>
      <c r="P1128" s="8">
        <f>IFERROR(O1128/M1128,0)</f>
        <v>0.50128342245989299</v>
      </c>
      <c r="Q1128" s="5">
        <f>YEAR(SalesDataTable[[#This Row],[Order Date]])</f>
        <v>2026</v>
      </c>
      <c r="R1128" s="8" t="str">
        <f>"Q"&amp;ROUNDUP(MONTH(SalesDataTable[[#This Row],[Order Date]])/3,0)</f>
        <v>Q2</v>
      </c>
      <c r="S1128" s="9">
        <f>MONTH(SalesDataTable[[#This Row],[Order Date]])</f>
        <v>6</v>
      </c>
      <c r="T1128" s="8" t="str">
        <f>TEXT(SalesDataTable[[#This Row],[Order Date]],"mmm")</f>
        <v>Jun</v>
      </c>
    </row>
    <row r="1129" spans="1:20" ht="15.75">
      <c r="A1129" s="2" t="s">
        <v>1180</v>
      </c>
      <c r="B1129" s="3">
        <v>46191</v>
      </c>
      <c r="C1129" s="4" t="s">
        <v>27</v>
      </c>
      <c r="D1129" s="4" t="s">
        <v>28</v>
      </c>
      <c r="E1129" s="4" t="s">
        <v>25</v>
      </c>
      <c r="F1129" s="4" t="s">
        <v>4</v>
      </c>
      <c r="G1129" s="4" t="s">
        <v>49</v>
      </c>
      <c r="H1129" s="4" t="s">
        <v>50</v>
      </c>
      <c r="I1129" s="9">
        <v>3</v>
      </c>
      <c r="J1129" s="6">
        <v>41.16</v>
      </c>
      <c r="K1129" s="7">
        <v>0</v>
      </c>
      <c r="L1129" s="6">
        <v>14.79</v>
      </c>
      <c r="M1129" s="6">
        <f>I1129*J1129*(1-K1129)</f>
        <v>123.47999999999999</v>
      </c>
      <c r="N1129" s="6">
        <f>I1129*L1129</f>
        <v>44.37</v>
      </c>
      <c r="O1129" s="6">
        <f>M1129-N1129</f>
        <v>79.109999999999985</v>
      </c>
      <c r="P1129" s="8">
        <f>IFERROR(O1129/M1129,0)</f>
        <v>0.64067055393586003</v>
      </c>
      <c r="Q1129" s="5">
        <f>YEAR(SalesDataTable[[#This Row],[Order Date]])</f>
        <v>2026</v>
      </c>
      <c r="R1129" s="8" t="str">
        <f>"Q"&amp;ROUNDUP(MONTH(SalesDataTable[[#This Row],[Order Date]])/3,0)</f>
        <v>Q2</v>
      </c>
      <c r="S1129" s="9">
        <f>MONTH(SalesDataTable[[#This Row],[Order Date]])</f>
        <v>6</v>
      </c>
      <c r="T1129" s="8" t="str">
        <f>TEXT(SalesDataTable[[#This Row],[Order Date]],"mmm")</f>
        <v>Jun</v>
      </c>
    </row>
    <row r="1130" spans="1:20" ht="15.75">
      <c r="A1130" s="2" t="s">
        <v>1181</v>
      </c>
      <c r="B1130" s="3">
        <v>46191</v>
      </c>
      <c r="C1130" s="4" t="s">
        <v>8</v>
      </c>
      <c r="D1130" s="4" t="s">
        <v>69</v>
      </c>
      <c r="E1130" s="4" t="s">
        <v>39</v>
      </c>
      <c r="F1130" s="4" t="s">
        <v>16</v>
      </c>
      <c r="G1130" s="4" t="s">
        <v>49</v>
      </c>
      <c r="H1130" s="4" t="s">
        <v>50</v>
      </c>
      <c r="I1130" s="9">
        <v>1</v>
      </c>
      <c r="J1130" s="6">
        <v>39.74</v>
      </c>
      <c r="K1130" s="7">
        <v>0.05</v>
      </c>
      <c r="L1130" s="6">
        <v>14.39</v>
      </c>
      <c r="M1130" s="6">
        <f>I1130*J1130*(1-K1130)</f>
        <v>37.753</v>
      </c>
      <c r="N1130" s="6">
        <f>I1130*L1130</f>
        <v>14.39</v>
      </c>
      <c r="O1130" s="6">
        <f>M1130-N1130</f>
        <v>23.363</v>
      </c>
      <c r="P1130" s="8">
        <f>IFERROR(O1130/M1130,0)</f>
        <v>0.6188382380208195</v>
      </c>
      <c r="Q1130" s="5">
        <f>YEAR(SalesDataTable[[#This Row],[Order Date]])</f>
        <v>2026</v>
      </c>
      <c r="R1130" s="8" t="str">
        <f>"Q"&amp;ROUNDUP(MONTH(SalesDataTable[[#This Row],[Order Date]])/3,0)</f>
        <v>Q2</v>
      </c>
      <c r="S1130" s="9">
        <f>MONTH(SalesDataTable[[#This Row],[Order Date]])</f>
        <v>6</v>
      </c>
      <c r="T1130" s="8" t="str">
        <f>TEXT(SalesDataTable[[#This Row],[Order Date]],"mmm")</f>
        <v>Jun</v>
      </c>
    </row>
    <row r="1131" spans="1:20" ht="15.75">
      <c r="A1131" s="2" t="s">
        <v>1182</v>
      </c>
      <c r="B1131" s="3">
        <v>46191</v>
      </c>
      <c r="C1131" s="4" t="s">
        <v>27</v>
      </c>
      <c r="D1131" s="4" t="s">
        <v>45</v>
      </c>
      <c r="E1131" s="4" t="s">
        <v>3</v>
      </c>
      <c r="F1131" s="4" t="s">
        <v>4</v>
      </c>
      <c r="G1131" s="4" t="s">
        <v>17</v>
      </c>
      <c r="H1131" s="4" t="s">
        <v>46</v>
      </c>
      <c r="I1131" s="9">
        <v>3</v>
      </c>
      <c r="J1131" s="6">
        <v>46.79</v>
      </c>
      <c r="K1131" s="7">
        <v>0.1</v>
      </c>
      <c r="L1131" s="6">
        <v>18.25</v>
      </c>
      <c r="M1131" s="6">
        <f>I1131*J1131*(1-K1131)</f>
        <v>126.33300000000001</v>
      </c>
      <c r="N1131" s="6">
        <f>I1131*L1131</f>
        <v>54.75</v>
      </c>
      <c r="O1131" s="6">
        <f>M1131-N1131</f>
        <v>71.583000000000013</v>
      </c>
      <c r="P1131" s="8">
        <f>IFERROR(O1131/M1131,0)</f>
        <v>0.56662154781411034</v>
      </c>
      <c r="Q1131" s="5">
        <f>YEAR(SalesDataTable[[#This Row],[Order Date]])</f>
        <v>2026</v>
      </c>
      <c r="R1131" s="8" t="str">
        <f>"Q"&amp;ROUNDUP(MONTH(SalesDataTable[[#This Row],[Order Date]])/3,0)</f>
        <v>Q2</v>
      </c>
      <c r="S1131" s="9">
        <f>MONTH(SalesDataTable[[#This Row],[Order Date]])</f>
        <v>6</v>
      </c>
      <c r="T1131" s="8" t="str">
        <f>TEXT(SalesDataTable[[#This Row],[Order Date]],"mmm")</f>
        <v>Jun</v>
      </c>
    </row>
    <row r="1132" spans="1:20" ht="15.75">
      <c r="A1132" s="2" t="s">
        <v>1183</v>
      </c>
      <c r="B1132" s="3">
        <v>46192</v>
      </c>
      <c r="C1132" s="4" t="s">
        <v>27</v>
      </c>
      <c r="D1132" s="4" t="s">
        <v>82</v>
      </c>
      <c r="E1132" s="4" t="s">
        <v>10</v>
      </c>
      <c r="F1132" s="4" t="s">
        <v>20</v>
      </c>
      <c r="G1132" s="4" t="s">
        <v>11</v>
      </c>
      <c r="H1132" s="4" t="s">
        <v>12</v>
      </c>
      <c r="I1132" s="9">
        <v>4</v>
      </c>
      <c r="J1132" s="6">
        <v>91.74</v>
      </c>
      <c r="K1132" s="7">
        <v>0.2</v>
      </c>
      <c r="L1132" s="6">
        <v>44.74</v>
      </c>
      <c r="M1132" s="6">
        <f>I1132*J1132*(1-K1132)</f>
        <v>293.56799999999998</v>
      </c>
      <c r="N1132" s="6">
        <f>I1132*L1132</f>
        <v>178.96</v>
      </c>
      <c r="O1132" s="6">
        <f>M1132-N1132</f>
        <v>114.60799999999998</v>
      </c>
      <c r="P1132" s="8">
        <f>IFERROR(O1132/M1132,0)</f>
        <v>0.39039677349029861</v>
      </c>
      <c r="Q1132" s="5">
        <f>YEAR(SalesDataTable[[#This Row],[Order Date]])</f>
        <v>2026</v>
      </c>
      <c r="R1132" s="8" t="str">
        <f>"Q"&amp;ROUNDUP(MONTH(SalesDataTable[[#This Row],[Order Date]])/3,0)</f>
        <v>Q2</v>
      </c>
      <c r="S1132" s="9">
        <f>MONTH(SalesDataTable[[#This Row],[Order Date]])</f>
        <v>6</v>
      </c>
      <c r="T1132" s="8" t="str">
        <f>TEXT(SalesDataTable[[#This Row],[Order Date]],"mmm")</f>
        <v>Jun</v>
      </c>
    </row>
    <row r="1133" spans="1:20" ht="15.75">
      <c r="A1133" s="2" t="s">
        <v>1184</v>
      </c>
      <c r="B1133" s="3">
        <v>46192</v>
      </c>
      <c r="C1133" s="4" t="s">
        <v>27</v>
      </c>
      <c r="D1133" s="4" t="s">
        <v>82</v>
      </c>
      <c r="E1133" s="4" t="s">
        <v>3</v>
      </c>
      <c r="F1133" s="4" t="s">
        <v>16</v>
      </c>
      <c r="G1133" s="4" t="s">
        <v>49</v>
      </c>
      <c r="H1133" s="4" t="s">
        <v>67</v>
      </c>
      <c r="I1133" s="9">
        <v>1</v>
      </c>
      <c r="J1133" s="6">
        <v>36.28</v>
      </c>
      <c r="K1133" s="7">
        <v>0.1</v>
      </c>
      <c r="L1133" s="6">
        <v>13.8</v>
      </c>
      <c r="M1133" s="6">
        <f>I1133*J1133*(1-K1133)</f>
        <v>32.652000000000001</v>
      </c>
      <c r="N1133" s="6">
        <f>I1133*L1133</f>
        <v>13.8</v>
      </c>
      <c r="O1133" s="6">
        <f>M1133-N1133</f>
        <v>18.852</v>
      </c>
      <c r="P1133" s="8">
        <f>IFERROR(O1133/M1133,0)</f>
        <v>0.5773612642410878</v>
      </c>
      <c r="Q1133" s="5">
        <f>YEAR(SalesDataTable[[#This Row],[Order Date]])</f>
        <v>2026</v>
      </c>
      <c r="R1133" s="8" t="str">
        <f>"Q"&amp;ROUNDUP(MONTH(SalesDataTable[[#This Row],[Order Date]])/3,0)</f>
        <v>Q2</v>
      </c>
      <c r="S1133" s="9">
        <f>MONTH(SalesDataTable[[#This Row],[Order Date]])</f>
        <v>6</v>
      </c>
      <c r="T1133" s="8" t="str">
        <f>TEXT(SalesDataTable[[#This Row],[Order Date]],"mmm")</f>
        <v>Jun</v>
      </c>
    </row>
    <row r="1134" spans="1:20" ht="15.75">
      <c r="A1134" s="2" t="s">
        <v>1185</v>
      </c>
      <c r="B1134" s="3">
        <v>46192</v>
      </c>
      <c r="C1134" s="4" t="s">
        <v>27</v>
      </c>
      <c r="D1134" s="4" t="s">
        <v>82</v>
      </c>
      <c r="E1134" s="4" t="s">
        <v>10</v>
      </c>
      <c r="F1134" s="4" t="s">
        <v>4</v>
      </c>
      <c r="G1134" s="4" t="s">
        <v>11</v>
      </c>
      <c r="H1134" s="4" t="s">
        <v>79</v>
      </c>
      <c r="I1134" s="9">
        <v>3</v>
      </c>
      <c r="J1134" s="6">
        <v>73.02</v>
      </c>
      <c r="K1134" s="7">
        <v>0.1</v>
      </c>
      <c r="L1134" s="6">
        <v>32.69</v>
      </c>
      <c r="M1134" s="6">
        <f>I1134*J1134*(1-K1134)</f>
        <v>197.154</v>
      </c>
      <c r="N1134" s="6">
        <f>I1134*L1134</f>
        <v>98.07</v>
      </c>
      <c r="O1134" s="6">
        <f>M1134-N1134</f>
        <v>99.084000000000003</v>
      </c>
      <c r="P1134" s="8">
        <f>IFERROR(O1134/M1134,0)</f>
        <v>0.50257159377948202</v>
      </c>
      <c r="Q1134" s="5">
        <f>YEAR(SalesDataTable[[#This Row],[Order Date]])</f>
        <v>2026</v>
      </c>
      <c r="R1134" s="8" t="str">
        <f>"Q"&amp;ROUNDUP(MONTH(SalesDataTable[[#This Row],[Order Date]])/3,0)</f>
        <v>Q2</v>
      </c>
      <c r="S1134" s="9">
        <f>MONTH(SalesDataTable[[#This Row],[Order Date]])</f>
        <v>6</v>
      </c>
      <c r="T1134" s="8" t="str">
        <f>TEXT(SalesDataTable[[#This Row],[Order Date]],"mmm")</f>
        <v>Jun</v>
      </c>
    </row>
    <row r="1135" spans="1:20" ht="15.75">
      <c r="A1135" s="2" t="s">
        <v>1186</v>
      </c>
      <c r="B1135" s="3">
        <v>46192</v>
      </c>
      <c r="C1135" s="4" t="s">
        <v>27</v>
      </c>
      <c r="D1135" s="4" t="s">
        <v>28</v>
      </c>
      <c r="E1135" s="4" t="s">
        <v>3</v>
      </c>
      <c r="F1135" s="4" t="s">
        <v>16</v>
      </c>
      <c r="G1135" s="4" t="s">
        <v>11</v>
      </c>
      <c r="H1135" s="4" t="s">
        <v>53</v>
      </c>
      <c r="I1135" s="9">
        <v>4</v>
      </c>
      <c r="J1135" s="6">
        <v>153.38</v>
      </c>
      <c r="K1135" s="7">
        <v>0</v>
      </c>
      <c r="L1135" s="6">
        <v>76.92</v>
      </c>
      <c r="M1135" s="6">
        <f>I1135*J1135*(1-K1135)</f>
        <v>613.52</v>
      </c>
      <c r="N1135" s="6">
        <f>I1135*L1135</f>
        <v>307.68</v>
      </c>
      <c r="O1135" s="6">
        <f>M1135-N1135</f>
        <v>305.83999999999997</v>
      </c>
      <c r="P1135" s="8">
        <f>IFERROR(O1135/M1135,0)</f>
        <v>0.49850045638283996</v>
      </c>
      <c r="Q1135" s="5">
        <f>YEAR(SalesDataTable[[#This Row],[Order Date]])</f>
        <v>2026</v>
      </c>
      <c r="R1135" s="8" t="str">
        <f>"Q"&amp;ROUNDUP(MONTH(SalesDataTable[[#This Row],[Order Date]])/3,0)</f>
        <v>Q2</v>
      </c>
      <c r="S1135" s="9">
        <f>MONTH(SalesDataTable[[#This Row],[Order Date]])</f>
        <v>6</v>
      </c>
      <c r="T1135" s="8" t="str">
        <f>TEXT(SalesDataTable[[#This Row],[Order Date]],"mmm")</f>
        <v>Jun</v>
      </c>
    </row>
    <row r="1136" spans="1:20" ht="15.75">
      <c r="A1136" s="2" t="s">
        <v>1187</v>
      </c>
      <c r="B1136" s="3">
        <v>46192</v>
      </c>
      <c r="C1136" s="4" t="s">
        <v>27</v>
      </c>
      <c r="D1136" s="4" t="s">
        <v>48</v>
      </c>
      <c r="E1136" s="4" t="s">
        <v>39</v>
      </c>
      <c r="F1136" s="4" t="s">
        <v>4</v>
      </c>
      <c r="G1136" s="4" t="s">
        <v>31</v>
      </c>
      <c r="H1136" s="4" t="s">
        <v>90</v>
      </c>
      <c r="I1136" s="9">
        <v>2</v>
      </c>
      <c r="J1136" s="6">
        <v>125.5</v>
      </c>
      <c r="K1136" s="7">
        <v>0</v>
      </c>
      <c r="L1136" s="6">
        <v>61.67</v>
      </c>
      <c r="M1136" s="6">
        <f>I1136*J1136*(1-K1136)</f>
        <v>251</v>
      </c>
      <c r="N1136" s="6">
        <f>I1136*L1136</f>
        <v>123.34</v>
      </c>
      <c r="O1136" s="6">
        <f>M1136-N1136</f>
        <v>127.66</v>
      </c>
      <c r="P1136" s="8">
        <f>IFERROR(O1136/M1136,0)</f>
        <v>0.50860557768924297</v>
      </c>
      <c r="Q1136" s="5">
        <f>YEAR(SalesDataTable[[#This Row],[Order Date]])</f>
        <v>2026</v>
      </c>
      <c r="R1136" s="8" t="str">
        <f>"Q"&amp;ROUNDUP(MONTH(SalesDataTable[[#This Row],[Order Date]])/3,0)</f>
        <v>Q2</v>
      </c>
      <c r="S1136" s="9">
        <f>MONTH(SalesDataTable[[#This Row],[Order Date]])</f>
        <v>6</v>
      </c>
      <c r="T1136" s="8" t="str">
        <f>TEXT(SalesDataTable[[#This Row],[Order Date]],"mmm")</f>
        <v>Jun</v>
      </c>
    </row>
    <row r="1137" spans="1:20" ht="15.75">
      <c r="A1137" s="2" t="s">
        <v>1188</v>
      </c>
      <c r="B1137" s="3">
        <v>46192</v>
      </c>
      <c r="C1137" s="4" t="s">
        <v>1</v>
      </c>
      <c r="D1137" s="4" t="s">
        <v>2</v>
      </c>
      <c r="E1137" s="4" t="s">
        <v>10</v>
      </c>
      <c r="F1137" s="4" t="s">
        <v>4</v>
      </c>
      <c r="G1137" s="4" t="s">
        <v>5</v>
      </c>
      <c r="H1137" s="4" t="s">
        <v>6</v>
      </c>
      <c r="I1137" s="9">
        <v>3</v>
      </c>
      <c r="J1137" s="6">
        <v>80.75</v>
      </c>
      <c r="K1137" s="7">
        <v>0.15</v>
      </c>
      <c r="L1137" s="6">
        <v>42.81</v>
      </c>
      <c r="M1137" s="6">
        <f>I1137*J1137*(1-K1137)</f>
        <v>205.91249999999999</v>
      </c>
      <c r="N1137" s="6">
        <f>I1137*L1137</f>
        <v>128.43</v>
      </c>
      <c r="O1137" s="6">
        <f>M1137-N1137</f>
        <v>77.482499999999987</v>
      </c>
      <c r="P1137" s="8">
        <f>IFERROR(O1137/M1137,0)</f>
        <v>0.37628847204516475</v>
      </c>
      <c r="Q1137" s="5">
        <f>YEAR(SalesDataTable[[#This Row],[Order Date]])</f>
        <v>2026</v>
      </c>
      <c r="R1137" s="8" t="str">
        <f>"Q"&amp;ROUNDUP(MONTH(SalesDataTable[[#This Row],[Order Date]])/3,0)</f>
        <v>Q2</v>
      </c>
      <c r="S1137" s="9">
        <f>MONTH(SalesDataTable[[#This Row],[Order Date]])</f>
        <v>6</v>
      </c>
      <c r="T1137" s="8" t="str">
        <f>TEXT(SalesDataTable[[#This Row],[Order Date]],"mmm")</f>
        <v>Jun</v>
      </c>
    </row>
    <row r="1138" spans="1:20" ht="15.75">
      <c r="A1138" s="2" t="s">
        <v>1189</v>
      </c>
      <c r="B1138" s="3">
        <v>46192</v>
      </c>
      <c r="C1138" s="4" t="s">
        <v>27</v>
      </c>
      <c r="D1138" s="4" t="s">
        <v>82</v>
      </c>
      <c r="E1138" s="4" t="s">
        <v>10</v>
      </c>
      <c r="F1138" s="4" t="s">
        <v>4</v>
      </c>
      <c r="G1138" s="4" t="s">
        <v>49</v>
      </c>
      <c r="H1138" s="4" t="s">
        <v>67</v>
      </c>
      <c r="I1138" s="9">
        <v>8</v>
      </c>
      <c r="J1138" s="6">
        <v>36.15</v>
      </c>
      <c r="K1138" s="7">
        <v>0.05</v>
      </c>
      <c r="L1138" s="6">
        <v>13.55</v>
      </c>
      <c r="M1138" s="6">
        <f>I1138*J1138*(1-K1138)</f>
        <v>274.73999999999995</v>
      </c>
      <c r="N1138" s="6">
        <f>I1138*L1138</f>
        <v>108.4</v>
      </c>
      <c r="O1138" s="6">
        <f>M1138-N1138</f>
        <v>166.33999999999995</v>
      </c>
      <c r="P1138" s="8">
        <f>IFERROR(O1138/M1138,0)</f>
        <v>0.60544514814005956</v>
      </c>
      <c r="Q1138" s="5">
        <f>YEAR(SalesDataTable[[#This Row],[Order Date]])</f>
        <v>2026</v>
      </c>
      <c r="R1138" s="8" t="str">
        <f>"Q"&amp;ROUNDUP(MONTH(SalesDataTable[[#This Row],[Order Date]])/3,0)</f>
        <v>Q2</v>
      </c>
      <c r="S1138" s="9">
        <f>MONTH(SalesDataTable[[#This Row],[Order Date]])</f>
        <v>6</v>
      </c>
      <c r="T1138" s="8" t="str">
        <f>TEXT(SalesDataTable[[#This Row],[Order Date]],"mmm")</f>
        <v>Jun</v>
      </c>
    </row>
    <row r="1139" spans="1:20" ht="15.75">
      <c r="A1139" s="2" t="s">
        <v>1190</v>
      </c>
      <c r="B1139" s="3">
        <v>46192</v>
      </c>
      <c r="C1139" s="4" t="s">
        <v>1</v>
      </c>
      <c r="D1139" s="4" t="s">
        <v>88</v>
      </c>
      <c r="E1139" s="4" t="s">
        <v>3</v>
      </c>
      <c r="F1139" s="4" t="s">
        <v>16</v>
      </c>
      <c r="G1139" s="4" t="s">
        <v>11</v>
      </c>
      <c r="H1139" s="4" t="s">
        <v>21</v>
      </c>
      <c r="I1139" s="9">
        <v>2</v>
      </c>
      <c r="J1139" s="6">
        <v>143.1</v>
      </c>
      <c r="K1139" s="7">
        <v>0</v>
      </c>
      <c r="L1139" s="6">
        <v>78.11</v>
      </c>
      <c r="M1139" s="6">
        <f>I1139*J1139*(1-K1139)</f>
        <v>286.2</v>
      </c>
      <c r="N1139" s="6">
        <f>I1139*L1139</f>
        <v>156.22</v>
      </c>
      <c r="O1139" s="6">
        <f>M1139-N1139</f>
        <v>129.97999999999999</v>
      </c>
      <c r="P1139" s="8">
        <f>IFERROR(O1139/M1139,0)</f>
        <v>0.45415793151642209</v>
      </c>
      <c r="Q1139" s="5">
        <f>YEAR(SalesDataTable[[#This Row],[Order Date]])</f>
        <v>2026</v>
      </c>
      <c r="R1139" s="8" t="str">
        <f>"Q"&amp;ROUNDUP(MONTH(SalesDataTable[[#This Row],[Order Date]])/3,0)</f>
        <v>Q2</v>
      </c>
      <c r="S1139" s="9">
        <f>MONTH(SalesDataTable[[#This Row],[Order Date]])</f>
        <v>6</v>
      </c>
      <c r="T1139" s="8" t="str">
        <f>TEXT(SalesDataTable[[#This Row],[Order Date]],"mmm")</f>
        <v>Jun</v>
      </c>
    </row>
    <row r="1140" spans="1:20" ht="15.75">
      <c r="A1140" s="2" t="s">
        <v>1191</v>
      </c>
      <c r="B1140" s="3">
        <v>46192</v>
      </c>
      <c r="C1140" s="4" t="s">
        <v>8</v>
      </c>
      <c r="D1140" s="4" t="s">
        <v>9</v>
      </c>
      <c r="E1140" s="4" t="s">
        <v>39</v>
      </c>
      <c r="F1140" s="4" t="s">
        <v>16</v>
      </c>
      <c r="G1140" s="4" t="s">
        <v>31</v>
      </c>
      <c r="H1140" s="4" t="s">
        <v>90</v>
      </c>
      <c r="I1140" s="9">
        <v>4</v>
      </c>
      <c r="J1140" s="6">
        <v>123.89</v>
      </c>
      <c r="K1140" s="7">
        <v>0</v>
      </c>
      <c r="L1140" s="6">
        <v>59.42</v>
      </c>
      <c r="M1140" s="6">
        <f>I1140*J1140*(1-K1140)</f>
        <v>495.56</v>
      </c>
      <c r="N1140" s="6">
        <f>I1140*L1140</f>
        <v>237.68</v>
      </c>
      <c r="O1140" s="6">
        <f>M1140-N1140</f>
        <v>257.88</v>
      </c>
      <c r="P1140" s="8">
        <f>IFERROR(O1140/M1140,0)</f>
        <v>0.5203809831301961</v>
      </c>
      <c r="Q1140" s="5">
        <f>YEAR(SalesDataTable[[#This Row],[Order Date]])</f>
        <v>2026</v>
      </c>
      <c r="R1140" s="8" t="str">
        <f>"Q"&amp;ROUNDUP(MONTH(SalesDataTable[[#This Row],[Order Date]])/3,0)</f>
        <v>Q2</v>
      </c>
      <c r="S1140" s="9">
        <f>MONTH(SalesDataTable[[#This Row],[Order Date]])</f>
        <v>6</v>
      </c>
      <c r="T1140" s="8" t="str">
        <f>TEXT(SalesDataTable[[#This Row],[Order Date]],"mmm")</f>
        <v>Jun</v>
      </c>
    </row>
    <row r="1141" spans="1:20" ht="15.75">
      <c r="A1141" s="2" t="s">
        <v>1192</v>
      </c>
      <c r="B1141" s="3">
        <v>46192</v>
      </c>
      <c r="C1141" s="4" t="s">
        <v>8</v>
      </c>
      <c r="D1141" s="4" t="s">
        <v>66</v>
      </c>
      <c r="E1141" s="4" t="s">
        <v>3</v>
      </c>
      <c r="F1141" s="4" t="s">
        <v>20</v>
      </c>
      <c r="G1141" s="4" t="s">
        <v>17</v>
      </c>
      <c r="H1141" s="4" t="s">
        <v>71</v>
      </c>
      <c r="I1141" s="9">
        <v>1</v>
      </c>
      <c r="J1141" s="6">
        <v>135.41999999999999</v>
      </c>
      <c r="K1141" s="7">
        <v>0.05</v>
      </c>
      <c r="L1141" s="6">
        <v>68.180000000000007</v>
      </c>
      <c r="M1141" s="6">
        <f>I1141*J1141*(1-K1141)</f>
        <v>128.64899999999997</v>
      </c>
      <c r="N1141" s="6">
        <f>I1141*L1141</f>
        <v>68.180000000000007</v>
      </c>
      <c r="O1141" s="6">
        <f>M1141-N1141</f>
        <v>60.468999999999966</v>
      </c>
      <c r="P1141" s="8">
        <f>IFERROR(O1141/M1141,0)</f>
        <v>0.47003085915941811</v>
      </c>
      <c r="Q1141" s="5">
        <f>YEAR(SalesDataTable[[#This Row],[Order Date]])</f>
        <v>2026</v>
      </c>
      <c r="R1141" s="8" t="str">
        <f>"Q"&amp;ROUNDUP(MONTH(SalesDataTable[[#This Row],[Order Date]])/3,0)</f>
        <v>Q2</v>
      </c>
      <c r="S1141" s="9">
        <f>MONTH(SalesDataTable[[#This Row],[Order Date]])</f>
        <v>6</v>
      </c>
      <c r="T1141" s="8" t="str">
        <f>TEXT(SalesDataTable[[#This Row],[Order Date]],"mmm")</f>
        <v>Jun</v>
      </c>
    </row>
    <row r="1142" spans="1:20" ht="15.75">
      <c r="A1142" s="2" t="s">
        <v>1193</v>
      </c>
      <c r="B1142" s="3">
        <v>46192</v>
      </c>
      <c r="C1142" s="4" t="s">
        <v>8</v>
      </c>
      <c r="D1142" s="4" t="s">
        <v>38</v>
      </c>
      <c r="E1142" s="4" t="s">
        <v>25</v>
      </c>
      <c r="F1142" s="4" t="s">
        <v>4</v>
      </c>
      <c r="G1142" s="4" t="s">
        <v>11</v>
      </c>
      <c r="H1142" s="4" t="s">
        <v>12</v>
      </c>
      <c r="I1142" s="9">
        <v>1</v>
      </c>
      <c r="J1142" s="6">
        <v>93.48</v>
      </c>
      <c r="K1142" s="7">
        <v>0.05</v>
      </c>
      <c r="L1142" s="6">
        <v>44.31</v>
      </c>
      <c r="M1142" s="6">
        <f>I1142*J1142*(1-K1142)</f>
        <v>88.805999999999997</v>
      </c>
      <c r="N1142" s="6">
        <f>I1142*L1142</f>
        <v>44.31</v>
      </c>
      <c r="O1142" s="6">
        <f>M1142-N1142</f>
        <v>44.495999999999995</v>
      </c>
      <c r="P1142" s="8">
        <f>IFERROR(O1142/M1142,0)</f>
        <v>0.50104722653874734</v>
      </c>
      <c r="Q1142" s="5">
        <f>YEAR(SalesDataTable[[#This Row],[Order Date]])</f>
        <v>2026</v>
      </c>
      <c r="R1142" s="8" t="str">
        <f>"Q"&amp;ROUNDUP(MONTH(SalesDataTable[[#This Row],[Order Date]])/3,0)</f>
        <v>Q2</v>
      </c>
      <c r="S1142" s="9">
        <f>MONTH(SalesDataTable[[#This Row],[Order Date]])</f>
        <v>6</v>
      </c>
      <c r="T1142" s="8" t="str">
        <f>TEXT(SalesDataTable[[#This Row],[Order Date]],"mmm")</f>
        <v>Jun</v>
      </c>
    </row>
    <row r="1143" spans="1:20" ht="15.75">
      <c r="A1143" s="2" t="s">
        <v>1194</v>
      </c>
      <c r="B1143" s="3">
        <v>46192</v>
      </c>
      <c r="C1143" s="4" t="s">
        <v>8</v>
      </c>
      <c r="D1143" s="4" t="s">
        <v>9</v>
      </c>
      <c r="E1143" s="4" t="s">
        <v>39</v>
      </c>
      <c r="F1143" s="4" t="s">
        <v>4</v>
      </c>
      <c r="G1143" s="4" t="s">
        <v>11</v>
      </c>
      <c r="H1143" s="4" t="s">
        <v>53</v>
      </c>
      <c r="I1143" s="9">
        <v>1</v>
      </c>
      <c r="J1143" s="6">
        <v>156.05000000000001</v>
      </c>
      <c r="K1143" s="7">
        <v>0.05</v>
      </c>
      <c r="L1143" s="6">
        <v>81.28</v>
      </c>
      <c r="M1143" s="6">
        <f>I1143*J1143*(1-K1143)</f>
        <v>148.2475</v>
      </c>
      <c r="N1143" s="6">
        <f>I1143*L1143</f>
        <v>81.28</v>
      </c>
      <c r="O1143" s="6">
        <f>M1143-N1143</f>
        <v>66.967500000000001</v>
      </c>
      <c r="P1143" s="8">
        <f>IFERROR(O1143/M1143,0)</f>
        <v>0.45172768512116562</v>
      </c>
      <c r="Q1143" s="5">
        <f>YEAR(SalesDataTable[[#This Row],[Order Date]])</f>
        <v>2026</v>
      </c>
      <c r="R1143" s="8" t="str">
        <f>"Q"&amp;ROUNDUP(MONTH(SalesDataTable[[#This Row],[Order Date]])/3,0)</f>
        <v>Q2</v>
      </c>
      <c r="S1143" s="9">
        <f>MONTH(SalesDataTable[[#This Row],[Order Date]])</f>
        <v>6</v>
      </c>
      <c r="T1143" s="8" t="str">
        <f>TEXT(SalesDataTable[[#This Row],[Order Date]],"mmm")</f>
        <v>Jun</v>
      </c>
    </row>
    <row r="1144" spans="1:20" ht="15.75">
      <c r="A1144" s="2" t="s">
        <v>1195</v>
      </c>
      <c r="B1144" s="3">
        <v>46192</v>
      </c>
      <c r="C1144" s="4" t="s">
        <v>8</v>
      </c>
      <c r="D1144" s="4" t="s">
        <v>38</v>
      </c>
      <c r="E1144" s="4" t="s">
        <v>3</v>
      </c>
      <c r="F1144" s="4" t="s">
        <v>4</v>
      </c>
      <c r="G1144" s="4" t="s">
        <v>49</v>
      </c>
      <c r="H1144" s="4" t="s">
        <v>67</v>
      </c>
      <c r="I1144" s="9">
        <v>1</v>
      </c>
      <c r="J1144" s="6">
        <v>36.74</v>
      </c>
      <c r="K1144" s="7">
        <v>0</v>
      </c>
      <c r="L1144" s="6">
        <v>14.15</v>
      </c>
      <c r="M1144" s="6">
        <f>I1144*J1144*(1-K1144)</f>
        <v>36.74</v>
      </c>
      <c r="N1144" s="6">
        <f>I1144*L1144</f>
        <v>14.15</v>
      </c>
      <c r="O1144" s="6">
        <f>M1144-N1144</f>
        <v>22.590000000000003</v>
      </c>
      <c r="P1144" s="8">
        <f>IFERROR(O1144/M1144,0)</f>
        <v>0.61486118671747425</v>
      </c>
      <c r="Q1144" s="5">
        <f>YEAR(SalesDataTable[[#This Row],[Order Date]])</f>
        <v>2026</v>
      </c>
      <c r="R1144" s="8" t="str">
        <f>"Q"&amp;ROUNDUP(MONTH(SalesDataTable[[#This Row],[Order Date]])/3,0)</f>
        <v>Q2</v>
      </c>
      <c r="S1144" s="9">
        <f>MONTH(SalesDataTable[[#This Row],[Order Date]])</f>
        <v>6</v>
      </c>
      <c r="T1144" s="8" t="str">
        <f>TEXT(SalesDataTable[[#This Row],[Order Date]],"mmm")</f>
        <v>Jun</v>
      </c>
    </row>
    <row r="1145" spans="1:20" ht="15.75">
      <c r="A1145" s="2" t="s">
        <v>1196</v>
      </c>
      <c r="B1145" s="3">
        <v>46192</v>
      </c>
      <c r="C1145" s="4" t="s">
        <v>1</v>
      </c>
      <c r="D1145" s="4" t="s">
        <v>88</v>
      </c>
      <c r="E1145" s="4" t="s">
        <v>3</v>
      </c>
      <c r="F1145" s="4" t="s">
        <v>4</v>
      </c>
      <c r="G1145" s="4" t="s">
        <v>31</v>
      </c>
      <c r="H1145" s="4" t="s">
        <v>41</v>
      </c>
      <c r="I1145" s="9">
        <v>2</v>
      </c>
      <c r="J1145" s="6">
        <v>199.28</v>
      </c>
      <c r="K1145" s="7">
        <v>0</v>
      </c>
      <c r="L1145" s="6">
        <v>102.85</v>
      </c>
      <c r="M1145" s="6">
        <f>I1145*J1145*(1-K1145)</f>
        <v>398.56</v>
      </c>
      <c r="N1145" s="6">
        <f>I1145*L1145</f>
        <v>205.7</v>
      </c>
      <c r="O1145" s="6">
        <f>M1145-N1145</f>
        <v>192.86</v>
      </c>
      <c r="P1145" s="8">
        <f>IFERROR(O1145/M1145,0)</f>
        <v>0.48389201124046571</v>
      </c>
      <c r="Q1145" s="5">
        <f>YEAR(SalesDataTable[[#This Row],[Order Date]])</f>
        <v>2026</v>
      </c>
      <c r="R1145" s="8" t="str">
        <f>"Q"&amp;ROUNDUP(MONTH(SalesDataTable[[#This Row],[Order Date]])/3,0)</f>
        <v>Q2</v>
      </c>
      <c r="S1145" s="9">
        <f>MONTH(SalesDataTable[[#This Row],[Order Date]])</f>
        <v>6</v>
      </c>
      <c r="T1145" s="8" t="str">
        <f>TEXT(SalesDataTable[[#This Row],[Order Date]],"mmm")</f>
        <v>Jun</v>
      </c>
    </row>
    <row r="1146" spans="1:20" ht="15.75">
      <c r="A1146" s="2" t="s">
        <v>1197</v>
      </c>
      <c r="B1146" s="3">
        <v>46192</v>
      </c>
      <c r="C1146" s="4" t="s">
        <v>1</v>
      </c>
      <c r="D1146" s="4" t="s">
        <v>2</v>
      </c>
      <c r="E1146" s="4" t="s">
        <v>39</v>
      </c>
      <c r="F1146" s="4" t="s">
        <v>4</v>
      </c>
      <c r="G1146" s="4" t="s">
        <v>49</v>
      </c>
      <c r="H1146" s="4" t="s">
        <v>67</v>
      </c>
      <c r="I1146" s="9">
        <v>2</v>
      </c>
      <c r="J1146" s="6">
        <v>37.04</v>
      </c>
      <c r="K1146" s="7">
        <v>0.05</v>
      </c>
      <c r="L1146" s="6">
        <v>13.76</v>
      </c>
      <c r="M1146" s="6">
        <f>I1146*J1146*(1-K1146)</f>
        <v>70.375999999999991</v>
      </c>
      <c r="N1146" s="6">
        <f>I1146*L1146</f>
        <v>27.52</v>
      </c>
      <c r="O1146" s="6">
        <f>M1146-N1146</f>
        <v>42.855999999999995</v>
      </c>
      <c r="P1146" s="8">
        <f>IFERROR(O1146/M1146,0)</f>
        <v>0.60895759918153913</v>
      </c>
      <c r="Q1146" s="5">
        <f>YEAR(SalesDataTable[[#This Row],[Order Date]])</f>
        <v>2026</v>
      </c>
      <c r="R1146" s="8" t="str">
        <f>"Q"&amp;ROUNDUP(MONTH(SalesDataTable[[#This Row],[Order Date]])/3,0)</f>
        <v>Q2</v>
      </c>
      <c r="S1146" s="9">
        <f>MONTH(SalesDataTable[[#This Row],[Order Date]])</f>
        <v>6</v>
      </c>
      <c r="T1146" s="8" t="str">
        <f>TEXT(SalesDataTable[[#This Row],[Order Date]],"mmm")</f>
        <v>Jun</v>
      </c>
    </row>
    <row r="1147" spans="1:20" ht="15.75">
      <c r="A1147" s="2" t="s">
        <v>1198</v>
      </c>
      <c r="B1147" s="3">
        <v>46193</v>
      </c>
      <c r="C1147" s="4" t="s">
        <v>27</v>
      </c>
      <c r="D1147" s="4" t="s">
        <v>28</v>
      </c>
      <c r="E1147" s="4" t="s">
        <v>3</v>
      </c>
      <c r="F1147" s="4" t="s">
        <v>16</v>
      </c>
      <c r="G1147" s="4" t="s">
        <v>31</v>
      </c>
      <c r="H1147" s="4" t="s">
        <v>64</v>
      </c>
      <c r="I1147" s="9">
        <v>2</v>
      </c>
      <c r="J1147" s="6">
        <v>80.95</v>
      </c>
      <c r="K1147" s="7">
        <v>0.1</v>
      </c>
      <c r="L1147" s="6">
        <v>39.44</v>
      </c>
      <c r="M1147" s="6">
        <f>I1147*J1147*(1-K1147)</f>
        <v>145.71</v>
      </c>
      <c r="N1147" s="6">
        <f>I1147*L1147</f>
        <v>78.88</v>
      </c>
      <c r="O1147" s="6">
        <f>M1147-N1147</f>
        <v>66.830000000000013</v>
      </c>
      <c r="P1147" s="8">
        <f>IFERROR(O1147/M1147,0)</f>
        <v>0.45865074462974409</v>
      </c>
      <c r="Q1147" s="5">
        <f>YEAR(SalesDataTable[[#This Row],[Order Date]])</f>
        <v>2026</v>
      </c>
      <c r="R1147" s="8" t="str">
        <f>"Q"&amp;ROUNDUP(MONTH(SalesDataTable[[#This Row],[Order Date]])/3,0)</f>
        <v>Q2</v>
      </c>
      <c r="S1147" s="9">
        <f>MONTH(SalesDataTable[[#This Row],[Order Date]])</f>
        <v>6</v>
      </c>
      <c r="T1147" s="8" t="str">
        <f>TEXT(SalesDataTable[[#This Row],[Order Date]],"mmm")</f>
        <v>Jun</v>
      </c>
    </row>
    <row r="1148" spans="1:20" ht="15.75">
      <c r="A1148" s="2" t="s">
        <v>1199</v>
      </c>
      <c r="B1148" s="3">
        <v>46193</v>
      </c>
      <c r="C1148" s="4" t="s">
        <v>1</v>
      </c>
      <c r="D1148" s="4" t="s">
        <v>52</v>
      </c>
      <c r="E1148" s="4" t="s">
        <v>39</v>
      </c>
      <c r="F1148" s="4" t="s">
        <v>4</v>
      </c>
      <c r="G1148" s="4" t="s">
        <v>11</v>
      </c>
      <c r="H1148" s="4" t="s">
        <v>53</v>
      </c>
      <c r="I1148" s="9">
        <v>1</v>
      </c>
      <c r="J1148" s="6">
        <v>151.46</v>
      </c>
      <c r="K1148" s="7">
        <v>0.05</v>
      </c>
      <c r="L1148" s="6">
        <v>77.98</v>
      </c>
      <c r="M1148" s="6">
        <f>I1148*J1148*(1-K1148)</f>
        <v>143.887</v>
      </c>
      <c r="N1148" s="6">
        <f>I1148*L1148</f>
        <v>77.98</v>
      </c>
      <c r="O1148" s="6">
        <f>M1148-N1148</f>
        <v>65.906999999999996</v>
      </c>
      <c r="P1148" s="8">
        <f>IFERROR(O1148/M1148,0)</f>
        <v>0.45804693961233467</v>
      </c>
      <c r="Q1148" s="5">
        <f>YEAR(SalesDataTable[[#This Row],[Order Date]])</f>
        <v>2026</v>
      </c>
      <c r="R1148" s="8" t="str">
        <f>"Q"&amp;ROUNDUP(MONTH(SalesDataTable[[#This Row],[Order Date]])/3,0)</f>
        <v>Q2</v>
      </c>
      <c r="S1148" s="9">
        <f>MONTH(SalesDataTable[[#This Row],[Order Date]])</f>
        <v>6</v>
      </c>
      <c r="T1148" s="8" t="str">
        <f>TEXT(SalesDataTable[[#This Row],[Order Date]],"mmm")</f>
        <v>Jun</v>
      </c>
    </row>
    <row r="1149" spans="1:20" ht="15.75">
      <c r="A1149" s="2" t="s">
        <v>1200</v>
      </c>
      <c r="B1149" s="3">
        <v>46193</v>
      </c>
      <c r="C1149" s="4" t="s">
        <v>1</v>
      </c>
      <c r="D1149" s="4" t="s">
        <v>52</v>
      </c>
      <c r="E1149" s="4" t="s">
        <v>3</v>
      </c>
      <c r="F1149" s="4" t="s">
        <v>20</v>
      </c>
      <c r="G1149" s="4" t="s">
        <v>11</v>
      </c>
      <c r="H1149" s="4" t="s">
        <v>12</v>
      </c>
      <c r="I1149" s="9">
        <v>5</v>
      </c>
      <c r="J1149" s="6">
        <v>90.1</v>
      </c>
      <c r="K1149" s="7">
        <v>0</v>
      </c>
      <c r="L1149" s="6">
        <v>44.32</v>
      </c>
      <c r="M1149" s="6">
        <f>I1149*J1149*(1-K1149)</f>
        <v>450.5</v>
      </c>
      <c r="N1149" s="6">
        <f>I1149*L1149</f>
        <v>221.6</v>
      </c>
      <c r="O1149" s="6">
        <f>M1149-N1149</f>
        <v>228.9</v>
      </c>
      <c r="P1149" s="8">
        <f>IFERROR(O1149/M1149,0)</f>
        <v>0.50810210876803552</v>
      </c>
      <c r="Q1149" s="5">
        <f>YEAR(SalesDataTable[[#This Row],[Order Date]])</f>
        <v>2026</v>
      </c>
      <c r="R1149" s="8" t="str">
        <f>"Q"&amp;ROUNDUP(MONTH(SalesDataTable[[#This Row],[Order Date]])/3,0)</f>
        <v>Q2</v>
      </c>
      <c r="S1149" s="9">
        <f>MONTH(SalesDataTable[[#This Row],[Order Date]])</f>
        <v>6</v>
      </c>
      <c r="T1149" s="8" t="str">
        <f>TEXT(SalesDataTable[[#This Row],[Order Date]],"mmm")</f>
        <v>Jun</v>
      </c>
    </row>
    <row r="1150" spans="1:20" ht="15.75">
      <c r="A1150" s="2" t="s">
        <v>1201</v>
      </c>
      <c r="B1150" s="3">
        <v>46193</v>
      </c>
      <c r="C1150" s="4" t="s">
        <v>1</v>
      </c>
      <c r="D1150" s="4" t="s">
        <v>2</v>
      </c>
      <c r="E1150" s="4" t="s">
        <v>39</v>
      </c>
      <c r="F1150" s="4" t="s">
        <v>20</v>
      </c>
      <c r="G1150" s="4" t="s">
        <v>11</v>
      </c>
      <c r="H1150" s="4" t="s">
        <v>53</v>
      </c>
      <c r="I1150" s="9">
        <v>1</v>
      </c>
      <c r="J1150" s="6">
        <v>155.69</v>
      </c>
      <c r="K1150" s="7">
        <v>0.1</v>
      </c>
      <c r="L1150" s="6">
        <v>79.42</v>
      </c>
      <c r="M1150" s="6">
        <f>I1150*J1150*(1-K1150)</f>
        <v>140.12100000000001</v>
      </c>
      <c r="N1150" s="6">
        <f>I1150*L1150</f>
        <v>79.42</v>
      </c>
      <c r="O1150" s="6">
        <f>M1150-N1150</f>
        <v>60.701000000000008</v>
      </c>
      <c r="P1150" s="8">
        <f>IFERROR(O1150/M1150,0)</f>
        <v>0.43320415926235184</v>
      </c>
      <c r="Q1150" s="5">
        <f>YEAR(SalesDataTable[[#This Row],[Order Date]])</f>
        <v>2026</v>
      </c>
      <c r="R1150" s="8" t="str">
        <f>"Q"&amp;ROUNDUP(MONTH(SalesDataTable[[#This Row],[Order Date]])/3,0)</f>
        <v>Q2</v>
      </c>
      <c r="S1150" s="9">
        <f>MONTH(SalesDataTable[[#This Row],[Order Date]])</f>
        <v>6</v>
      </c>
      <c r="T1150" s="8" t="str">
        <f>TEXT(SalesDataTable[[#This Row],[Order Date]],"mmm")</f>
        <v>Jun</v>
      </c>
    </row>
    <row r="1151" spans="1:20" ht="15.75">
      <c r="A1151" s="2" t="s">
        <v>1202</v>
      </c>
      <c r="B1151" s="3">
        <v>46193</v>
      </c>
      <c r="C1151" s="4" t="s">
        <v>8</v>
      </c>
      <c r="D1151" s="4" t="s">
        <v>86</v>
      </c>
      <c r="E1151" s="4" t="s">
        <v>25</v>
      </c>
      <c r="F1151" s="4" t="s">
        <v>4</v>
      </c>
      <c r="G1151" s="4" t="s">
        <v>49</v>
      </c>
      <c r="H1151" s="4" t="s">
        <v>74</v>
      </c>
      <c r="I1151" s="9">
        <v>1</v>
      </c>
      <c r="J1151" s="6">
        <v>50.11</v>
      </c>
      <c r="K1151" s="7">
        <v>0.05</v>
      </c>
      <c r="L1151" s="6">
        <v>21.38</v>
      </c>
      <c r="M1151" s="6">
        <f>I1151*J1151*(1-K1151)</f>
        <v>47.604499999999994</v>
      </c>
      <c r="N1151" s="6">
        <f>I1151*L1151</f>
        <v>21.38</v>
      </c>
      <c r="O1151" s="6">
        <f>M1151-N1151</f>
        <v>26.224499999999995</v>
      </c>
      <c r="P1151" s="8">
        <f>IFERROR(O1151/M1151,0)</f>
        <v>0.55088279469377888</v>
      </c>
      <c r="Q1151" s="5">
        <f>YEAR(SalesDataTable[[#This Row],[Order Date]])</f>
        <v>2026</v>
      </c>
      <c r="R1151" s="8" t="str">
        <f>"Q"&amp;ROUNDUP(MONTH(SalesDataTable[[#This Row],[Order Date]])/3,0)</f>
        <v>Q2</v>
      </c>
      <c r="S1151" s="9">
        <f>MONTH(SalesDataTable[[#This Row],[Order Date]])</f>
        <v>6</v>
      </c>
      <c r="T1151" s="8" t="str">
        <f>TEXT(SalesDataTable[[#This Row],[Order Date]],"mmm")</f>
        <v>Jun</v>
      </c>
    </row>
    <row r="1152" spans="1:20" ht="15.75">
      <c r="A1152" s="2" t="s">
        <v>1203</v>
      </c>
      <c r="B1152" s="3">
        <v>46193</v>
      </c>
      <c r="C1152" s="4" t="s">
        <v>14</v>
      </c>
      <c r="D1152" s="4" t="s">
        <v>15</v>
      </c>
      <c r="E1152" s="4" t="s">
        <v>25</v>
      </c>
      <c r="F1152" s="4" t="s">
        <v>4</v>
      </c>
      <c r="G1152" s="4" t="s">
        <v>11</v>
      </c>
      <c r="H1152" s="4" t="s">
        <v>21</v>
      </c>
      <c r="I1152" s="9">
        <v>1</v>
      </c>
      <c r="J1152" s="6">
        <v>142.55000000000001</v>
      </c>
      <c r="K1152" s="7">
        <v>0.1</v>
      </c>
      <c r="L1152" s="6">
        <v>79.709999999999994</v>
      </c>
      <c r="M1152" s="6">
        <f>I1152*J1152*(1-K1152)</f>
        <v>128.29500000000002</v>
      </c>
      <c r="N1152" s="6">
        <f>I1152*L1152</f>
        <v>79.709999999999994</v>
      </c>
      <c r="O1152" s="6">
        <f>M1152-N1152</f>
        <v>48.585000000000022</v>
      </c>
      <c r="P1152" s="8">
        <f>IFERROR(O1152/M1152,0)</f>
        <v>0.37869753302934656</v>
      </c>
      <c r="Q1152" s="5">
        <f>YEAR(SalesDataTable[[#This Row],[Order Date]])</f>
        <v>2026</v>
      </c>
      <c r="R1152" s="8" t="str">
        <f>"Q"&amp;ROUNDUP(MONTH(SalesDataTable[[#This Row],[Order Date]])/3,0)</f>
        <v>Q2</v>
      </c>
      <c r="S1152" s="9">
        <f>MONTH(SalesDataTable[[#This Row],[Order Date]])</f>
        <v>6</v>
      </c>
      <c r="T1152" s="8" t="str">
        <f>TEXT(SalesDataTable[[#This Row],[Order Date]],"mmm")</f>
        <v>Jun</v>
      </c>
    </row>
    <row r="1153" spans="1:20" ht="15.75">
      <c r="A1153" s="2" t="s">
        <v>1204</v>
      </c>
      <c r="B1153" s="3">
        <v>46193</v>
      </c>
      <c r="C1153" s="4" t="s">
        <v>27</v>
      </c>
      <c r="D1153" s="4" t="s">
        <v>48</v>
      </c>
      <c r="E1153" s="4" t="s">
        <v>3</v>
      </c>
      <c r="F1153" s="4" t="s">
        <v>16</v>
      </c>
      <c r="G1153" s="4" t="s">
        <v>31</v>
      </c>
      <c r="H1153" s="4" t="s">
        <v>41</v>
      </c>
      <c r="I1153" s="9">
        <v>3</v>
      </c>
      <c r="J1153" s="6">
        <v>191.11</v>
      </c>
      <c r="K1153" s="7">
        <v>0.05</v>
      </c>
      <c r="L1153" s="6">
        <v>102.82</v>
      </c>
      <c r="M1153" s="6">
        <f>I1153*J1153*(1-K1153)</f>
        <v>544.6635</v>
      </c>
      <c r="N1153" s="6">
        <f>I1153*L1153</f>
        <v>308.45999999999998</v>
      </c>
      <c r="O1153" s="6">
        <f>M1153-N1153</f>
        <v>236.20350000000002</v>
      </c>
      <c r="P1153" s="8">
        <f>IFERROR(O1153/M1153,0)</f>
        <v>0.43366867800026992</v>
      </c>
      <c r="Q1153" s="5">
        <f>YEAR(SalesDataTable[[#This Row],[Order Date]])</f>
        <v>2026</v>
      </c>
      <c r="R1153" s="8" t="str">
        <f>"Q"&amp;ROUNDUP(MONTH(SalesDataTable[[#This Row],[Order Date]])/3,0)</f>
        <v>Q2</v>
      </c>
      <c r="S1153" s="9">
        <f>MONTH(SalesDataTable[[#This Row],[Order Date]])</f>
        <v>6</v>
      </c>
      <c r="T1153" s="8" t="str">
        <f>TEXT(SalesDataTable[[#This Row],[Order Date]],"mmm")</f>
        <v>Jun</v>
      </c>
    </row>
    <row r="1154" spans="1:20" ht="15.75">
      <c r="A1154" s="2" t="s">
        <v>1205</v>
      </c>
      <c r="B1154" s="3">
        <v>46193</v>
      </c>
      <c r="C1154" s="4" t="s">
        <v>27</v>
      </c>
      <c r="D1154" s="4" t="s">
        <v>82</v>
      </c>
      <c r="E1154" s="4" t="s">
        <v>10</v>
      </c>
      <c r="F1154" s="4" t="s">
        <v>20</v>
      </c>
      <c r="G1154" s="4" t="s">
        <v>5</v>
      </c>
      <c r="H1154" s="4" t="s">
        <v>35</v>
      </c>
      <c r="I1154" s="9">
        <v>6</v>
      </c>
      <c r="J1154" s="6">
        <v>40.229999999999997</v>
      </c>
      <c r="K1154" s="7">
        <v>0.15</v>
      </c>
      <c r="L1154" s="6">
        <v>17.079999999999998</v>
      </c>
      <c r="M1154" s="6">
        <f>I1154*J1154*(1-K1154)</f>
        <v>205.173</v>
      </c>
      <c r="N1154" s="6">
        <f>I1154*L1154</f>
        <v>102.47999999999999</v>
      </c>
      <c r="O1154" s="6">
        <f>M1154-N1154</f>
        <v>102.69300000000001</v>
      </c>
      <c r="P1154" s="8">
        <f>IFERROR(O1154/M1154,0)</f>
        <v>0.50051907414718322</v>
      </c>
      <c r="Q1154" s="5">
        <f>YEAR(SalesDataTable[[#This Row],[Order Date]])</f>
        <v>2026</v>
      </c>
      <c r="R1154" s="8" t="str">
        <f>"Q"&amp;ROUNDUP(MONTH(SalesDataTable[[#This Row],[Order Date]])/3,0)</f>
        <v>Q2</v>
      </c>
      <c r="S1154" s="9">
        <f>MONTH(SalesDataTable[[#This Row],[Order Date]])</f>
        <v>6</v>
      </c>
      <c r="T1154" s="8" t="str">
        <f>TEXT(SalesDataTable[[#This Row],[Order Date]],"mmm")</f>
        <v>Jun</v>
      </c>
    </row>
    <row r="1155" spans="1:20" ht="15.75">
      <c r="A1155" s="2" t="s">
        <v>1206</v>
      </c>
      <c r="B1155" s="3">
        <v>46193</v>
      </c>
      <c r="C1155" s="4" t="s">
        <v>8</v>
      </c>
      <c r="D1155" s="4" t="s">
        <v>66</v>
      </c>
      <c r="E1155" s="4" t="s">
        <v>3</v>
      </c>
      <c r="F1155" s="4" t="s">
        <v>20</v>
      </c>
      <c r="G1155" s="4" t="s">
        <v>5</v>
      </c>
      <c r="H1155" s="4" t="s">
        <v>6</v>
      </c>
      <c r="I1155" s="9">
        <v>2</v>
      </c>
      <c r="J1155" s="6">
        <v>81.489999999999995</v>
      </c>
      <c r="K1155" s="7">
        <v>0</v>
      </c>
      <c r="L1155" s="6">
        <v>42.15</v>
      </c>
      <c r="M1155" s="6">
        <f>I1155*J1155*(1-K1155)</f>
        <v>162.97999999999999</v>
      </c>
      <c r="N1155" s="6">
        <f>I1155*L1155</f>
        <v>84.3</v>
      </c>
      <c r="O1155" s="6">
        <f>M1155-N1155</f>
        <v>78.679999999999993</v>
      </c>
      <c r="P1155" s="8">
        <f>IFERROR(O1155/M1155,0)</f>
        <v>0.48275862068965514</v>
      </c>
      <c r="Q1155" s="5">
        <f>YEAR(SalesDataTable[[#This Row],[Order Date]])</f>
        <v>2026</v>
      </c>
      <c r="R1155" s="8" t="str">
        <f>"Q"&amp;ROUNDUP(MONTH(SalesDataTable[[#This Row],[Order Date]])/3,0)</f>
        <v>Q2</v>
      </c>
      <c r="S1155" s="9">
        <f>MONTH(SalesDataTable[[#This Row],[Order Date]])</f>
        <v>6</v>
      </c>
      <c r="T1155" s="8" t="str">
        <f>TEXT(SalesDataTable[[#This Row],[Order Date]],"mmm")</f>
        <v>Jun</v>
      </c>
    </row>
    <row r="1156" spans="1:20" ht="15.75">
      <c r="A1156" s="2" t="s">
        <v>1207</v>
      </c>
      <c r="B1156" s="3">
        <v>46193</v>
      </c>
      <c r="C1156" s="4" t="s">
        <v>8</v>
      </c>
      <c r="D1156" s="4" t="s">
        <v>38</v>
      </c>
      <c r="E1156" s="4" t="s">
        <v>10</v>
      </c>
      <c r="F1156" s="4" t="s">
        <v>20</v>
      </c>
      <c r="G1156" s="4" t="s">
        <v>17</v>
      </c>
      <c r="H1156" s="4" t="s">
        <v>83</v>
      </c>
      <c r="I1156" s="9">
        <v>8</v>
      </c>
      <c r="J1156" s="6">
        <v>162.71</v>
      </c>
      <c r="K1156" s="7">
        <v>0.2</v>
      </c>
      <c r="L1156" s="6">
        <v>85.27</v>
      </c>
      <c r="M1156" s="6">
        <f>I1156*J1156*(1-K1156)</f>
        <v>1041.3440000000001</v>
      </c>
      <c r="N1156" s="6">
        <f>I1156*L1156</f>
        <v>682.16</v>
      </c>
      <c r="O1156" s="6">
        <f>M1156-N1156</f>
        <v>359.18400000000008</v>
      </c>
      <c r="P1156" s="8">
        <f>IFERROR(O1156/M1156,0)</f>
        <v>0.34492348349824847</v>
      </c>
      <c r="Q1156" s="5">
        <f>YEAR(SalesDataTable[[#This Row],[Order Date]])</f>
        <v>2026</v>
      </c>
      <c r="R1156" s="8" t="str">
        <f>"Q"&amp;ROUNDUP(MONTH(SalesDataTable[[#This Row],[Order Date]])/3,0)</f>
        <v>Q2</v>
      </c>
      <c r="S1156" s="9">
        <f>MONTH(SalesDataTable[[#This Row],[Order Date]])</f>
        <v>6</v>
      </c>
      <c r="T1156" s="8" t="str">
        <f>TEXT(SalesDataTable[[#This Row],[Order Date]],"mmm")</f>
        <v>Jun</v>
      </c>
    </row>
    <row r="1157" spans="1:20" ht="15.75">
      <c r="A1157" s="2" t="s">
        <v>1208</v>
      </c>
      <c r="B1157" s="3">
        <v>46194</v>
      </c>
      <c r="C1157" s="4" t="s">
        <v>14</v>
      </c>
      <c r="D1157" s="4" t="s">
        <v>34</v>
      </c>
      <c r="E1157" s="4" t="s">
        <v>39</v>
      </c>
      <c r="F1157" s="4" t="s">
        <v>4</v>
      </c>
      <c r="G1157" s="4" t="s">
        <v>17</v>
      </c>
      <c r="H1157" s="4" t="s">
        <v>18</v>
      </c>
      <c r="I1157" s="9">
        <v>1</v>
      </c>
      <c r="J1157" s="6">
        <v>36.479999999999997</v>
      </c>
      <c r="K1157" s="7">
        <v>0.1</v>
      </c>
      <c r="L1157" s="6">
        <v>13.9</v>
      </c>
      <c r="M1157" s="6">
        <f>I1157*J1157*(1-K1157)</f>
        <v>32.832000000000001</v>
      </c>
      <c r="N1157" s="6">
        <f>I1157*L1157</f>
        <v>13.9</v>
      </c>
      <c r="O1157" s="6">
        <f>M1157-N1157</f>
        <v>18.932000000000002</v>
      </c>
      <c r="P1157" s="8">
        <f>IFERROR(O1157/M1157,0)</f>
        <v>0.57663255360623789</v>
      </c>
      <c r="Q1157" s="5">
        <f>YEAR(SalesDataTable[[#This Row],[Order Date]])</f>
        <v>2026</v>
      </c>
      <c r="R1157" s="8" t="str">
        <f>"Q"&amp;ROUNDUP(MONTH(SalesDataTable[[#This Row],[Order Date]])/3,0)</f>
        <v>Q2</v>
      </c>
      <c r="S1157" s="9">
        <f>MONTH(SalesDataTable[[#This Row],[Order Date]])</f>
        <v>6</v>
      </c>
      <c r="T1157" s="8" t="str">
        <f>TEXT(SalesDataTable[[#This Row],[Order Date]],"mmm")</f>
        <v>Jun</v>
      </c>
    </row>
    <row r="1158" spans="1:20" ht="15.75">
      <c r="A1158" s="2" t="s">
        <v>1209</v>
      </c>
      <c r="B1158" s="3">
        <v>46194</v>
      </c>
      <c r="C1158" s="4" t="s">
        <v>8</v>
      </c>
      <c r="D1158" s="4" t="s">
        <v>38</v>
      </c>
      <c r="E1158" s="4" t="s">
        <v>10</v>
      </c>
      <c r="F1158" s="4" t="s">
        <v>20</v>
      </c>
      <c r="G1158" s="4" t="s">
        <v>17</v>
      </c>
      <c r="H1158" s="4" t="s">
        <v>71</v>
      </c>
      <c r="I1158" s="9">
        <v>6</v>
      </c>
      <c r="J1158" s="6">
        <v>136.65</v>
      </c>
      <c r="K1158" s="7">
        <v>0.15</v>
      </c>
      <c r="L1158" s="6">
        <v>68.56</v>
      </c>
      <c r="M1158" s="6">
        <f>I1158*J1158*(1-K1158)</f>
        <v>696.91500000000008</v>
      </c>
      <c r="N1158" s="6">
        <f>I1158*L1158</f>
        <v>411.36</v>
      </c>
      <c r="O1158" s="6">
        <f>M1158-N1158</f>
        <v>285.55500000000006</v>
      </c>
      <c r="P1158" s="8">
        <f>IFERROR(O1158/M1158,0)</f>
        <v>0.4097415036266977</v>
      </c>
      <c r="Q1158" s="5">
        <f>YEAR(SalesDataTable[[#This Row],[Order Date]])</f>
        <v>2026</v>
      </c>
      <c r="R1158" s="8" t="str">
        <f>"Q"&amp;ROUNDUP(MONTH(SalesDataTable[[#This Row],[Order Date]])/3,0)</f>
        <v>Q2</v>
      </c>
      <c r="S1158" s="9">
        <f>MONTH(SalesDataTable[[#This Row],[Order Date]])</f>
        <v>6</v>
      </c>
      <c r="T1158" s="8" t="str">
        <f>TEXT(SalesDataTable[[#This Row],[Order Date]],"mmm")</f>
        <v>Jun</v>
      </c>
    </row>
    <row r="1159" spans="1:20" ht="15.75">
      <c r="A1159" s="2" t="s">
        <v>1210</v>
      </c>
      <c r="B1159" s="3">
        <v>46194</v>
      </c>
      <c r="C1159" s="4" t="s">
        <v>14</v>
      </c>
      <c r="D1159" s="4" t="s">
        <v>15</v>
      </c>
      <c r="E1159" s="4" t="s">
        <v>3</v>
      </c>
      <c r="F1159" s="4" t="s">
        <v>16</v>
      </c>
      <c r="G1159" s="4" t="s">
        <v>5</v>
      </c>
      <c r="H1159" s="4" t="s">
        <v>29</v>
      </c>
      <c r="I1159" s="9">
        <v>4</v>
      </c>
      <c r="J1159" s="6">
        <v>50.57</v>
      </c>
      <c r="K1159" s="7">
        <v>0</v>
      </c>
      <c r="L1159" s="6">
        <v>21.85</v>
      </c>
      <c r="M1159" s="6">
        <f>I1159*J1159*(1-K1159)</f>
        <v>202.28</v>
      </c>
      <c r="N1159" s="6">
        <f>I1159*L1159</f>
        <v>87.4</v>
      </c>
      <c r="O1159" s="6">
        <f>M1159-N1159</f>
        <v>114.88</v>
      </c>
      <c r="P1159" s="8">
        <f>IFERROR(O1159/M1159,0)</f>
        <v>0.56792564761716435</v>
      </c>
      <c r="Q1159" s="5">
        <f>YEAR(SalesDataTable[[#This Row],[Order Date]])</f>
        <v>2026</v>
      </c>
      <c r="R1159" s="8" t="str">
        <f>"Q"&amp;ROUNDUP(MONTH(SalesDataTable[[#This Row],[Order Date]])/3,0)</f>
        <v>Q2</v>
      </c>
      <c r="S1159" s="9">
        <f>MONTH(SalesDataTable[[#This Row],[Order Date]])</f>
        <v>6</v>
      </c>
      <c r="T1159" s="8" t="str">
        <f>TEXT(SalesDataTable[[#This Row],[Order Date]],"mmm")</f>
        <v>Jun</v>
      </c>
    </row>
    <row r="1160" spans="1:20" ht="15.75">
      <c r="A1160" s="2" t="s">
        <v>1211</v>
      </c>
      <c r="B1160" s="3">
        <v>46194</v>
      </c>
      <c r="C1160" s="4" t="s">
        <v>27</v>
      </c>
      <c r="D1160" s="4" t="s">
        <v>48</v>
      </c>
      <c r="E1160" s="4" t="s">
        <v>3</v>
      </c>
      <c r="F1160" s="4" t="s">
        <v>16</v>
      </c>
      <c r="G1160" s="4" t="s">
        <v>5</v>
      </c>
      <c r="H1160" s="4" t="s">
        <v>43</v>
      </c>
      <c r="I1160" s="9">
        <v>3</v>
      </c>
      <c r="J1160" s="6">
        <v>103.72</v>
      </c>
      <c r="K1160" s="7">
        <v>0</v>
      </c>
      <c r="L1160" s="6">
        <v>50.34</v>
      </c>
      <c r="M1160" s="6">
        <f>I1160*J1160*(1-K1160)</f>
        <v>311.15999999999997</v>
      </c>
      <c r="N1160" s="6">
        <f>I1160*L1160</f>
        <v>151.02000000000001</v>
      </c>
      <c r="O1160" s="6">
        <f>M1160-N1160</f>
        <v>160.13999999999996</v>
      </c>
      <c r="P1160" s="8">
        <f>IFERROR(O1160/M1160,0)</f>
        <v>0.51465483995372152</v>
      </c>
      <c r="Q1160" s="5">
        <f>YEAR(SalesDataTable[[#This Row],[Order Date]])</f>
        <v>2026</v>
      </c>
      <c r="R1160" s="8" t="str">
        <f>"Q"&amp;ROUNDUP(MONTH(SalesDataTable[[#This Row],[Order Date]])/3,0)</f>
        <v>Q2</v>
      </c>
      <c r="S1160" s="9">
        <f>MONTH(SalesDataTable[[#This Row],[Order Date]])</f>
        <v>6</v>
      </c>
      <c r="T1160" s="8" t="str">
        <f>TEXT(SalesDataTable[[#This Row],[Order Date]],"mmm")</f>
        <v>Jun</v>
      </c>
    </row>
    <row r="1161" spans="1:20" ht="15.75">
      <c r="A1161" s="2" t="s">
        <v>1212</v>
      </c>
      <c r="B1161" s="3">
        <v>46194</v>
      </c>
      <c r="C1161" s="4" t="s">
        <v>14</v>
      </c>
      <c r="D1161" s="4" t="s">
        <v>126</v>
      </c>
      <c r="E1161" s="4" t="s">
        <v>39</v>
      </c>
      <c r="F1161" s="4" t="s">
        <v>4</v>
      </c>
      <c r="G1161" s="4" t="s">
        <v>17</v>
      </c>
      <c r="H1161" s="4" t="s">
        <v>71</v>
      </c>
      <c r="I1161" s="9">
        <v>1</v>
      </c>
      <c r="J1161" s="6">
        <v>132.49</v>
      </c>
      <c r="K1161" s="7">
        <v>0</v>
      </c>
      <c r="L1161" s="6">
        <v>67.09</v>
      </c>
      <c r="M1161" s="6">
        <f>I1161*J1161*(1-K1161)</f>
        <v>132.49</v>
      </c>
      <c r="N1161" s="6">
        <f>I1161*L1161</f>
        <v>67.09</v>
      </c>
      <c r="O1161" s="6">
        <f>M1161-N1161</f>
        <v>65.400000000000006</v>
      </c>
      <c r="P1161" s="8">
        <f>IFERROR(O1161/M1161,0)</f>
        <v>0.49362216016303118</v>
      </c>
      <c r="Q1161" s="5">
        <f>YEAR(SalesDataTable[[#This Row],[Order Date]])</f>
        <v>2026</v>
      </c>
      <c r="R1161" s="8" t="str">
        <f>"Q"&amp;ROUNDUP(MONTH(SalesDataTable[[#This Row],[Order Date]])/3,0)</f>
        <v>Q2</v>
      </c>
      <c r="S1161" s="9">
        <f>MONTH(SalesDataTable[[#This Row],[Order Date]])</f>
        <v>6</v>
      </c>
      <c r="T1161" s="8" t="str">
        <f>TEXT(SalesDataTable[[#This Row],[Order Date]],"mmm")</f>
        <v>Jun</v>
      </c>
    </row>
    <row r="1162" spans="1:20" ht="15.75">
      <c r="A1162" s="2" t="s">
        <v>1213</v>
      </c>
      <c r="B1162" s="3">
        <v>46195</v>
      </c>
      <c r="C1162" s="4" t="s">
        <v>14</v>
      </c>
      <c r="D1162" s="4" t="s">
        <v>24</v>
      </c>
      <c r="E1162" s="4" t="s">
        <v>3</v>
      </c>
      <c r="F1162" s="4" t="s">
        <v>16</v>
      </c>
      <c r="G1162" s="4" t="s">
        <v>31</v>
      </c>
      <c r="H1162" s="4" t="s">
        <v>64</v>
      </c>
      <c r="I1162" s="9">
        <v>2</v>
      </c>
      <c r="J1162" s="6">
        <v>80.650000000000006</v>
      </c>
      <c r="K1162" s="7">
        <v>0</v>
      </c>
      <c r="L1162" s="6">
        <v>39.18</v>
      </c>
      <c r="M1162" s="6">
        <f>I1162*J1162*(1-K1162)</f>
        <v>161.30000000000001</v>
      </c>
      <c r="N1162" s="6">
        <f>I1162*L1162</f>
        <v>78.36</v>
      </c>
      <c r="O1162" s="6">
        <f>M1162-N1162</f>
        <v>82.940000000000012</v>
      </c>
      <c r="P1162" s="8">
        <f>IFERROR(O1162/M1162,0)</f>
        <v>0.51419714817110973</v>
      </c>
      <c r="Q1162" s="5">
        <f>YEAR(SalesDataTable[[#This Row],[Order Date]])</f>
        <v>2026</v>
      </c>
      <c r="R1162" s="8" t="str">
        <f>"Q"&amp;ROUNDUP(MONTH(SalesDataTable[[#This Row],[Order Date]])/3,0)</f>
        <v>Q2</v>
      </c>
      <c r="S1162" s="9">
        <f>MONTH(SalesDataTable[[#This Row],[Order Date]])</f>
        <v>6</v>
      </c>
      <c r="T1162" s="8" t="str">
        <f>TEXT(SalesDataTable[[#This Row],[Order Date]],"mmm")</f>
        <v>Jun</v>
      </c>
    </row>
    <row r="1163" spans="1:20" ht="15.75">
      <c r="A1163" s="2" t="s">
        <v>1214</v>
      </c>
      <c r="B1163" s="3">
        <v>46195</v>
      </c>
      <c r="C1163" s="4" t="s">
        <v>8</v>
      </c>
      <c r="D1163" s="4" t="s">
        <v>9</v>
      </c>
      <c r="E1163" s="4" t="s">
        <v>25</v>
      </c>
      <c r="F1163" s="4" t="s">
        <v>16</v>
      </c>
      <c r="G1163" s="4" t="s">
        <v>49</v>
      </c>
      <c r="H1163" s="4" t="s">
        <v>67</v>
      </c>
      <c r="I1163" s="9">
        <v>1</v>
      </c>
      <c r="J1163" s="6">
        <v>35.409999999999997</v>
      </c>
      <c r="K1163" s="7">
        <v>0.05</v>
      </c>
      <c r="L1163" s="6">
        <v>13.9</v>
      </c>
      <c r="M1163" s="6">
        <f>I1163*J1163*(1-K1163)</f>
        <v>33.639499999999998</v>
      </c>
      <c r="N1163" s="6">
        <f>I1163*L1163</f>
        <v>13.9</v>
      </c>
      <c r="O1163" s="6">
        <f>M1163-N1163</f>
        <v>19.7395</v>
      </c>
      <c r="P1163" s="8">
        <f>IFERROR(O1163/M1163,0)</f>
        <v>0.58679528530447833</v>
      </c>
      <c r="Q1163" s="5">
        <f>YEAR(SalesDataTable[[#This Row],[Order Date]])</f>
        <v>2026</v>
      </c>
      <c r="R1163" s="8" t="str">
        <f>"Q"&amp;ROUNDUP(MONTH(SalesDataTable[[#This Row],[Order Date]])/3,0)</f>
        <v>Q2</v>
      </c>
      <c r="S1163" s="9">
        <f>MONTH(SalesDataTable[[#This Row],[Order Date]])</f>
        <v>6</v>
      </c>
      <c r="T1163" s="8" t="str">
        <f>TEXT(SalesDataTable[[#This Row],[Order Date]],"mmm")</f>
        <v>Jun</v>
      </c>
    </row>
    <row r="1164" spans="1:20" ht="15.75">
      <c r="A1164" s="2" t="s">
        <v>1215</v>
      </c>
      <c r="B1164" s="3">
        <v>46195</v>
      </c>
      <c r="C1164" s="4" t="s">
        <v>1</v>
      </c>
      <c r="D1164" s="4" t="s">
        <v>2</v>
      </c>
      <c r="E1164" s="4" t="s">
        <v>39</v>
      </c>
      <c r="F1164" s="4" t="s">
        <v>4</v>
      </c>
      <c r="G1164" s="4" t="s">
        <v>49</v>
      </c>
      <c r="H1164" s="4" t="s">
        <v>50</v>
      </c>
      <c r="I1164" s="9">
        <v>3</v>
      </c>
      <c r="J1164" s="6">
        <v>41.01</v>
      </c>
      <c r="K1164" s="7">
        <v>0</v>
      </c>
      <c r="L1164" s="6">
        <v>14.33</v>
      </c>
      <c r="M1164" s="6">
        <f>I1164*J1164*(1-K1164)</f>
        <v>123.03</v>
      </c>
      <c r="N1164" s="6">
        <f>I1164*L1164</f>
        <v>42.99</v>
      </c>
      <c r="O1164" s="6">
        <f>M1164-N1164</f>
        <v>80.039999999999992</v>
      </c>
      <c r="P1164" s="8">
        <f>IFERROR(O1164/M1164,0)</f>
        <v>0.65057303096805652</v>
      </c>
      <c r="Q1164" s="5">
        <f>YEAR(SalesDataTable[[#This Row],[Order Date]])</f>
        <v>2026</v>
      </c>
      <c r="R1164" s="8" t="str">
        <f>"Q"&amp;ROUNDUP(MONTH(SalesDataTable[[#This Row],[Order Date]])/3,0)</f>
        <v>Q2</v>
      </c>
      <c r="S1164" s="9">
        <f>MONTH(SalesDataTable[[#This Row],[Order Date]])</f>
        <v>6</v>
      </c>
      <c r="T1164" s="8" t="str">
        <f>TEXT(SalesDataTable[[#This Row],[Order Date]],"mmm")</f>
        <v>Jun</v>
      </c>
    </row>
    <row r="1165" spans="1:20" ht="15.75">
      <c r="A1165" s="2" t="s">
        <v>1216</v>
      </c>
      <c r="B1165" s="3">
        <v>46195</v>
      </c>
      <c r="C1165" s="4" t="s">
        <v>27</v>
      </c>
      <c r="D1165" s="4" t="s">
        <v>48</v>
      </c>
      <c r="E1165" s="4" t="s">
        <v>3</v>
      </c>
      <c r="F1165" s="4" t="s">
        <v>20</v>
      </c>
      <c r="G1165" s="4" t="s">
        <v>17</v>
      </c>
      <c r="H1165" s="4" t="s">
        <v>18</v>
      </c>
      <c r="I1165" s="9">
        <v>1</v>
      </c>
      <c r="J1165" s="6">
        <v>36.01</v>
      </c>
      <c r="K1165" s="7">
        <v>0</v>
      </c>
      <c r="L1165" s="6">
        <v>13.23</v>
      </c>
      <c r="M1165" s="6">
        <f>I1165*J1165*(1-K1165)</f>
        <v>36.01</v>
      </c>
      <c r="N1165" s="6">
        <f>I1165*L1165</f>
        <v>13.23</v>
      </c>
      <c r="O1165" s="6">
        <f>M1165-N1165</f>
        <v>22.779999999999998</v>
      </c>
      <c r="P1165" s="8">
        <f>IFERROR(O1165/M1165,0)</f>
        <v>0.63260205498472644</v>
      </c>
      <c r="Q1165" s="5">
        <f>YEAR(SalesDataTable[[#This Row],[Order Date]])</f>
        <v>2026</v>
      </c>
      <c r="R1165" s="8" t="str">
        <f>"Q"&amp;ROUNDUP(MONTH(SalesDataTable[[#This Row],[Order Date]])/3,0)</f>
        <v>Q2</v>
      </c>
      <c r="S1165" s="9">
        <f>MONTH(SalesDataTable[[#This Row],[Order Date]])</f>
        <v>6</v>
      </c>
      <c r="T1165" s="8" t="str">
        <f>TEXT(SalesDataTable[[#This Row],[Order Date]],"mmm")</f>
        <v>Jun</v>
      </c>
    </row>
    <row r="1166" spans="1:20" ht="15.75">
      <c r="A1166" s="2" t="s">
        <v>1217</v>
      </c>
      <c r="B1166" s="3">
        <v>46195</v>
      </c>
      <c r="C1166" s="4" t="s">
        <v>1</v>
      </c>
      <c r="D1166" s="4" t="s">
        <v>2</v>
      </c>
      <c r="E1166" s="4" t="s">
        <v>39</v>
      </c>
      <c r="F1166" s="4" t="s">
        <v>4</v>
      </c>
      <c r="G1166" s="4" t="s">
        <v>49</v>
      </c>
      <c r="H1166" s="4" t="s">
        <v>74</v>
      </c>
      <c r="I1166" s="9">
        <v>2</v>
      </c>
      <c r="J1166" s="6">
        <v>50.21</v>
      </c>
      <c r="K1166" s="7">
        <v>0.05</v>
      </c>
      <c r="L1166" s="6">
        <v>21.74</v>
      </c>
      <c r="M1166" s="6">
        <f>I1166*J1166*(1-K1166)</f>
        <v>95.399000000000001</v>
      </c>
      <c r="N1166" s="6">
        <f>I1166*L1166</f>
        <v>43.48</v>
      </c>
      <c r="O1166" s="6">
        <f>M1166-N1166</f>
        <v>51.919000000000004</v>
      </c>
      <c r="P1166" s="8">
        <f>IFERROR(O1166/M1166,0)</f>
        <v>0.54423002337550708</v>
      </c>
      <c r="Q1166" s="5">
        <f>YEAR(SalesDataTable[[#This Row],[Order Date]])</f>
        <v>2026</v>
      </c>
      <c r="R1166" s="8" t="str">
        <f>"Q"&amp;ROUNDUP(MONTH(SalesDataTable[[#This Row],[Order Date]])/3,0)</f>
        <v>Q2</v>
      </c>
      <c r="S1166" s="9">
        <f>MONTH(SalesDataTable[[#This Row],[Order Date]])</f>
        <v>6</v>
      </c>
      <c r="T1166" s="8" t="str">
        <f>TEXT(SalesDataTable[[#This Row],[Order Date]],"mmm")</f>
        <v>Jun</v>
      </c>
    </row>
    <row r="1167" spans="1:20" ht="15.75">
      <c r="A1167" s="2" t="s">
        <v>1218</v>
      </c>
      <c r="B1167" s="3">
        <v>46195</v>
      </c>
      <c r="C1167" s="4" t="s">
        <v>14</v>
      </c>
      <c r="D1167" s="4" t="s">
        <v>61</v>
      </c>
      <c r="E1167" s="4" t="s">
        <v>39</v>
      </c>
      <c r="F1167" s="4" t="s">
        <v>4</v>
      </c>
      <c r="G1167" s="4" t="s">
        <v>5</v>
      </c>
      <c r="H1167" s="4" t="s">
        <v>43</v>
      </c>
      <c r="I1167" s="9">
        <v>3</v>
      </c>
      <c r="J1167" s="6">
        <v>100.3</v>
      </c>
      <c r="K1167" s="7">
        <v>0</v>
      </c>
      <c r="L1167" s="6">
        <v>49.26</v>
      </c>
      <c r="M1167" s="6">
        <f>I1167*J1167*(1-K1167)</f>
        <v>300.89999999999998</v>
      </c>
      <c r="N1167" s="6">
        <f>I1167*L1167</f>
        <v>147.78</v>
      </c>
      <c r="O1167" s="6">
        <f>M1167-N1167</f>
        <v>153.11999999999998</v>
      </c>
      <c r="P1167" s="8">
        <f>IFERROR(O1167/M1167,0)</f>
        <v>0.5088733798604187</v>
      </c>
      <c r="Q1167" s="5">
        <f>YEAR(SalesDataTable[[#This Row],[Order Date]])</f>
        <v>2026</v>
      </c>
      <c r="R1167" s="8" t="str">
        <f>"Q"&amp;ROUNDUP(MONTH(SalesDataTable[[#This Row],[Order Date]])/3,0)</f>
        <v>Q2</v>
      </c>
      <c r="S1167" s="9">
        <f>MONTH(SalesDataTable[[#This Row],[Order Date]])</f>
        <v>6</v>
      </c>
      <c r="T1167" s="8" t="str">
        <f>TEXT(SalesDataTable[[#This Row],[Order Date]],"mmm")</f>
        <v>Jun</v>
      </c>
    </row>
    <row r="1168" spans="1:20" ht="15.75">
      <c r="A1168" s="2" t="s">
        <v>1219</v>
      </c>
      <c r="B1168" s="3">
        <v>46195</v>
      </c>
      <c r="C1168" s="4" t="s">
        <v>27</v>
      </c>
      <c r="D1168" s="4" t="s">
        <v>48</v>
      </c>
      <c r="E1168" s="4" t="s">
        <v>25</v>
      </c>
      <c r="F1168" s="4" t="s">
        <v>16</v>
      </c>
      <c r="G1168" s="4" t="s">
        <v>17</v>
      </c>
      <c r="H1168" s="4" t="s">
        <v>46</v>
      </c>
      <c r="I1168" s="9">
        <v>1</v>
      </c>
      <c r="J1168" s="6">
        <v>47.7</v>
      </c>
      <c r="K1168" s="7">
        <v>0.1</v>
      </c>
      <c r="L1168" s="6">
        <v>18.760000000000002</v>
      </c>
      <c r="M1168" s="6">
        <f>I1168*J1168*(1-K1168)</f>
        <v>42.930000000000007</v>
      </c>
      <c r="N1168" s="6">
        <f>I1168*L1168</f>
        <v>18.760000000000002</v>
      </c>
      <c r="O1168" s="6">
        <f>M1168-N1168</f>
        <v>24.170000000000005</v>
      </c>
      <c r="P1168" s="8">
        <f>IFERROR(O1168/M1168,0)</f>
        <v>0.56300955043093415</v>
      </c>
      <c r="Q1168" s="5">
        <f>YEAR(SalesDataTable[[#This Row],[Order Date]])</f>
        <v>2026</v>
      </c>
      <c r="R1168" s="8" t="str">
        <f>"Q"&amp;ROUNDUP(MONTH(SalesDataTable[[#This Row],[Order Date]])/3,0)</f>
        <v>Q2</v>
      </c>
      <c r="S1168" s="9">
        <f>MONTH(SalesDataTable[[#This Row],[Order Date]])</f>
        <v>6</v>
      </c>
      <c r="T1168" s="8" t="str">
        <f>TEXT(SalesDataTable[[#This Row],[Order Date]],"mmm")</f>
        <v>Jun</v>
      </c>
    </row>
    <row r="1169" spans="1:20" ht="15.75">
      <c r="A1169" s="2" t="s">
        <v>1220</v>
      </c>
      <c r="B1169" s="3">
        <v>46195</v>
      </c>
      <c r="C1169" s="4" t="s">
        <v>8</v>
      </c>
      <c r="D1169" s="4" t="s">
        <v>86</v>
      </c>
      <c r="E1169" s="4" t="s">
        <v>3</v>
      </c>
      <c r="F1169" s="4" t="s">
        <v>16</v>
      </c>
      <c r="G1169" s="4" t="s">
        <v>5</v>
      </c>
      <c r="H1169" s="4" t="s">
        <v>35</v>
      </c>
      <c r="I1169" s="9">
        <v>2</v>
      </c>
      <c r="J1169" s="6">
        <v>40.94</v>
      </c>
      <c r="K1169" s="7">
        <v>0.1</v>
      </c>
      <c r="L1169" s="6">
        <v>16.88</v>
      </c>
      <c r="M1169" s="6">
        <f>I1169*J1169*(1-K1169)</f>
        <v>73.691999999999993</v>
      </c>
      <c r="N1169" s="6">
        <f>I1169*L1169</f>
        <v>33.76</v>
      </c>
      <c r="O1169" s="6">
        <f>M1169-N1169</f>
        <v>39.931999999999995</v>
      </c>
      <c r="P1169" s="8">
        <f>IFERROR(O1169/M1169,0)</f>
        <v>0.54187700157411933</v>
      </c>
      <c r="Q1169" s="5">
        <f>YEAR(SalesDataTable[[#This Row],[Order Date]])</f>
        <v>2026</v>
      </c>
      <c r="R1169" s="8" t="str">
        <f>"Q"&amp;ROUNDUP(MONTH(SalesDataTable[[#This Row],[Order Date]])/3,0)</f>
        <v>Q2</v>
      </c>
      <c r="S1169" s="9">
        <f>MONTH(SalesDataTable[[#This Row],[Order Date]])</f>
        <v>6</v>
      </c>
      <c r="T1169" s="8" t="str">
        <f>TEXT(SalesDataTable[[#This Row],[Order Date]],"mmm")</f>
        <v>Jun</v>
      </c>
    </row>
    <row r="1170" spans="1:20" ht="15.75">
      <c r="A1170" s="2" t="s">
        <v>1221</v>
      </c>
      <c r="B1170" s="3">
        <v>46195</v>
      </c>
      <c r="C1170" s="4" t="s">
        <v>27</v>
      </c>
      <c r="D1170" s="4" t="s">
        <v>48</v>
      </c>
      <c r="E1170" s="4" t="s">
        <v>25</v>
      </c>
      <c r="F1170" s="4" t="s">
        <v>4</v>
      </c>
      <c r="G1170" s="4" t="s">
        <v>11</v>
      </c>
      <c r="H1170" s="4" t="s">
        <v>12</v>
      </c>
      <c r="I1170" s="9">
        <v>1</v>
      </c>
      <c r="J1170" s="6">
        <v>93.78</v>
      </c>
      <c r="K1170" s="7">
        <v>0</v>
      </c>
      <c r="L1170" s="6">
        <v>46.62</v>
      </c>
      <c r="M1170" s="6">
        <f>I1170*J1170*(1-K1170)</f>
        <v>93.78</v>
      </c>
      <c r="N1170" s="6">
        <f>I1170*L1170</f>
        <v>46.62</v>
      </c>
      <c r="O1170" s="6">
        <f>M1170-N1170</f>
        <v>47.160000000000004</v>
      </c>
      <c r="P1170" s="8">
        <f>IFERROR(O1170/M1170,0)</f>
        <v>0.50287907869481774</v>
      </c>
      <c r="Q1170" s="5">
        <f>YEAR(SalesDataTable[[#This Row],[Order Date]])</f>
        <v>2026</v>
      </c>
      <c r="R1170" s="8" t="str">
        <f>"Q"&amp;ROUNDUP(MONTH(SalesDataTable[[#This Row],[Order Date]])/3,0)</f>
        <v>Q2</v>
      </c>
      <c r="S1170" s="9">
        <f>MONTH(SalesDataTable[[#This Row],[Order Date]])</f>
        <v>6</v>
      </c>
      <c r="T1170" s="8" t="str">
        <f>TEXT(SalesDataTable[[#This Row],[Order Date]],"mmm")</f>
        <v>Jun</v>
      </c>
    </row>
    <row r="1171" spans="1:20" ht="15.75">
      <c r="A1171" s="2" t="s">
        <v>1222</v>
      </c>
      <c r="B1171" s="3">
        <v>46195</v>
      </c>
      <c r="C1171" s="4" t="s">
        <v>27</v>
      </c>
      <c r="D1171" s="4" t="s">
        <v>28</v>
      </c>
      <c r="E1171" s="4" t="s">
        <v>25</v>
      </c>
      <c r="F1171" s="4" t="s">
        <v>16</v>
      </c>
      <c r="G1171" s="4" t="s">
        <v>49</v>
      </c>
      <c r="H1171" s="4" t="s">
        <v>74</v>
      </c>
      <c r="I1171" s="9">
        <v>2</v>
      </c>
      <c r="J1171" s="6">
        <v>51.42</v>
      </c>
      <c r="K1171" s="7">
        <v>0</v>
      </c>
      <c r="L1171" s="6">
        <v>22.19</v>
      </c>
      <c r="M1171" s="6">
        <f>I1171*J1171*(1-K1171)</f>
        <v>102.84</v>
      </c>
      <c r="N1171" s="6">
        <f>I1171*L1171</f>
        <v>44.38</v>
      </c>
      <c r="O1171" s="6">
        <f>M1171-N1171</f>
        <v>58.46</v>
      </c>
      <c r="P1171" s="8">
        <f>IFERROR(O1171/M1171,0)</f>
        <v>0.56845585375340335</v>
      </c>
      <c r="Q1171" s="5">
        <f>YEAR(SalesDataTable[[#This Row],[Order Date]])</f>
        <v>2026</v>
      </c>
      <c r="R1171" s="8" t="str">
        <f>"Q"&amp;ROUNDUP(MONTH(SalesDataTable[[#This Row],[Order Date]])/3,0)</f>
        <v>Q2</v>
      </c>
      <c r="S1171" s="9">
        <f>MONTH(SalesDataTable[[#This Row],[Order Date]])</f>
        <v>6</v>
      </c>
      <c r="T1171" s="8" t="str">
        <f>TEXT(SalesDataTable[[#This Row],[Order Date]],"mmm")</f>
        <v>Jun</v>
      </c>
    </row>
    <row r="1172" spans="1:20" ht="15.75">
      <c r="A1172" s="2" t="s">
        <v>1223</v>
      </c>
      <c r="B1172" s="3">
        <v>46195</v>
      </c>
      <c r="C1172" s="4" t="s">
        <v>14</v>
      </c>
      <c r="D1172" s="4" t="s">
        <v>15</v>
      </c>
      <c r="E1172" s="4" t="s">
        <v>25</v>
      </c>
      <c r="F1172" s="4" t="s">
        <v>16</v>
      </c>
      <c r="G1172" s="4" t="s">
        <v>17</v>
      </c>
      <c r="H1172" s="4" t="s">
        <v>83</v>
      </c>
      <c r="I1172" s="9">
        <v>1</v>
      </c>
      <c r="J1172" s="6">
        <v>164.99</v>
      </c>
      <c r="K1172" s="7">
        <v>0.1</v>
      </c>
      <c r="L1172" s="6">
        <v>86.6</v>
      </c>
      <c r="M1172" s="6">
        <f>I1172*J1172*(1-K1172)</f>
        <v>148.49100000000001</v>
      </c>
      <c r="N1172" s="6">
        <f>I1172*L1172</f>
        <v>86.6</v>
      </c>
      <c r="O1172" s="6">
        <f>M1172-N1172</f>
        <v>61.89100000000002</v>
      </c>
      <c r="P1172" s="8">
        <f>IFERROR(O1172/M1172,0)</f>
        <v>0.41679967136055396</v>
      </c>
      <c r="Q1172" s="5">
        <f>YEAR(SalesDataTable[[#This Row],[Order Date]])</f>
        <v>2026</v>
      </c>
      <c r="R1172" s="8" t="str">
        <f>"Q"&amp;ROUNDUP(MONTH(SalesDataTable[[#This Row],[Order Date]])/3,0)</f>
        <v>Q2</v>
      </c>
      <c r="S1172" s="9">
        <f>MONTH(SalesDataTable[[#This Row],[Order Date]])</f>
        <v>6</v>
      </c>
      <c r="T1172" s="8" t="str">
        <f>TEXT(SalesDataTable[[#This Row],[Order Date]],"mmm")</f>
        <v>Jun</v>
      </c>
    </row>
    <row r="1173" spans="1:20" ht="15.75">
      <c r="A1173" s="2" t="s">
        <v>1224</v>
      </c>
      <c r="B1173" s="3">
        <v>46195</v>
      </c>
      <c r="C1173" s="4" t="s">
        <v>14</v>
      </c>
      <c r="D1173" s="4" t="s">
        <v>34</v>
      </c>
      <c r="E1173" s="4" t="s">
        <v>39</v>
      </c>
      <c r="F1173" s="4" t="s">
        <v>4</v>
      </c>
      <c r="G1173" s="4" t="s">
        <v>11</v>
      </c>
      <c r="H1173" s="4" t="s">
        <v>21</v>
      </c>
      <c r="I1173" s="9">
        <v>1</v>
      </c>
      <c r="J1173" s="6">
        <v>145.65</v>
      </c>
      <c r="K1173" s="7">
        <v>0</v>
      </c>
      <c r="L1173" s="6">
        <v>79.87</v>
      </c>
      <c r="M1173" s="6">
        <f>I1173*J1173*(1-K1173)</f>
        <v>145.65</v>
      </c>
      <c r="N1173" s="6">
        <f>I1173*L1173</f>
        <v>79.87</v>
      </c>
      <c r="O1173" s="6">
        <f>M1173-N1173</f>
        <v>65.78</v>
      </c>
      <c r="P1173" s="8">
        <f>IFERROR(O1173/M1173,0)</f>
        <v>0.45163062135255749</v>
      </c>
      <c r="Q1173" s="5">
        <f>YEAR(SalesDataTable[[#This Row],[Order Date]])</f>
        <v>2026</v>
      </c>
      <c r="R1173" s="8" t="str">
        <f>"Q"&amp;ROUNDUP(MONTH(SalesDataTable[[#This Row],[Order Date]])/3,0)</f>
        <v>Q2</v>
      </c>
      <c r="S1173" s="9">
        <f>MONTH(SalesDataTable[[#This Row],[Order Date]])</f>
        <v>6</v>
      </c>
      <c r="T1173" s="8" t="str">
        <f>TEXT(SalesDataTable[[#This Row],[Order Date]],"mmm")</f>
        <v>Jun</v>
      </c>
    </row>
    <row r="1174" spans="1:20" ht="15.75">
      <c r="A1174" s="2" t="s">
        <v>1225</v>
      </c>
      <c r="B1174" s="3">
        <v>46195</v>
      </c>
      <c r="C1174" s="4" t="s">
        <v>8</v>
      </c>
      <c r="D1174" s="4" t="s">
        <v>66</v>
      </c>
      <c r="E1174" s="4" t="s">
        <v>3</v>
      </c>
      <c r="F1174" s="4" t="s">
        <v>16</v>
      </c>
      <c r="G1174" s="4" t="s">
        <v>49</v>
      </c>
      <c r="H1174" s="4" t="s">
        <v>55</v>
      </c>
      <c r="I1174" s="9">
        <v>4</v>
      </c>
      <c r="J1174" s="6">
        <v>120.94</v>
      </c>
      <c r="K1174" s="7">
        <v>0.05</v>
      </c>
      <c r="L1174" s="6">
        <v>70.84</v>
      </c>
      <c r="M1174" s="6">
        <f>I1174*J1174*(1-K1174)</f>
        <v>459.57199999999995</v>
      </c>
      <c r="N1174" s="6">
        <f>I1174*L1174</f>
        <v>283.36</v>
      </c>
      <c r="O1174" s="6">
        <f>M1174-N1174</f>
        <v>176.21199999999993</v>
      </c>
      <c r="P1174" s="8">
        <f>IFERROR(O1174/M1174,0)</f>
        <v>0.38342631840059871</v>
      </c>
      <c r="Q1174" s="5">
        <f>YEAR(SalesDataTable[[#This Row],[Order Date]])</f>
        <v>2026</v>
      </c>
      <c r="R1174" s="8" t="str">
        <f>"Q"&amp;ROUNDUP(MONTH(SalesDataTable[[#This Row],[Order Date]])/3,0)</f>
        <v>Q2</v>
      </c>
      <c r="S1174" s="9">
        <f>MONTH(SalesDataTable[[#This Row],[Order Date]])</f>
        <v>6</v>
      </c>
      <c r="T1174" s="8" t="str">
        <f>TEXT(SalesDataTable[[#This Row],[Order Date]],"mmm")</f>
        <v>Jun</v>
      </c>
    </row>
    <row r="1175" spans="1:20" ht="15.75">
      <c r="A1175" s="2" t="s">
        <v>1226</v>
      </c>
      <c r="B1175" s="3">
        <v>46196</v>
      </c>
      <c r="C1175" s="4" t="s">
        <v>27</v>
      </c>
      <c r="D1175" s="4" t="s">
        <v>82</v>
      </c>
      <c r="E1175" s="4" t="s">
        <v>3</v>
      </c>
      <c r="F1175" s="4" t="s">
        <v>4</v>
      </c>
      <c r="G1175" s="4" t="s">
        <v>17</v>
      </c>
      <c r="H1175" s="4" t="s">
        <v>18</v>
      </c>
      <c r="I1175" s="9">
        <v>1</v>
      </c>
      <c r="J1175" s="6">
        <v>36.94</v>
      </c>
      <c r="K1175" s="7">
        <v>0</v>
      </c>
      <c r="L1175" s="6">
        <v>13.25</v>
      </c>
      <c r="M1175" s="6">
        <f>I1175*J1175*(1-K1175)</f>
        <v>36.94</v>
      </c>
      <c r="N1175" s="6">
        <f>I1175*L1175</f>
        <v>13.25</v>
      </c>
      <c r="O1175" s="6">
        <f>M1175-N1175</f>
        <v>23.689999999999998</v>
      </c>
      <c r="P1175" s="8">
        <f>IFERROR(O1175/M1175,0)</f>
        <v>0.64131023280996213</v>
      </c>
      <c r="Q1175" s="5">
        <f>YEAR(SalesDataTable[[#This Row],[Order Date]])</f>
        <v>2026</v>
      </c>
      <c r="R1175" s="8" t="str">
        <f>"Q"&amp;ROUNDUP(MONTH(SalesDataTable[[#This Row],[Order Date]])/3,0)</f>
        <v>Q2</v>
      </c>
      <c r="S1175" s="9">
        <f>MONTH(SalesDataTable[[#This Row],[Order Date]])</f>
        <v>6</v>
      </c>
      <c r="T1175" s="8" t="str">
        <f>TEXT(SalesDataTable[[#This Row],[Order Date]],"mmm")</f>
        <v>Jun</v>
      </c>
    </row>
    <row r="1176" spans="1:20" ht="15.75">
      <c r="A1176" s="2" t="s">
        <v>1227</v>
      </c>
      <c r="B1176" s="3">
        <v>46196</v>
      </c>
      <c r="C1176" s="4" t="s">
        <v>1</v>
      </c>
      <c r="D1176" s="4" t="s">
        <v>88</v>
      </c>
      <c r="E1176" s="4" t="s">
        <v>3</v>
      </c>
      <c r="F1176" s="4" t="s">
        <v>20</v>
      </c>
      <c r="G1176" s="4" t="s">
        <v>11</v>
      </c>
      <c r="H1176" s="4" t="s">
        <v>12</v>
      </c>
      <c r="I1176" s="9">
        <v>1</v>
      </c>
      <c r="J1176" s="6">
        <v>90.3</v>
      </c>
      <c r="K1176" s="7">
        <v>0.05</v>
      </c>
      <c r="L1176" s="6">
        <v>45.07</v>
      </c>
      <c r="M1176" s="6">
        <f>I1176*J1176*(1-K1176)</f>
        <v>85.784999999999997</v>
      </c>
      <c r="N1176" s="6">
        <f>I1176*L1176</f>
        <v>45.07</v>
      </c>
      <c r="O1176" s="6">
        <f>M1176-N1176</f>
        <v>40.714999999999996</v>
      </c>
      <c r="P1176" s="8">
        <f>IFERROR(O1176/M1176,0)</f>
        <v>0.47461677449437545</v>
      </c>
      <c r="Q1176" s="5">
        <f>YEAR(SalesDataTable[[#This Row],[Order Date]])</f>
        <v>2026</v>
      </c>
      <c r="R1176" s="8" t="str">
        <f>"Q"&amp;ROUNDUP(MONTH(SalesDataTable[[#This Row],[Order Date]])/3,0)</f>
        <v>Q2</v>
      </c>
      <c r="S1176" s="9">
        <f>MONTH(SalesDataTable[[#This Row],[Order Date]])</f>
        <v>6</v>
      </c>
      <c r="T1176" s="8" t="str">
        <f>TEXT(SalesDataTable[[#This Row],[Order Date]],"mmm")</f>
        <v>Jun</v>
      </c>
    </row>
    <row r="1177" spans="1:20" ht="15.75">
      <c r="A1177" s="2" t="s">
        <v>1228</v>
      </c>
      <c r="B1177" s="3">
        <v>46196</v>
      </c>
      <c r="C1177" s="4" t="s">
        <v>27</v>
      </c>
      <c r="D1177" s="4" t="s">
        <v>82</v>
      </c>
      <c r="E1177" s="4" t="s">
        <v>39</v>
      </c>
      <c r="F1177" s="4" t="s">
        <v>4</v>
      </c>
      <c r="G1177" s="4" t="s">
        <v>31</v>
      </c>
      <c r="H1177" s="4" t="s">
        <v>32</v>
      </c>
      <c r="I1177" s="9">
        <v>1</v>
      </c>
      <c r="J1177" s="6">
        <v>335.05</v>
      </c>
      <c r="K1177" s="7">
        <v>0</v>
      </c>
      <c r="L1177" s="6">
        <v>191.67</v>
      </c>
      <c r="M1177" s="6">
        <f>I1177*J1177*(1-K1177)</f>
        <v>335.05</v>
      </c>
      <c r="N1177" s="6">
        <f>I1177*L1177</f>
        <v>191.67</v>
      </c>
      <c r="O1177" s="6">
        <f>M1177-N1177</f>
        <v>143.38000000000002</v>
      </c>
      <c r="P1177" s="8">
        <f>IFERROR(O1177/M1177,0)</f>
        <v>0.42793612893597976</v>
      </c>
      <c r="Q1177" s="5">
        <f>YEAR(SalesDataTable[[#This Row],[Order Date]])</f>
        <v>2026</v>
      </c>
      <c r="R1177" s="8" t="str">
        <f>"Q"&amp;ROUNDUP(MONTH(SalesDataTable[[#This Row],[Order Date]])/3,0)</f>
        <v>Q2</v>
      </c>
      <c r="S1177" s="9">
        <f>MONTH(SalesDataTable[[#This Row],[Order Date]])</f>
        <v>6</v>
      </c>
      <c r="T1177" s="8" t="str">
        <f>TEXT(SalesDataTable[[#This Row],[Order Date]],"mmm")</f>
        <v>Jun</v>
      </c>
    </row>
    <row r="1178" spans="1:20" ht="15.75">
      <c r="A1178" s="2" t="s">
        <v>1229</v>
      </c>
      <c r="B1178" s="3">
        <v>46196</v>
      </c>
      <c r="C1178" s="4" t="s">
        <v>27</v>
      </c>
      <c r="D1178" s="4" t="s">
        <v>48</v>
      </c>
      <c r="E1178" s="4" t="s">
        <v>3</v>
      </c>
      <c r="F1178" s="4" t="s">
        <v>16</v>
      </c>
      <c r="G1178" s="4" t="s">
        <v>17</v>
      </c>
      <c r="H1178" s="4" t="s">
        <v>18</v>
      </c>
      <c r="I1178" s="9">
        <v>1</v>
      </c>
      <c r="J1178" s="6">
        <v>35.9</v>
      </c>
      <c r="K1178" s="7">
        <v>0.05</v>
      </c>
      <c r="L1178" s="6">
        <v>13.81</v>
      </c>
      <c r="M1178" s="6">
        <f>I1178*J1178*(1-K1178)</f>
        <v>34.104999999999997</v>
      </c>
      <c r="N1178" s="6">
        <f>I1178*L1178</f>
        <v>13.81</v>
      </c>
      <c r="O1178" s="6">
        <f>M1178-N1178</f>
        <v>20.294999999999995</v>
      </c>
      <c r="P1178" s="8">
        <f>IFERROR(O1178/M1178,0)</f>
        <v>0.59507403606509301</v>
      </c>
      <c r="Q1178" s="5">
        <f>YEAR(SalesDataTable[[#This Row],[Order Date]])</f>
        <v>2026</v>
      </c>
      <c r="R1178" s="8" t="str">
        <f>"Q"&amp;ROUNDUP(MONTH(SalesDataTable[[#This Row],[Order Date]])/3,0)</f>
        <v>Q2</v>
      </c>
      <c r="S1178" s="9">
        <f>MONTH(SalesDataTable[[#This Row],[Order Date]])</f>
        <v>6</v>
      </c>
      <c r="T1178" s="8" t="str">
        <f>TEXT(SalesDataTable[[#This Row],[Order Date]],"mmm")</f>
        <v>Jun</v>
      </c>
    </row>
    <row r="1179" spans="1:20" ht="15.75">
      <c r="A1179" s="2" t="s">
        <v>1230</v>
      </c>
      <c r="B1179" s="3">
        <v>46196</v>
      </c>
      <c r="C1179" s="4" t="s">
        <v>27</v>
      </c>
      <c r="D1179" s="4" t="s">
        <v>82</v>
      </c>
      <c r="E1179" s="4" t="s">
        <v>3</v>
      </c>
      <c r="F1179" s="4" t="s">
        <v>4</v>
      </c>
      <c r="G1179" s="4" t="s">
        <v>5</v>
      </c>
      <c r="H1179" s="4" t="s">
        <v>29</v>
      </c>
      <c r="I1179" s="9">
        <v>6</v>
      </c>
      <c r="J1179" s="6">
        <v>51.34</v>
      </c>
      <c r="K1179" s="7">
        <v>0.1</v>
      </c>
      <c r="L1179" s="6">
        <v>22.47</v>
      </c>
      <c r="M1179" s="6">
        <f>I1179*J1179*(1-K1179)</f>
        <v>277.23600000000005</v>
      </c>
      <c r="N1179" s="6">
        <f>I1179*L1179</f>
        <v>134.82</v>
      </c>
      <c r="O1179" s="6">
        <f>M1179-N1179</f>
        <v>142.41600000000005</v>
      </c>
      <c r="P1179" s="8">
        <f>IFERROR(O1179/M1179,0)</f>
        <v>0.51369951954291659</v>
      </c>
      <c r="Q1179" s="5">
        <f>YEAR(SalesDataTable[[#This Row],[Order Date]])</f>
        <v>2026</v>
      </c>
      <c r="R1179" s="8" t="str">
        <f>"Q"&amp;ROUNDUP(MONTH(SalesDataTable[[#This Row],[Order Date]])/3,0)</f>
        <v>Q2</v>
      </c>
      <c r="S1179" s="9">
        <f>MONTH(SalesDataTable[[#This Row],[Order Date]])</f>
        <v>6</v>
      </c>
      <c r="T1179" s="8" t="str">
        <f>TEXT(SalesDataTable[[#This Row],[Order Date]],"mmm")</f>
        <v>Jun</v>
      </c>
    </row>
    <row r="1180" spans="1:20" ht="15.75">
      <c r="A1180" s="2" t="s">
        <v>1231</v>
      </c>
      <c r="B1180" s="3">
        <v>46196</v>
      </c>
      <c r="C1180" s="4" t="s">
        <v>1</v>
      </c>
      <c r="D1180" s="4" t="s">
        <v>2</v>
      </c>
      <c r="E1180" s="4" t="s">
        <v>25</v>
      </c>
      <c r="F1180" s="4" t="s">
        <v>4</v>
      </c>
      <c r="G1180" s="4" t="s">
        <v>11</v>
      </c>
      <c r="H1180" s="4" t="s">
        <v>53</v>
      </c>
      <c r="I1180" s="9">
        <v>1</v>
      </c>
      <c r="J1180" s="6">
        <v>157.91</v>
      </c>
      <c r="K1180" s="7">
        <v>0</v>
      </c>
      <c r="L1180" s="6">
        <v>77.12</v>
      </c>
      <c r="M1180" s="6">
        <f>I1180*J1180*(1-K1180)</f>
        <v>157.91</v>
      </c>
      <c r="N1180" s="6">
        <f>I1180*L1180</f>
        <v>77.12</v>
      </c>
      <c r="O1180" s="6">
        <f>M1180-N1180</f>
        <v>80.789999999999992</v>
      </c>
      <c r="P1180" s="8">
        <f>IFERROR(O1180/M1180,0)</f>
        <v>0.51162054334747642</v>
      </c>
      <c r="Q1180" s="5">
        <f>YEAR(SalesDataTable[[#This Row],[Order Date]])</f>
        <v>2026</v>
      </c>
      <c r="R1180" s="8" t="str">
        <f>"Q"&amp;ROUNDUP(MONTH(SalesDataTable[[#This Row],[Order Date]])/3,0)</f>
        <v>Q2</v>
      </c>
      <c r="S1180" s="9">
        <f>MONTH(SalesDataTable[[#This Row],[Order Date]])</f>
        <v>6</v>
      </c>
      <c r="T1180" s="8" t="str">
        <f>TEXT(SalesDataTable[[#This Row],[Order Date]],"mmm")</f>
        <v>Jun</v>
      </c>
    </row>
    <row r="1181" spans="1:20" ht="15.75">
      <c r="A1181" s="2" t="s">
        <v>1232</v>
      </c>
      <c r="B1181" s="3">
        <v>46196</v>
      </c>
      <c r="C1181" s="4" t="s">
        <v>27</v>
      </c>
      <c r="D1181" s="4" t="s">
        <v>82</v>
      </c>
      <c r="E1181" s="4" t="s">
        <v>3</v>
      </c>
      <c r="F1181" s="4" t="s">
        <v>16</v>
      </c>
      <c r="G1181" s="4" t="s">
        <v>5</v>
      </c>
      <c r="H1181" s="4" t="s">
        <v>35</v>
      </c>
      <c r="I1181" s="9">
        <v>3</v>
      </c>
      <c r="J1181" s="6">
        <v>41.09</v>
      </c>
      <c r="K1181" s="7">
        <v>0.05</v>
      </c>
      <c r="L1181" s="6">
        <v>16.809999999999999</v>
      </c>
      <c r="M1181" s="6">
        <f>I1181*J1181*(1-K1181)</f>
        <v>117.10650000000001</v>
      </c>
      <c r="N1181" s="6">
        <f>I1181*L1181</f>
        <v>50.429999999999993</v>
      </c>
      <c r="O1181" s="6">
        <f>M1181-N1181</f>
        <v>66.676500000000019</v>
      </c>
      <c r="P1181" s="8">
        <f>IFERROR(O1181/M1181,0)</f>
        <v>0.569366346018368</v>
      </c>
      <c r="Q1181" s="5">
        <f>YEAR(SalesDataTable[[#This Row],[Order Date]])</f>
        <v>2026</v>
      </c>
      <c r="R1181" s="8" t="str">
        <f>"Q"&amp;ROUNDUP(MONTH(SalesDataTable[[#This Row],[Order Date]])/3,0)</f>
        <v>Q2</v>
      </c>
      <c r="S1181" s="9">
        <f>MONTH(SalesDataTable[[#This Row],[Order Date]])</f>
        <v>6</v>
      </c>
      <c r="T1181" s="8" t="str">
        <f>TEXT(SalesDataTable[[#This Row],[Order Date]],"mmm")</f>
        <v>Jun</v>
      </c>
    </row>
    <row r="1182" spans="1:20" ht="15.75">
      <c r="A1182" s="2" t="s">
        <v>1233</v>
      </c>
      <c r="B1182" s="3">
        <v>46196</v>
      </c>
      <c r="C1182" s="4" t="s">
        <v>8</v>
      </c>
      <c r="D1182" s="4" t="s">
        <v>69</v>
      </c>
      <c r="E1182" s="4" t="s">
        <v>3</v>
      </c>
      <c r="F1182" s="4" t="s">
        <v>4</v>
      </c>
      <c r="G1182" s="4" t="s">
        <v>31</v>
      </c>
      <c r="H1182" s="4" t="s">
        <v>90</v>
      </c>
      <c r="I1182" s="9">
        <v>2</v>
      </c>
      <c r="J1182" s="6">
        <v>120.18</v>
      </c>
      <c r="K1182" s="7">
        <v>0.05</v>
      </c>
      <c r="L1182" s="6">
        <v>59.4</v>
      </c>
      <c r="M1182" s="6">
        <f>I1182*J1182*(1-K1182)</f>
        <v>228.34200000000001</v>
      </c>
      <c r="N1182" s="6">
        <f>I1182*L1182</f>
        <v>118.8</v>
      </c>
      <c r="O1182" s="6">
        <f>M1182-N1182</f>
        <v>109.54200000000002</v>
      </c>
      <c r="P1182" s="8">
        <f>IFERROR(O1182/M1182,0)</f>
        <v>0.47972777675591882</v>
      </c>
      <c r="Q1182" s="5">
        <f>YEAR(SalesDataTable[[#This Row],[Order Date]])</f>
        <v>2026</v>
      </c>
      <c r="R1182" s="8" t="str">
        <f>"Q"&amp;ROUNDUP(MONTH(SalesDataTable[[#This Row],[Order Date]])/3,0)</f>
        <v>Q2</v>
      </c>
      <c r="S1182" s="9">
        <f>MONTH(SalesDataTable[[#This Row],[Order Date]])</f>
        <v>6</v>
      </c>
      <c r="T1182" s="8" t="str">
        <f>TEXT(SalesDataTable[[#This Row],[Order Date]],"mmm")</f>
        <v>Jun</v>
      </c>
    </row>
    <row r="1183" spans="1:20" ht="15.75">
      <c r="A1183" s="2" t="s">
        <v>1234</v>
      </c>
      <c r="B1183" s="3">
        <v>46196</v>
      </c>
      <c r="C1183" s="4" t="s">
        <v>27</v>
      </c>
      <c r="D1183" s="4" t="s">
        <v>82</v>
      </c>
      <c r="E1183" s="4" t="s">
        <v>39</v>
      </c>
      <c r="F1183" s="4" t="s">
        <v>16</v>
      </c>
      <c r="G1183" s="4" t="s">
        <v>31</v>
      </c>
      <c r="H1183" s="4" t="s">
        <v>41</v>
      </c>
      <c r="I1183" s="9">
        <v>1</v>
      </c>
      <c r="J1183" s="6">
        <v>198.1</v>
      </c>
      <c r="K1183" s="7">
        <v>0.1</v>
      </c>
      <c r="L1183" s="6">
        <v>103.46</v>
      </c>
      <c r="M1183" s="6">
        <f>I1183*J1183*(1-K1183)</f>
        <v>178.29</v>
      </c>
      <c r="N1183" s="6">
        <f>I1183*L1183</f>
        <v>103.46</v>
      </c>
      <c r="O1183" s="6">
        <f>M1183-N1183</f>
        <v>74.83</v>
      </c>
      <c r="P1183" s="8">
        <f>IFERROR(O1183/M1183,0)</f>
        <v>0.41970946211228899</v>
      </c>
      <c r="Q1183" s="5">
        <f>YEAR(SalesDataTable[[#This Row],[Order Date]])</f>
        <v>2026</v>
      </c>
      <c r="R1183" s="8" t="str">
        <f>"Q"&amp;ROUNDUP(MONTH(SalesDataTable[[#This Row],[Order Date]])/3,0)</f>
        <v>Q2</v>
      </c>
      <c r="S1183" s="9">
        <f>MONTH(SalesDataTable[[#This Row],[Order Date]])</f>
        <v>6</v>
      </c>
      <c r="T1183" s="8" t="str">
        <f>TEXT(SalesDataTable[[#This Row],[Order Date]],"mmm")</f>
        <v>Jun</v>
      </c>
    </row>
    <row r="1184" spans="1:20" ht="15.75">
      <c r="A1184" s="2" t="s">
        <v>1235</v>
      </c>
      <c r="B1184" s="3">
        <v>46196</v>
      </c>
      <c r="C1184" s="4" t="s">
        <v>14</v>
      </c>
      <c r="D1184" s="4" t="s">
        <v>61</v>
      </c>
      <c r="E1184" s="4" t="s">
        <v>3</v>
      </c>
      <c r="F1184" s="4" t="s">
        <v>4</v>
      </c>
      <c r="G1184" s="4" t="s">
        <v>17</v>
      </c>
      <c r="H1184" s="4" t="s">
        <v>18</v>
      </c>
      <c r="I1184" s="9">
        <v>1</v>
      </c>
      <c r="J1184" s="6">
        <v>36.700000000000003</v>
      </c>
      <c r="K1184" s="7">
        <v>0.15</v>
      </c>
      <c r="L1184" s="6">
        <v>13.59</v>
      </c>
      <c r="M1184" s="6">
        <f>I1184*J1184*(1-K1184)</f>
        <v>31.195</v>
      </c>
      <c r="N1184" s="6">
        <f>I1184*L1184</f>
        <v>13.59</v>
      </c>
      <c r="O1184" s="6">
        <f>M1184-N1184</f>
        <v>17.605</v>
      </c>
      <c r="P1184" s="8">
        <f>IFERROR(O1184/M1184,0)</f>
        <v>0.56435326174066358</v>
      </c>
      <c r="Q1184" s="5">
        <f>YEAR(SalesDataTable[[#This Row],[Order Date]])</f>
        <v>2026</v>
      </c>
      <c r="R1184" s="8" t="str">
        <f>"Q"&amp;ROUNDUP(MONTH(SalesDataTable[[#This Row],[Order Date]])/3,0)</f>
        <v>Q2</v>
      </c>
      <c r="S1184" s="9">
        <f>MONTH(SalesDataTable[[#This Row],[Order Date]])</f>
        <v>6</v>
      </c>
      <c r="T1184" s="8" t="str">
        <f>TEXT(SalesDataTable[[#This Row],[Order Date]],"mmm")</f>
        <v>Jun</v>
      </c>
    </row>
    <row r="1185" spans="1:20" ht="15.75">
      <c r="A1185" s="2" t="s">
        <v>1236</v>
      </c>
      <c r="B1185" s="3">
        <v>46197</v>
      </c>
      <c r="C1185" s="4" t="s">
        <v>27</v>
      </c>
      <c r="D1185" s="4" t="s">
        <v>45</v>
      </c>
      <c r="E1185" s="4" t="s">
        <v>25</v>
      </c>
      <c r="F1185" s="4" t="s">
        <v>16</v>
      </c>
      <c r="G1185" s="4" t="s">
        <v>17</v>
      </c>
      <c r="H1185" s="4" t="s">
        <v>83</v>
      </c>
      <c r="I1185" s="9">
        <v>1</v>
      </c>
      <c r="J1185" s="6">
        <v>167.23</v>
      </c>
      <c r="K1185" s="7">
        <v>0.05</v>
      </c>
      <c r="L1185" s="6">
        <v>85.14</v>
      </c>
      <c r="M1185" s="6">
        <f>I1185*J1185*(1-K1185)</f>
        <v>158.86849999999998</v>
      </c>
      <c r="N1185" s="6">
        <f>I1185*L1185</f>
        <v>85.14</v>
      </c>
      <c r="O1185" s="6">
        <f>M1185-N1185</f>
        <v>73.728499999999983</v>
      </c>
      <c r="P1185" s="8">
        <f>IFERROR(O1185/M1185,0)</f>
        <v>0.46408507665144438</v>
      </c>
      <c r="Q1185" s="5">
        <f>YEAR(SalesDataTable[[#This Row],[Order Date]])</f>
        <v>2026</v>
      </c>
      <c r="R1185" s="8" t="str">
        <f>"Q"&amp;ROUNDUP(MONTH(SalesDataTable[[#This Row],[Order Date]])/3,0)</f>
        <v>Q2</v>
      </c>
      <c r="S1185" s="9">
        <f>MONTH(SalesDataTable[[#This Row],[Order Date]])</f>
        <v>6</v>
      </c>
      <c r="T1185" s="8" t="str">
        <f>TEXT(SalesDataTable[[#This Row],[Order Date]],"mmm")</f>
        <v>Jun</v>
      </c>
    </row>
    <row r="1186" spans="1:20" ht="15.75">
      <c r="A1186" s="2" t="s">
        <v>1237</v>
      </c>
      <c r="B1186" s="3">
        <v>46197</v>
      </c>
      <c r="C1186" s="4" t="s">
        <v>8</v>
      </c>
      <c r="D1186" s="4" t="s">
        <v>69</v>
      </c>
      <c r="E1186" s="4" t="s">
        <v>25</v>
      </c>
      <c r="F1186" s="4" t="s">
        <v>20</v>
      </c>
      <c r="G1186" s="4" t="s">
        <v>11</v>
      </c>
      <c r="H1186" s="4" t="s">
        <v>79</v>
      </c>
      <c r="I1186" s="9">
        <v>2</v>
      </c>
      <c r="J1186" s="6">
        <v>72.97</v>
      </c>
      <c r="K1186" s="7">
        <v>0</v>
      </c>
      <c r="L1186" s="6">
        <v>31.57</v>
      </c>
      <c r="M1186" s="6">
        <f>I1186*J1186*(1-K1186)</f>
        <v>145.94</v>
      </c>
      <c r="N1186" s="6">
        <f>I1186*L1186</f>
        <v>63.14</v>
      </c>
      <c r="O1186" s="6">
        <f>M1186-N1186</f>
        <v>82.8</v>
      </c>
      <c r="P1186" s="8">
        <f>IFERROR(O1186/M1186,0)</f>
        <v>0.56735644785528294</v>
      </c>
      <c r="Q1186" s="5">
        <f>YEAR(SalesDataTable[[#This Row],[Order Date]])</f>
        <v>2026</v>
      </c>
      <c r="R1186" s="8" t="str">
        <f>"Q"&amp;ROUNDUP(MONTH(SalesDataTable[[#This Row],[Order Date]])/3,0)</f>
        <v>Q2</v>
      </c>
      <c r="S1186" s="9">
        <f>MONTH(SalesDataTable[[#This Row],[Order Date]])</f>
        <v>6</v>
      </c>
      <c r="T1186" s="8" t="str">
        <f>TEXT(SalesDataTable[[#This Row],[Order Date]],"mmm")</f>
        <v>Jun</v>
      </c>
    </row>
    <row r="1187" spans="1:20" ht="15.75">
      <c r="A1187" s="2" t="s">
        <v>1238</v>
      </c>
      <c r="B1187" s="3">
        <v>46197</v>
      </c>
      <c r="C1187" s="4" t="s">
        <v>8</v>
      </c>
      <c r="D1187" s="4" t="s">
        <v>66</v>
      </c>
      <c r="E1187" s="4" t="s">
        <v>25</v>
      </c>
      <c r="F1187" s="4" t="s">
        <v>16</v>
      </c>
      <c r="G1187" s="4" t="s">
        <v>5</v>
      </c>
      <c r="H1187" s="4" t="s">
        <v>6</v>
      </c>
      <c r="I1187" s="9">
        <v>3</v>
      </c>
      <c r="J1187" s="6">
        <v>82.91</v>
      </c>
      <c r="K1187" s="7">
        <v>0</v>
      </c>
      <c r="L1187" s="6">
        <v>42.29</v>
      </c>
      <c r="M1187" s="6">
        <f>I1187*J1187*(1-K1187)</f>
        <v>248.73</v>
      </c>
      <c r="N1187" s="6">
        <f>I1187*L1187</f>
        <v>126.87</v>
      </c>
      <c r="O1187" s="6">
        <f>M1187-N1187</f>
        <v>121.85999999999999</v>
      </c>
      <c r="P1187" s="8">
        <f>IFERROR(O1187/M1187,0)</f>
        <v>0.4899288384995778</v>
      </c>
      <c r="Q1187" s="5">
        <f>YEAR(SalesDataTable[[#This Row],[Order Date]])</f>
        <v>2026</v>
      </c>
      <c r="R1187" s="8" t="str">
        <f>"Q"&amp;ROUNDUP(MONTH(SalesDataTable[[#This Row],[Order Date]])/3,0)</f>
        <v>Q2</v>
      </c>
      <c r="S1187" s="9">
        <f>MONTH(SalesDataTable[[#This Row],[Order Date]])</f>
        <v>6</v>
      </c>
      <c r="T1187" s="8" t="str">
        <f>TEXT(SalesDataTable[[#This Row],[Order Date]],"mmm")</f>
        <v>Jun</v>
      </c>
    </row>
    <row r="1188" spans="1:20" ht="15.75">
      <c r="A1188" s="2" t="s">
        <v>1239</v>
      </c>
      <c r="B1188" s="3">
        <v>46197</v>
      </c>
      <c r="C1188" s="4" t="s">
        <v>14</v>
      </c>
      <c r="D1188" s="4" t="s">
        <v>61</v>
      </c>
      <c r="E1188" s="4" t="s">
        <v>39</v>
      </c>
      <c r="F1188" s="4" t="s">
        <v>16</v>
      </c>
      <c r="G1188" s="4" t="s">
        <v>49</v>
      </c>
      <c r="H1188" s="4" t="s">
        <v>50</v>
      </c>
      <c r="I1188" s="9">
        <v>2</v>
      </c>
      <c r="J1188" s="6">
        <v>41.25</v>
      </c>
      <c r="K1188" s="7">
        <v>0</v>
      </c>
      <c r="L1188" s="6">
        <v>14.72</v>
      </c>
      <c r="M1188" s="6">
        <f>I1188*J1188*(1-K1188)</f>
        <v>82.5</v>
      </c>
      <c r="N1188" s="6">
        <f>I1188*L1188</f>
        <v>29.44</v>
      </c>
      <c r="O1188" s="6">
        <f>M1188-N1188</f>
        <v>53.06</v>
      </c>
      <c r="P1188" s="8">
        <f>IFERROR(O1188/M1188,0)</f>
        <v>0.64315151515151514</v>
      </c>
      <c r="Q1188" s="5">
        <f>YEAR(SalesDataTable[[#This Row],[Order Date]])</f>
        <v>2026</v>
      </c>
      <c r="R1188" s="8" t="str">
        <f>"Q"&amp;ROUNDUP(MONTH(SalesDataTable[[#This Row],[Order Date]])/3,0)</f>
        <v>Q2</v>
      </c>
      <c r="S1188" s="9">
        <f>MONTH(SalesDataTable[[#This Row],[Order Date]])</f>
        <v>6</v>
      </c>
      <c r="T1188" s="8" t="str">
        <f>TEXT(SalesDataTable[[#This Row],[Order Date]],"mmm")</f>
        <v>Jun</v>
      </c>
    </row>
    <row r="1189" spans="1:20" ht="15.75">
      <c r="A1189" s="2" t="s">
        <v>1240</v>
      </c>
      <c r="B1189" s="3">
        <v>46197</v>
      </c>
      <c r="C1189" s="4" t="s">
        <v>27</v>
      </c>
      <c r="D1189" s="4" t="s">
        <v>48</v>
      </c>
      <c r="E1189" s="4" t="s">
        <v>10</v>
      </c>
      <c r="F1189" s="4" t="s">
        <v>20</v>
      </c>
      <c r="G1189" s="4" t="s">
        <v>31</v>
      </c>
      <c r="H1189" s="4" t="s">
        <v>41</v>
      </c>
      <c r="I1189" s="9">
        <v>6</v>
      </c>
      <c r="J1189" s="6">
        <v>194.79</v>
      </c>
      <c r="K1189" s="7">
        <v>0.15</v>
      </c>
      <c r="L1189" s="6">
        <v>106.78</v>
      </c>
      <c r="M1189" s="6">
        <f>I1189*J1189*(1-K1189)</f>
        <v>993.42899999999997</v>
      </c>
      <c r="N1189" s="6">
        <f>I1189*L1189</f>
        <v>640.68000000000006</v>
      </c>
      <c r="O1189" s="6">
        <f>M1189-N1189</f>
        <v>352.74899999999991</v>
      </c>
      <c r="P1189" s="8">
        <f>IFERROR(O1189/M1189,0)</f>
        <v>0.3550822454347517</v>
      </c>
      <c r="Q1189" s="5">
        <f>YEAR(SalesDataTable[[#This Row],[Order Date]])</f>
        <v>2026</v>
      </c>
      <c r="R1189" s="8" t="str">
        <f>"Q"&amp;ROUNDUP(MONTH(SalesDataTable[[#This Row],[Order Date]])/3,0)</f>
        <v>Q2</v>
      </c>
      <c r="S1189" s="9">
        <f>MONTH(SalesDataTable[[#This Row],[Order Date]])</f>
        <v>6</v>
      </c>
      <c r="T1189" s="8" t="str">
        <f>TEXT(SalesDataTable[[#This Row],[Order Date]],"mmm")</f>
        <v>Jun</v>
      </c>
    </row>
    <row r="1190" spans="1:20" ht="15.75">
      <c r="A1190" s="2" t="s">
        <v>1241</v>
      </c>
      <c r="B1190" s="3">
        <v>46197</v>
      </c>
      <c r="C1190" s="4" t="s">
        <v>1</v>
      </c>
      <c r="D1190" s="4" t="s">
        <v>88</v>
      </c>
      <c r="E1190" s="4" t="s">
        <v>10</v>
      </c>
      <c r="F1190" s="4" t="s">
        <v>20</v>
      </c>
      <c r="G1190" s="4" t="s">
        <v>31</v>
      </c>
      <c r="H1190" s="4" t="s">
        <v>41</v>
      </c>
      <c r="I1190" s="9">
        <v>6</v>
      </c>
      <c r="J1190" s="6">
        <v>193.13</v>
      </c>
      <c r="K1190" s="7">
        <v>0.15</v>
      </c>
      <c r="L1190" s="6">
        <v>106.49</v>
      </c>
      <c r="M1190" s="6">
        <f>I1190*J1190*(1-K1190)</f>
        <v>984.96299999999997</v>
      </c>
      <c r="N1190" s="6">
        <f>I1190*L1190</f>
        <v>638.93999999999994</v>
      </c>
      <c r="O1190" s="6">
        <f>M1190-N1190</f>
        <v>346.02300000000002</v>
      </c>
      <c r="P1190" s="8">
        <f>IFERROR(O1190/M1190,0)</f>
        <v>0.35130558203709178</v>
      </c>
      <c r="Q1190" s="5">
        <f>YEAR(SalesDataTable[[#This Row],[Order Date]])</f>
        <v>2026</v>
      </c>
      <c r="R1190" s="8" t="str">
        <f>"Q"&amp;ROUNDUP(MONTH(SalesDataTable[[#This Row],[Order Date]])/3,0)</f>
        <v>Q2</v>
      </c>
      <c r="S1190" s="9">
        <f>MONTH(SalesDataTable[[#This Row],[Order Date]])</f>
        <v>6</v>
      </c>
      <c r="T1190" s="8" t="str">
        <f>TEXT(SalesDataTable[[#This Row],[Order Date]],"mmm")</f>
        <v>Jun</v>
      </c>
    </row>
    <row r="1191" spans="1:20" ht="15.75">
      <c r="A1191" s="2" t="s">
        <v>1242</v>
      </c>
      <c r="B1191" s="3">
        <v>46197</v>
      </c>
      <c r="C1191" s="4" t="s">
        <v>14</v>
      </c>
      <c r="D1191" s="4" t="s">
        <v>24</v>
      </c>
      <c r="E1191" s="4" t="s">
        <v>3</v>
      </c>
      <c r="F1191" s="4" t="s">
        <v>16</v>
      </c>
      <c r="G1191" s="4" t="s">
        <v>5</v>
      </c>
      <c r="H1191" s="4" t="s">
        <v>6</v>
      </c>
      <c r="I1191" s="9">
        <v>1</v>
      </c>
      <c r="J1191" s="6">
        <v>82.7</v>
      </c>
      <c r="K1191" s="7">
        <v>0.05</v>
      </c>
      <c r="L1191" s="6">
        <v>42.16</v>
      </c>
      <c r="M1191" s="6">
        <f>I1191*J1191*(1-K1191)</f>
        <v>78.564999999999998</v>
      </c>
      <c r="N1191" s="6">
        <f>I1191*L1191</f>
        <v>42.16</v>
      </c>
      <c r="O1191" s="6">
        <f>M1191-N1191</f>
        <v>36.405000000000001</v>
      </c>
      <c r="P1191" s="8">
        <f>IFERROR(O1191/M1191,0)</f>
        <v>0.46337427607713361</v>
      </c>
      <c r="Q1191" s="5">
        <f>YEAR(SalesDataTable[[#This Row],[Order Date]])</f>
        <v>2026</v>
      </c>
      <c r="R1191" s="8" t="str">
        <f>"Q"&amp;ROUNDUP(MONTH(SalesDataTable[[#This Row],[Order Date]])/3,0)</f>
        <v>Q2</v>
      </c>
      <c r="S1191" s="9">
        <f>MONTH(SalesDataTable[[#This Row],[Order Date]])</f>
        <v>6</v>
      </c>
      <c r="T1191" s="8" t="str">
        <f>TEXT(SalesDataTable[[#This Row],[Order Date]],"mmm")</f>
        <v>Jun</v>
      </c>
    </row>
    <row r="1192" spans="1:20" ht="15.75">
      <c r="A1192" s="2" t="s">
        <v>1243</v>
      </c>
      <c r="B1192" s="3">
        <v>46197</v>
      </c>
      <c r="C1192" s="4" t="s">
        <v>27</v>
      </c>
      <c r="D1192" s="4" t="s">
        <v>48</v>
      </c>
      <c r="E1192" s="4" t="s">
        <v>3</v>
      </c>
      <c r="F1192" s="4" t="s">
        <v>20</v>
      </c>
      <c r="G1192" s="4" t="s">
        <v>5</v>
      </c>
      <c r="H1192" s="4" t="s">
        <v>35</v>
      </c>
      <c r="I1192" s="9">
        <v>1</v>
      </c>
      <c r="J1192" s="6">
        <v>40.33</v>
      </c>
      <c r="K1192" s="7">
        <v>0</v>
      </c>
      <c r="L1192" s="6">
        <v>16.48</v>
      </c>
      <c r="M1192" s="6">
        <f>I1192*J1192*(1-K1192)</f>
        <v>40.33</v>
      </c>
      <c r="N1192" s="6">
        <f>I1192*L1192</f>
        <v>16.48</v>
      </c>
      <c r="O1192" s="6">
        <f>M1192-N1192</f>
        <v>23.849999999999998</v>
      </c>
      <c r="P1192" s="8">
        <f>IFERROR(O1192/M1192,0)</f>
        <v>0.59137118770146291</v>
      </c>
      <c r="Q1192" s="5">
        <f>YEAR(SalesDataTable[[#This Row],[Order Date]])</f>
        <v>2026</v>
      </c>
      <c r="R1192" s="8" t="str">
        <f>"Q"&amp;ROUNDUP(MONTH(SalesDataTable[[#This Row],[Order Date]])/3,0)</f>
        <v>Q2</v>
      </c>
      <c r="S1192" s="9">
        <f>MONTH(SalesDataTable[[#This Row],[Order Date]])</f>
        <v>6</v>
      </c>
      <c r="T1192" s="8" t="str">
        <f>TEXT(SalesDataTable[[#This Row],[Order Date]],"mmm")</f>
        <v>Jun</v>
      </c>
    </row>
    <row r="1193" spans="1:20" ht="15.75">
      <c r="A1193" s="2" t="s">
        <v>1244</v>
      </c>
      <c r="B1193" s="3">
        <v>46197</v>
      </c>
      <c r="C1193" s="4" t="s">
        <v>1</v>
      </c>
      <c r="D1193" s="4" t="s">
        <v>2</v>
      </c>
      <c r="E1193" s="4" t="s">
        <v>3</v>
      </c>
      <c r="F1193" s="4" t="s">
        <v>20</v>
      </c>
      <c r="G1193" s="4" t="s">
        <v>31</v>
      </c>
      <c r="H1193" s="4" t="s">
        <v>64</v>
      </c>
      <c r="I1193" s="9">
        <v>1</v>
      </c>
      <c r="J1193" s="6">
        <v>81.99</v>
      </c>
      <c r="K1193" s="7">
        <v>0.15</v>
      </c>
      <c r="L1193" s="6">
        <v>40.29</v>
      </c>
      <c r="M1193" s="6">
        <f>I1193*J1193*(1-K1193)</f>
        <v>69.691499999999991</v>
      </c>
      <c r="N1193" s="6">
        <f>I1193*L1193</f>
        <v>40.29</v>
      </c>
      <c r="O1193" s="6">
        <f>M1193-N1193</f>
        <v>29.401499999999992</v>
      </c>
      <c r="P1193" s="8">
        <f>IFERROR(O1193/M1193,0)</f>
        <v>0.4218807171606293</v>
      </c>
      <c r="Q1193" s="5">
        <f>YEAR(SalesDataTable[[#This Row],[Order Date]])</f>
        <v>2026</v>
      </c>
      <c r="R1193" s="8" t="str">
        <f>"Q"&amp;ROUNDUP(MONTH(SalesDataTable[[#This Row],[Order Date]])/3,0)</f>
        <v>Q2</v>
      </c>
      <c r="S1193" s="9">
        <f>MONTH(SalesDataTable[[#This Row],[Order Date]])</f>
        <v>6</v>
      </c>
      <c r="T1193" s="8" t="str">
        <f>TEXT(SalesDataTable[[#This Row],[Order Date]],"mmm")</f>
        <v>Jun</v>
      </c>
    </row>
    <row r="1194" spans="1:20" ht="15.75">
      <c r="A1194" s="2" t="s">
        <v>1245</v>
      </c>
      <c r="B1194" s="3">
        <v>46198</v>
      </c>
      <c r="C1194" s="4" t="s">
        <v>8</v>
      </c>
      <c r="D1194" s="4" t="s">
        <v>38</v>
      </c>
      <c r="E1194" s="4" t="s">
        <v>25</v>
      </c>
      <c r="F1194" s="4" t="s">
        <v>20</v>
      </c>
      <c r="G1194" s="4" t="s">
        <v>17</v>
      </c>
      <c r="H1194" s="4" t="s">
        <v>46</v>
      </c>
      <c r="I1194" s="9">
        <v>3</v>
      </c>
      <c r="J1194" s="6">
        <v>46.29</v>
      </c>
      <c r="K1194" s="7">
        <v>0</v>
      </c>
      <c r="L1194" s="6">
        <v>18.309999999999999</v>
      </c>
      <c r="M1194" s="6">
        <f>I1194*J1194*(1-K1194)</f>
        <v>138.87</v>
      </c>
      <c r="N1194" s="6">
        <f>I1194*L1194</f>
        <v>54.929999999999993</v>
      </c>
      <c r="O1194" s="6">
        <f>M1194-N1194</f>
        <v>83.940000000000012</v>
      </c>
      <c r="P1194" s="8">
        <f>IFERROR(O1194/M1194,0)</f>
        <v>0.60445020522791104</v>
      </c>
      <c r="Q1194" s="5">
        <f>YEAR(SalesDataTable[[#This Row],[Order Date]])</f>
        <v>2026</v>
      </c>
      <c r="R1194" s="8" t="str">
        <f>"Q"&amp;ROUNDUP(MONTH(SalesDataTable[[#This Row],[Order Date]])/3,0)</f>
        <v>Q2</v>
      </c>
      <c r="S1194" s="9">
        <f>MONTH(SalesDataTable[[#This Row],[Order Date]])</f>
        <v>6</v>
      </c>
      <c r="T1194" s="8" t="str">
        <f>TEXT(SalesDataTable[[#This Row],[Order Date]],"mmm")</f>
        <v>Jun</v>
      </c>
    </row>
    <row r="1195" spans="1:20" ht="15.75">
      <c r="A1195" s="2" t="s">
        <v>1246</v>
      </c>
      <c r="B1195" s="3">
        <v>46198</v>
      </c>
      <c r="C1195" s="4" t="s">
        <v>27</v>
      </c>
      <c r="D1195" s="4" t="s">
        <v>45</v>
      </c>
      <c r="E1195" s="4" t="s">
        <v>3</v>
      </c>
      <c r="F1195" s="4" t="s">
        <v>16</v>
      </c>
      <c r="G1195" s="4" t="s">
        <v>5</v>
      </c>
      <c r="H1195" s="4" t="s">
        <v>35</v>
      </c>
      <c r="I1195" s="9">
        <v>1</v>
      </c>
      <c r="J1195" s="6">
        <v>39.729999999999997</v>
      </c>
      <c r="K1195" s="7">
        <v>0</v>
      </c>
      <c r="L1195" s="6">
        <v>16.55</v>
      </c>
      <c r="M1195" s="6">
        <f>I1195*J1195*(1-K1195)</f>
        <v>39.729999999999997</v>
      </c>
      <c r="N1195" s="6">
        <f>I1195*L1195</f>
        <v>16.55</v>
      </c>
      <c r="O1195" s="6">
        <f>M1195-N1195</f>
        <v>23.179999999999996</v>
      </c>
      <c r="P1195" s="8">
        <f>IFERROR(O1195/M1195,0)</f>
        <v>0.58343820790334755</v>
      </c>
      <c r="Q1195" s="5">
        <f>YEAR(SalesDataTable[[#This Row],[Order Date]])</f>
        <v>2026</v>
      </c>
      <c r="R1195" s="8" t="str">
        <f>"Q"&amp;ROUNDUP(MONTH(SalesDataTable[[#This Row],[Order Date]])/3,0)</f>
        <v>Q2</v>
      </c>
      <c r="S1195" s="9">
        <f>MONTH(SalesDataTable[[#This Row],[Order Date]])</f>
        <v>6</v>
      </c>
      <c r="T1195" s="8" t="str">
        <f>TEXT(SalesDataTable[[#This Row],[Order Date]],"mmm")</f>
        <v>Jun</v>
      </c>
    </row>
    <row r="1196" spans="1:20" ht="15.75">
      <c r="A1196" s="2" t="s">
        <v>1247</v>
      </c>
      <c r="B1196" s="3">
        <v>46198</v>
      </c>
      <c r="C1196" s="4" t="s">
        <v>27</v>
      </c>
      <c r="D1196" s="4" t="s">
        <v>48</v>
      </c>
      <c r="E1196" s="4" t="s">
        <v>3</v>
      </c>
      <c r="F1196" s="4" t="s">
        <v>16</v>
      </c>
      <c r="G1196" s="4" t="s">
        <v>17</v>
      </c>
      <c r="H1196" s="4" t="s">
        <v>71</v>
      </c>
      <c r="I1196" s="9">
        <v>4</v>
      </c>
      <c r="J1196" s="6">
        <v>131.02000000000001</v>
      </c>
      <c r="K1196" s="7">
        <v>0.05</v>
      </c>
      <c r="L1196" s="6">
        <v>67.42</v>
      </c>
      <c r="M1196" s="6">
        <f>I1196*J1196*(1-K1196)</f>
        <v>497.87600000000003</v>
      </c>
      <c r="N1196" s="6">
        <f>I1196*L1196</f>
        <v>269.68</v>
      </c>
      <c r="O1196" s="6">
        <f>M1196-N1196</f>
        <v>228.19600000000003</v>
      </c>
      <c r="P1196" s="8">
        <f>IFERROR(O1196/M1196,0)</f>
        <v>0.45833902417469413</v>
      </c>
      <c r="Q1196" s="5">
        <f>YEAR(SalesDataTable[[#This Row],[Order Date]])</f>
        <v>2026</v>
      </c>
      <c r="R1196" s="8" t="str">
        <f>"Q"&amp;ROUNDUP(MONTH(SalesDataTable[[#This Row],[Order Date]])/3,0)</f>
        <v>Q2</v>
      </c>
      <c r="S1196" s="9">
        <f>MONTH(SalesDataTable[[#This Row],[Order Date]])</f>
        <v>6</v>
      </c>
      <c r="T1196" s="8" t="str">
        <f>TEXT(SalesDataTable[[#This Row],[Order Date]],"mmm")</f>
        <v>Jun</v>
      </c>
    </row>
    <row r="1197" spans="1:20" ht="15.75">
      <c r="A1197" s="2" t="s">
        <v>1248</v>
      </c>
      <c r="B1197" s="3">
        <v>46198</v>
      </c>
      <c r="C1197" s="4" t="s">
        <v>8</v>
      </c>
      <c r="D1197" s="4" t="s">
        <v>69</v>
      </c>
      <c r="E1197" s="4" t="s">
        <v>3</v>
      </c>
      <c r="F1197" s="4" t="s">
        <v>16</v>
      </c>
      <c r="G1197" s="4" t="s">
        <v>17</v>
      </c>
      <c r="H1197" s="4" t="s">
        <v>46</v>
      </c>
      <c r="I1197" s="9">
        <v>2</v>
      </c>
      <c r="J1197" s="6">
        <v>46.69</v>
      </c>
      <c r="K1197" s="7">
        <v>0.05</v>
      </c>
      <c r="L1197" s="6">
        <v>18.23</v>
      </c>
      <c r="M1197" s="6">
        <f>I1197*J1197*(1-K1197)</f>
        <v>88.710999999999999</v>
      </c>
      <c r="N1197" s="6">
        <f>I1197*L1197</f>
        <v>36.46</v>
      </c>
      <c r="O1197" s="6">
        <f>M1197-N1197</f>
        <v>52.250999999999998</v>
      </c>
      <c r="P1197" s="8">
        <f>IFERROR(O1197/M1197,0)</f>
        <v>0.58900249123558523</v>
      </c>
      <c r="Q1197" s="5">
        <f>YEAR(SalesDataTable[[#This Row],[Order Date]])</f>
        <v>2026</v>
      </c>
      <c r="R1197" s="8" t="str">
        <f>"Q"&amp;ROUNDUP(MONTH(SalesDataTable[[#This Row],[Order Date]])/3,0)</f>
        <v>Q2</v>
      </c>
      <c r="S1197" s="9">
        <f>MONTH(SalesDataTable[[#This Row],[Order Date]])</f>
        <v>6</v>
      </c>
      <c r="T1197" s="8" t="str">
        <f>TEXT(SalesDataTable[[#This Row],[Order Date]],"mmm")</f>
        <v>Jun</v>
      </c>
    </row>
    <row r="1198" spans="1:20" ht="15.75">
      <c r="A1198" s="2" t="s">
        <v>1249</v>
      </c>
      <c r="B1198" s="3">
        <v>46198</v>
      </c>
      <c r="C1198" s="4" t="s">
        <v>8</v>
      </c>
      <c r="D1198" s="4" t="s">
        <v>69</v>
      </c>
      <c r="E1198" s="4" t="s">
        <v>3</v>
      </c>
      <c r="F1198" s="4" t="s">
        <v>4</v>
      </c>
      <c r="G1198" s="4" t="s">
        <v>49</v>
      </c>
      <c r="H1198" s="4" t="s">
        <v>50</v>
      </c>
      <c r="I1198" s="9">
        <v>2</v>
      </c>
      <c r="J1198" s="6">
        <v>39.57</v>
      </c>
      <c r="K1198" s="7">
        <v>0.1</v>
      </c>
      <c r="L1198" s="6">
        <v>14.64</v>
      </c>
      <c r="M1198" s="6">
        <f>I1198*J1198*(1-K1198)</f>
        <v>71.225999999999999</v>
      </c>
      <c r="N1198" s="6">
        <f>I1198*L1198</f>
        <v>29.28</v>
      </c>
      <c r="O1198" s="6">
        <f>M1198-N1198</f>
        <v>41.945999999999998</v>
      </c>
      <c r="P1198" s="8">
        <f>IFERROR(O1198/M1198,0)</f>
        <v>0.58891416055934631</v>
      </c>
      <c r="Q1198" s="5">
        <f>YEAR(SalesDataTable[[#This Row],[Order Date]])</f>
        <v>2026</v>
      </c>
      <c r="R1198" s="8" t="str">
        <f>"Q"&amp;ROUNDUP(MONTH(SalesDataTable[[#This Row],[Order Date]])/3,0)</f>
        <v>Q2</v>
      </c>
      <c r="S1198" s="9">
        <f>MONTH(SalesDataTable[[#This Row],[Order Date]])</f>
        <v>6</v>
      </c>
      <c r="T1198" s="8" t="str">
        <f>TEXT(SalesDataTable[[#This Row],[Order Date]],"mmm")</f>
        <v>Jun</v>
      </c>
    </row>
    <row r="1199" spans="1:20" ht="15.75">
      <c r="A1199" s="2" t="s">
        <v>1250</v>
      </c>
      <c r="B1199" s="3">
        <v>46198</v>
      </c>
      <c r="C1199" s="4" t="s">
        <v>14</v>
      </c>
      <c r="D1199" s="4" t="s">
        <v>15</v>
      </c>
      <c r="E1199" s="4" t="s">
        <v>3</v>
      </c>
      <c r="F1199" s="4" t="s">
        <v>4</v>
      </c>
      <c r="G1199" s="4" t="s">
        <v>11</v>
      </c>
      <c r="H1199" s="4" t="s">
        <v>21</v>
      </c>
      <c r="I1199" s="9">
        <v>1</v>
      </c>
      <c r="J1199" s="6">
        <v>146.46</v>
      </c>
      <c r="K1199" s="7">
        <v>0.15</v>
      </c>
      <c r="L1199" s="6">
        <v>80.760000000000005</v>
      </c>
      <c r="M1199" s="6">
        <f>I1199*J1199*(1-K1199)</f>
        <v>124.491</v>
      </c>
      <c r="N1199" s="6">
        <f>I1199*L1199</f>
        <v>80.760000000000005</v>
      </c>
      <c r="O1199" s="6">
        <f>M1199-N1199</f>
        <v>43.730999999999995</v>
      </c>
      <c r="P1199" s="8">
        <f>IFERROR(O1199/M1199,0)</f>
        <v>0.35127840566787955</v>
      </c>
      <c r="Q1199" s="5">
        <f>YEAR(SalesDataTable[[#This Row],[Order Date]])</f>
        <v>2026</v>
      </c>
      <c r="R1199" s="8" t="str">
        <f>"Q"&amp;ROUNDUP(MONTH(SalesDataTable[[#This Row],[Order Date]])/3,0)</f>
        <v>Q2</v>
      </c>
      <c r="S1199" s="9">
        <f>MONTH(SalesDataTable[[#This Row],[Order Date]])</f>
        <v>6</v>
      </c>
      <c r="T1199" s="8" t="str">
        <f>TEXT(SalesDataTable[[#This Row],[Order Date]],"mmm")</f>
        <v>Jun</v>
      </c>
    </row>
    <row r="1200" spans="1:20" ht="15.75">
      <c r="A1200" s="2" t="s">
        <v>1251</v>
      </c>
      <c r="B1200" s="3">
        <v>46198</v>
      </c>
      <c r="C1200" s="4" t="s">
        <v>8</v>
      </c>
      <c r="D1200" s="4" t="s">
        <v>38</v>
      </c>
      <c r="E1200" s="4" t="s">
        <v>25</v>
      </c>
      <c r="F1200" s="4" t="s">
        <v>20</v>
      </c>
      <c r="G1200" s="4" t="s">
        <v>5</v>
      </c>
      <c r="H1200" s="4" t="s">
        <v>29</v>
      </c>
      <c r="I1200" s="9">
        <v>5</v>
      </c>
      <c r="J1200" s="6">
        <v>50.78</v>
      </c>
      <c r="K1200" s="7">
        <v>0</v>
      </c>
      <c r="L1200" s="6">
        <v>22.68</v>
      </c>
      <c r="M1200" s="6">
        <f>I1200*J1200*(1-K1200)</f>
        <v>253.9</v>
      </c>
      <c r="N1200" s="6">
        <f>I1200*L1200</f>
        <v>113.4</v>
      </c>
      <c r="O1200" s="6">
        <f>M1200-N1200</f>
        <v>140.5</v>
      </c>
      <c r="P1200" s="8">
        <f>IFERROR(O1200/M1200,0)</f>
        <v>0.55336746750689247</v>
      </c>
      <c r="Q1200" s="5">
        <f>YEAR(SalesDataTable[[#This Row],[Order Date]])</f>
        <v>2026</v>
      </c>
      <c r="R1200" s="8" t="str">
        <f>"Q"&amp;ROUNDUP(MONTH(SalesDataTable[[#This Row],[Order Date]])/3,0)</f>
        <v>Q2</v>
      </c>
      <c r="S1200" s="9">
        <f>MONTH(SalesDataTable[[#This Row],[Order Date]])</f>
        <v>6</v>
      </c>
      <c r="T1200" s="8" t="str">
        <f>TEXT(SalesDataTable[[#This Row],[Order Date]],"mmm")</f>
        <v>Jun</v>
      </c>
    </row>
    <row r="1201" spans="1:20" ht="15.75">
      <c r="A1201" s="2" t="s">
        <v>1252</v>
      </c>
      <c r="B1201" s="3">
        <v>46198</v>
      </c>
      <c r="C1201" s="4" t="s">
        <v>14</v>
      </c>
      <c r="D1201" s="4" t="s">
        <v>61</v>
      </c>
      <c r="E1201" s="4" t="s">
        <v>39</v>
      </c>
      <c r="F1201" s="4" t="s">
        <v>4</v>
      </c>
      <c r="G1201" s="4" t="s">
        <v>17</v>
      </c>
      <c r="H1201" s="4" t="s">
        <v>46</v>
      </c>
      <c r="I1201" s="9">
        <v>3</v>
      </c>
      <c r="J1201" s="6">
        <v>47.61</v>
      </c>
      <c r="K1201" s="7">
        <v>0</v>
      </c>
      <c r="L1201" s="6">
        <v>18.21</v>
      </c>
      <c r="M1201" s="6">
        <f>I1201*J1201*(1-K1201)</f>
        <v>142.82999999999998</v>
      </c>
      <c r="N1201" s="6">
        <f>I1201*L1201</f>
        <v>54.63</v>
      </c>
      <c r="O1201" s="6">
        <f>M1201-N1201</f>
        <v>88.199999999999989</v>
      </c>
      <c r="P1201" s="8">
        <f>IFERROR(O1201/M1201,0)</f>
        <v>0.61751732829237549</v>
      </c>
      <c r="Q1201" s="5">
        <f>YEAR(SalesDataTable[[#This Row],[Order Date]])</f>
        <v>2026</v>
      </c>
      <c r="R1201" s="8" t="str">
        <f>"Q"&amp;ROUNDUP(MONTH(SalesDataTable[[#This Row],[Order Date]])/3,0)</f>
        <v>Q2</v>
      </c>
      <c r="S1201" s="9">
        <f>MONTH(SalesDataTable[[#This Row],[Order Date]])</f>
        <v>6</v>
      </c>
      <c r="T1201" s="8" t="str">
        <f>TEXT(SalesDataTable[[#This Row],[Order Date]],"mmm")</f>
        <v>Jun</v>
      </c>
    </row>
    <row r="1202" spans="1:20" ht="15.75">
      <c r="A1202" s="2" t="s">
        <v>1253</v>
      </c>
      <c r="B1202" s="3">
        <v>46198</v>
      </c>
      <c r="C1202" s="4" t="s">
        <v>14</v>
      </c>
      <c r="D1202" s="4" t="s">
        <v>126</v>
      </c>
      <c r="E1202" s="4" t="s">
        <v>3</v>
      </c>
      <c r="F1202" s="4" t="s">
        <v>16</v>
      </c>
      <c r="G1202" s="4" t="s">
        <v>5</v>
      </c>
      <c r="H1202" s="4" t="s">
        <v>29</v>
      </c>
      <c r="I1202" s="9">
        <v>1</v>
      </c>
      <c r="J1202" s="6">
        <v>50.75</v>
      </c>
      <c r="K1202" s="7">
        <v>0.1</v>
      </c>
      <c r="L1202" s="6">
        <v>22.94</v>
      </c>
      <c r="M1202" s="6">
        <f>I1202*J1202*(1-K1202)</f>
        <v>45.675000000000004</v>
      </c>
      <c r="N1202" s="6">
        <f>I1202*L1202</f>
        <v>22.94</v>
      </c>
      <c r="O1202" s="6">
        <f>M1202-N1202</f>
        <v>22.735000000000003</v>
      </c>
      <c r="P1202" s="8">
        <f>IFERROR(O1202/M1202,0)</f>
        <v>0.49775588396278053</v>
      </c>
      <c r="Q1202" s="5">
        <f>YEAR(SalesDataTable[[#This Row],[Order Date]])</f>
        <v>2026</v>
      </c>
      <c r="R1202" s="8" t="str">
        <f>"Q"&amp;ROUNDUP(MONTH(SalesDataTable[[#This Row],[Order Date]])/3,0)</f>
        <v>Q2</v>
      </c>
      <c r="S1202" s="9">
        <f>MONTH(SalesDataTable[[#This Row],[Order Date]])</f>
        <v>6</v>
      </c>
      <c r="T1202" s="8" t="str">
        <f>TEXT(SalesDataTable[[#This Row],[Order Date]],"mmm")</f>
        <v>Jun</v>
      </c>
    </row>
    <row r="1203" spans="1:20" ht="15.75">
      <c r="A1203" s="2" t="s">
        <v>1254</v>
      </c>
      <c r="B1203" s="3">
        <v>46198</v>
      </c>
      <c r="C1203" s="4" t="s">
        <v>14</v>
      </c>
      <c r="D1203" s="4" t="s">
        <v>34</v>
      </c>
      <c r="E1203" s="4" t="s">
        <v>39</v>
      </c>
      <c r="F1203" s="4" t="s">
        <v>4</v>
      </c>
      <c r="G1203" s="4" t="s">
        <v>49</v>
      </c>
      <c r="H1203" s="4" t="s">
        <v>74</v>
      </c>
      <c r="I1203" s="9">
        <v>1</v>
      </c>
      <c r="J1203" s="6">
        <v>50.33</v>
      </c>
      <c r="K1203" s="7">
        <v>0</v>
      </c>
      <c r="L1203" s="6">
        <v>21.66</v>
      </c>
      <c r="M1203" s="6">
        <f>I1203*J1203*(1-K1203)</f>
        <v>50.33</v>
      </c>
      <c r="N1203" s="6">
        <f>I1203*L1203</f>
        <v>21.66</v>
      </c>
      <c r="O1203" s="6">
        <f>M1203-N1203</f>
        <v>28.669999999999998</v>
      </c>
      <c r="P1203" s="8">
        <f>IFERROR(O1203/M1203,0)</f>
        <v>0.56964037353467112</v>
      </c>
      <c r="Q1203" s="5">
        <f>YEAR(SalesDataTable[[#This Row],[Order Date]])</f>
        <v>2026</v>
      </c>
      <c r="R1203" s="8" t="str">
        <f>"Q"&amp;ROUNDUP(MONTH(SalesDataTable[[#This Row],[Order Date]])/3,0)</f>
        <v>Q2</v>
      </c>
      <c r="S1203" s="9">
        <f>MONTH(SalesDataTable[[#This Row],[Order Date]])</f>
        <v>6</v>
      </c>
      <c r="T1203" s="8" t="str">
        <f>TEXT(SalesDataTable[[#This Row],[Order Date]],"mmm")</f>
        <v>Jun</v>
      </c>
    </row>
    <row r="1204" spans="1:20" ht="15.75">
      <c r="A1204" s="2" t="s">
        <v>1255</v>
      </c>
      <c r="B1204" s="3">
        <v>46199</v>
      </c>
      <c r="C1204" s="4" t="s">
        <v>14</v>
      </c>
      <c r="D1204" s="4" t="s">
        <v>61</v>
      </c>
      <c r="E1204" s="4" t="s">
        <v>3</v>
      </c>
      <c r="F1204" s="4" t="s">
        <v>20</v>
      </c>
      <c r="G1204" s="4" t="s">
        <v>17</v>
      </c>
      <c r="H1204" s="4" t="s">
        <v>46</v>
      </c>
      <c r="I1204" s="9">
        <v>1</v>
      </c>
      <c r="J1204" s="6">
        <v>47.5</v>
      </c>
      <c r="K1204" s="7">
        <v>0.1</v>
      </c>
      <c r="L1204" s="6">
        <v>18.8</v>
      </c>
      <c r="M1204" s="6">
        <f>I1204*J1204*(1-K1204)</f>
        <v>42.75</v>
      </c>
      <c r="N1204" s="6">
        <f>I1204*L1204</f>
        <v>18.8</v>
      </c>
      <c r="O1204" s="6">
        <f>M1204-N1204</f>
        <v>23.95</v>
      </c>
      <c r="P1204" s="8">
        <f>IFERROR(O1204/M1204,0)</f>
        <v>0.56023391812865497</v>
      </c>
      <c r="Q1204" s="5">
        <f>YEAR(SalesDataTable[[#This Row],[Order Date]])</f>
        <v>2026</v>
      </c>
      <c r="R1204" s="8" t="str">
        <f>"Q"&amp;ROUNDUP(MONTH(SalesDataTable[[#This Row],[Order Date]])/3,0)</f>
        <v>Q2</v>
      </c>
      <c r="S1204" s="9">
        <f>MONTH(SalesDataTable[[#This Row],[Order Date]])</f>
        <v>6</v>
      </c>
      <c r="T1204" s="8" t="str">
        <f>TEXT(SalesDataTable[[#This Row],[Order Date]],"mmm")</f>
        <v>Jun</v>
      </c>
    </row>
    <row r="1205" spans="1:20" ht="15.75">
      <c r="A1205" s="2" t="s">
        <v>1256</v>
      </c>
      <c r="B1205" s="3">
        <v>46199</v>
      </c>
      <c r="C1205" s="4" t="s">
        <v>14</v>
      </c>
      <c r="D1205" s="4" t="s">
        <v>61</v>
      </c>
      <c r="E1205" s="4" t="s">
        <v>39</v>
      </c>
      <c r="F1205" s="4" t="s">
        <v>4</v>
      </c>
      <c r="G1205" s="4" t="s">
        <v>17</v>
      </c>
      <c r="H1205" s="4" t="s">
        <v>71</v>
      </c>
      <c r="I1205" s="9">
        <v>2</v>
      </c>
      <c r="J1205" s="6">
        <v>130.33000000000001</v>
      </c>
      <c r="K1205" s="7">
        <v>0.1</v>
      </c>
      <c r="L1205" s="6">
        <v>67.319999999999993</v>
      </c>
      <c r="M1205" s="6">
        <f>I1205*J1205*(1-K1205)</f>
        <v>234.59400000000002</v>
      </c>
      <c r="N1205" s="6">
        <f>I1205*L1205</f>
        <v>134.63999999999999</v>
      </c>
      <c r="O1205" s="6">
        <f>M1205-N1205</f>
        <v>99.954000000000036</v>
      </c>
      <c r="P1205" s="8">
        <f>IFERROR(O1205/M1205,0)</f>
        <v>0.42607227806337772</v>
      </c>
      <c r="Q1205" s="5">
        <f>YEAR(SalesDataTable[[#This Row],[Order Date]])</f>
        <v>2026</v>
      </c>
      <c r="R1205" s="8" t="str">
        <f>"Q"&amp;ROUNDUP(MONTH(SalesDataTable[[#This Row],[Order Date]])/3,0)</f>
        <v>Q2</v>
      </c>
      <c r="S1205" s="9">
        <f>MONTH(SalesDataTable[[#This Row],[Order Date]])</f>
        <v>6</v>
      </c>
      <c r="T1205" s="8" t="str">
        <f>TEXT(SalesDataTable[[#This Row],[Order Date]],"mmm")</f>
        <v>Jun</v>
      </c>
    </row>
    <row r="1206" spans="1:20" ht="15.75">
      <c r="A1206" s="2" t="s">
        <v>1257</v>
      </c>
      <c r="B1206" s="3">
        <v>46199</v>
      </c>
      <c r="C1206" s="4" t="s">
        <v>8</v>
      </c>
      <c r="D1206" s="4" t="s">
        <v>86</v>
      </c>
      <c r="E1206" s="4" t="s">
        <v>3</v>
      </c>
      <c r="F1206" s="4" t="s">
        <v>4</v>
      </c>
      <c r="G1206" s="4" t="s">
        <v>11</v>
      </c>
      <c r="H1206" s="4" t="s">
        <v>53</v>
      </c>
      <c r="I1206" s="9">
        <v>3</v>
      </c>
      <c r="J1206" s="6">
        <v>156.76</v>
      </c>
      <c r="K1206" s="7">
        <v>0.05</v>
      </c>
      <c r="L1206" s="6">
        <v>78.63</v>
      </c>
      <c r="M1206" s="6">
        <f>I1206*J1206*(1-K1206)</f>
        <v>446.76599999999996</v>
      </c>
      <c r="N1206" s="6">
        <f>I1206*L1206</f>
        <v>235.89</v>
      </c>
      <c r="O1206" s="6">
        <f>M1206-N1206</f>
        <v>210.87599999999998</v>
      </c>
      <c r="P1206" s="8">
        <f>IFERROR(O1206/M1206,0)</f>
        <v>0.47200547937846654</v>
      </c>
      <c r="Q1206" s="5">
        <f>YEAR(SalesDataTable[[#This Row],[Order Date]])</f>
        <v>2026</v>
      </c>
      <c r="R1206" s="8" t="str">
        <f>"Q"&amp;ROUNDUP(MONTH(SalesDataTable[[#This Row],[Order Date]])/3,0)</f>
        <v>Q2</v>
      </c>
      <c r="S1206" s="9">
        <f>MONTH(SalesDataTable[[#This Row],[Order Date]])</f>
        <v>6</v>
      </c>
      <c r="T1206" s="8" t="str">
        <f>TEXT(SalesDataTable[[#This Row],[Order Date]],"mmm")</f>
        <v>Jun</v>
      </c>
    </row>
    <row r="1207" spans="1:20" ht="15.75">
      <c r="A1207" s="2" t="s">
        <v>1258</v>
      </c>
      <c r="B1207" s="3">
        <v>46199</v>
      </c>
      <c r="C1207" s="4" t="s">
        <v>14</v>
      </c>
      <c r="D1207" s="4" t="s">
        <v>61</v>
      </c>
      <c r="E1207" s="4" t="s">
        <v>3</v>
      </c>
      <c r="F1207" s="4" t="s">
        <v>16</v>
      </c>
      <c r="G1207" s="4" t="s">
        <v>49</v>
      </c>
      <c r="H1207" s="4" t="s">
        <v>67</v>
      </c>
      <c r="I1207" s="9">
        <v>4</v>
      </c>
      <c r="J1207" s="6">
        <v>35.770000000000003</v>
      </c>
      <c r="K1207" s="7">
        <v>0</v>
      </c>
      <c r="L1207" s="6">
        <v>13.75</v>
      </c>
      <c r="M1207" s="6">
        <f>I1207*J1207*(1-K1207)</f>
        <v>143.08000000000001</v>
      </c>
      <c r="N1207" s="6">
        <f>I1207*L1207</f>
        <v>55</v>
      </c>
      <c r="O1207" s="6">
        <f>M1207-N1207</f>
        <v>88.080000000000013</v>
      </c>
      <c r="P1207" s="8">
        <f>IFERROR(O1207/M1207,0)</f>
        <v>0.61559966452334358</v>
      </c>
      <c r="Q1207" s="5">
        <f>YEAR(SalesDataTable[[#This Row],[Order Date]])</f>
        <v>2026</v>
      </c>
      <c r="R1207" s="8" t="str">
        <f>"Q"&amp;ROUNDUP(MONTH(SalesDataTable[[#This Row],[Order Date]])/3,0)</f>
        <v>Q2</v>
      </c>
      <c r="S1207" s="9">
        <f>MONTH(SalesDataTable[[#This Row],[Order Date]])</f>
        <v>6</v>
      </c>
      <c r="T1207" s="8" t="str">
        <f>TEXT(SalesDataTable[[#This Row],[Order Date]],"mmm")</f>
        <v>Jun</v>
      </c>
    </row>
    <row r="1208" spans="1:20" ht="15.75">
      <c r="A1208" s="2" t="s">
        <v>1259</v>
      </c>
      <c r="B1208" s="3">
        <v>46199</v>
      </c>
      <c r="C1208" s="4" t="s">
        <v>8</v>
      </c>
      <c r="D1208" s="4" t="s">
        <v>86</v>
      </c>
      <c r="E1208" s="4" t="s">
        <v>3</v>
      </c>
      <c r="F1208" s="4" t="s">
        <v>4</v>
      </c>
      <c r="G1208" s="4" t="s">
        <v>5</v>
      </c>
      <c r="H1208" s="4" t="s">
        <v>43</v>
      </c>
      <c r="I1208" s="9">
        <v>2</v>
      </c>
      <c r="J1208" s="6">
        <v>102.49</v>
      </c>
      <c r="K1208" s="7">
        <v>0</v>
      </c>
      <c r="L1208" s="6">
        <v>50.07</v>
      </c>
      <c r="M1208" s="6">
        <f>I1208*J1208*(1-K1208)</f>
        <v>204.98</v>
      </c>
      <c r="N1208" s="6">
        <f>I1208*L1208</f>
        <v>100.14</v>
      </c>
      <c r="O1208" s="6">
        <f>M1208-N1208</f>
        <v>104.83999999999999</v>
      </c>
      <c r="P1208" s="8">
        <f>IFERROR(O1208/M1208,0)</f>
        <v>0.51146453312518292</v>
      </c>
      <c r="Q1208" s="5">
        <f>YEAR(SalesDataTable[[#This Row],[Order Date]])</f>
        <v>2026</v>
      </c>
      <c r="R1208" s="8" t="str">
        <f>"Q"&amp;ROUNDUP(MONTH(SalesDataTable[[#This Row],[Order Date]])/3,0)</f>
        <v>Q2</v>
      </c>
      <c r="S1208" s="9">
        <f>MONTH(SalesDataTable[[#This Row],[Order Date]])</f>
        <v>6</v>
      </c>
      <c r="T1208" s="8" t="str">
        <f>TEXT(SalesDataTable[[#This Row],[Order Date]],"mmm")</f>
        <v>Jun</v>
      </c>
    </row>
    <row r="1209" spans="1:20" ht="15.75">
      <c r="A1209" s="2" t="s">
        <v>1260</v>
      </c>
      <c r="B1209" s="3">
        <v>46199</v>
      </c>
      <c r="C1209" s="4" t="s">
        <v>1</v>
      </c>
      <c r="D1209" s="4" t="s">
        <v>2</v>
      </c>
      <c r="E1209" s="4" t="s">
        <v>10</v>
      </c>
      <c r="F1209" s="4" t="s">
        <v>20</v>
      </c>
      <c r="G1209" s="4" t="s">
        <v>5</v>
      </c>
      <c r="H1209" s="4" t="s">
        <v>6</v>
      </c>
      <c r="I1209" s="9">
        <v>8</v>
      </c>
      <c r="J1209" s="6">
        <v>82.47</v>
      </c>
      <c r="K1209" s="7">
        <v>0.15</v>
      </c>
      <c r="L1209" s="6">
        <v>42.58</v>
      </c>
      <c r="M1209" s="6">
        <f>I1209*J1209*(1-K1209)</f>
        <v>560.79599999999994</v>
      </c>
      <c r="N1209" s="6">
        <f>I1209*L1209</f>
        <v>340.64</v>
      </c>
      <c r="O1209" s="6">
        <f>M1209-N1209</f>
        <v>220.15599999999995</v>
      </c>
      <c r="P1209" s="8">
        <f>IFERROR(O1209/M1209,0)</f>
        <v>0.39257769313618496</v>
      </c>
      <c r="Q1209" s="5">
        <f>YEAR(SalesDataTable[[#This Row],[Order Date]])</f>
        <v>2026</v>
      </c>
      <c r="R1209" s="8" t="str">
        <f>"Q"&amp;ROUNDUP(MONTH(SalesDataTable[[#This Row],[Order Date]])/3,0)</f>
        <v>Q2</v>
      </c>
      <c r="S1209" s="9">
        <f>MONTH(SalesDataTable[[#This Row],[Order Date]])</f>
        <v>6</v>
      </c>
      <c r="T1209" s="8" t="str">
        <f>TEXT(SalesDataTable[[#This Row],[Order Date]],"mmm")</f>
        <v>Jun</v>
      </c>
    </row>
    <row r="1210" spans="1:20" ht="15.75">
      <c r="A1210" s="2" t="s">
        <v>1261</v>
      </c>
      <c r="B1210" s="3">
        <v>46199</v>
      </c>
      <c r="C1210" s="4" t="s">
        <v>14</v>
      </c>
      <c r="D1210" s="4" t="s">
        <v>61</v>
      </c>
      <c r="E1210" s="4" t="s">
        <v>3</v>
      </c>
      <c r="F1210" s="4" t="s">
        <v>4</v>
      </c>
      <c r="G1210" s="4" t="s">
        <v>31</v>
      </c>
      <c r="H1210" s="4" t="s">
        <v>90</v>
      </c>
      <c r="I1210" s="9">
        <v>1</v>
      </c>
      <c r="J1210" s="6">
        <v>121.44</v>
      </c>
      <c r="K1210" s="7">
        <v>0</v>
      </c>
      <c r="L1210" s="6">
        <v>62.34</v>
      </c>
      <c r="M1210" s="6">
        <f>I1210*J1210*(1-K1210)</f>
        <v>121.44</v>
      </c>
      <c r="N1210" s="6">
        <f>I1210*L1210</f>
        <v>62.34</v>
      </c>
      <c r="O1210" s="6">
        <f>M1210-N1210</f>
        <v>59.099999999999994</v>
      </c>
      <c r="P1210" s="8">
        <f>IFERROR(O1210/M1210,0)</f>
        <v>0.48666007905138337</v>
      </c>
      <c r="Q1210" s="5">
        <f>YEAR(SalesDataTable[[#This Row],[Order Date]])</f>
        <v>2026</v>
      </c>
      <c r="R1210" s="8" t="str">
        <f>"Q"&amp;ROUNDUP(MONTH(SalesDataTable[[#This Row],[Order Date]])/3,0)</f>
        <v>Q2</v>
      </c>
      <c r="S1210" s="9">
        <f>MONTH(SalesDataTable[[#This Row],[Order Date]])</f>
        <v>6</v>
      </c>
      <c r="T1210" s="8" t="str">
        <f>TEXT(SalesDataTable[[#This Row],[Order Date]],"mmm")</f>
        <v>Jun</v>
      </c>
    </row>
    <row r="1211" spans="1:20" ht="15.75">
      <c r="A1211" s="2" t="s">
        <v>1262</v>
      </c>
      <c r="B1211" s="3">
        <v>46200</v>
      </c>
      <c r="C1211" s="4" t="s">
        <v>1</v>
      </c>
      <c r="D1211" s="4" t="s">
        <v>2</v>
      </c>
      <c r="E1211" s="4" t="s">
        <v>39</v>
      </c>
      <c r="F1211" s="4" t="s">
        <v>16</v>
      </c>
      <c r="G1211" s="4" t="s">
        <v>17</v>
      </c>
      <c r="H1211" s="4" t="s">
        <v>46</v>
      </c>
      <c r="I1211" s="9">
        <v>4</v>
      </c>
      <c r="J1211" s="6">
        <v>46.44</v>
      </c>
      <c r="K1211" s="7">
        <v>0.05</v>
      </c>
      <c r="L1211" s="6">
        <v>18.2</v>
      </c>
      <c r="M1211" s="6">
        <f>I1211*J1211*(1-K1211)</f>
        <v>176.47199999999998</v>
      </c>
      <c r="N1211" s="6">
        <f>I1211*L1211</f>
        <v>72.8</v>
      </c>
      <c r="O1211" s="6">
        <f>M1211-N1211</f>
        <v>103.67199999999998</v>
      </c>
      <c r="P1211" s="8">
        <f>IFERROR(O1211/M1211,0)</f>
        <v>0.58746996690693143</v>
      </c>
      <c r="Q1211" s="5">
        <f>YEAR(SalesDataTable[[#This Row],[Order Date]])</f>
        <v>2026</v>
      </c>
      <c r="R1211" s="8" t="str">
        <f>"Q"&amp;ROUNDUP(MONTH(SalesDataTable[[#This Row],[Order Date]])/3,0)</f>
        <v>Q2</v>
      </c>
      <c r="S1211" s="9">
        <f>MONTH(SalesDataTable[[#This Row],[Order Date]])</f>
        <v>6</v>
      </c>
      <c r="T1211" s="8" t="str">
        <f>TEXT(SalesDataTable[[#This Row],[Order Date]],"mmm")</f>
        <v>Jun</v>
      </c>
    </row>
    <row r="1212" spans="1:20" ht="15.75">
      <c r="A1212" s="2" t="s">
        <v>1263</v>
      </c>
      <c r="B1212" s="3">
        <v>46200</v>
      </c>
      <c r="C1212" s="4" t="s">
        <v>1</v>
      </c>
      <c r="D1212" s="4" t="s">
        <v>2</v>
      </c>
      <c r="E1212" s="4" t="s">
        <v>39</v>
      </c>
      <c r="F1212" s="4" t="s">
        <v>20</v>
      </c>
      <c r="G1212" s="4" t="s">
        <v>31</v>
      </c>
      <c r="H1212" s="4" t="s">
        <v>41</v>
      </c>
      <c r="I1212" s="9">
        <v>2</v>
      </c>
      <c r="J1212" s="6">
        <v>194.13</v>
      </c>
      <c r="K1212" s="7">
        <v>0.1</v>
      </c>
      <c r="L1212" s="6">
        <v>106.51</v>
      </c>
      <c r="M1212" s="6">
        <f>I1212*J1212*(1-K1212)</f>
        <v>349.43400000000003</v>
      </c>
      <c r="N1212" s="6">
        <f>I1212*L1212</f>
        <v>213.02</v>
      </c>
      <c r="O1212" s="6">
        <f>M1212-N1212</f>
        <v>136.41400000000002</v>
      </c>
      <c r="P1212" s="8">
        <f>IFERROR(O1212/M1212,0)</f>
        <v>0.39038559499075648</v>
      </c>
      <c r="Q1212" s="5">
        <f>YEAR(SalesDataTable[[#This Row],[Order Date]])</f>
        <v>2026</v>
      </c>
      <c r="R1212" s="8" t="str">
        <f>"Q"&amp;ROUNDUP(MONTH(SalesDataTable[[#This Row],[Order Date]])/3,0)</f>
        <v>Q2</v>
      </c>
      <c r="S1212" s="9">
        <f>MONTH(SalesDataTable[[#This Row],[Order Date]])</f>
        <v>6</v>
      </c>
      <c r="T1212" s="8" t="str">
        <f>TEXT(SalesDataTable[[#This Row],[Order Date]],"mmm")</f>
        <v>Jun</v>
      </c>
    </row>
    <row r="1213" spans="1:20" ht="15.75">
      <c r="A1213" s="2" t="s">
        <v>1264</v>
      </c>
      <c r="B1213" s="3">
        <v>46200</v>
      </c>
      <c r="C1213" s="4" t="s">
        <v>1</v>
      </c>
      <c r="D1213" s="4" t="s">
        <v>52</v>
      </c>
      <c r="E1213" s="4" t="s">
        <v>3</v>
      </c>
      <c r="F1213" s="4" t="s">
        <v>20</v>
      </c>
      <c r="G1213" s="4" t="s">
        <v>5</v>
      </c>
      <c r="H1213" s="4" t="s">
        <v>6</v>
      </c>
      <c r="I1213" s="9">
        <v>4</v>
      </c>
      <c r="J1213" s="6">
        <v>81.86</v>
      </c>
      <c r="K1213" s="7">
        <v>0.05</v>
      </c>
      <c r="L1213" s="6">
        <v>42.22</v>
      </c>
      <c r="M1213" s="6">
        <f>I1213*J1213*(1-K1213)</f>
        <v>311.06799999999998</v>
      </c>
      <c r="N1213" s="6">
        <f>I1213*L1213</f>
        <v>168.88</v>
      </c>
      <c r="O1213" s="6">
        <f>M1213-N1213</f>
        <v>142.18799999999999</v>
      </c>
      <c r="P1213" s="8">
        <f>IFERROR(O1213/M1213,0)</f>
        <v>0.45709619761595532</v>
      </c>
      <c r="Q1213" s="5">
        <f>YEAR(SalesDataTable[[#This Row],[Order Date]])</f>
        <v>2026</v>
      </c>
      <c r="R1213" s="8" t="str">
        <f>"Q"&amp;ROUNDUP(MONTH(SalesDataTable[[#This Row],[Order Date]])/3,0)</f>
        <v>Q2</v>
      </c>
      <c r="S1213" s="9">
        <f>MONTH(SalesDataTable[[#This Row],[Order Date]])</f>
        <v>6</v>
      </c>
      <c r="T1213" s="8" t="str">
        <f>TEXT(SalesDataTable[[#This Row],[Order Date]],"mmm")</f>
        <v>Jun</v>
      </c>
    </row>
    <row r="1214" spans="1:20" ht="15.75">
      <c r="A1214" s="2" t="s">
        <v>1265</v>
      </c>
      <c r="B1214" s="3">
        <v>46200</v>
      </c>
      <c r="C1214" s="4" t="s">
        <v>1</v>
      </c>
      <c r="D1214" s="4" t="s">
        <v>52</v>
      </c>
      <c r="E1214" s="4" t="s">
        <v>10</v>
      </c>
      <c r="F1214" s="4" t="s">
        <v>20</v>
      </c>
      <c r="G1214" s="4" t="s">
        <v>17</v>
      </c>
      <c r="H1214" s="4" t="s">
        <v>83</v>
      </c>
      <c r="I1214" s="9">
        <v>4</v>
      </c>
      <c r="J1214" s="6">
        <v>162.61000000000001</v>
      </c>
      <c r="K1214" s="7">
        <v>0.05</v>
      </c>
      <c r="L1214" s="6">
        <v>88.64</v>
      </c>
      <c r="M1214" s="6">
        <f>I1214*J1214*(1-K1214)</f>
        <v>617.91800000000001</v>
      </c>
      <c r="N1214" s="6">
        <f>I1214*L1214</f>
        <v>354.56</v>
      </c>
      <c r="O1214" s="6">
        <f>M1214-N1214</f>
        <v>263.358</v>
      </c>
      <c r="P1214" s="8">
        <f>IFERROR(O1214/M1214,0)</f>
        <v>0.4262021821665658</v>
      </c>
      <c r="Q1214" s="5">
        <f>YEAR(SalesDataTable[[#This Row],[Order Date]])</f>
        <v>2026</v>
      </c>
      <c r="R1214" s="8" t="str">
        <f>"Q"&amp;ROUNDUP(MONTH(SalesDataTable[[#This Row],[Order Date]])/3,0)</f>
        <v>Q2</v>
      </c>
      <c r="S1214" s="9">
        <f>MONTH(SalesDataTable[[#This Row],[Order Date]])</f>
        <v>6</v>
      </c>
      <c r="T1214" s="8" t="str">
        <f>TEXT(SalesDataTable[[#This Row],[Order Date]],"mmm")</f>
        <v>Jun</v>
      </c>
    </row>
    <row r="1215" spans="1:20" ht="15.75">
      <c r="A1215" s="2" t="s">
        <v>1266</v>
      </c>
      <c r="B1215" s="3">
        <v>46200</v>
      </c>
      <c r="C1215" s="4" t="s">
        <v>8</v>
      </c>
      <c r="D1215" s="4" t="s">
        <v>69</v>
      </c>
      <c r="E1215" s="4" t="s">
        <v>25</v>
      </c>
      <c r="F1215" s="4" t="s">
        <v>16</v>
      </c>
      <c r="G1215" s="4" t="s">
        <v>5</v>
      </c>
      <c r="H1215" s="4" t="s">
        <v>35</v>
      </c>
      <c r="I1215" s="9">
        <v>1</v>
      </c>
      <c r="J1215" s="6">
        <v>40.26</v>
      </c>
      <c r="K1215" s="7">
        <v>0</v>
      </c>
      <c r="L1215" s="6">
        <v>16.62</v>
      </c>
      <c r="M1215" s="6">
        <f>I1215*J1215*(1-K1215)</f>
        <v>40.26</v>
      </c>
      <c r="N1215" s="6">
        <f>I1215*L1215</f>
        <v>16.62</v>
      </c>
      <c r="O1215" s="6">
        <f>M1215-N1215</f>
        <v>23.639999999999997</v>
      </c>
      <c r="P1215" s="8">
        <f>IFERROR(O1215/M1215,0)</f>
        <v>0.58718330849478384</v>
      </c>
      <c r="Q1215" s="5">
        <f>YEAR(SalesDataTable[[#This Row],[Order Date]])</f>
        <v>2026</v>
      </c>
      <c r="R1215" s="8" t="str">
        <f>"Q"&amp;ROUNDUP(MONTH(SalesDataTable[[#This Row],[Order Date]])/3,0)</f>
        <v>Q2</v>
      </c>
      <c r="S1215" s="9">
        <f>MONTH(SalesDataTable[[#This Row],[Order Date]])</f>
        <v>6</v>
      </c>
      <c r="T1215" s="8" t="str">
        <f>TEXT(SalesDataTable[[#This Row],[Order Date]],"mmm")</f>
        <v>Jun</v>
      </c>
    </row>
    <row r="1216" spans="1:20" ht="15.75">
      <c r="A1216" s="2" t="s">
        <v>1267</v>
      </c>
      <c r="B1216" s="3">
        <v>46200</v>
      </c>
      <c r="C1216" s="4" t="s">
        <v>1</v>
      </c>
      <c r="D1216" s="4" t="s">
        <v>2</v>
      </c>
      <c r="E1216" s="4" t="s">
        <v>3</v>
      </c>
      <c r="F1216" s="4" t="s">
        <v>20</v>
      </c>
      <c r="G1216" s="4" t="s">
        <v>17</v>
      </c>
      <c r="H1216" s="4" t="s">
        <v>46</v>
      </c>
      <c r="I1216" s="9">
        <v>1</v>
      </c>
      <c r="J1216" s="6">
        <v>47.23</v>
      </c>
      <c r="K1216" s="7">
        <v>0.1</v>
      </c>
      <c r="L1216" s="6">
        <v>17.829999999999998</v>
      </c>
      <c r="M1216" s="6">
        <f>I1216*J1216*(1-K1216)</f>
        <v>42.506999999999998</v>
      </c>
      <c r="N1216" s="6">
        <f>I1216*L1216</f>
        <v>17.829999999999998</v>
      </c>
      <c r="O1216" s="6">
        <f>M1216-N1216</f>
        <v>24.677</v>
      </c>
      <c r="P1216" s="8">
        <f>IFERROR(O1216/M1216,0)</f>
        <v>0.58053967581810062</v>
      </c>
      <c r="Q1216" s="5">
        <f>YEAR(SalesDataTable[[#This Row],[Order Date]])</f>
        <v>2026</v>
      </c>
      <c r="R1216" s="8" t="str">
        <f>"Q"&amp;ROUNDUP(MONTH(SalesDataTable[[#This Row],[Order Date]])/3,0)</f>
        <v>Q2</v>
      </c>
      <c r="S1216" s="9">
        <f>MONTH(SalesDataTable[[#This Row],[Order Date]])</f>
        <v>6</v>
      </c>
      <c r="T1216" s="8" t="str">
        <f>TEXT(SalesDataTable[[#This Row],[Order Date]],"mmm")</f>
        <v>Jun</v>
      </c>
    </row>
    <row r="1217" spans="1:20" ht="15.75">
      <c r="A1217" s="2" t="s">
        <v>1268</v>
      </c>
      <c r="B1217" s="3">
        <v>46200</v>
      </c>
      <c r="C1217" s="4" t="s">
        <v>14</v>
      </c>
      <c r="D1217" s="4" t="s">
        <v>61</v>
      </c>
      <c r="E1217" s="4" t="s">
        <v>3</v>
      </c>
      <c r="F1217" s="4" t="s">
        <v>16</v>
      </c>
      <c r="G1217" s="4" t="s">
        <v>49</v>
      </c>
      <c r="H1217" s="4" t="s">
        <v>74</v>
      </c>
      <c r="I1217" s="9">
        <v>1</v>
      </c>
      <c r="J1217" s="6">
        <v>50.13</v>
      </c>
      <c r="K1217" s="7">
        <v>0.15</v>
      </c>
      <c r="L1217" s="6">
        <v>22.22</v>
      </c>
      <c r="M1217" s="6">
        <f>I1217*J1217*(1-K1217)</f>
        <v>42.610500000000002</v>
      </c>
      <c r="N1217" s="6">
        <f>I1217*L1217</f>
        <v>22.22</v>
      </c>
      <c r="O1217" s="6">
        <f>M1217-N1217</f>
        <v>20.390500000000003</v>
      </c>
      <c r="P1217" s="8">
        <f>IFERROR(O1217/M1217,0)</f>
        <v>0.47853228664296366</v>
      </c>
      <c r="Q1217" s="5">
        <f>YEAR(SalesDataTable[[#This Row],[Order Date]])</f>
        <v>2026</v>
      </c>
      <c r="R1217" s="8" t="str">
        <f>"Q"&amp;ROUNDUP(MONTH(SalesDataTable[[#This Row],[Order Date]])/3,0)</f>
        <v>Q2</v>
      </c>
      <c r="S1217" s="9">
        <f>MONTH(SalesDataTable[[#This Row],[Order Date]])</f>
        <v>6</v>
      </c>
      <c r="T1217" s="8" t="str">
        <f>TEXT(SalesDataTable[[#This Row],[Order Date]],"mmm")</f>
        <v>Jun</v>
      </c>
    </row>
    <row r="1218" spans="1:20" ht="15.75">
      <c r="A1218" s="2" t="s">
        <v>1269</v>
      </c>
      <c r="B1218" s="3">
        <v>46200</v>
      </c>
      <c r="C1218" s="4" t="s">
        <v>14</v>
      </c>
      <c r="D1218" s="4" t="s">
        <v>24</v>
      </c>
      <c r="E1218" s="4" t="s">
        <v>3</v>
      </c>
      <c r="F1218" s="4" t="s">
        <v>20</v>
      </c>
      <c r="G1218" s="4" t="s">
        <v>31</v>
      </c>
      <c r="H1218" s="4" t="s">
        <v>32</v>
      </c>
      <c r="I1218" s="9">
        <v>2</v>
      </c>
      <c r="J1218" s="6">
        <v>345.82</v>
      </c>
      <c r="K1218" s="7">
        <v>0.05</v>
      </c>
      <c r="L1218" s="6">
        <v>196.24</v>
      </c>
      <c r="M1218" s="6">
        <f>I1218*J1218*(1-K1218)</f>
        <v>657.05799999999999</v>
      </c>
      <c r="N1218" s="6">
        <f>I1218*L1218</f>
        <v>392.48</v>
      </c>
      <c r="O1218" s="6">
        <f>M1218-N1218</f>
        <v>264.57799999999997</v>
      </c>
      <c r="P1218" s="8">
        <f>IFERROR(O1218/M1218,0)</f>
        <v>0.40267069269379563</v>
      </c>
      <c r="Q1218" s="5">
        <f>YEAR(SalesDataTable[[#This Row],[Order Date]])</f>
        <v>2026</v>
      </c>
      <c r="R1218" s="8" t="str">
        <f>"Q"&amp;ROUNDUP(MONTH(SalesDataTable[[#This Row],[Order Date]])/3,0)</f>
        <v>Q2</v>
      </c>
      <c r="S1218" s="9">
        <f>MONTH(SalesDataTable[[#This Row],[Order Date]])</f>
        <v>6</v>
      </c>
      <c r="T1218" s="8" t="str">
        <f>TEXT(SalesDataTable[[#This Row],[Order Date]],"mmm")</f>
        <v>Jun</v>
      </c>
    </row>
    <row r="1219" spans="1:20" ht="15.75">
      <c r="A1219" s="2" t="s">
        <v>1270</v>
      </c>
      <c r="B1219" s="3">
        <v>46200</v>
      </c>
      <c r="C1219" s="4" t="s">
        <v>1</v>
      </c>
      <c r="D1219" s="4" t="s">
        <v>88</v>
      </c>
      <c r="E1219" s="4" t="s">
        <v>25</v>
      </c>
      <c r="F1219" s="4" t="s">
        <v>16</v>
      </c>
      <c r="G1219" s="4" t="s">
        <v>31</v>
      </c>
      <c r="H1219" s="4" t="s">
        <v>90</v>
      </c>
      <c r="I1219" s="9">
        <v>1</v>
      </c>
      <c r="J1219" s="6">
        <v>126.12</v>
      </c>
      <c r="K1219" s="7">
        <v>0</v>
      </c>
      <c r="L1219" s="6">
        <v>62.18</v>
      </c>
      <c r="M1219" s="6">
        <f>I1219*J1219*(1-K1219)</f>
        <v>126.12</v>
      </c>
      <c r="N1219" s="6">
        <f>I1219*L1219</f>
        <v>62.18</v>
      </c>
      <c r="O1219" s="6">
        <f>M1219-N1219</f>
        <v>63.940000000000005</v>
      </c>
      <c r="P1219" s="8">
        <f>IFERROR(O1219/M1219,0)</f>
        <v>0.50697748176339996</v>
      </c>
      <c r="Q1219" s="5">
        <f>YEAR(SalesDataTable[[#This Row],[Order Date]])</f>
        <v>2026</v>
      </c>
      <c r="R1219" s="8" t="str">
        <f>"Q"&amp;ROUNDUP(MONTH(SalesDataTable[[#This Row],[Order Date]])/3,0)</f>
        <v>Q2</v>
      </c>
      <c r="S1219" s="9">
        <f>MONTH(SalesDataTable[[#This Row],[Order Date]])</f>
        <v>6</v>
      </c>
      <c r="T1219" s="8" t="str">
        <f>TEXT(SalesDataTable[[#This Row],[Order Date]],"mmm")</f>
        <v>Jun</v>
      </c>
    </row>
    <row r="1220" spans="1:20" ht="15.75">
      <c r="A1220" s="2" t="s">
        <v>1271</v>
      </c>
      <c r="B1220" s="3">
        <v>46201</v>
      </c>
      <c r="C1220" s="4" t="s">
        <v>27</v>
      </c>
      <c r="D1220" s="4" t="s">
        <v>45</v>
      </c>
      <c r="E1220" s="4" t="s">
        <v>39</v>
      </c>
      <c r="F1220" s="4" t="s">
        <v>4</v>
      </c>
      <c r="G1220" s="4" t="s">
        <v>49</v>
      </c>
      <c r="H1220" s="4" t="s">
        <v>67</v>
      </c>
      <c r="I1220" s="9">
        <v>1</v>
      </c>
      <c r="J1220" s="6">
        <v>36</v>
      </c>
      <c r="K1220" s="7">
        <v>0</v>
      </c>
      <c r="L1220" s="6">
        <v>13.95</v>
      </c>
      <c r="M1220" s="6">
        <f>I1220*J1220*(1-K1220)</f>
        <v>36</v>
      </c>
      <c r="N1220" s="6">
        <f>I1220*L1220</f>
        <v>13.95</v>
      </c>
      <c r="O1220" s="6">
        <f>M1220-N1220</f>
        <v>22.05</v>
      </c>
      <c r="P1220" s="8">
        <f>IFERROR(O1220/M1220,0)</f>
        <v>0.61250000000000004</v>
      </c>
      <c r="Q1220" s="5">
        <f>YEAR(SalesDataTable[[#This Row],[Order Date]])</f>
        <v>2026</v>
      </c>
      <c r="R1220" s="8" t="str">
        <f>"Q"&amp;ROUNDUP(MONTH(SalesDataTable[[#This Row],[Order Date]])/3,0)</f>
        <v>Q2</v>
      </c>
      <c r="S1220" s="9">
        <f>MONTH(SalesDataTable[[#This Row],[Order Date]])</f>
        <v>6</v>
      </c>
      <c r="T1220" s="8" t="str">
        <f>TEXT(SalesDataTable[[#This Row],[Order Date]],"mmm")</f>
        <v>Jun</v>
      </c>
    </row>
    <row r="1221" spans="1:20" ht="15.75">
      <c r="A1221" s="2" t="s">
        <v>1272</v>
      </c>
      <c r="B1221" s="3">
        <v>46201</v>
      </c>
      <c r="C1221" s="4" t="s">
        <v>1</v>
      </c>
      <c r="D1221" s="4" t="s">
        <v>2</v>
      </c>
      <c r="E1221" s="4" t="s">
        <v>3</v>
      </c>
      <c r="F1221" s="4" t="s">
        <v>4</v>
      </c>
      <c r="G1221" s="4" t="s">
        <v>17</v>
      </c>
      <c r="H1221" s="4" t="s">
        <v>83</v>
      </c>
      <c r="I1221" s="9">
        <v>1</v>
      </c>
      <c r="J1221" s="6">
        <v>162.25</v>
      </c>
      <c r="K1221" s="7">
        <v>0.05</v>
      </c>
      <c r="L1221" s="6">
        <v>89.28</v>
      </c>
      <c r="M1221" s="6">
        <f>I1221*J1221*(1-K1221)</f>
        <v>154.13749999999999</v>
      </c>
      <c r="N1221" s="6">
        <f>I1221*L1221</f>
        <v>89.28</v>
      </c>
      <c r="O1221" s="6">
        <f>M1221-N1221</f>
        <v>64.857499999999987</v>
      </c>
      <c r="P1221" s="8">
        <f>IFERROR(O1221/M1221,0)</f>
        <v>0.42077690373854509</v>
      </c>
      <c r="Q1221" s="5">
        <f>YEAR(SalesDataTable[[#This Row],[Order Date]])</f>
        <v>2026</v>
      </c>
      <c r="R1221" s="8" t="str">
        <f>"Q"&amp;ROUNDUP(MONTH(SalesDataTable[[#This Row],[Order Date]])/3,0)</f>
        <v>Q2</v>
      </c>
      <c r="S1221" s="9">
        <f>MONTH(SalesDataTable[[#This Row],[Order Date]])</f>
        <v>6</v>
      </c>
      <c r="T1221" s="8" t="str">
        <f>TEXT(SalesDataTable[[#This Row],[Order Date]],"mmm")</f>
        <v>Jun</v>
      </c>
    </row>
    <row r="1222" spans="1:20" ht="15.75">
      <c r="A1222" s="2" t="s">
        <v>1273</v>
      </c>
      <c r="B1222" s="3">
        <v>46201</v>
      </c>
      <c r="C1222" s="4" t="s">
        <v>8</v>
      </c>
      <c r="D1222" s="4" t="s">
        <v>66</v>
      </c>
      <c r="E1222" s="4" t="s">
        <v>3</v>
      </c>
      <c r="F1222" s="4" t="s">
        <v>4</v>
      </c>
      <c r="G1222" s="4" t="s">
        <v>11</v>
      </c>
      <c r="H1222" s="4" t="s">
        <v>53</v>
      </c>
      <c r="I1222" s="9">
        <v>1</v>
      </c>
      <c r="J1222" s="6">
        <v>150.44</v>
      </c>
      <c r="K1222" s="7">
        <v>0</v>
      </c>
      <c r="L1222" s="6">
        <v>80.5</v>
      </c>
      <c r="M1222" s="6">
        <f>I1222*J1222*(1-K1222)</f>
        <v>150.44</v>
      </c>
      <c r="N1222" s="6">
        <f>I1222*L1222</f>
        <v>80.5</v>
      </c>
      <c r="O1222" s="6">
        <f>M1222-N1222</f>
        <v>69.94</v>
      </c>
      <c r="P1222" s="8">
        <f>IFERROR(O1222/M1222,0)</f>
        <v>0.46490295134272797</v>
      </c>
      <c r="Q1222" s="5">
        <f>YEAR(SalesDataTable[[#This Row],[Order Date]])</f>
        <v>2026</v>
      </c>
      <c r="R1222" s="8" t="str">
        <f>"Q"&amp;ROUNDUP(MONTH(SalesDataTable[[#This Row],[Order Date]])/3,0)</f>
        <v>Q2</v>
      </c>
      <c r="S1222" s="9">
        <f>MONTH(SalesDataTable[[#This Row],[Order Date]])</f>
        <v>6</v>
      </c>
      <c r="T1222" s="8" t="str">
        <f>TEXT(SalesDataTable[[#This Row],[Order Date]],"mmm")</f>
        <v>Jun</v>
      </c>
    </row>
    <row r="1223" spans="1:20" ht="15.75">
      <c r="A1223" s="2" t="s">
        <v>1274</v>
      </c>
      <c r="B1223" s="3">
        <v>46201</v>
      </c>
      <c r="C1223" s="4" t="s">
        <v>1</v>
      </c>
      <c r="D1223" s="4" t="s">
        <v>2</v>
      </c>
      <c r="E1223" s="4" t="s">
        <v>25</v>
      </c>
      <c r="F1223" s="4" t="s">
        <v>20</v>
      </c>
      <c r="G1223" s="4" t="s">
        <v>31</v>
      </c>
      <c r="H1223" s="4" t="s">
        <v>90</v>
      </c>
      <c r="I1223" s="9">
        <v>2</v>
      </c>
      <c r="J1223" s="6">
        <v>126.17</v>
      </c>
      <c r="K1223" s="7">
        <v>0.05</v>
      </c>
      <c r="L1223" s="6">
        <v>61.13</v>
      </c>
      <c r="M1223" s="6">
        <f>I1223*J1223*(1-K1223)</f>
        <v>239.72299999999998</v>
      </c>
      <c r="N1223" s="6">
        <f>I1223*L1223</f>
        <v>122.26</v>
      </c>
      <c r="O1223" s="6">
        <f>M1223-N1223</f>
        <v>117.46299999999998</v>
      </c>
      <c r="P1223" s="8">
        <f>IFERROR(O1223/M1223,0)</f>
        <v>0.48999470221881081</v>
      </c>
      <c r="Q1223" s="5">
        <f>YEAR(SalesDataTable[[#This Row],[Order Date]])</f>
        <v>2026</v>
      </c>
      <c r="R1223" s="8" t="str">
        <f>"Q"&amp;ROUNDUP(MONTH(SalesDataTable[[#This Row],[Order Date]])/3,0)</f>
        <v>Q2</v>
      </c>
      <c r="S1223" s="9">
        <f>MONTH(SalesDataTable[[#This Row],[Order Date]])</f>
        <v>6</v>
      </c>
      <c r="T1223" s="8" t="str">
        <f>TEXT(SalesDataTable[[#This Row],[Order Date]],"mmm")</f>
        <v>Jun</v>
      </c>
    </row>
    <row r="1224" spans="1:20" ht="15.75">
      <c r="A1224" s="2" t="s">
        <v>1275</v>
      </c>
      <c r="B1224" s="3">
        <v>46201</v>
      </c>
      <c r="C1224" s="4" t="s">
        <v>27</v>
      </c>
      <c r="D1224" s="4" t="s">
        <v>45</v>
      </c>
      <c r="E1224" s="4" t="s">
        <v>39</v>
      </c>
      <c r="F1224" s="4" t="s">
        <v>4</v>
      </c>
      <c r="G1224" s="4" t="s">
        <v>31</v>
      </c>
      <c r="H1224" s="4" t="s">
        <v>64</v>
      </c>
      <c r="I1224" s="9">
        <v>2</v>
      </c>
      <c r="J1224" s="6">
        <v>83.72</v>
      </c>
      <c r="K1224" s="7">
        <v>0</v>
      </c>
      <c r="L1224" s="6">
        <v>38.96</v>
      </c>
      <c r="M1224" s="6">
        <f>I1224*J1224*(1-K1224)</f>
        <v>167.44</v>
      </c>
      <c r="N1224" s="6">
        <f>I1224*L1224</f>
        <v>77.92</v>
      </c>
      <c r="O1224" s="6">
        <f>M1224-N1224</f>
        <v>89.52</v>
      </c>
      <c r="P1224" s="8">
        <f>IFERROR(O1224/M1224,0)</f>
        <v>0.53463927376970855</v>
      </c>
      <c r="Q1224" s="5">
        <f>YEAR(SalesDataTable[[#This Row],[Order Date]])</f>
        <v>2026</v>
      </c>
      <c r="R1224" s="8" t="str">
        <f>"Q"&amp;ROUNDUP(MONTH(SalesDataTable[[#This Row],[Order Date]])/3,0)</f>
        <v>Q2</v>
      </c>
      <c r="S1224" s="9">
        <f>MONTH(SalesDataTable[[#This Row],[Order Date]])</f>
        <v>6</v>
      </c>
      <c r="T1224" s="8" t="str">
        <f>TEXT(SalesDataTable[[#This Row],[Order Date]],"mmm")</f>
        <v>Jun</v>
      </c>
    </row>
    <row r="1225" spans="1:20" ht="15.75">
      <c r="A1225" s="2" t="s">
        <v>1276</v>
      </c>
      <c r="B1225" s="3">
        <v>46201</v>
      </c>
      <c r="C1225" s="4" t="s">
        <v>27</v>
      </c>
      <c r="D1225" s="4" t="s">
        <v>48</v>
      </c>
      <c r="E1225" s="4" t="s">
        <v>39</v>
      </c>
      <c r="F1225" s="4" t="s">
        <v>16</v>
      </c>
      <c r="G1225" s="4" t="s">
        <v>11</v>
      </c>
      <c r="H1225" s="4" t="s">
        <v>79</v>
      </c>
      <c r="I1225" s="9">
        <v>1</v>
      </c>
      <c r="J1225" s="6">
        <v>70.58</v>
      </c>
      <c r="K1225" s="7">
        <v>0</v>
      </c>
      <c r="L1225" s="6">
        <v>32.78</v>
      </c>
      <c r="M1225" s="6">
        <f>I1225*J1225*(1-K1225)</f>
        <v>70.58</v>
      </c>
      <c r="N1225" s="6">
        <f>I1225*L1225</f>
        <v>32.78</v>
      </c>
      <c r="O1225" s="6">
        <f>M1225-N1225</f>
        <v>37.799999999999997</v>
      </c>
      <c r="P1225" s="8">
        <f>IFERROR(O1225/M1225,0)</f>
        <v>0.53556248228960046</v>
      </c>
      <c r="Q1225" s="5">
        <f>YEAR(SalesDataTable[[#This Row],[Order Date]])</f>
        <v>2026</v>
      </c>
      <c r="R1225" s="8" t="str">
        <f>"Q"&amp;ROUNDUP(MONTH(SalesDataTable[[#This Row],[Order Date]])/3,0)</f>
        <v>Q2</v>
      </c>
      <c r="S1225" s="9">
        <f>MONTH(SalesDataTable[[#This Row],[Order Date]])</f>
        <v>6</v>
      </c>
      <c r="T1225" s="8" t="str">
        <f>TEXT(SalesDataTable[[#This Row],[Order Date]],"mmm")</f>
        <v>Jun</v>
      </c>
    </row>
    <row r="1226" spans="1:20" ht="15.75">
      <c r="A1226" s="2" t="s">
        <v>1277</v>
      </c>
      <c r="B1226" s="3">
        <v>46201</v>
      </c>
      <c r="C1226" s="4" t="s">
        <v>27</v>
      </c>
      <c r="D1226" s="4" t="s">
        <v>82</v>
      </c>
      <c r="E1226" s="4" t="s">
        <v>10</v>
      </c>
      <c r="F1226" s="4" t="s">
        <v>20</v>
      </c>
      <c r="G1226" s="4" t="s">
        <v>31</v>
      </c>
      <c r="H1226" s="4" t="s">
        <v>64</v>
      </c>
      <c r="I1226" s="9">
        <v>5</v>
      </c>
      <c r="J1226" s="6">
        <v>81.96</v>
      </c>
      <c r="K1226" s="7">
        <v>0.05</v>
      </c>
      <c r="L1226" s="6">
        <v>39.130000000000003</v>
      </c>
      <c r="M1226" s="6">
        <f>I1226*J1226*(1-K1226)</f>
        <v>389.30999999999995</v>
      </c>
      <c r="N1226" s="6">
        <f>I1226*L1226</f>
        <v>195.65</v>
      </c>
      <c r="O1226" s="6">
        <f>M1226-N1226</f>
        <v>193.65999999999994</v>
      </c>
      <c r="P1226" s="8">
        <f>IFERROR(O1226/M1226,0)</f>
        <v>0.497444196141892</v>
      </c>
      <c r="Q1226" s="5">
        <f>YEAR(SalesDataTable[[#This Row],[Order Date]])</f>
        <v>2026</v>
      </c>
      <c r="R1226" s="8" t="str">
        <f>"Q"&amp;ROUNDUP(MONTH(SalesDataTable[[#This Row],[Order Date]])/3,0)</f>
        <v>Q2</v>
      </c>
      <c r="S1226" s="9">
        <f>MONTH(SalesDataTable[[#This Row],[Order Date]])</f>
        <v>6</v>
      </c>
      <c r="T1226" s="8" t="str">
        <f>TEXT(SalesDataTable[[#This Row],[Order Date]],"mmm")</f>
        <v>Jun</v>
      </c>
    </row>
    <row r="1227" spans="1:20" ht="15.75">
      <c r="A1227" s="2" t="s">
        <v>1278</v>
      </c>
      <c r="B1227" s="3">
        <v>46201</v>
      </c>
      <c r="C1227" s="4" t="s">
        <v>8</v>
      </c>
      <c r="D1227" s="4" t="s">
        <v>86</v>
      </c>
      <c r="E1227" s="4" t="s">
        <v>3</v>
      </c>
      <c r="F1227" s="4" t="s">
        <v>16</v>
      </c>
      <c r="G1227" s="4" t="s">
        <v>5</v>
      </c>
      <c r="H1227" s="4" t="s">
        <v>35</v>
      </c>
      <c r="I1227" s="9">
        <v>1</v>
      </c>
      <c r="J1227" s="6">
        <v>40.67</v>
      </c>
      <c r="K1227" s="7">
        <v>0</v>
      </c>
      <c r="L1227" s="6">
        <v>16.5</v>
      </c>
      <c r="M1227" s="6">
        <f>I1227*J1227*(1-K1227)</f>
        <v>40.67</v>
      </c>
      <c r="N1227" s="6">
        <f>I1227*L1227</f>
        <v>16.5</v>
      </c>
      <c r="O1227" s="6">
        <f>M1227-N1227</f>
        <v>24.17</v>
      </c>
      <c r="P1227" s="8">
        <f>IFERROR(O1227/M1227,0)</f>
        <v>0.59429554954511932</v>
      </c>
      <c r="Q1227" s="5">
        <f>YEAR(SalesDataTable[[#This Row],[Order Date]])</f>
        <v>2026</v>
      </c>
      <c r="R1227" s="8" t="str">
        <f>"Q"&amp;ROUNDUP(MONTH(SalesDataTable[[#This Row],[Order Date]])/3,0)</f>
        <v>Q2</v>
      </c>
      <c r="S1227" s="9">
        <f>MONTH(SalesDataTable[[#This Row],[Order Date]])</f>
        <v>6</v>
      </c>
      <c r="T1227" s="8" t="str">
        <f>TEXT(SalesDataTable[[#This Row],[Order Date]],"mmm")</f>
        <v>Jun</v>
      </c>
    </row>
    <row r="1228" spans="1:20" ht="15.75">
      <c r="A1228" s="2" t="s">
        <v>1279</v>
      </c>
      <c r="B1228" s="3">
        <v>46201</v>
      </c>
      <c r="C1228" s="4" t="s">
        <v>14</v>
      </c>
      <c r="D1228" s="4" t="s">
        <v>126</v>
      </c>
      <c r="E1228" s="4" t="s">
        <v>25</v>
      </c>
      <c r="F1228" s="4" t="s">
        <v>16</v>
      </c>
      <c r="G1228" s="4" t="s">
        <v>49</v>
      </c>
      <c r="H1228" s="4" t="s">
        <v>50</v>
      </c>
      <c r="I1228" s="9">
        <v>1</v>
      </c>
      <c r="J1228" s="6">
        <v>40.94</v>
      </c>
      <c r="K1228" s="7">
        <v>0</v>
      </c>
      <c r="L1228" s="6">
        <v>14.47</v>
      </c>
      <c r="M1228" s="6">
        <f>I1228*J1228*(1-K1228)</f>
        <v>40.94</v>
      </c>
      <c r="N1228" s="6">
        <f>I1228*L1228</f>
        <v>14.47</v>
      </c>
      <c r="O1228" s="6">
        <f>M1228-N1228</f>
        <v>26.47</v>
      </c>
      <c r="P1228" s="8">
        <f>IFERROR(O1228/M1228,0)</f>
        <v>0.64655593551538837</v>
      </c>
      <c r="Q1228" s="5">
        <f>YEAR(SalesDataTable[[#This Row],[Order Date]])</f>
        <v>2026</v>
      </c>
      <c r="R1228" s="8" t="str">
        <f>"Q"&amp;ROUNDUP(MONTH(SalesDataTable[[#This Row],[Order Date]])/3,0)</f>
        <v>Q2</v>
      </c>
      <c r="S1228" s="9">
        <f>MONTH(SalesDataTable[[#This Row],[Order Date]])</f>
        <v>6</v>
      </c>
      <c r="T1228" s="8" t="str">
        <f>TEXT(SalesDataTable[[#This Row],[Order Date]],"mmm")</f>
        <v>Jun</v>
      </c>
    </row>
    <row r="1229" spans="1:20" ht="15.75">
      <c r="A1229" s="2" t="s">
        <v>1280</v>
      </c>
      <c r="B1229" s="3">
        <v>46202</v>
      </c>
      <c r="C1229" s="4" t="s">
        <v>27</v>
      </c>
      <c r="D1229" s="4" t="s">
        <v>48</v>
      </c>
      <c r="E1229" s="4" t="s">
        <v>10</v>
      </c>
      <c r="F1229" s="4" t="s">
        <v>20</v>
      </c>
      <c r="G1229" s="4" t="s">
        <v>5</v>
      </c>
      <c r="H1229" s="4" t="s">
        <v>43</v>
      </c>
      <c r="I1229" s="9">
        <v>3</v>
      </c>
      <c r="J1229" s="6">
        <v>100.89</v>
      </c>
      <c r="K1229" s="7">
        <v>0.05</v>
      </c>
      <c r="L1229" s="6">
        <v>49.08</v>
      </c>
      <c r="M1229" s="6">
        <f>I1229*J1229*(1-K1229)</f>
        <v>287.53649999999999</v>
      </c>
      <c r="N1229" s="6">
        <f>I1229*L1229</f>
        <v>147.24</v>
      </c>
      <c r="O1229" s="6">
        <f>M1229-N1229</f>
        <v>140.29649999999998</v>
      </c>
      <c r="P1229" s="8">
        <f>IFERROR(O1229/M1229,0)</f>
        <v>0.48792588071427451</v>
      </c>
      <c r="Q1229" s="5">
        <f>YEAR(SalesDataTable[[#This Row],[Order Date]])</f>
        <v>2026</v>
      </c>
      <c r="R1229" s="8" t="str">
        <f>"Q"&amp;ROUNDUP(MONTH(SalesDataTable[[#This Row],[Order Date]])/3,0)</f>
        <v>Q2</v>
      </c>
      <c r="S1229" s="9">
        <f>MONTH(SalesDataTable[[#This Row],[Order Date]])</f>
        <v>6</v>
      </c>
      <c r="T1229" s="8" t="str">
        <f>TEXT(SalesDataTable[[#This Row],[Order Date]],"mmm")</f>
        <v>Jun</v>
      </c>
    </row>
    <row r="1230" spans="1:20" ht="15.75">
      <c r="A1230" s="2" t="s">
        <v>1281</v>
      </c>
      <c r="B1230" s="3">
        <v>46202</v>
      </c>
      <c r="C1230" s="4" t="s">
        <v>8</v>
      </c>
      <c r="D1230" s="4" t="s">
        <v>69</v>
      </c>
      <c r="E1230" s="4" t="s">
        <v>10</v>
      </c>
      <c r="F1230" s="4" t="s">
        <v>20</v>
      </c>
      <c r="G1230" s="4" t="s">
        <v>5</v>
      </c>
      <c r="H1230" s="4" t="s">
        <v>35</v>
      </c>
      <c r="I1230" s="9">
        <v>3</v>
      </c>
      <c r="J1230" s="6">
        <v>39.78</v>
      </c>
      <c r="K1230" s="7">
        <v>0.15</v>
      </c>
      <c r="L1230" s="6">
        <v>16.850000000000001</v>
      </c>
      <c r="M1230" s="6">
        <f>I1230*J1230*(1-K1230)</f>
        <v>101.43900000000001</v>
      </c>
      <c r="N1230" s="6">
        <f>I1230*L1230</f>
        <v>50.550000000000004</v>
      </c>
      <c r="O1230" s="6">
        <f>M1230-N1230</f>
        <v>50.889000000000003</v>
      </c>
      <c r="P1230" s="8">
        <f>IFERROR(O1230/M1230,0)</f>
        <v>0.50167095495815217</v>
      </c>
      <c r="Q1230" s="5">
        <f>YEAR(SalesDataTable[[#This Row],[Order Date]])</f>
        <v>2026</v>
      </c>
      <c r="R1230" s="8" t="str">
        <f>"Q"&amp;ROUNDUP(MONTH(SalesDataTable[[#This Row],[Order Date]])/3,0)</f>
        <v>Q2</v>
      </c>
      <c r="S1230" s="9">
        <f>MONTH(SalesDataTable[[#This Row],[Order Date]])</f>
        <v>6</v>
      </c>
      <c r="T1230" s="8" t="str">
        <f>TEXT(SalesDataTable[[#This Row],[Order Date]],"mmm")</f>
        <v>Jun</v>
      </c>
    </row>
    <row r="1231" spans="1:20" ht="15.75">
      <c r="A1231" s="2" t="s">
        <v>1282</v>
      </c>
      <c r="B1231" s="3">
        <v>46202</v>
      </c>
      <c r="C1231" s="4" t="s">
        <v>1</v>
      </c>
      <c r="D1231" s="4" t="s">
        <v>2</v>
      </c>
      <c r="E1231" s="4" t="s">
        <v>3</v>
      </c>
      <c r="F1231" s="4" t="s">
        <v>4</v>
      </c>
      <c r="G1231" s="4" t="s">
        <v>49</v>
      </c>
      <c r="H1231" s="4" t="s">
        <v>50</v>
      </c>
      <c r="I1231" s="9">
        <v>1</v>
      </c>
      <c r="J1231" s="6">
        <v>40.299999999999997</v>
      </c>
      <c r="K1231" s="7">
        <v>0.05</v>
      </c>
      <c r="L1231" s="6">
        <v>14.79</v>
      </c>
      <c r="M1231" s="6">
        <f>I1231*J1231*(1-K1231)</f>
        <v>38.284999999999997</v>
      </c>
      <c r="N1231" s="6">
        <f>I1231*L1231</f>
        <v>14.79</v>
      </c>
      <c r="O1231" s="6">
        <f>M1231-N1231</f>
        <v>23.494999999999997</v>
      </c>
      <c r="P1231" s="8">
        <f>IFERROR(O1231/M1231,0)</f>
        <v>0.61368682251534545</v>
      </c>
      <c r="Q1231" s="5">
        <f>YEAR(SalesDataTable[[#This Row],[Order Date]])</f>
        <v>2026</v>
      </c>
      <c r="R1231" s="8" t="str">
        <f>"Q"&amp;ROUNDUP(MONTH(SalesDataTable[[#This Row],[Order Date]])/3,0)</f>
        <v>Q2</v>
      </c>
      <c r="S1231" s="9">
        <f>MONTH(SalesDataTable[[#This Row],[Order Date]])</f>
        <v>6</v>
      </c>
      <c r="T1231" s="8" t="str">
        <f>TEXT(SalesDataTable[[#This Row],[Order Date]],"mmm")</f>
        <v>Jun</v>
      </c>
    </row>
    <row r="1232" spans="1:20" ht="15.75">
      <c r="A1232" s="2" t="s">
        <v>1283</v>
      </c>
      <c r="B1232" s="3">
        <v>46202</v>
      </c>
      <c r="C1232" s="4" t="s">
        <v>8</v>
      </c>
      <c r="D1232" s="4" t="s">
        <v>66</v>
      </c>
      <c r="E1232" s="4" t="s">
        <v>25</v>
      </c>
      <c r="F1232" s="4" t="s">
        <v>4</v>
      </c>
      <c r="G1232" s="4" t="s">
        <v>11</v>
      </c>
      <c r="H1232" s="4" t="s">
        <v>12</v>
      </c>
      <c r="I1232" s="9">
        <v>1</v>
      </c>
      <c r="J1232" s="6">
        <v>90.91</v>
      </c>
      <c r="K1232" s="7">
        <v>0.05</v>
      </c>
      <c r="L1232" s="6">
        <v>45.9</v>
      </c>
      <c r="M1232" s="6">
        <f>I1232*J1232*(1-K1232)</f>
        <v>86.364499999999992</v>
      </c>
      <c r="N1232" s="6">
        <f>I1232*L1232</f>
        <v>45.9</v>
      </c>
      <c r="O1232" s="6">
        <f>M1232-N1232</f>
        <v>40.464499999999994</v>
      </c>
      <c r="P1232" s="8">
        <f>IFERROR(O1232/M1232,0)</f>
        <v>0.46853163047316893</v>
      </c>
      <c r="Q1232" s="5">
        <f>YEAR(SalesDataTable[[#This Row],[Order Date]])</f>
        <v>2026</v>
      </c>
      <c r="R1232" s="8" t="str">
        <f>"Q"&amp;ROUNDUP(MONTH(SalesDataTable[[#This Row],[Order Date]])/3,0)</f>
        <v>Q2</v>
      </c>
      <c r="S1232" s="9">
        <f>MONTH(SalesDataTable[[#This Row],[Order Date]])</f>
        <v>6</v>
      </c>
      <c r="T1232" s="8" t="str">
        <f>TEXT(SalesDataTable[[#This Row],[Order Date]],"mmm")</f>
        <v>Jun</v>
      </c>
    </row>
    <row r="1233" spans="1:20" ht="15.75">
      <c r="A1233" s="2" t="s">
        <v>1284</v>
      </c>
      <c r="B1233" s="3">
        <v>46202</v>
      </c>
      <c r="C1233" s="4" t="s">
        <v>1</v>
      </c>
      <c r="D1233" s="4" t="s">
        <v>2</v>
      </c>
      <c r="E1233" s="4" t="s">
        <v>10</v>
      </c>
      <c r="F1233" s="4" t="s">
        <v>20</v>
      </c>
      <c r="G1233" s="4" t="s">
        <v>17</v>
      </c>
      <c r="H1233" s="4" t="s">
        <v>83</v>
      </c>
      <c r="I1233" s="9">
        <v>5</v>
      </c>
      <c r="J1233" s="6">
        <v>162.29</v>
      </c>
      <c r="K1233" s="7">
        <v>0.15</v>
      </c>
      <c r="L1233" s="6">
        <v>86.66</v>
      </c>
      <c r="M1233" s="6">
        <f>I1233*J1233*(1-K1233)</f>
        <v>689.73249999999996</v>
      </c>
      <c r="N1233" s="6">
        <f>I1233*L1233</f>
        <v>433.29999999999995</v>
      </c>
      <c r="O1233" s="6">
        <f>M1233-N1233</f>
        <v>256.4325</v>
      </c>
      <c r="P1233" s="8">
        <f>IFERROR(O1233/M1233,0)</f>
        <v>0.37178543855770174</v>
      </c>
      <c r="Q1233" s="5">
        <f>YEAR(SalesDataTable[[#This Row],[Order Date]])</f>
        <v>2026</v>
      </c>
      <c r="R1233" s="8" t="str">
        <f>"Q"&amp;ROUNDUP(MONTH(SalesDataTable[[#This Row],[Order Date]])/3,0)</f>
        <v>Q2</v>
      </c>
      <c r="S1233" s="9">
        <f>MONTH(SalesDataTable[[#This Row],[Order Date]])</f>
        <v>6</v>
      </c>
      <c r="T1233" s="8" t="str">
        <f>TEXT(SalesDataTable[[#This Row],[Order Date]],"mmm")</f>
        <v>Jun</v>
      </c>
    </row>
    <row r="1234" spans="1:20" ht="15.75">
      <c r="A1234" s="2" t="s">
        <v>1285</v>
      </c>
      <c r="B1234" s="3">
        <v>46202</v>
      </c>
      <c r="C1234" s="4" t="s">
        <v>8</v>
      </c>
      <c r="D1234" s="4" t="s">
        <v>66</v>
      </c>
      <c r="E1234" s="4" t="s">
        <v>3</v>
      </c>
      <c r="F1234" s="4" t="s">
        <v>20</v>
      </c>
      <c r="G1234" s="4" t="s">
        <v>5</v>
      </c>
      <c r="H1234" s="4" t="s">
        <v>29</v>
      </c>
      <c r="I1234" s="9">
        <v>2</v>
      </c>
      <c r="J1234" s="6">
        <v>51.03</v>
      </c>
      <c r="K1234" s="7">
        <v>0</v>
      </c>
      <c r="L1234" s="6">
        <v>22.59</v>
      </c>
      <c r="M1234" s="6">
        <f>I1234*J1234*(1-K1234)</f>
        <v>102.06</v>
      </c>
      <c r="N1234" s="6">
        <f>I1234*L1234</f>
        <v>45.18</v>
      </c>
      <c r="O1234" s="6">
        <f>M1234-N1234</f>
        <v>56.88</v>
      </c>
      <c r="P1234" s="8">
        <f>IFERROR(O1234/M1234,0)</f>
        <v>0.55731922398589062</v>
      </c>
      <c r="Q1234" s="5">
        <f>YEAR(SalesDataTable[[#This Row],[Order Date]])</f>
        <v>2026</v>
      </c>
      <c r="R1234" s="8" t="str">
        <f>"Q"&amp;ROUNDUP(MONTH(SalesDataTable[[#This Row],[Order Date]])/3,0)</f>
        <v>Q2</v>
      </c>
      <c r="S1234" s="9">
        <f>MONTH(SalesDataTable[[#This Row],[Order Date]])</f>
        <v>6</v>
      </c>
      <c r="T1234" s="8" t="str">
        <f>TEXT(SalesDataTable[[#This Row],[Order Date]],"mmm")</f>
        <v>Jun</v>
      </c>
    </row>
    <row r="1235" spans="1:20" ht="15.75">
      <c r="A1235" s="2" t="s">
        <v>1286</v>
      </c>
      <c r="B1235" s="3">
        <v>46202</v>
      </c>
      <c r="C1235" s="4" t="s">
        <v>8</v>
      </c>
      <c r="D1235" s="4" t="s">
        <v>69</v>
      </c>
      <c r="E1235" s="4" t="s">
        <v>3</v>
      </c>
      <c r="F1235" s="4" t="s">
        <v>20</v>
      </c>
      <c r="G1235" s="4" t="s">
        <v>49</v>
      </c>
      <c r="H1235" s="4" t="s">
        <v>74</v>
      </c>
      <c r="I1235" s="9">
        <v>1</v>
      </c>
      <c r="J1235" s="6">
        <v>50.67</v>
      </c>
      <c r="K1235" s="7">
        <v>0</v>
      </c>
      <c r="L1235" s="6">
        <v>22.18</v>
      </c>
      <c r="M1235" s="6">
        <f>I1235*J1235*(1-K1235)</f>
        <v>50.67</v>
      </c>
      <c r="N1235" s="6">
        <f>I1235*L1235</f>
        <v>22.18</v>
      </c>
      <c r="O1235" s="6">
        <f>M1235-N1235</f>
        <v>28.490000000000002</v>
      </c>
      <c r="P1235" s="8">
        <f>IFERROR(O1235/M1235,0)</f>
        <v>0.56226564041839355</v>
      </c>
      <c r="Q1235" s="5">
        <f>YEAR(SalesDataTable[[#This Row],[Order Date]])</f>
        <v>2026</v>
      </c>
      <c r="R1235" s="8" t="str">
        <f>"Q"&amp;ROUNDUP(MONTH(SalesDataTable[[#This Row],[Order Date]])/3,0)</f>
        <v>Q2</v>
      </c>
      <c r="S1235" s="9">
        <f>MONTH(SalesDataTable[[#This Row],[Order Date]])</f>
        <v>6</v>
      </c>
      <c r="T1235" s="8" t="str">
        <f>TEXT(SalesDataTable[[#This Row],[Order Date]],"mmm")</f>
        <v>Jun</v>
      </c>
    </row>
    <row r="1236" spans="1:20" ht="15.75">
      <c r="A1236" s="2" t="s">
        <v>1287</v>
      </c>
      <c r="B1236" s="3">
        <v>46202</v>
      </c>
      <c r="C1236" s="4" t="s">
        <v>27</v>
      </c>
      <c r="D1236" s="4" t="s">
        <v>48</v>
      </c>
      <c r="E1236" s="4" t="s">
        <v>10</v>
      </c>
      <c r="F1236" s="4" t="s">
        <v>4</v>
      </c>
      <c r="G1236" s="4" t="s">
        <v>17</v>
      </c>
      <c r="H1236" s="4" t="s">
        <v>71</v>
      </c>
      <c r="I1236" s="9">
        <v>10</v>
      </c>
      <c r="J1236" s="6">
        <v>130.62</v>
      </c>
      <c r="K1236" s="7">
        <v>0.05</v>
      </c>
      <c r="L1236" s="6">
        <v>67.05</v>
      </c>
      <c r="M1236" s="6">
        <f>I1236*J1236*(1-K1236)</f>
        <v>1240.8899999999999</v>
      </c>
      <c r="N1236" s="6">
        <f>I1236*L1236</f>
        <v>670.5</v>
      </c>
      <c r="O1236" s="6">
        <f>M1236-N1236</f>
        <v>570.38999999999987</v>
      </c>
      <c r="P1236" s="8">
        <f>IFERROR(O1236/M1236,0)</f>
        <v>0.45966201677828006</v>
      </c>
      <c r="Q1236" s="5">
        <f>YEAR(SalesDataTable[[#This Row],[Order Date]])</f>
        <v>2026</v>
      </c>
      <c r="R1236" s="8" t="str">
        <f>"Q"&amp;ROUNDUP(MONTH(SalesDataTable[[#This Row],[Order Date]])/3,0)</f>
        <v>Q2</v>
      </c>
      <c r="S1236" s="9">
        <f>MONTH(SalesDataTable[[#This Row],[Order Date]])</f>
        <v>6</v>
      </c>
      <c r="T1236" s="8" t="str">
        <f>TEXT(SalesDataTable[[#This Row],[Order Date]],"mmm")</f>
        <v>Jun</v>
      </c>
    </row>
    <row r="1237" spans="1:20" ht="15.75">
      <c r="A1237" s="2" t="s">
        <v>1288</v>
      </c>
      <c r="B1237" s="3">
        <v>46202</v>
      </c>
      <c r="C1237" s="4" t="s">
        <v>14</v>
      </c>
      <c r="D1237" s="4" t="s">
        <v>34</v>
      </c>
      <c r="E1237" s="4" t="s">
        <v>3</v>
      </c>
      <c r="F1237" s="4" t="s">
        <v>16</v>
      </c>
      <c r="G1237" s="4" t="s">
        <v>31</v>
      </c>
      <c r="H1237" s="4" t="s">
        <v>41</v>
      </c>
      <c r="I1237" s="9">
        <v>4</v>
      </c>
      <c r="J1237" s="6">
        <v>194.6</v>
      </c>
      <c r="K1237" s="7">
        <v>0</v>
      </c>
      <c r="L1237" s="6">
        <v>104.64</v>
      </c>
      <c r="M1237" s="6">
        <f>I1237*J1237*(1-K1237)</f>
        <v>778.4</v>
      </c>
      <c r="N1237" s="6">
        <f>I1237*L1237</f>
        <v>418.56</v>
      </c>
      <c r="O1237" s="6">
        <f>M1237-N1237</f>
        <v>359.84</v>
      </c>
      <c r="P1237" s="8">
        <f>IFERROR(O1237/M1237,0)</f>
        <v>0.46228160328879753</v>
      </c>
      <c r="Q1237" s="5">
        <f>YEAR(SalesDataTable[[#This Row],[Order Date]])</f>
        <v>2026</v>
      </c>
      <c r="R1237" s="8" t="str">
        <f>"Q"&amp;ROUNDUP(MONTH(SalesDataTable[[#This Row],[Order Date]])/3,0)</f>
        <v>Q2</v>
      </c>
      <c r="S1237" s="9">
        <f>MONTH(SalesDataTable[[#This Row],[Order Date]])</f>
        <v>6</v>
      </c>
      <c r="T1237" s="8" t="str">
        <f>TEXT(SalesDataTable[[#This Row],[Order Date]],"mmm")</f>
        <v>Jun</v>
      </c>
    </row>
    <row r="1238" spans="1:20" ht="15.75">
      <c r="A1238" s="2" t="s">
        <v>1289</v>
      </c>
      <c r="B1238" s="3">
        <v>46203</v>
      </c>
      <c r="C1238" s="4" t="s">
        <v>14</v>
      </c>
      <c r="D1238" s="4" t="s">
        <v>15</v>
      </c>
      <c r="E1238" s="4" t="s">
        <v>25</v>
      </c>
      <c r="F1238" s="4" t="s">
        <v>16</v>
      </c>
      <c r="G1238" s="4" t="s">
        <v>11</v>
      </c>
      <c r="H1238" s="4" t="s">
        <v>12</v>
      </c>
      <c r="I1238" s="9">
        <v>1</v>
      </c>
      <c r="J1238" s="6">
        <v>94</v>
      </c>
      <c r="K1238" s="7">
        <v>0</v>
      </c>
      <c r="L1238" s="6">
        <v>45.62</v>
      </c>
      <c r="M1238" s="6">
        <f>I1238*J1238*(1-K1238)</f>
        <v>94</v>
      </c>
      <c r="N1238" s="6">
        <f>I1238*L1238</f>
        <v>45.62</v>
      </c>
      <c r="O1238" s="6">
        <f>M1238-N1238</f>
        <v>48.38</v>
      </c>
      <c r="P1238" s="8">
        <f>IFERROR(O1238/M1238,0)</f>
        <v>0.51468085106382977</v>
      </c>
      <c r="Q1238" s="5">
        <f>YEAR(SalesDataTable[[#This Row],[Order Date]])</f>
        <v>2026</v>
      </c>
      <c r="R1238" s="8" t="str">
        <f>"Q"&amp;ROUNDUP(MONTH(SalesDataTable[[#This Row],[Order Date]])/3,0)</f>
        <v>Q2</v>
      </c>
      <c r="S1238" s="9">
        <f>MONTH(SalesDataTable[[#This Row],[Order Date]])</f>
        <v>6</v>
      </c>
      <c r="T1238" s="8" t="str">
        <f>TEXT(SalesDataTable[[#This Row],[Order Date]],"mmm")</f>
        <v>Jun</v>
      </c>
    </row>
    <row r="1239" spans="1:20" ht="15.75">
      <c r="A1239" s="2" t="s">
        <v>1290</v>
      </c>
      <c r="B1239" s="3">
        <v>46203</v>
      </c>
      <c r="C1239" s="4" t="s">
        <v>27</v>
      </c>
      <c r="D1239" s="4" t="s">
        <v>48</v>
      </c>
      <c r="E1239" s="4" t="s">
        <v>3</v>
      </c>
      <c r="F1239" s="4" t="s">
        <v>4</v>
      </c>
      <c r="G1239" s="4" t="s">
        <v>49</v>
      </c>
      <c r="H1239" s="4" t="s">
        <v>50</v>
      </c>
      <c r="I1239" s="9">
        <v>2</v>
      </c>
      <c r="J1239" s="6">
        <v>40.46</v>
      </c>
      <c r="K1239" s="7">
        <v>0</v>
      </c>
      <c r="L1239" s="6">
        <v>15.15</v>
      </c>
      <c r="M1239" s="6">
        <f>I1239*J1239*(1-K1239)</f>
        <v>80.92</v>
      </c>
      <c r="N1239" s="6">
        <f>I1239*L1239</f>
        <v>30.3</v>
      </c>
      <c r="O1239" s="6">
        <f>M1239-N1239</f>
        <v>50.620000000000005</v>
      </c>
      <c r="P1239" s="8">
        <f>IFERROR(O1239/M1239,0)</f>
        <v>0.62555610479485912</v>
      </c>
      <c r="Q1239" s="5">
        <f>YEAR(SalesDataTable[[#This Row],[Order Date]])</f>
        <v>2026</v>
      </c>
      <c r="R1239" s="8" t="str">
        <f>"Q"&amp;ROUNDUP(MONTH(SalesDataTable[[#This Row],[Order Date]])/3,0)</f>
        <v>Q2</v>
      </c>
      <c r="S1239" s="9">
        <f>MONTH(SalesDataTable[[#This Row],[Order Date]])</f>
        <v>6</v>
      </c>
      <c r="T1239" s="8" t="str">
        <f>TEXT(SalesDataTable[[#This Row],[Order Date]],"mmm")</f>
        <v>Jun</v>
      </c>
    </row>
    <row r="1240" spans="1:20" ht="15.75">
      <c r="A1240" s="2" t="s">
        <v>1291</v>
      </c>
      <c r="B1240" s="3">
        <v>46203</v>
      </c>
      <c r="C1240" s="4" t="s">
        <v>8</v>
      </c>
      <c r="D1240" s="4" t="s">
        <v>38</v>
      </c>
      <c r="E1240" s="4" t="s">
        <v>25</v>
      </c>
      <c r="F1240" s="4" t="s">
        <v>16</v>
      </c>
      <c r="G1240" s="4" t="s">
        <v>11</v>
      </c>
      <c r="H1240" s="4" t="s">
        <v>53</v>
      </c>
      <c r="I1240" s="9">
        <v>1</v>
      </c>
      <c r="J1240" s="6">
        <v>156.11000000000001</v>
      </c>
      <c r="K1240" s="7">
        <v>0</v>
      </c>
      <c r="L1240" s="6">
        <v>79.52</v>
      </c>
      <c r="M1240" s="6">
        <f>I1240*J1240*(1-K1240)</f>
        <v>156.11000000000001</v>
      </c>
      <c r="N1240" s="6">
        <f>I1240*L1240</f>
        <v>79.52</v>
      </c>
      <c r="O1240" s="6">
        <f>M1240-N1240</f>
        <v>76.590000000000018</v>
      </c>
      <c r="P1240" s="8">
        <f>IFERROR(O1240/M1240,0)</f>
        <v>0.49061559157004681</v>
      </c>
      <c r="Q1240" s="5">
        <f>YEAR(SalesDataTable[[#This Row],[Order Date]])</f>
        <v>2026</v>
      </c>
      <c r="R1240" s="8" t="str">
        <f>"Q"&amp;ROUNDUP(MONTH(SalesDataTable[[#This Row],[Order Date]])/3,0)</f>
        <v>Q2</v>
      </c>
      <c r="S1240" s="9">
        <f>MONTH(SalesDataTable[[#This Row],[Order Date]])</f>
        <v>6</v>
      </c>
      <c r="T1240" s="8" t="str">
        <f>TEXT(SalesDataTable[[#This Row],[Order Date]],"mmm")</f>
        <v>Jun</v>
      </c>
    </row>
    <row r="1241" spans="1:20" ht="15.75">
      <c r="A1241" s="2" t="s">
        <v>1292</v>
      </c>
      <c r="B1241" s="3">
        <v>46204</v>
      </c>
      <c r="C1241" s="4" t="s">
        <v>14</v>
      </c>
      <c r="D1241" s="4" t="s">
        <v>24</v>
      </c>
      <c r="E1241" s="4" t="s">
        <v>3</v>
      </c>
      <c r="F1241" s="4" t="s">
        <v>4</v>
      </c>
      <c r="G1241" s="4" t="s">
        <v>31</v>
      </c>
      <c r="H1241" s="4" t="s">
        <v>90</v>
      </c>
      <c r="I1241" s="9">
        <v>2</v>
      </c>
      <c r="J1241" s="6">
        <v>121.78</v>
      </c>
      <c r="K1241" s="7">
        <v>0.1</v>
      </c>
      <c r="L1241" s="6">
        <v>59.62</v>
      </c>
      <c r="M1241" s="6">
        <f>I1241*J1241*(1-K1241)</f>
        <v>219.20400000000001</v>
      </c>
      <c r="N1241" s="6">
        <f>I1241*L1241</f>
        <v>119.24</v>
      </c>
      <c r="O1241" s="6">
        <f>M1241-N1241</f>
        <v>99.964000000000013</v>
      </c>
      <c r="P1241" s="8">
        <f>IFERROR(O1241/M1241,0)</f>
        <v>0.45603182423678407</v>
      </c>
      <c r="Q1241" s="5">
        <f>YEAR(SalesDataTable[[#This Row],[Order Date]])</f>
        <v>2026</v>
      </c>
      <c r="R1241" s="8" t="str">
        <f>"Q"&amp;ROUNDUP(MONTH(SalesDataTable[[#This Row],[Order Date]])/3,0)</f>
        <v>Q3</v>
      </c>
      <c r="S1241" s="9">
        <f>MONTH(SalesDataTable[[#This Row],[Order Date]])</f>
        <v>7</v>
      </c>
      <c r="T1241" s="8" t="str">
        <f>TEXT(SalesDataTable[[#This Row],[Order Date]],"mmm")</f>
        <v>Jul</v>
      </c>
    </row>
    <row r="1242" spans="1:20" ht="15.75">
      <c r="A1242" s="2" t="s">
        <v>1293</v>
      </c>
      <c r="B1242" s="3">
        <v>46204</v>
      </c>
      <c r="C1242" s="4" t="s">
        <v>1</v>
      </c>
      <c r="D1242" s="4" t="s">
        <v>88</v>
      </c>
      <c r="E1242" s="4" t="s">
        <v>39</v>
      </c>
      <c r="F1242" s="4" t="s">
        <v>16</v>
      </c>
      <c r="G1242" s="4" t="s">
        <v>49</v>
      </c>
      <c r="H1242" s="4" t="s">
        <v>67</v>
      </c>
      <c r="I1242" s="9">
        <v>3</v>
      </c>
      <c r="J1242" s="6">
        <v>36.22</v>
      </c>
      <c r="K1242" s="7">
        <v>0.1</v>
      </c>
      <c r="L1242" s="6">
        <v>13.83</v>
      </c>
      <c r="M1242" s="6">
        <f>I1242*J1242*(1-K1242)</f>
        <v>97.793999999999997</v>
      </c>
      <c r="N1242" s="6">
        <f>I1242*L1242</f>
        <v>41.49</v>
      </c>
      <c r="O1242" s="6">
        <f>M1242-N1242</f>
        <v>56.303999999999995</v>
      </c>
      <c r="P1242" s="8">
        <f>IFERROR(O1242/M1242,0)</f>
        <v>0.57574084299650286</v>
      </c>
      <c r="Q1242" s="5">
        <f>YEAR(SalesDataTable[[#This Row],[Order Date]])</f>
        <v>2026</v>
      </c>
      <c r="R1242" s="8" t="str">
        <f>"Q"&amp;ROUNDUP(MONTH(SalesDataTable[[#This Row],[Order Date]])/3,0)</f>
        <v>Q3</v>
      </c>
      <c r="S1242" s="9">
        <f>MONTH(SalesDataTable[[#This Row],[Order Date]])</f>
        <v>7</v>
      </c>
      <c r="T1242" s="8" t="str">
        <f>TEXT(SalesDataTable[[#This Row],[Order Date]],"mmm")</f>
        <v>Jul</v>
      </c>
    </row>
    <row r="1243" spans="1:20" ht="15.75">
      <c r="A1243" s="2" t="s">
        <v>1294</v>
      </c>
      <c r="B1243" s="3">
        <v>46204</v>
      </c>
      <c r="C1243" s="4" t="s">
        <v>27</v>
      </c>
      <c r="D1243" s="4" t="s">
        <v>45</v>
      </c>
      <c r="E1243" s="4" t="s">
        <v>10</v>
      </c>
      <c r="F1243" s="4" t="s">
        <v>20</v>
      </c>
      <c r="G1243" s="4" t="s">
        <v>17</v>
      </c>
      <c r="H1243" s="4" t="s">
        <v>83</v>
      </c>
      <c r="I1243" s="9">
        <v>10</v>
      </c>
      <c r="J1243" s="6">
        <v>161.78</v>
      </c>
      <c r="K1243" s="7">
        <v>0.1</v>
      </c>
      <c r="L1243" s="6">
        <v>85.11</v>
      </c>
      <c r="M1243" s="6">
        <f>I1243*J1243*(1-K1243)</f>
        <v>1456.02</v>
      </c>
      <c r="N1243" s="6">
        <f>I1243*L1243</f>
        <v>851.1</v>
      </c>
      <c r="O1243" s="6">
        <f>M1243-N1243</f>
        <v>604.91999999999996</v>
      </c>
      <c r="P1243" s="8">
        <f>IFERROR(O1243/M1243,0)</f>
        <v>0.4154613260806857</v>
      </c>
      <c r="Q1243" s="5">
        <f>YEAR(SalesDataTable[[#This Row],[Order Date]])</f>
        <v>2026</v>
      </c>
      <c r="R1243" s="8" t="str">
        <f>"Q"&amp;ROUNDUP(MONTH(SalesDataTable[[#This Row],[Order Date]])/3,0)</f>
        <v>Q3</v>
      </c>
      <c r="S1243" s="9">
        <f>MONTH(SalesDataTable[[#This Row],[Order Date]])</f>
        <v>7</v>
      </c>
      <c r="T1243" s="8" t="str">
        <f>TEXT(SalesDataTable[[#This Row],[Order Date]],"mmm")</f>
        <v>Jul</v>
      </c>
    </row>
    <row r="1244" spans="1:20" ht="15.75">
      <c r="A1244" s="2" t="s">
        <v>1295</v>
      </c>
      <c r="B1244" s="3">
        <v>46204</v>
      </c>
      <c r="C1244" s="4" t="s">
        <v>27</v>
      </c>
      <c r="D1244" s="4" t="s">
        <v>45</v>
      </c>
      <c r="E1244" s="4" t="s">
        <v>3</v>
      </c>
      <c r="F1244" s="4" t="s">
        <v>20</v>
      </c>
      <c r="G1244" s="4" t="s">
        <v>31</v>
      </c>
      <c r="H1244" s="4" t="s">
        <v>90</v>
      </c>
      <c r="I1244" s="9">
        <v>3</v>
      </c>
      <c r="J1244" s="6">
        <v>126.23</v>
      </c>
      <c r="K1244" s="7">
        <v>0.05</v>
      </c>
      <c r="L1244" s="6">
        <v>61.81</v>
      </c>
      <c r="M1244" s="6">
        <f>I1244*J1244*(1-K1244)</f>
        <v>359.75549999999998</v>
      </c>
      <c r="N1244" s="6">
        <f>I1244*L1244</f>
        <v>185.43</v>
      </c>
      <c r="O1244" s="6">
        <f>M1244-N1244</f>
        <v>174.32549999999998</v>
      </c>
      <c r="P1244" s="8">
        <f>IFERROR(O1244/M1244,0)</f>
        <v>0.4845666014835075</v>
      </c>
      <c r="Q1244" s="5">
        <f>YEAR(SalesDataTable[[#This Row],[Order Date]])</f>
        <v>2026</v>
      </c>
      <c r="R1244" s="8" t="str">
        <f>"Q"&amp;ROUNDUP(MONTH(SalesDataTable[[#This Row],[Order Date]])/3,0)</f>
        <v>Q3</v>
      </c>
      <c r="S1244" s="9">
        <f>MONTH(SalesDataTable[[#This Row],[Order Date]])</f>
        <v>7</v>
      </c>
      <c r="T1244" s="8" t="str">
        <f>TEXT(SalesDataTable[[#This Row],[Order Date]],"mmm")</f>
        <v>Jul</v>
      </c>
    </row>
    <row r="1245" spans="1:20" ht="15.75">
      <c r="A1245" s="2" t="s">
        <v>1296</v>
      </c>
      <c r="B1245" s="3">
        <v>46204</v>
      </c>
      <c r="C1245" s="4" t="s">
        <v>27</v>
      </c>
      <c r="D1245" s="4" t="s">
        <v>48</v>
      </c>
      <c r="E1245" s="4" t="s">
        <v>3</v>
      </c>
      <c r="F1245" s="4" t="s">
        <v>4</v>
      </c>
      <c r="G1245" s="4" t="s">
        <v>5</v>
      </c>
      <c r="H1245" s="4" t="s">
        <v>6</v>
      </c>
      <c r="I1245" s="9">
        <v>4</v>
      </c>
      <c r="J1245" s="6">
        <v>79.97</v>
      </c>
      <c r="K1245" s="7">
        <v>0.1</v>
      </c>
      <c r="L1245" s="6">
        <v>43.36</v>
      </c>
      <c r="M1245" s="6">
        <f>I1245*J1245*(1-K1245)</f>
        <v>287.892</v>
      </c>
      <c r="N1245" s="6">
        <f>I1245*L1245</f>
        <v>173.44</v>
      </c>
      <c r="O1245" s="6">
        <f>M1245-N1245</f>
        <v>114.452</v>
      </c>
      <c r="P1245" s="8">
        <f>IFERROR(O1245/M1245,0)</f>
        <v>0.39755185972517471</v>
      </c>
      <c r="Q1245" s="5">
        <f>YEAR(SalesDataTable[[#This Row],[Order Date]])</f>
        <v>2026</v>
      </c>
      <c r="R1245" s="8" t="str">
        <f>"Q"&amp;ROUNDUP(MONTH(SalesDataTable[[#This Row],[Order Date]])/3,0)</f>
        <v>Q3</v>
      </c>
      <c r="S1245" s="9">
        <f>MONTH(SalesDataTable[[#This Row],[Order Date]])</f>
        <v>7</v>
      </c>
      <c r="T1245" s="8" t="str">
        <f>TEXT(SalesDataTable[[#This Row],[Order Date]],"mmm")</f>
        <v>Jul</v>
      </c>
    </row>
    <row r="1246" spans="1:20" ht="15.75">
      <c r="A1246" s="2" t="s">
        <v>1297</v>
      </c>
      <c r="B1246" s="3">
        <v>46204</v>
      </c>
      <c r="C1246" s="4" t="s">
        <v>27</v>
      </c>
      <c r="D1246" s="4" t="s">
        <v>48</v>
      </c>
      <c r="E1246" s="4" t="s">
        <v>25</v>
      </c>
      <c r="F1246" s="4" t="s">
        <v>16</v>
      </c>
      <c r="G1246" s="4" t="s">
        <v>5</v>
      </c>
      <c r="H1246" s="4" t="s">
        <v>43</v>
      </c>
      <c r="I1246" s="9">
        <v>2</v>
      </c>
      <c r="J1246" s="6">
        <v>102.37</v>
      </c>
      <c r="K1246" s="7">
        <v>0</v>
      </c>
      <c r="L1246" s="6">
        <v>50.25</v>
      </c>
      <c r="M1246" s="6">
        <f>I1246*J1246*(1-K1246)</f>
        <v>204.74</v>
      </c>
      <c r="N1246" s="6">
        <f>I1246*L1246</f>
        <v>100.5</v>
      </c>
      <c r="O1246" s="6">
        <f>M1246-N1246</f>
        <v>104.24000000000001</v>
      </c>
      <c r="P1246" s="8">
        <f>IFERROR(O1246/M1246,0)</f>
        <v>0.50913353521539517</v>
      </c>
      <c r="Q1246" s="5">
        <f>YEAR(SalesDataTable[[#This Row],[Order Date]])</f>
        <v>2026</v>
      </c>
      <c r="R1246" s="8" t="str">
        <f>"Q"&amp;ROUNDUP(MONTH(SalesDataTable[[#This Row],[Order Date]])/3,0)</f>
        <v>Q3</v>
      </c>
      <c r="S1246" s="9">
        <f>MONTH(SalesDataTable[[#This Row],[Order Date]])</f>
        <v>7</v>
      </c>
      <c r="T1246" s="8" t="str">
        <f>TEXT(SalesDataTable[[#This Row],[Order Date]],"mmm")</f>
        <v>Jul</v>
      </c>
    </row>
    <row r="1247" spans="1:20" ht="15.75">
      <c r="A1247" s="2" t="s">
        <v>1298</v>
      </c>
      <c r="B1247" s="3">
        <v>46204</v>
      </c>
      <c r="C1247" s="4" t="s">
        <v>27</v>
      </c>
      <c r="D1247" s="4" t="s">
        <v>82</v>
      </c>
      <c r="E1247" s="4" t="s">
        <v>3</v>
      </c>
      <c r="F1247" s="4" t="s">
        <v>16</v>
      </c>
      <c r="G1247" s="4" t="s">
        <v>5</v>
      </c>
      <c r="H1247" s="4" t="s">
        <v>43</v>
      </c>
      <c r="I1247" s="9">
        <v>1</v>
      </c>
      <c r="J1247" s="6">
        <v>102.13</v>
      </c>
      <c r="K1247" s="7">
        <v>0</v>
      </c>
      <c r="L1247" s="6">
        <v>49.17</v>
      </c>
      <c r="M1247" s="6">
        <f>I1247*J1247*(1-K1247)</f>
        <v>102.13</v>
      </c>
      <c r="N1247" s="6">
        <f>I1247*L1247</f>
        <v>49.17</v>
      </c>
      <c r="O1247" s="6">
        <f>M1247-N1247</f>
        <v>52.959999999999994</v>
      </c>
      <c r="P1247" s="8">
        <f>IFERROR(O1247/M1247,0)</f>
        <v>0.5185547831195535</v>
      </c>
      <c r="Q1247" s="5">
        <f>YEAR(SalesDataTable[[#This Row],[Order Date]])</f>
        <v>2026</v>
      </c>
      <c r="R1247" s="8" t="str">
        <f>"Q"&amp;ROUNDUP(MONTH(SalesDataTable[[#This Row],[Order Date]])/3,0)</f>
        <v>Q3</v>
      </c>
      <c r="S1247" s="9">
        <f>MONTH(SalesDataTable[[#This Row],[Order Date]])</f>
        <v>7</v>
      </c>
      <c r="T1247" s="8" t="str">
        <f>TEXT(SalesDataTable[[#This Row],[Order Date]],"mmm")</f>
        <v>Jul</v>
      </c>
    </row>
    <row r="1248" spans="1:20" ht="15.75">
      <c r="A1248" s="2" t="s">
        <v>1299</v>
      </c>
      <c r="B1248" s="3">
        <v>46205</v>
      </c>
      <c r="C1248" s="4" t="s">
        <v>14</v>
      </c>
      <c r="D1248" s="4" t="s">
        <v>15</v>
      </c>
      <c r="E1248" s="4" t="s">
        <v>3</v>
      </c>
      <c r="F1248" s="4" t="s">
        <v>4</v>
      </c>
      <c r="G1248" s="4" t="s">
        <v>17</v>
      </c>
      <c r="H1248" s="4" t="s">
        <v>83</v>
      </c>
      <c r="I1248" s="9">
        <v>1</v>
      </c>
      <c r="J1248" s="6">
        <v>161.82</v>
      </c>
      <c r="K1248" s="7">
        <v>0</v>
      </c>
      <c r="L1248" s="6">
        <v>87.15</v>
      </c>
      <c r="M1248" s="6">
        <f>I1248*J1248*(1-K1248)</f>
        <v>161.82</v>
      </c>
      <c r="N1248" s="6">
        <f>I1248*L1248</f>
        <v>87.15</v>
      </c>
      <c r="O1248" s="6">
        <f>M1248-N1248</f>
        <v>74.669999999999987</v>
      </c>
      <c r="P1248" s="8">
        <f>IFERROR(O1248/M1248,0)</f>
        <v>0.46143863552094916</v>
      </c>
      <c r="Q1248" s="5">
        <f>YEAR(SalesDataTable[[#This Row],[Order Date]])</f>
        <v>2026</v>
      </c>
      <c r="R1248" s="8" t="str">
        <f>"Q"&amp;ROUNDUP(MONTH(SalesDataTable[[#This Row],[Order Date]])/3,0)</f>
        <v>Q3</v>
      </c>
      <c r="S1248" s="9">
        <f>MONTH(SalesDataTable[[#This Row],[Order Date]])</f>
        <v>7</v>
      </c>
      <c r="T1248" s="8" t="str">
        <f>TEXT(SalesDataTable[[#This Row],[Order Date]],"mmm")</f>
        <v>Jul</v>
      </c>
    </row>
    <row r="1249" spans="1:20" ht="15.75">
      <c r="A1249" s="2" t="s">
        <v>1300</v>
      </c>
      <c r="B1249" s="3">
        <v>46205</v>
      </c>
      <c r="C1249" s="4" t="s">
        <v>27</v>
      </c>
      <c r="D1249" s="4" t="s">
        <v>48</v>
      </c>
      <c r="E1249" s="4" t="s">
        <v>3</v>
      </c>
      <c r="F1249" s="4" t="s">
        <v>16</v>
      </c>
      <c r="G1249" s="4" t="s">
        <v>5</v>
      </c>
      <c r="H1249" s="4" t="s">
        <v>6</v>
      </c>
      <c r="I1249" s="9">
        <v>2</v>
      </c>
      <c r="J1249" s="6">
        <v>83.29</v>
      </c>
      <c r="K1249" s="7">
        <v>0</v>
      </c>
      <c r="L1249" s="6">
        <v>42.45</v>
      </c>
      <c r="M1249" s="6">
        <f>I1249*J1249*(1-K1249)</f>
        <v>166.58</v>
      </c>
      <c r="N1249" s="6">
        <f>I1249*L1249</f>
        <v>84.9</v>
      </c>
      <c r="O1249" s="6">
        <f>M1249-N1249</f>
        <v>81.680000000000007</v>
      </c>
      <c r="P1249" s="8">
        <f>IFERROR(O1249/M1249,0)</f>
        <v>0.49033497418657701</v>
      </c>
      <c r="Q1249" s="5">
        <f>YEAR(SalesDataTable[[#This Row],[Order Date]])</f>
        <v>2026</v>
      </c>
      <c r="R1249" s="8" t="str">
        <f>"Q"&amp;ROUNDUP(MONTH(SalesDataTable[[#This Row],[Order Date]])/3,0)</f>
        <v>Q3</v>
      </c>
      <c r="S1249" s="9">
        <f>MONTH(SalesDataTable[[#This Row],[Order Date]])</f>
        <v>7</v>
      </c>
      <c r="T1249" s="8" t="str">
        <f>TEXT(SalesDataTable[[#This Row],[Order Date]],"mmm")</f>
        <v>Jul</v>
      </c>
    </row>
    <row r="1250" spans="1:20" ht="15.75">
      <c r="A1250" s="2" t="s">
        <v>1301</v>
      </c>
      <c r="B1250" s="3">
        <v>46205</v>
      </c>
      <c r="C1250" s="4" t="s">
        <v>14</v>
      </c>
      <c r="D1250" s="4" t="s">
        <v>126</v>
      </c>
      <c r="E1250" s="4" t="s">
        <v>3</v>
      </c>
      <c r="F1250" s="4" t="s">
        <v>16</v>
      </c>
      <c r="G1250" s="4" t="s">
        <v>17</v>
      </c>
      <c r="H1250" s="4" t="s">
        <v>71</v>
      </c>
      <c r="I1250" s="9">
        <v>2</v>
      </c>
      <c r="J1250" s="6">
        <v>136.72999999999999</v>
      </c>
      <c r="K1250" s="7">
        <v>0</v>
      </c>
      <c r="L1250" s="6">
        <v>66.03</v>
      </c>
      <c r="M1250" s="6">
        <f>I1250*J1250*(1-K1250)</f>
        <v>273.45999999999998</v>
      </c>
      <c r="N1250" s="6">
        <f>I1250*L1250</f>
        <v>132.06</v>
      </c>
      <c r="O1250" s="6">
        <f>M1250-N1250</f>
        <v>141.39999999999998</v>
      </c>
      <c r="P1250" s="8">
        <f>IFERROR(O1250/M1250,0)</f>
        <v>0.5170774519125283</v>
      </c>
      <c r="Q1250" s="5">
        <f>YEAR(SalesDataTable[[#This Row],[Order Date]])</f>
        <v>2026</v>
      </c>
      <c r="R1250" s="8" t="str">
        <f>"Q"&amp;ROUNDUP(MONTH(SalesDataTable[[#This Row],[Order Date]])/3,0)</f>
        <v>Q3</v>
      </c>
      <c r="S1250" s="9">
        <f>MONTH(SalesDataTable[[#This Row],[Order Date]])</f>
        <v>7</v>
      </c>
      <c r="T1250" s="8" t="str">
        <f>TEXT(SalesDataTable[[#This Row],[Order Date]],"mmm")</f>
        <v>Jul</v>
      </c>
    </row>
    <row r="1251" spans="1:20" ht="15.75">
      <c r="A1251" s="2" t="s">
        <v>1302</v>
      </c>
      <c r="B1251" s="3">
        <v>46205</v>
      </c>
      <c r="C1251" s="4" t="s">
        <v>14</v>
      </c>
      <c r="D1251" s="4" t="s">
        <v>15</v>
      </c>
      <c r="E1251" s="4" t="s">
        <v>39</v>
      </c>
      <c r="F1251" s="4" t="s">
        <v>4</v>
      </c>
      <c r="G1251" s="4" t="s">
        <v>11</v>
      </c>
      <c r="H1251" s="4" t="s">
        <v>53</v>
      </c>
      <c r="I1251" s="9">
        <v>2</v>
      </c>
      <c r="J1251" s="6">
        <v>152.44</v>
      </c>
      <c r="K1251" s="7">
        <v>0</v>
      </c>
      <c r="L1251" s="6">
        <v>81.23</v>
      </c>
      <c r="M1251" s="6">
        <f>I1251*J1251*(1-K1251)</f>
        <v>304.88</v>
      </c>
      <c r="N1251" s="6">
        <f>I1251*L1251</f>
        <v>162.46</v>
      </c>
      <c r="O1251" s="6">
        <f>M1251-N1251</f>
        <v>142.41999999999999</v>
      </c>
      <c r="P1251" s="8">
        <f>IFERROR(O1251/M1251,0)</f>
        <v>0.46713461033849379</v>
      </c>
      <c r="Q1251" s="5">
        <f>YEAR(SalesDataTable[[#This Row],[Order Date]])</f>
        <v>2026</v>
      </c>
      <c r="R1251" s="8" t="str">
        <f>"Q"&amp;ROUNDUP(MONTH(SalesDataTable[[#This Row],[Order Date]])/3,0)</f>
        <v>Q3</v>
      </c>
      <c r="S1251" s="9">
        <f>MONTH(SalesDataTable[[#This Row],[Order Date]])</f>
        <v>7</v>
      </c>
      <c r="T1251" s="8" t="str">
        <f>TEXT(SalesDataTable[[#This Row],[Order Date]],"mmm")</f>
        <v>Jul</v>
      </c>
    </row>
    <row r="1252" spans="1:20" ht="15.75">
      <c r="A1252" s="2" t="s">
        <v>1303</v>
      </c>
      <c r="B1252" s="3">
        <v>46205</v>
      </c>
      <c r="C1252" s="4" t="s">
        <v>27</v>
      </c>
      <c r="D1252" s="4" t="s">
        <v>45</v>
      </c>
      <c r="E1252" s="4" t="s">
        <v>3</v>
      </c>
      <c r="F1252" s="4" t="s">
        <v>16</v>
      </c>
      <c r="G1252" s="4" t="s">
        <v>11</v>
      </c>
      <c r="H1252" s="4" t="s">
        <v>79</v>
      </c>
      <c r="I1252" s="9">
        <v>2</v>
      </c>
      <c r="J1252" s="6">
        <v>71.28</v>
      </c>
      <c r="K1252" s="7">
        <v>0.1</v>
      </c>
      <c r="L1252" s="6">
        <v>32.67</v>
      </c>
      <c r="M1252" s="6">
        <f>I1252*J1252*(1-K1252)</f>
        <v>128.304</v>
      </c>
      <c r="N1252" s="6">
        <f>I1252*L1252</f>
        <v>65.34</v>
      </c>
      <c r="O1252" s="6">
        <f>M1252-N1252</f>
        <v>62.963999999999999</v>
      </c>
      <c r="P1252" s="8">
        <f>IFERROR(O1252/M1252,0)</f>
        <v>0.4907407407407407</v>
      </c>
      <c r="Q1252" s="5">
        <f>YEAR(SalesDataTable[[#This Row],[Order Date]])</f>
        <v>2026</v>
      </c>
      <c r="R1252" s="8" t="str">
        <f>"Q"&amp;ROUNDUP(MONTH(SalesDataTable[[#This Row],[Order Date]])/3,0)</f>
        <v>Q3</v>
      </c>
      <c r="S1252" s="9">
        <f>MONTH(SalesDataTable[[#This Row],[Order Date]])</f>
        <v>7</v>
      </c>
      <c r="T1252" s="8" t="str">
        <f>TEXT(SalesDataTable[[#This Row],[Order Date]],"mmm")</f>
        <v>Jul</v>
      </c>
    </row>
    <row r="1253" spans="1:20" ht="15.75">
      <c r="A1253" s="2" t="s">
        <v>1304</v>
      </c>
      <c r="B1253" s="3">
        <v>46205</v>
      </c>
      <c r="C1253" s="4" t="s">
        <v>14</v>
      </c>
      <c r="D1253" s="4" t="s">
        <v>24</v>
      </c>
      <c r="E1253" s="4" t="s">
        <v>39</v>
      </c>
      <c r="F1253" s="4" t="s">
        <v>4</v>
      </c>
      <c r="G1253" s="4" t="s">
        <v>5</v>
      </c>
      <c r="H1253" s="4" t="s">
        <v>6</v>
      </c>
      <c r="I1253" s="9">
        <v>1</v>
      </c>
      <c r="J1253" s="6">
        <v>80.290000000000006</v>
      </c>
      <c r="K1253" s="7">
        <v>0.1</v>
      </c>
      <c r="L1253" s="6">
        <v>43.47</v>
      </c>
      <c r="M1253" s="6">
        <f>I1253*J1253*(1-K1253)</f>
        <v>72.26100000000001</v>
      </c>
      <c r="N1253" s="6">
        <f>I1253*L1253</f>
        <v>43.47</v>
      </c>
      <c r="O1253" s="6">
        <f>M1253-N1253</f>
        <v>28.791000000000011</v>
      </c>
      <c r="P1253" s="8">
        <f>IFERROR(O1253/M1253,0)</f>
        <v>0.39843068875326948</v>
      </c>
      <c r="Q1253" s="5">
        <f>YEAR(SalesDataTable[[#This Row],[Order Date]])</f>
        <v>2026</v>
      </c>
      <c r="R1253" s="8" t="str">
        <f>"Q"&amp;ROUNDUP(MONTH(SalesDataTable[[#This Row],[Order Date]])/3,0)</f>
        <v>Q3</v>
      </c>
      <c r="S1253" s="9">
        <f>MONTH(SalesDataTable[[#This Row],[Order Date]])</f>
        <v>7</v>
      </c>
      <c r="T1253" s="8" t="str">
        <f>TEXT(SalesDataTable[[#This Row],[Order Date]],"mmm")</f>
        <v>Jul</v>
      </c>
    </row>
    <row r="1254" spans="1:20" ht="15.75">
      <c r="A1254" s="2" t="s">
        <v>1305</v>
      </c>
      <c r="B1254" s="3">
        <v>46205</v>
      </c>
      <c r="C1254" s="4" t="s">
        <v>8</v>
      </c>
      <c r="D1254" s="4" t="s">
        <v>38</v>
      </c>
      <c r="E1254" s="4" t="s">
        <v>39</v>
      </c>
      <c r="F1254" s="4" t="s">
        <v>16</v>
      </c>
      <c r="G1254" s="4" t="s">
        <v>11</v>
      </c>
      <c r="H1254" s="4" t="s">
        <v>21</v>
      </c>
      <c r="I1254" s="9">
        <v>1</v>
      </c>
      <c r="J1254" s="6">
        <v>142.38</v>
      </c>
      <c r="K1254" s="7">
        <v>0.05</v>
      </c>
      <c r="L1254" s="6">
        <v>77.17</v>
      </c>
      <c r="M1254" s="6">
        <f>I1254*J1254*(1-K1254)</f>
        <v>135.261</v>
      </c>
      <c r="N1254" s="6">
        <f>I1254*L1254</f>
        <v>77.17</v>
      </c>
      <c r="O1254" s="6">
        <f>M1254-N1254</f>
        <v>58.090999999999994</v>
      </c>
      <c r="P1254" s="8">
        <f>IFERROR(O1254/M1254,0)</f>
        <v>0.42947338848596417</v>
      </c>
      <c r="Q1254" s="5">
        <f>YEAR(SalesDataTable[[#This Row],[Order Date]])</f>
        <v>2026</v>
      </c>
      <c r="R1254" s="8" t="str">
        <f>"Q"&amp;ROUNDUP(MONTH(SalesDataTable[[#This Row],[Order Date]])/3,0)</f>
        <v>Q3</v>
      </c>
      <c r="S1254" s="9">
        <f>MONTH(SalesDataTable[[#This Row],[Order Date]])</f>
        <v>7</v>
      </c>
      <c r="T1254" s="8" t="str">
        <f>TEXT(SalesDataTable[[#This Row],[Order Date]],"mmm")</f>
        <v>Jul</v>
      </c>
    </row>
    <row r="1255" spans="1:20" ht="15.75">
      <c r="A1255" s="2" t="s">
        <v>1306</v>
      </c>
      <c r="B1255" s="3">
        <v>46205</v>
      </c>
      <c r="C1255" s="4" t="s">
        <v>27</v>
      </c>
      <c r="D1255" s="4" t="s">
        <v>45</v>
      </c>
      <c r="E1255" s="4" t="s">
        <v>3</v>
      </c>
      <c r="F1255" s="4" t="s">
        <v>16</v>
      </c>
      <c r="G1255" s="4" t="s">
        <v>11</v>
      </c>
      <c r="H1255" s="4" t="s">
        <v>12</v>
      </c>
      <c r="I1255" s="9">
        <v>3</v>
      </c>
      <c r="J1255" s="6">
        <v>91.47</v>
      </c>
      <c r="K1255" s="7">
        <v>0.05</v>
      </c>
      <c r="L1255" s="6">
        <v>45.6</v>
      </c>
      <c r="M1255" s="6">
        <f>I1255*J1255*(1-K1255)</f>
        <v>260.68949999999995</v>
      </c>
      <c r="N1255" s="6">
        <f>I1255*L1255</f>
        <v>136.80000000000001</v>
      </c>
      <c r="O1255" s="6">
        <f>M1255-N1255</f>
        <v>123.88949999999994</v>
      </c>
      <c r="P1255" s="8">
        <f>IFERROR(O1255/M1255,0)</f>
        <v>0.47523778287963253</v>
      </c>
      <c r="Q1255" s="5">
        <f>YEAR(SalesDataTable[[#This Row],[Order Date]])</f>
        <v>2026</v>
      </c>
      <c r="R1255" s="8" t="str">
        <f>"Q"&amp;ROUNDUP(MONTH(SalesDataTable[[#This Row],[Order Date]])/3,0)</f>
        <v>Q3</v>
      </c>
      <c r="S1255" s="9">
        <f>MONTH(SalesDataTable[[#This Row],[Order Date]])</f>
        <v>7</v>
      </c>
      <c r="T1255" s="8" t="str">
        <f>TEXT(SalesDataTable[[#This Row],[Order Date]],"mmm")</f>
        <v>Jul</v>
      </c>
    </row>
    <row r="1256" spans="1:20" ht="15.75">
      <c r="A1256" s="2" t="s">
        <v>1307</v>
      </c>
      <c r="B1256" s="3">
        <v>46205</v>
      </c>
      <c r="C1256" s="4" t="s">
        <v>8</v>
      </c>
      <c r="D1256" s="4" t="s">
        <v>66</v>
      </c>
      <c r="E1256" s="4" t="s">
        <v>25</v>
      </c>
      <c r="F1256" s="4" t="s">
        <v>16</v>
      </c>
      <c r="G1256" s="4" t="s">
        <v>17</v>
      </c>
      <c r="H1256" s="4" t="s">
        <v>46</v>
      </c>
      <c r="I1256" s="9">
        <v>1</v>
      </c>
      <c r="J1256" s="6">
        <v>45.92</v>
      </c>
      <c r="K1256" s="7">
        <v>0.05</v>
      </c>
      <c r="L1256" s="6">
        <v>17.91</v>
      </c>
      <c r="M1256" s="6">
        <f>I1256*J1256*(1-K1256)</f>
        <v>43.624000000000002</v>
      </c>
      <c r="N1256" s="6">
        <f>I1256*L1256</f>
        <v>17.91</v>
      </c>
      <c r="O1256" s="6">
        <f>M1256-N1256</f>
        <v>25.714000000000002</v>
      </c>
      <c r="P1256" s="8">
        <f>IFERROR(O1256/M1256,0)</f>
        <v>0.58944617641665142</v>
      </c>
      <c r="Q1256" s="5">
        <f>YEAR(SalesDataTable[[#This Row],[Order Date]])</f>
        <v>2026</v>
      </c>
      <c r="R1256" s="8" t="str">
        <f>"Q"&amp;ROUNDUP(MONTH(SalesDataTable[[#This Row],[Order Date]])/3,0)</f>
        <v>Q3</v>
      </c>
      <c r="S1256" s="9">
        <f>MONTH(SalesDataTable[[#This Row],[Order Date]])</f>
        <v>7</v>
      </c>
      <c r="T1256" s="8" t="str">
        <f>TEXT(SalesDataTable[[#This Row],[Order Date]],"mmm")</f>
        <v>Jul</v>
      </c>
    </row>
    <row r="1257" spans="1:20" ht="15.75">
      <c r="A1257" s="2" t="s">
        <v>1308</v>
      </c>
      <c r="B1257" s="3">
        <v>46206</v>
      </c>
      <c r="C1257" s="4" t="s">
        <v>27</v>
      </c>
      <c r="D1257" s="4" t="s">
        <v>28</v>
      </c>
      <c r="E1257" s="4" t="s">
        <v>25</v>
      </c>
      <c r="F1257" s="4" t="s">
        <v>16</v>
      </c>
      <c r="G1257" s="4" t="s">
        <v>49</v>
      </c>
      <c r="H1257" s="4" t="s">
        <v>67</v>
      </c>
      <c r="I1257" s="9">
        <v>1</v>
      </c>
      <c r="J1257" s="6">
        <v>36.01</v>
      </c>
      <c r="K1257" s="7">
        <v>0</v>
      </c>
      <c r="L1257" s="6">
        <v>14.11</v>
      </c>
      <c r="M1257" s="6">
        <f>I1257*J1257*(1-K1257)</f>
        <v>36.01</v>
      </c>
      <c r="N1257" s="6">
        <f>I1257*L1257</f>
        <v>14.11</v>
      </c>
      <c r="O1257" s="6">
        <f>M1257-N1257</f>
        <v>21.9</v>
      </c>
      <c r="P1257" s="8">
        <f>IFERROR(O1257/M1257,0)</f>
        <v>0.60816439877811723</v>
      </c>
      <c r="Q1257" s="5">
        <f>YEAR(SalesDataTable[[#This Row],[Order Date]])</f>
        <v>2026</v>
      </c>
      <c r="R1257" s="8" t="str">
        <f>"Q"&amp;ROUNDUP(MONTH(SalesDataTable[[#This Row],[Order Date]])/3,0)</f>
        <v>Q3</v>
      </c>
      <c r="S1257" s="9">
        <f>MONTH(SalesDataTable[[#This Row],[Order Date]])</f>
        <v>7</v>
      </c>
      <c r="T1257" s="8" t="str">
        <f>TEXT(SalesDataTable[[#This Row],[Order Date]],"mmm")</f>
        <v>Jul</v>
      </c>
    </row>
    <row r="1258" spans="1:20" ht="15.75">
      <c r="A1258" s="2" t="s">
        <v>1309</v>
      </c>
      <c r="B1258" s="3">
        <v>46206</v>
      </c>
      <c r="C1258" s="4" t="s">
        <v>27</v>
      </c>
      <c r="D1258" s="4" t="s">
        <v>82</v>
      </c>
      <c r="E1258" s="4" t="s">
        <v>3</v>
      </c>
      <c r="F1258" s="4" t="s">
        <v>20</v>
      </c>
      <c r="G1258" s="4" t="s">
        <v>17</v>
      </c>
      <c r="H1258" s="4" t="s">
        <v>83</v>
      </c>
      <c r="I1258" s="9">
        <v>1</v>
      </c>
      <c r="J1258" s="6">
        <v>165.8</v>
      </c>
      <c r="K1258" s="7">
        <v>0.1</v>
      </c>
      <c r="L1258" s="6">
        <v>88.32</v>
      </c>
      <c r="M1258" s="6">
        <f>I1258*J1258*(1-K1258)</f>
        <v>149.22000000000003</v>
      </c>
      <c r="N1258" s="6">
        <f>I1258*L1258</f>
        <v>88.32</v>
      </c>
      <c r="O1258" s="6">
        <f>M1258-N1258</f>
        <v>60.900000000000034</v>
      </c>
      <c r="P1258" s="8">
        <f>IFERROR(O1258/M1258,0)</f>
        <v>0.40812223562525146</v>
      </c>
      <c r="Q1258" s="5">
        <f>YEAR(SalesDataTable[[#This Row],[Order Date]])</f>
        <v>2026</v>
      </c>
      <c r="R1258" s="8" t="str">
        <f>"Q"&amp;ROUNDUP(MONTH(SalesDataTable[[#This Row],[Order Date]])/3,0)</f>
        <v>Q3</v>
      </c>
      <c r="S1258" s="9">
        <f>MONTH(SalesDataTable[[#This Row],[Order Date]])</f>
        <v>7</v>
      </c>
      <c r="T1258" s="8" t="str">
        <f>TEXT(SalesDataTable[[#This Row],[Order Date]],"mmm")</f>
        <v>Jul</v>
      </c>
    </row>
    <row r="1259" spans="1:20" ht="15.75">
      <c r="A1259" s="2" t="s">
        <v>1310</v>
      </c>
      <c r="B1259" s="3">
        <v>46206</v>
      </c>
      <c r="C1259" s="4" t="s">
        <v>14</v>
      </c>
      <c r="D1259" s="4" t="s">
        <v>15</v>
      </c>
      <c r="E1259" s="4" t="s">
        <v>10</v>
      </c>
      <c r="F1259" s="4" t="s">
        <v>20</v>
      </c>
      <c r="G1259" s="4" t="s">
        <v>49</v>
      </c>
      <c r="H1259" s="4" t="s">
        <v>50</v>
      </c>
      <c r="I1259" s="9">
        <v>5</v>
      </c>
      <c r="J1259" s="6">
        <v>40.36</v>
      </c>
      <c r="K1259" s="7">
        <v>0.15</v>
      </c>
      <c r="L1259" s="6">
        <v>14.57</v>
      </c>
      <c r="M1259" s="6">
        <f>I1259*J1259*(1-K1259)</f>
        <v>171.53</v>
      </c>
      <c r="N1259" s="6">
        <f>I1259*L1259</f>
        <v>72.849999999999994</v>
      </c>
      <c r="O1259" s="6">
        <f>M1259-N1259</f>
        <v>98.68</v>
      </c>
      <c r="P1259" s="8">
        <f>IFERROR(O1259/M1259,0)</f>
        <v>0.57529295167026184</v>
      </c>
      <c r="Q1259" s="5">
        <f>YEAR(SalesDataTable[[#This Row],[Order Date]])</f>
        <v>2026</v>
      </c>
      <c r="R1259" s="8" t="str">
        <f>"Q"&amp;ROUNDUP(MONTH(SalesDataTable[[#This Row],[Order Date]])/3,0)</f>
        <v>Q3</v>
      </c>
      <c r="S1259" s="9">
        <f>MONTH(SalesDataTable[[#This Row],[Order Date]])</f>
        <v>7</v>
      </c>
      <c r="T1259" s="8" t="str">
        <f>TEXT(SalesDataTable[[#This Row],[Order Date]],"mmm")</f>
        <v>Jul</v>
      </c>
    </row>
    <row r="1260" spans="1:20" ht="15.75">
      <c r="A1260" s="2" t="s">
        <v>1311</v>
      </c>
      <c r="B1260" s="3">
        <v>46206</v>
      </c>
      <c r="C1260" s="4" t="s">
        <v>14</v>
      </c>
      <c r="D1260" s="4" t="s">
        <v>126</v>
      </c>
      <c r="E1260" s="4" t="s">
        <v>10</v>
      </c>
      <c r="F1260" s="4" t="s">
        <v>20</v>
      </c>
      <c r="G1260" s="4" t="s">
        <v>11</v>
      </c>
      <c r="H1260" s="4" t="s">
        <v>21</v>
      </c>
      <c r="I1260" s="9">
        <v>12</v>
      </c>
      <c r="J1260" s="6">
        <v>143.77000000000001</v>
      </c>
      <c r="K1260" s="7">
        <v>0.1</v>
      </c>
      <c r="L1260" s="6">
        <v>81.680000000000007</v>
      </c>
      <c r="M1260" s="6">
        <f>I1260*J1260*(1-K1260)</f>
        <v>1552.7160000000003</v>
      </c>
      <c r="N1260" s="6">
        <f>I1260*L1260</f>
        <v>980.16000000000008</v>
      </c>
      <c r="O1260" s="6">
        <f>M1260-N1260</f>
        <v>572.55600000000027</v>
      </c>
      <c r="P1260" s="8">
        <f>IFERROR(O1260/M1260,0)</f>
        <v>0.3687448316369511</v>
      </c>
      <c r="Q1260" s="5">
        <f>YEAR(SalesDataTable[[#This Row],[Order Date]])</f>
        <v>2026</v>
      </c>
      <c r="R1260" s="8" t="str">
        <f>"Q"&amp;ROUNDUP(MONTH(SalesDataTable[[#This Row],[Order Date]])/3,0)</f>
        <v>Q3</v>
      </c>
      <c r="S1260" s="9">
        <f>MONTH(SalesDataTable[[#This Row],[Order Date]])</f>
        <v>7</v>
      </c>
      <c r="T1260" s="8" t="str">
        <f>TEXT(SalesDataTable[[#This Row],[Order Date]],"mmm")</f>
        <v>Jul</v>
      </c>
    </row>
    <row r="1261" spans="1:20" ht="15.75">
      <c r="A1261" s="2" t="s">
        <v>1312</v>
      </c>
      <c r="B1261" s="3">
        <v>46206</v>
      </c>
      <c r="C1261" s="4" t="s">
        <v>8</v>
      </c>
      <c r="D1261" s="4" t="s">
        <v>69</v>
      </c>
      <c r="E1261" s="4" t="s">
        <v>3</v>
      </c>
      <c r="F1261" s="4" t="s">
        <v>16</v>
      </c>
      <c r="G1261" s="4" t="s">
        <v>11</v>
      </c>
      <c r="H1261" s="4" t="s">
        <v>79</v>
      </c>
      <c r="I1261" s="9">
        <v>2</v>
      </c>
      <c r="J1261" s="6">
        <v>70.5</v>
      </c>
      <c r="K1261" s="7">
        <v>0</v>
      </c>
      <c r="L1261" s="6">
        <v>32.51</v>
      </c>
      <c r="M1261" s="6">
        <f>I1261*J1261*(1-K1261)</f>
        <v>141</v>
      </c>
      <c r="N1261" s="6">
        <f>I1261*L1261</f>
        <v>65.02</v>
      </c>
      <c r="O1261" s="6">
        <f>M1261-N1261</f>
        <v>75.98</v>
      </c>
      <c r="P1261" s="8">
        <f>IFERROR(O1261/M1261,0)</f>
        <v>0.53886524822695037</v>
      </c>
      <c r="Q1261" s="5">
        <f>YEAR(SalesDataTable[[#This Row],[Order Date]])</f>
        <v>2026</v>
      </c>
      <c r="R1261" s="8" t="str">
        <f>"Q"&amp;ROUNDUP(MONTH(SalesDataTable[[#This Row],[Order Date]])/3,0)</f>
        <v>Q3</v>
      </c>
      <c r="S1261" s="9">
        <f>MONTH(SalesDataTable[[#This Row],[Order Date]])</f>
        <v>7</v>
      </c>
      <c r="T1261" s="8" t="str">
        <f>TEXT(SalesDataTable[[#This Row],[Order Date]],"mmm")</f>
        <v>Jul</v>
      </c>
    </row>
    <row r="1262" spans="1:20" ht="15.75">
      <c r="A1262" s="2" t="s">
        <v>1313</v>
      </c>
      <c r="B1262" s="3">
        <v>46206</v>
      </c>
      <c r="C1262" s="4" t="s">
        <v>8</v>
      </c>
      <c r="D1262" s="4" t="s">
        <v>86</v>
      </c>
      <c r="E1262" s="4" t="s">
        <v>3</v>
      </c>
      <c r="F1262" s="4" t="s">
        <v>16</v>
      </c>
      <c r="G1262" s="4" t="s">
        <v>11</v>
      </c>
      <c r="H1262" s="4" t="s">
        <v>53</v>
      </c>
      <c r="I1262" s="9">
        <v>2</v>
      </c>
      <c r="J1262" s="6">
        <v>152.88999999999999</v>
      </c>
      <c r="K1262" s="7">
        <v>0</v>
      </c>
      <c r="L1262" s="6">
        <v>81.34</v>
      </c>
      <c r="M1262" s="6">
        <f>I1262*J1262*(1-K1262)</f>
        <v>305.77999999999997</v>
      </c>
      <c r="N1262" s="6">
        <f>I1262*L1262</f>
        <v>162.68</v>
      </c>
      <c r="O1262" s="6">
        <f>M1262-N1262</f>
        <v>143.09999999999997</v>
      </c>
      <c r="P1262" s="8">
        <f>IFERROR(O1262/M1262,0)</f>
        <v>0.46798351756164558</v>
      </c>
      <c r="Q1262" s="5">
        <f>YEAR(SalesDataTable[[#This Row],[Order Date]])</f>
        <v>2026</v>
      </c>
      <c r="R1262" s="8" t="str">
        <f>"Q"&amp;ROUNDUP(MONTH(SalesDataTable[[#This Row],[Order Date]])/3,0)</f>
        <v>Q3</v>
      </c>
      <c r="S1262" s="9">
        <f>MONTH(SalesDataTable[[#This Row],[Order Date]])</f>
        <v>7</v>
      </c>
      <c r="T1262" s="8" t="str">
        <f>TEXT(SalesDataTable[[#This Row],[Order Date]],"mmm")</f>
        <v>Jul</v>
      </c>
    </row>
    <row r="1263" spans="1:20" ht="15.75">
      <c r="A1263" s="2" t="s">
        <v>1314</v>
      </c>
      <c r="B1263" s="3">
        <v>46207</v>
      </c>
      <c r="C1263" s="4" t="s">
        <v>1</v>
      </c>
      <c r="D1263" s="4" t="s">
        <v>88</v>
      </c>
      <c r="E1263" s="4" t="s">
        <v>3</v>
      </c>
      <c r="F1263" s="4" t="s">
        <v>16</v>
      </c>
      <c r="G1263" s="4" t="s">
        <v>5</v>
      </c>
      <c r="H1263" s="4" t="s">
        <v>6</v>
      </c>
      <c r="I1263" s="9">
        <v>2</v>
      </c>
      <c r="J1263" s="6">
        <v>81.900000000000006</v>
      </c>
      <c r="K1263" s="7">
        <v>0</v>
      </c>
      <c r="L1263" s="6">
        <v>42.61</v>
      </c>
      <c r="M1263" s="6">
        <f>I1263*J1263*(1-K1263)</f>
        <v>163.80000000000001</v>
      </c>
      <c r="N1263" s="6">
        <f>I1263*L1263</f>
        <v>85.22</v>
      </c>
      <c r="O1263" s="6">
        <f>M1263-N1263</f>
        <v>78.580000000000013</v>
      </c>
      <c r="P1263" s="8">
        <f>IFERROR(O1263/M1263,0)</f>
        <v>0.47973137973137975</v>
      </c>
      <c r="Q1263" s="5">
        <f>YEAR(SalesDataTable[[#This Row],[Order Date]])</f>
        <v>2026</v>
      </c>
      <c r="R1263" s="8" t="str">
        <f>"Q"&amp;ROUNDUP(MONTH(SalesDataTable[[#This Row],[Order Date]])/3,0)</f>
        <v>Q3</v>
      </c>
      <c r="S1263" s="9">
        <f>MONTH(SalesDataTable[[#This Row],[Order Date]])</f>
        <v>7</v>
      </c>
      <c r="T1263" s="8" t="str">
        <f>TEXT(SalesDataTable[[#This Row],[Order Date]],"mmm")</f>
        <v>Jul</v>
      </c>
    </row>
    <row r="1264" spans="1:20" ht="15.75">
      <c r="A1264" s="2" t="s">
        <v>1315</v>
      </c>
      <c r="B1264" s="3">
        <v>46207</v>
      </c>
      <c r="C1264" s="4" t="s">
        <v>14</v>
      </c>
      <c r="D1264" s="4" t="s">
        <v>61</v>
      </c>
      <c r="E1264" s="4" t="s">
        <v>25</v>
      </c>
      <c r="F1264" s="4" t="s">
        <v>16</v>
      </c>
      <c r="G1264" s="4" t="s">
        <v>5</v>
      </c>
      <c r="H1264" s="4" t="s">
        <v>43</v>
      </c>
      <c r="I1264" s="9">
        <v>1</v>
      </c>
      <c r="J1264" s="6">
        <v>103.58</v>
      </c>
      <c r="K1264" s="7">
        <v>0</v>
      </c>
      <c r="L1264" s="6">
        <v>51.94</v>
      </c>
      <c r="M1264" s="6">
        <f>I1264*J1264*(1-K1264)</f>
        <v>103.58</v>
      </c>
      <c r="N1264" s="6">
        <f>I1264*L1264</f>
        <v>51.94</v>
      </c>
      <c r="O1264" s="6">
        <f>M1264-N1264</f>
        <v>51.64</v>
      </c>
      <c r="P1264" s="8">
        <f>IFERROR(O1264/M1264,0)</f>
        <v>0.49855184398532537</v>
      </c>
      <c r="Q1264" s="5">
        <f>YEAR(SalesDataTable[[#This Row],[Order Date]])</f>
        <v>2026</v>
      </c>
      <c r="R1264" s="8" t="str">
        <f>"Q"&amp;ROUNDUP(MONTH(SalesDataTable[[#This Row],[Order Date]])/3,0)</f>
        <v>Q3</v>
      </c>
      <c r="S1264" s="9">
        <f>MONTH(SalesDataTable[[#This Row],[Order Date]])</f>
        <v>7</v>
      </c>
      <c r="T1264" s="8" t="str">
        <f>TEXT(SalesDataTable[[#This Row],[Order Date]],"mmm")</f>
        <v>Jul</v>
      </c>
    </row>
    <row r="1265" spans="1:20" ht="15.75">
      <c r="A1265" s="2" t="s">
        <v>1316</v>
      </c>
      <c r="B1265" s="3">
        <v>46207</v>
      </c>
      <c r="C1265" s="4" t="s">
        <v>14</v>
      </c>
      <c r="D1265" s="4" t="s">
        <v>24</v>
      </c>
      <c r="E1265" s="4" t="s">
        <v>10</v>
      </c>
      <c r="F1265" s="4" t="s">
        <v>4</v>
      </c>
      <c r="G1265" s="4" t="s">
        <v>11</v>
      </c>
      <c r="H1265" s="4" t="s">
        <v>79</v>
      </c>
      <c r="I1265" s="9">
        <v>4</v>
      </c>
      <c r="J1265" s="6">
        <v>69.7</v>
      </c>
      <c r="K1265" s="7">
        <v>0.1</v>
      </c>
      <c r="L1265" s="6">
        <v>32.799999999999997</v>
      </c>
      <c r="M1265" s="6">
        <f>I1265*J1265*(1-K1265)</f>
        <v>250.92000000000002</v>
      </c>
      <c r="N1265" s="6">
        <f>I1265*L1265</f>
        <v>131.19999999999999</v>
      </c>
      <c r="O1265" s="6">
        <f>M1265-N1265</f>
        <v>119.72000000000003</v>
      </c>
      <c r="P1265" s="8">
        <f>IFERROR(O1265/M1265,0)</f>
        <v>0.47712418300653603</v>
      </c>
      <c r="Q1265" s="5">
        <f>YEAR(SalesDataTable[[#This Row],[Order Date]])</f>
        <v>2026</v>
      </c>
      <c r="R1265" s="8" t="str">
        <f>"Q"&amp;ROUNDUP(MONTH(SalesDataTable[[#This Row],[Order Date]])/3,0)</f>
        <v>Q3</v>
      </c>
      <c r="S1265" s="9">
        <f>MONTH(SalesDataTable[[#This Row],[Order Date]])</f>
        <v>7</v>
      </c>
      <c r="T1265" s="8" t="str">
        <f>TEXT(SalesDataTable[[#This Row],[Order Date]],"mmm")</f>
        <v>Jul</v>
      </c>
    </row>
    <row r="1266" spans="1:20" ht="15.75">
      <c r="A1266" s="2" t="s">
        <v>1317</v>
      </c>
      <c r="B1266" s="3">
        <v>46207</v>
      </c>
      <c r="C1266" s="4" t="s">
        <v>8</v>
      </c>
      <c r="D1266" s="4" t="s">
        <v>69</v>
      </c>
      <c r="E1266" s="4" t="s">
        <v>3</v>
      </c>
      <c r="F1266" s="4" t="s">
        <v>20</v>
      </c>
      <c r="G1266" s="4" t="s">
        <v>49</v>
      </c>
      <c r="H1266" s="4" t="s">
        <v>50</v>
      </c>
      <c r="I1266" s="9">
        <v>1</v>
      </c>
      <c r="J1266" s="6">
        <v>40.549999999999997</v>
      </c>
      <c r="K1266" s="7">
        <v>0.05</v>
      </c>
      <c r="L1266" s="6">
        <v>14.44</v>
      </c>
      <c r="M1266" s="6">
        <f>I1266*J1266*(1-K1266)</f>
        <v>38.522499999999994</v>
      </c>
      <c r="N1266" s="6">
        <f>I1266*L1266</f>
        <v>14.44</v>
      </c>
      <c r="O1266" s="6">
        <f>M1266-N1266</f>
        <v>24.082499999999996</v>
      </c>
      <c r="P1266" s="8">
        <f>IFERROR(O1266/M1266,0)</f>
        <v>0.62515413070283599</v>
      </c>
      <c r="Q1266" s="5">
        <f>YEAR(SalesDataTable[[#This Row],[Order Date]])</f>
        <v>2026</v>
      </c>
      <c r="R1266" s="8" t="str">
        <f>"Q"&amp;ROUNDUP(MONTH(SalesDataTable[[#This Row],[Order Date]])/3,0)</f>
        <v>Q3</v>
      </c>
      <c r="S1266" s="9">
        <f>MONTH(SalesDataTable[[#This Row],[Order Date]])</f>
        <v>7</v>
      </c>
      <c r="T1266" s="8" t="str">
        <f>TEXT(SalesDataTable[[#This Row],[Order Date]],"mmm")</f>
        <v>Jul</v>
      </c>
    </row>
    <row r="1267" spans="1:20" ht="15.75">
      <c r="A1267" s="2" t="s">
        <v>1318</v>
      </c>
      <c r="B1267" s="3">
        <v>46207</v>
      </c>
      <c r="C1267" s="4" t="s">
        <v>27</v>
      </c>
      <c r="D1267" s="4" t="s">
        <v>48</v>
      </c>
      <c r="E1267" s="4" t="s">
        <v>3</v>
      </c>
      <c r="F1267" s="4" t="s">
        <v>16</v>
      </c>
      <c r="G1267" s="4" t="s">
        <v>11</v>
      </c>
      <c r="H1267" s="4" t="s">
        <v>21</v>
      </c>
      <c r="I1267" s="9">
        <v>2</v>
      </c>
      <c r="J1267" s="6">
        <v>145.88999999999999</v>
      </c>
      <c r="K1267" s="7">
        <v>0</v>
      </c>
      <c r="L1267" s="6">
        <v>80.709999999999994</v>
      </c>
      <c r="M1267" s="6">
        <f>I1267*J1267*(1-K1267)</f>
        <v>291.77999999999997</v>
      </c>
      <c r="N1267" s="6">
        <f>I1267*L1267</f>
        <v>161.41999999999999</v>
      </c>
      <c r="O1267" s="6">
        <f>M1267-N1267</f>
        <v>130.35999999999999</v>
      </c>
      <c r="P1267" s="8">
        <f>IFERROR(O1267/M1267,0)</f>
        <v>0.4467749674412228</v>
      </c>
      <c r="Q1267" s="5">
        <f>YEAR(SalesDataTable[[#This Row],[Order Date]])</f>
        <v>2026</v>
      </c>
      <c r="R1267" s="8" t="str">
        <f>"Q"&amp;ROUNDUP(MONTH(SalesDataTable[[#This Row],[Order Date]])/3,0)</f>
        <v>Q3</v>
      </c>
      <c r="S1267" s="9">
        <f>MONTH(SalesDataTable[[#This Row],[Order Date]])</f>
        <v>7</v>
      </c>
      <c r="T1267" s="8" t="str">
        <f>TEXT(SalesDataTable[[#This Row],[Order Date]],"mmm")</f>
        <v>Jul</v>
      </c>
    </row>
    <row r="1268" spans="1:20" ht="15.75">
      <c r="A1268" s="2" t="s">
        <v>1319</v>
      </c>
      <c r="B1268" s="3">
        <v>46207</v>
      </c>
      <c r="C1268" s="4" t="s">
        <v>27</v>
      </c>
      <c r="D1268" s="4" t="s">
        <v>82</v>
      </c>
      <c r="E1268" s="4" t="s">
        <v>3</v>
      </c>
      <c r="F1268" s="4" t="s">
        <v>4</v>
      </c>
      <c r="G1268" s="4" t="s">
        <v>17</v>
      </c>
      <c r="H1268" s="4" t="s">
        <v>83</v>
      </c>
      <c r="I1268" s="9">
        <v>1</v>
      </c>
      <c r="J1268" s="6">
        <v>163.25</v>
      </c>
      <c r="K1268" s="7">
        <v>0</v>
      </c>
      <c r="L1268" s="6">
        <v>89.71</v>
      </c>
      <c r="M1268" s="6">
        <f>I1268*J1268*(1-K1268)</f>
        <v>163.25</v>
      </c>
      <c r="N1268" s="6">
        <f>I1268*L1268</f>
        <v>89.71</v>
      </c>
      <c r="O1268" s="6">
        <f>M1268-N1268</f>
        <v>73.540000000000006</v>
      </c>
      <c r="P1268" s="8">
        <f>IFERROR(O1268/M1268,0)</f>
        <v>0.45047473200612559</v>
      </c>
      <c r="Q1268" s="5">
        <f>YEAR(SalesDataTable[[#This Row],[Order Date]])</f>
        <v>2026</v>
      </c>
      <c r="R1268" s="8" t="str">
        <f>"Q"&amp;ROUNDUP(MONTH(SalesDataTable[[#This Row],[Order Date]])/3,0)</f>
        <v>Q3</v>
      </c>
      <c r="S1268" s="9">
        <f>MONTH(SalesDataTable[[#This Row],[Order Date]])</f>
        <v>7</v>
      </c>
      <c r="T1268" s="8" t="str">
        <f>TEXT(SalesDataTable[[#This Row],[Order Date]],"mmm")</f>
        <v>Jul</v>
      </c>
    </row>
    <row r="1269" spans="1:20" ht="15.75">
      <c r="A1269" s="2" t="s">
        <v>1320</v>
      </c>
      <c r="B1269" s="3">
        <v>46207</v>
      </c>
      <c r="C1269" s="4" t="s">
        <v>8</v>
      </c>
      <c r="D1269" s="4" t="s">
        <v>9</v>
      </c>
      <c r="E1269" s="4" t="s">
        <v>3</v>
      </c>
      <c r="F1269" s="4" t="s">
        <v>4</v>
      </c>
      <c r="G1269" s="4" t="s">
        <v>49</v>
      </c>
      <c r="H1269" s="4" t="s">
        <v>50</v>
      </c>
      <c r="I1269" s="9">
        <v>1</v>
      </c>
      <c r="J1269" s="6">
        <v>40.39</v>
      </c>
      <c r="K1269" s="7">
        <v>0.1</v>
      </c>
      <c r="L1269" s="6">
        <v>14.38</v>
      </c>
      <c r="M1269" s="6">
        <f>I1269*J1269*(1-K1269)</f>
        <v>36.350999999999999</v>
      </c>
      <c r="N1269" s="6">
        <f>I1269*L1269</f>
        <v>14.38</v>
      </c>
      <c r="O1269" s="6">
        <f>M1269-N1269</f>
        <v>21.970999999999997</v>
      </c>
      <c r="P1269" s="8">
        <f>IFERROR(O1269/M1269,0)</f>
        <v>0.60441253335534095</v>
      </c>
      <c r="Q1269" s="5">
        <f>YEAR(SalesDataTable[[#This Row],[Order Date]])</f>
        <v>2026</v>
      </c>
      <c r="R1269" s="8" t="str">
        <f>"Q"&amp;ROUNDUP(MONTH(SalesDataTable[[#This Row],[Order Date]])/3,0)</f>
        <v>Q3</v>
      </c>
      <c r="S1269" s="9">
        <f>MONTH(SalesDataTable[[#This Row],[Order Date]])</f>
        <v>7</v>
      </c>
      <c r="T1269" s="8" t="str">
        <f>TEXT(SalesDataTable[[#This Row],[Order Date]],"mmm")</f>
        <v>Jul</v>
      </c>
    </row>
    <row r="1270" spans="1:20" ht="15.75">
      <c r="A1270" s="2" t="s">
        <v>1321</v>
      </c>
      <c r="B1270" s="3">
        <v>46207</v>
      </c>
      <c r="C1270" s="4" t="s">
        <v>1</v>
      </c>
      <c r="D1270" s="4" t="s">
        <v>88</v>
      </c>
      <c r="E1270" s="4" t="s">
        <v>25</v>
      </c>
      <c r="F1270" s="4" t="s">
        <v>4</v>
      </c>
      <c r="G1270" s="4" t="s">
        <v>31</v>
      </c>
      <c r="H1270" s="4" t="s">
        <v>41</v>
      </c>
      <c r="I1270" s="9">
        <v>1</v>
      </c>
      <c r="J1270" s="6">
        <v>200.22</v>
      </c>
      <c r="K1270" s="7">
        <v>0</v>
      </c>
      <c r="L1270" s="6">
        <v>104.38</v>
      </c>
      <c r="M1270" s="6">
        <f>I1270*J1270*(1-K1270)</f>
        <v>200.22</v>
      </c>
      <c r="N1270" s="6">
        <f>I1270*L1270</f>
        <v>104.38</v>
      </c>
      <c r="O1270" s="6">
        <f>M1270-N1270</f>
        <v>95.84</v>
      </c>
      <c r="P1270" s="8">
        <f>IFERROR(O1270/M1270,0)</f>
        <v>0.47867345919488563</v>
      </c>
      <c r="Q1270" s="5">
        <f>YEAR(SalesDataTable[[#This Row],[Order Date]])</f>
        <v>2026</v>
      </c>
      <c r="R1270" s="8" t="str">
        <f>"Q"&amp;ROUNDUP(MONTH(SalesDataTable[[#This Row],[Order Date]])/3,0)</f>
        <v>Q3</v>
      </c>
      <c r="S1270" s="9">
        <f>MONTH(SalesDataTable[[#This Row],[Order Date]])</f>
        <v>7</v>
      </c>
      <c r="T1270" s="8" t="str">
        <f>TEXT(SalesDataTable[[#This Row],[Order Date]],"mmm")</f>
        <v>Jul</v>
      </c>
    </row>
    <row r="1271" spans="1:20" ht="15.75">
      <c r="A1271" s="2" t="s">
        <v>1322</v>
      </c>
      <c r="B1271" s="3">
        <v>46207</v>
      </c>
      <c r="C1271" s="4" t="s">
        <v>8</v>
      </c>
      <c r="D1271" s="4" t="s">
        <v>38</v>
      </c>
      <c r="E1271" s="4" t="s">
        <v>3</v>
      </c>
      <c r="F1271" s="4" t="s">
        <v>4</v>
      </c>
      <c r="G1271" s="4" t="s">
        <v>17</v>
      </c>
      <c r="H1271" s="4" t="s">
        <v>83</v>
      </c>
      <c r="I1271" s="9">
        <v>1</v>
      </c>
      <c r="J1271" s="6">
        <v>164.78</v>
      </c>
      <c r="K1271" s="7">
        <v>0.1</v>
      </c>
      <c r="L1271" s="6">
        <v>88.72</v>
      </c>
      <c r="M1271" s="6">
        <f>I1271*J1271*(1-K1271)</f>
        <v>148.30199999999999</v>
      </c>
      <c r="N1271" s="6">
        <f>I1271*L1271</f>
        <v>88.72</v>
      </c>
      <c r="O1271" s="6">
        <f>M1271-N1271</f>
        <v>59.581999999999994</v>
      </c>
      <c r="P1271" s="8">
        <f>IFERROR(O1271/M1271,0)</f>
        <v>0.4017612709201494</v>
      </c>
      <c r="Q1271" s="5">
        <f>YEAR(SalesDataTable[[#This Row],[Order Date]])</f>
        <v>2026</v>
      </c>
      <c r="R1271" s="8" t="str">
        <f>"Q"&amp;ROUNDUP(MONTH(SalesDataTable[[#This Row],[Order Date]])/3,0)</f>
        <v>Q3</v>
      </c>
      <c r="S1271" s="9">
        <f>MONTH(SalesDataTable[[#This Row],[Order Date]])</f>
        <v>7</v>
      </c>
      <c r="T1271" s="8" t="str">
        <f>TEXT(SalesDataTable[[#This Row],[Order Date]],"mmm")</f>
        <v>Jul</v>
      </c>
    </row>
    <row r="1272" spans="1:20" ht="15.75">
      <c r="A1272" s="2" t="s">
        <v>1323</v>
      </c>
      <c r="B1272" s="3">
        <v>46207</v>
      </c>
      <c r="C1272" s="4" t="s">
        <v>8</v>
      </c>
      <c r="D1272" s="4" t="s">
        <v>86</v>
      </c>
      <c r="E1272" s="4" t="s">
        <v>3</v>
      </c>
      <c r="F1272" s="4" t="s">
        <v>4</v>
      </c>
      <c r="G1272" s="4" t="s">
        <v>11</v>
      </c>
      <c r="H1272" s="4" t="s">
        <v>21</v>
      </c>
      <c r="I1272" s="9">
        <v>4</v>
      </c>
      <c r="J1272" s="6">
        <v>142.86000000000001</v>
      </c>
      <c r="K1272" s="7">
        <v>0</v>
      </c>
      <c r="L1272" s="6">
        <v>81.62</v>
      </c>
      <c r="M1272" s="6">
        <f>I1272*J1272*(1-K1272)</f>
        <v>571.44000000000005</v>
      </c>
      <c r="N1272" s="6">
        <f>I1272*L1272</f>
        <v>326.48</v>
      </c>
      <c r="O1272" s="6">
        <f>M1272-N1272</f>
        <v>244.96000000000004</v>
      </c>
      <c r="P1272" s="8">
        <f>IFERROR(O1272/M1272,0)</f>
        <v>0.42867142657146862</v>
      </c>
      <c r="Q1272" s="5">
        <f>YEAR(SalesDataTable[[#This Row],[Order Date]])</f>
        <v>2026</v>
      </c>
      <c r="R1272" s="8" t="str">
        <f>"Q"&amp;ROUNDUP(MONTH(SalesDataTable[[#This Row],[Order Date]])/3,0)</f>
        <v>Q3</v>
      </c>
      <c r="S1272" s="9">
        <f>MONTH(SalesDataTable[[#This Row],[Order Date]])</f>
        <v>7</v>
      </c>
      <c r="T1272" s="8" t="str">
        <f>TEXT(SalesDataTable[[#This Row],[Order Date]],"mmm")</f>
        <v>Jul</v>
      </c>
    </row>
    <row r="1273" spans="1:20" ht="15.75">
      <c r="A1273" s="2" t="s">
        <v>1324</v>
      </c>
      <c r="B1273" s="3">
        <v>46208</v>
      </c>
      <c r="C1273" s="4" t="s">
        <v>27</v>
      </c>
      <c r="D1273" s="4" t="s">
        <v>82</v>
      </c>
      <c r="E1273" s="4" t="s">
        <v>39</v>
      </c>
      <c r="F1273" s="4" t="s">
        <v>20</v>
      </c>
      <c r="G1273" s="4" t="s">
        <v>5</v>
      </c>
      <c r="H1273" s="4" t="s">
        <v>35</v>
      </c>
      <c r="I1273" s="9">
        <v>1</v>
      </c>
      <c r="J1273" s="6">
        <v>41.18</v>
      </c>
      <c r="K1273" s="7">
        <v>0</v>
      </c>
      <c r="L1273" s="6">
        <v>16.25</v>
      </c>
      <c r="M1273" s="6">
        <f>I1273*J1273*(1-K1273)</f>
        <v>41.18</v>
      </c>
      <c r="N1273" s="6">
        <f>I1273*L1273</f>
        <v>16.25</v>
      </c>
      <c r="O1273" s="6">
        <f>M1273-N1273</f>
        <v>24.93</v>
      </c>
      <c r="P1273" s="8">
        <f>IFERROR(O1273/M1273,0)</f>
        <v>0.6053909664885867</v>
      </c>
      <c r="Q1273" s="5">
        <f>YEAR(SalesDataTable[[#This Row],[Order Date]])</f>
        <v>2026</v>
      </c>
      <c r="R1273" s="8" t="str">
        <f>"Q"&amp;ROUNDUP(MONTH(SalesDataTable[[#This Row],[Order Date]])/3,0)</f>
        <v>Q3</v>
      </c>
      <c r="S1273" s="9">
        <f>MONTH(SalesDataTable[[#This Row],[Order Date]])</f>
        <v>7</v>
      </c>
      <c r="T1273" s="8" t="str">
        <f>TEXT(SalesDataTable[[#This Row],[Order Date]],"mmm")</f>
        <v>Jul</v>
      </c>
    </row>
    <row r="1274" spans="1:20" ht="15.75">
      <c r="A1274" s="2" t="s">
        <v>1325</v>
      </c>
      <c r="B1274" s="3">
        <v>46208</v>
      </c>
      <c r="C1274" s="4" t="s">
        <v>8</v>
      </c>
      <c r="D1274" s="4" t="s">
        <v>66</v>
      </c>
      <c r="E1274" s="4" t="s">
        <v>10</v>
      </c>
      <c r="F1274" s="4" t="s">
        <v>20</v>
      </c>
      <c r="G1274" s="4" t="s">
        <v>49</v>
      </c>
      <c r="H1274" s="4" t="s">
        <v>67</v>
      </c>
      <c r="I1274" s="9">
        <v>12</v>
      </c>
      <c r="J1274" s="6">
        <v>35.81</v>
      </c>
      <c r="K1274" s="7">
        <v>0.15</v>
      </c>
      <c r="L1274" s="6">
        <v>14.29</v>
      </c>
      <c r="M1274" s="6">
        <f>I1274*J1274*(1-K1274)</f>
        <v>365.262</v>
      </c>
      <c r="N1274" s="6">
        <f>I1274*L1274</f>
        <v>171.48</v>
      </c>
      <c r="O1274" s="6">
        <f>M1274-N1274</f>
        <v>193.78200000000001</v>
      </c>
      <c r="P1274" s="8">
        <f>IFERROR(O1274/M1274,0)</f>
        <v>0.53052877112866936</v>
      </c>
      <c r="Q1274" s="5">
        <f>YEAR(SalesDataTable[[#This Row],[Order Date]])</f>
        <v>2026</v>
      </c>
      <c r="R1274" s="8" t="str">
        <f>"Q"&amp;ROUNDUP(MONTH(SalesDataTable[[#This Row],[Order Date]])/3,0)</f>
        <v>Q3</v>
      </c>
      <c r="S1274" s="9">
        <f>MONTH(SalesDataTable[[#This Row],[Order Date]])</f>
        <v>7</v>
      </c>
      <c r="T1274" s="8" t="str">
        <f>TEXT(SalesDataTable[[#This Row],[Order Date]],"mmm")</f>
        <v>Jul</v>
      </c>
    </row>
    <row r="1275" spans="1:20" ht="15.75">
      <c r="A1275" s="2" t="s">
        <v>1326</v>
      </c>
      <c r="B1275" s="3">
        <v>46208</v>
      </c>
      <c r="C1275" s="4" t="s">
        <v>8</v>
      </c>
      <c r="D1275" s="4" t="s">
        <v>86</v>
      </c>
      <c r="E1275" s="4" t="s">
        <v>25</v>
      </c>
      <c r="F1275" s="4" t="s">
        <v>16</v>
      </c>
      <c r="G1275" s="4" t="s">
        <v>31</v>
      </c>
      <c r="H1275" s="4" t="s">
        <v>32</v>
      </c>
      <c r="I1275" s="9">
        <v>3</v>
      </c>
      <c r="J1275" s="6">
        <v>345.42</v>
      </c>
      <c r="K1275" s="7">
        <v>0</v>
      </c>
      <c r="L1275" s="6">
        <v>198.69</v>
      </c>
      <c r="M1275" s="6">
        <f>I1275*J1275*(1-K1275)</f>
        <v>1036.26</v>
      </c>
      <c r="N1275" s="6">
        <f>I1275*L1275</f>
        <v>596.06999999999994</v>
      </c>
      <c r="O1275" s="6">
        <f>M1275-N1275</f>
        <v>440.19000000000005</v>
      </c>
      <c r="P1275" s="8">
        <f>IFERROR(O1275/M1275,0)</f>
        <v>0.42478721556366167</v>
      </c>
      <c r="Q1275" s="5">
        <f>YEAR(SalesDataTable[[#This Row],[Order Date]])</f>
        <v>2026</v>
      </c>
      <c r="R1275" s="8" t="str">
        <f>"Q"&amp;ROUNDUP(MONTH(SalesDataTable[[#This Row],[Order Date]])/3,0)</f>
        <v>Q3</v>
      </c>
      <c r="S1275" s="9">
        <f>MONTH(SalesDataTable[[#This Row],[Order Date]])</f>
        <v>7</v>
      </c>
      <c r="T1275" s="8" t="str">
        <f>TEXT(SalesDataTable[[#This Row],[Order Date]],"mmm")</f>
        <v>Jul</v>
      </c>
    </row>
    <row r="1276" spans="1:20" ht="15.75">
      <c r="A1276" s="2" t="s">
        <v>1327</v>
      </c>
      <c r="B1276" s="3">
        <v>46208</v>
      </c>
      <c r="C1276" s="4" t="s">
        <v>27</v>
      </c>
      <c r="D1276" s="4" t="s">
        <v>48</v>
      </c>
      <c r="E1276" s="4" t="s">
        <v>3</v>
      </c>
      <c r="F1276" s="4" t="s">
        <v>4</v>
      </c>
      <c r="G1276" s="4" t="s">
        <v>5</v>
      </c>
      <c r="H1276" s="4" t="s">
        <v>43</v>
      </c>
      <c r="I1276" s="9">
        <v>4</v>
      </c>
      <c r="J1276" s="6">
        <v>101.66</v>
      </c>
      <c r="K1276" s="7">
        <v>0.1</v>
      </c>
      <c r="L1276" s="6">
        <v>51.55</v>
      </c>
      <c r="M1276" s="6">
        <f>I1276*J1276*(1-K1276)</f>
        <v>365.976</v>
      </c>
      <c r="N1276" s="6">
        <f>I1276*L1276</f>
        <v>206.2</v>
      </c>
      <c r="O1276" s="6">
        <f>M1276-N1276</f>
        <v>159.77600000000001</v>
      </c>
      <c r="P1276" s="8">
        <f>IFERROR(O1276/M1276,0)</f>
        <v>0.43657507596126527</v>
      </c>
      <c r="Q1276" s="5">
        <f>YEAR(SalesDataTable[[#This Row],[Order Date]])</f>
        <v>2026</v>
      </c>
      <c r="R1276" s="8" t="str">
        <f>"Q"&amp;ROUNDUP(MONTH(SalesDataTable[[#This Row],[Order Date]])/3,0)</f>
        <v>Q3</v>
      </c>
      <c r="S1276" s="9">
        <f>MONTH(SalesDataTable[[#This Row],[Order Date]])</f>
        <v>7</v>
      </c>
      <c r="T1276" s="8" t="str">
        <f>TEXT(SalesDataTable[[#This Row],[Order Date]],"mmm")</f>
        <v>Jul</v>
      </c>
    </row>
    <row r="1277" spans="1:20" ht="15.75">
      <c r="A1277" s="2" t="s">
        <v>1328</v>
      </c>
      <c r="B1277" s="3">
        <v>46208</v>
      </c>
      <c r="C1277" s="4" t="s">
        <v>27</v>
      </c>
      <c r="D1277" s="4" t="s">
        <v>82</v>
      </c>
      <c r="E1277" s="4" t="s">
        <v>3</v>
      </c>
      <c r="F1277" s="4" t="s">
        <v>20</v>
      </c>
      <c r="G1277" s="4" t="s">
        <v>11</v>
      </c>
      <c r="H1277" s="4" t="s">
        <v>21</v>
      </c>
      <c r="I1277" s="9">
        <v>3</v>
      </c>
      <c r="J1277" s="6">
        <v>146.88999999999999</v>
      </c>
      <c r="K1277" s="7">
        <v>0</v>
      </c>
      <c r="L1277" s="6">
        <v>77.650000000000006</v>
      </c>
      <c r="M1277" s="6">
        <f>I1277*J1277*(1-K1277)</f>
        <v>440.66999999999996</v>
      </c>
      <c r="N1277" s="6">
        <f>I1277*L1277</f>
        <v>232.95000000000002</v>
      </c>
      <c r="O1277" s="6">
        <f>M1277-N1277</f>
        <v>207.71999999999994</v>
      </c>
      <c r="P1277" s="8">
        <f>IFERROR(O1277/M1277,0)</f>
        <v>0.47137313636054179</v>
      </c>
      <c r="Q1277" s="5">
        <f>YEAR(SalesDataTable[[#This Row],[Order Date]])</f>
        <v>2026</v>
      </c>
      <c r="R1277" s="8" t="str">
        <f>"Q"&amp;ROUNDUP(MONTH(SalesDataTable[[#This Row],[Order Date]])/3,0)</f>
        <v>Q3</v>
      </c>
      <c r="S1277" s="9">
        <f>MONTH(SalesDataTable[[#This Row],[Order Date]])</f>
        <v>7</v>
      </c>
      <c r="T1277" s="8" t="str">
        <f>TEXT(SalesDataTable[[#This Row],[Order Date]],"mmm")</f>
        <v>Jul</v>
      </c>
    </row>
    <row r="1278" spans="1:20" ht="15.75">
      <c r="A1278" s="2" t="s">
        <v>1329</v>
      </c>
      <c r="B1278" s="3">
        <v>46208</v>
      </c>
      <c r="C1278" s="4" t="s">
        <v>27</v>
      </c>
      <c r="D1278" s="4" t="s">
        <v>82</v>
      </c>
      <c r="E1278" s="4" t="s">
        <v>39</v>
      </c>
      <c r="F1278" s="4" t="s">
        <v>4</v>
      </c>
      <c r="G1278" s="4" t="s">
        <v>17</v>
      </c>
      <c r="H1278" s="4" t="s">
        <v>83</v>
      </c>
      <c r="I1278" s="9">
        <v>2</v>
      </c>
      <c r="J1278" s="6">
        <v>161.21</v>
      </c>
      <c r="K1278" s="7">
        <v>0</v>
      </c>
      <c r="L1278" s="6">
        <v>85.2</v>
      </c>
      <c r="M1278" s="6">
        <f>I1278*J1278*(1-K1278)</f>
        <v>322.42</v>
      </c>
      <c r="N1278" s="6">
        <f>I1278*L1278</f>
        <v>170.4</v>
      </c>
      <c r="O1278" s="6">
        <f>M1278-N1278</f>
        <v>152.02000000000001</v>
      </c>
      <c r="P1278" s="8">
        <f>IFERROR(O1278/M1278,0)</f>
        <v>0.47149680540909372</v>
      </c>
      <c r="Q1278" s="5">
        <f>YEAR(SalesDataTable[[#This Row],[Order Date]])</f>
        <v>2026</v>
      </c>
      <c r="R1278" s="8" t="str">
        <f>"Q"&amp;ROUNDUP(MONTH(SalesDataTable[[#This Row],[Order Date]])/3,0)</f>
        <v>Q3</v>
      </c>
      <c r="S1278" s="9">
        <f>MONTH(SalesDataTable[[#This Row],[Order Date]])</f>
        <v>7</v>
      </c>
      <c r="T1278" s="8" t="str">
        <f>TEXT(SalesDataTable[[#This Row],[Order Date]],"mmm")</f>
        <v>Jul</v>
      </c>
    </row>
    <row r="1279" spans="1:20" ht="15.75">
      <c r="A1279" s="2" t="s">
        <v>1330</v>
      </c>
      <c r="B1279" s="3">
        <v>46208</v>
      </c>
      <c r="C1279" s="4" t="s">
        <v>27</v>
      </c>
      <c r="D1279" s="4" t="s">
        <v>48</v>
      </c>
      <c r="E1279" s="4" t="s">
        <v>25</v>
      </c>
      <c r="F1279" s="4" t="s">
        <v>16</v>
      </c>
      <c r="G1279" s="4" t="s">
        <v>11</v>
      </c>
      <c r="H1279" s="4" t="s">
        <v>79</v>
      </c>
      <c r="I1279" s="9">
        <v>2</v>
      </c>
      <c r="J1279" s="6">
        <v>71.27</v>
      </c>
      <c r="K1279" s="7">
        <v>0.05</v>
      </c>
      <c r="L1279" s="6">
        <v>32.85</v>
      </c>
      <c r="M1279" s="6">
        <f>I1279*J1279*(1-K1279)</f>
        <v>135.41299999999998</v>
      </c>
      <c r="N1279" s="6">
        <f>I1279*L1279</f>
        <v>65.7</v>
      </c>
      <c r="O1279" s="6">
        <f>M1279-N1279</f>
        <v>69.71299999999998</v>
      </c>
      <c r="P1279" s="8">
        <f>IFERROR(O1279/M1279,0)</f>
        <v>0.5148176319851121</v>
      </c>
      <c r="Q1279" s="5">
        <f>YEAR(SalesDataTable[[#This Row],[Order Date]])</f>
        <v>2026</v>
      </c>
      <c r="R1279" s="8" t="str">
        <f>"Q"&amp;ROUNDUP(MONTH(SalesDataTable[[#This Row],[Order Date]])/3,0)</f>
        <v>Q3</v>
      </c>
      <c r="S1279" s="9">
        <f>MONTH(SalesDataTable[[#This Row],[Order Date]])</f>
        <v>7</v>
      </c>
      <c r="T1279" s="8" t="str">
        <f>TEXT(SalesDataTable[[#This Row],[Order Date]],"mmm")</f>
        <v>Jul</v>
      </c>
    </row>
    <row r="1280" spans="1:20" ht="15.75">
      <c r="A1280" s="2" t="s">
        <v>1331</v>
      </c>
      <c r="B1280" s="3">
        <v>46208</v>
      </c>
      <c r="C1280" s="4" t="s">
        <v>1</v>
      </c>
      <c r="D1280" s="4" t="s">
        <v>52</v>
      </c>
      <c r="E1280" s="4" t="s">
        <v>25</v>
      </c>
      <c r="F1280" s="4" t="s">
        <v>4</v>
      </c>
      <c r="G1280" s="4" t="s">
        <v>49</v>
      </c>
      <c r="H1280" s="4" t="s">
        <v>74</v>
      </c>
      <c r="I1280" s="9">
        <v>3</v>
      </c>
      <c r="J1280" s="6">
        <v>50.16</v>
      </c>
      <c r="K1280" s="7">
        <v>0.05</v>
      </c>
      <c r="L1280" s="6">
        <v>22.24</v>
      </c>
      <c r="M1280" s="6">
        <f>I1280*J1280*(1-K1280)</f>
        <v>142.95599999999999</v>
      </c>
      <c r="N1280" s="6">
        <f>I1280*L1280</f>
        <v>66.72</v>
      </c>
      <c r="O1280" s="6">
        <f>M1280-N1280</f>
        <v>76.23599999999999</v>
      </c>
      <c r="P1280" s="8">
        <f>IFERROR(O1280/M1280,0)</f>
        <v>0.53328296818601528</v>
      </c>
      <c r="Q1280" s="5">
        <f>YEAR(SalesDataTable[[#This Row],[Order Date]])</f>
        <v>2026</v>
      </c>
      <c r="R1280" s="8" t="str">
        <f>"Q"&amp;ROUNDUP(MONTH(SalesDataTable[[#This Row],[Order Date]])/3,0)</f>
        <v>Q3</v>
      </c>
      <c r="S1280" s="9">
        <f>MONTH(SalesDataTable[[#This Row],[Order Date]])</f>
        <v>7</v>
      </c>
      <c r="T1280" s="8" t="str">
        <f>TEXT(SalesDataTable[[#This Row],[Order Date]],"mmm")</f>
        <v>Jul</v>
      </c>
    </row>
    <row r="1281" spans="1:20" ht="15.75">
      <c r="A1281" s="2" t="s">
        <v>1332</v>
      </c>
      <c r="B1281" s="3">
        <v>46208</v>
      </c>
      <c r="C1281" s="4" t="s">
        <v>27</v>
      </c>
      <c r="D1281" s="4" t="s">
        <v>28</v>
      </c>
      <c r="E1281" s="4" t="s">
        <v>39</v>
      </c>
      <c r="F1281" s="4" t="s">
        <v>16</v>
      </c>
      <c r="G1281" s="4" t="s">
        <v>11</v>
      </c>
      <c r="H1281" s="4" t="s">
        <v>21</v>
      </c>
      <c r="I1281" s="9">
        <v>1</v>
      </c>
      <c r="J1281" s="6">
        <v>145.37</v>
      </c>
      <c r="K1281" s="7">
        <v>0.05</v>
      </c>
      <c r="L1281" s="6">
        <v>81.02</v>
      </c>
      <c r="M1281" s="6">
        <f>I1281*J1281*(1-K1281)</f>
        <v>138.10149999999999</v>
      </c>
      <c r="N1281" s="6">
        <f>I1281*L1281</f>
        <v>81.02</v>
      </c>
      <c r="O1281" s="6">
        <f>M1281-N1281</f>
        <v>57.081499999999991</v>
      </c>
      <c r="P1281" s="8">
        <f>IFERROR(O1281/M1281,0)</f>
        <v>0.41333005072356199</v>
      </c>
      <c r="Q1281" s="5">
        <f>YEAR(SalesDataTable[[#This Row],[Order Date]])</f>
        <v>2026</v>
      </c>
      <c r="R1281" s="8" t="str">
        <f>"Q"&amp;ROUNDUP(MONTH(SalesDataTable[[#This Row],[Order Date]])/3,0)</f>
        <v>Q3</v>
      </c>
      <c r="S1281" s="9">
        <f>MONTH(SalesDataTable[[#This Row],[Order Date]])</f>
        <v>7</v>
      </c>
      <c r="T1281" s="8" t="str">
        <f>TEXT(SalesDataTable[[#This Row],[Order Date]],"mmm")</f>
        <v>Jul</v>
      </c>
    </row>
    <row r="1282" spans="1:20" ht="15.75">
      <c r="A1282" s="2" t="s">
        <v>1333</v>
      </c>
      <c r="B1282" s="3">
        <v>46208</v>
      </c>
      <c r="C1282" s="4" t="s">
        <v>27</v>
      </c>
      <c r="D1282" s="4" t="s">
        <v>45</v>
      </c>
      <c r="E1282" s="4" t="s">
        <v>25</v>
      </c>
      <c r="F1282" s="4" t="s">
        <v>16</v>
      </c>
      <c r="G1282" s="4" t="s">
        <v>17</v>
      </c>
      <c r="H1282" s="4" t="s">
        <v>46</v>
      </c>
      <c r="I1282" s="9">
        <v>2</v>
      </c>
      <c r="J1282" s="6">
        <v>47.1</v>
      </c>
      <c r="K1282" s="7">
        <v>0</v>
      </c>
      <c r="L1282" s="6">
        <v>17.920000000000002</v>
      </c>
      <c r="M1282" s="6">
        <f>I1282*J1282*(1-K1282)</f>
        <v>94.2</v>
      </c>
      <c r="N1282" s="6">
        <f>I1282*L1282</f>
        <v>35.840000000000003</v>
      </c>
      <c r="O1282" s="6">
        <f>M1282-N1282</f>
        <v>58.36</v>
      </c>
      <c r="P1282" s="8">
        <f>IFERROR(O1282/M1282,0)</f>
        <v>0.6195329087048832</v>
      </c>
      <c r="Q1282" s="5">
        <f>YEAR(SalesDataTable[[#This Row],[Order Date]])</f>
        <v>2026</v>
      </c>
      <c r="R1282" s="8" t="str">
        <f>"Q"&amp;ROUNDUP(MONTH(SalesDataTable[[#This Row],[Order Date]])/3,0)</f>
        <v>Q3</v>
      </c>
      <c r="S1282" s="9">
        <f>MONTH(SalesDataTable[[#This Row],[Order Date]])</f>
        <v>7</v>
      </c>
      <c r="T1282" s="8" t="str">
        <f>TEXT(SalesDataTable[[#This Row],[Order Date]],"mmm")</f>
        <v>Jul</v>
      </c>
    </row>
    <row r="1283" spans="1:20" ht="15.75">
      <c r="A1283" s="2" t="s">
        <v>1334</v>
      </c>
      <c r="B1283" s="3">
        <v>46208</v>
      </c>
      <c r="C1283" s="4" t="s">
        <v>27</v>
      </c>
      <c r="D1283" s="4" t="s">
        <v>82</v>
      </c>
      <c r="E1283" s="4" t="s">
        <v>10</v>
      </c>
      <c r="F1283" s="4" t="s">
        <v>20</v>
      </c>
      <c r="G1283" s="4" t="s">
        <v>11</v>
      </c>
      <c r="H1283" s="4" t="s">
        <v>53</v>
      </c>
      <c r="I1283" s="9">
        <v>5</v>
      </c>
      <c r="J1283" s="6">
        <v>155.09</v>
      </c>
      <c r="K1283" s="7">
        <v>0.1</v>
      </c>
      <c r="L1283" s="6">
        <v>78.52</v>
      </c>
      <c r="M1283" s="6">
        <f>I1283*J1283*(1-K1283)</f>
        <v>697.90500000000009</v>
      </c>
      <c r="N1283" s="6">
        <f>I1283*L1283</f>
        <v>392.59999999999997</v>
      </c>
      <c r="O1283" s="6">
        <f>M1283-N1283</f>
        <v>305.30500000000012</v>
      </c>
      <c r="P1283" s="8">
        <f>IFERROR(O1283/M1283,0)</f>
        <v>0.43745925305020034</v>
      </c>
      <c r="Q1283" s="5">
        <f>YEAR(SalesDataTable[[#This Row],[Order Date]])</f>
        <v>2026</v>
      </c>
      <c r="R1283" s="8" t="str">
        <f>"Q"&amp;ROUNDUP(MONTH(SalesDataTable[[#This Row],[Order Date]])/3,0)</f>
        <v>Q3</v>
      </c>
      <c r="S1283" s="9">
        <f>MONTH(SalesDataTable[[#This Row],[Order Date]])</f>
        <v>7</v>
      </c>
      <c r="T1283" s="8" t="str">
        <f>TEXT(SalesDataTable[[#This Row],[Order Date]],"mmm")</f>
        <v>Jul</v>
      </c>
    </row>
    <row r="1284" spans="1:20" ht="15.75">
      <c r="A1284" s="2" t="s">
        <v>1335</v>
      </c>
      <c r="B1284" s="3">
        <v>46208</v>
      </c>
      <c r="C1284" s="4" t="s">
        <v>27</v>
      </c>
      <c r="D1284" s="4" t="s">
        <v>82</v>
      </c>
      <c r="E1284" s="4" t="s">
        <v>3</v>
      </c>
      <c r="F1284" s="4" t="s">
        <v>16</v>
      </c>
      <c r="G1284" s="4" t="s">
        <v>5</v>
      </c>
      <c r="H1284" s="4" t="s">
        <v>6</v>
      </c>
      <c r="I1284" s="9">
        <v>3</v>
      </c>
      <c r="J1284" s="6">
        <v>82.89</v>
      </c>
      <c r="K1284" s="7">
        <v>0</v>
      </c>
      <c r="L1284" s="6">
        <v>42.31</v>
      </c>
      <c r="M1284" s="6">
        <f>I1284*J1284*(1-K1284)</f>
        <v>248.67000000000002</v>
      </c>
      <c r="N1284" s="6">
        <f>I1284*L1284</f>
        <v>126.93</v>
      </c>
      <c r="O1284" s="6">
        <f>M1284-N1284</f>
        <v>121.74000000000001</v>
      </c>
      <c r="P1284" s="8">
        <f>IFERROR(O1284/M1284,0)</f>
        <v>0.48956448304982508</v>
      </c>
      <c r="Q1284" s="5">
        <f>YEAR(SalesDataTable[[#This Row],[Order Date]])</f>
        <v>2026</v>
      </c>
      <c r="R1284" s="8" t="str">
        <f>"Q"&amp;ROUNDUP(MONTH(SalesDataTable[[#This Row],[Order Date]])/3,0)</f>
        <v>Q3</v>
      </c>
      <c r="S1284" s="9">
        <f>MONTH(SalesDataTable[[#This Row],[Order Date]])</f>
        <v>7</v>
      </c>
      <c r="T1284" s="8" t="str">
        <f>TEXT(SalesDataTable[[#This Row],[Order Date]],"mmm")</f>
        <v>Jul</v>
      </c>
    </row>
    <row r="1285" spans="1:20" ht="15.75">
      <c r="A1285" s="2" t="s">
        <v>1336</v>
      </c>
      <c r="B1285" s="3">
        <v>46208</v>
      </c>
      <c r="C1285" s="4" t="s">
        <v>14</v>
      </c>
      <c r="D1285" s="4" t="s">
        <v>24</v>
      </c>
      <c r="E1285" s="4" t="s">
        <v>25</v>
      </c>
      <c r="F1285" s="4" t="s">
        <v>16</v>
      </c>
      <c r="G1285" s="4" t="s">
        <v>5</v>
      </c>
      <c r="H1285" s="4" t="s">
        <v>6</v>
      </c>
      <c r="I1285" s="9">
        <v>2</v>
      </c>
      <c r="J1285" s="6">
        <v>80.8</v>
      </c>
      <c r="K1285" s="7">
        <v>0</v>
      </c>
      <c r="L1285" s="6">
        <v>42.21</v>
      </c>
      <c r="M1285" s="6">
        <f>I1285*J1285*(1-K1285)</f>
        <v>161.6</v>
      </c>
      <c r="N1285" s="6">
        <f>I1285*L1285</f>
        <v>84.42</v>
      </c>
      <c r="O1285" s="6">
        <f>M1285-N1285</f>
        <v>77.179999999999993</v>
      </c>
      <c r="P1285" s="8">
        <f>IFERROR(O1285/M1285,0)</f>
        <v>0.47759900990099008</v>
      </c>
      <c r="Q1285" s="5">
        <f>YEAR(SalesDataTable[[#This Row],[Order Date]])</f>
        <v>2026</v>
      </c>
      <c r="R1285" s="8" t="str">
        <f>"Q"&amp;ROUNDUP(MONTH(SalesDataTable[[#This Row],[Order Date]])/3,0)</f>
        <v>Q3</v>
      </c>
      <c r="S1285" s="9">
        <f>MONTH(SalesDataTable[[#This Row],[Order Date]])</f>
        <v>7</v>
      </c>
      <c r="T1285" s="8" t="str">
        <f>TEXT(SalesDataTable[[#This Row],[Order Date]],"mmm")</f>
        <v>Jul</v>
      </c>
    </row>
    <row r="1286" spans="1:20" ht="15.75">
      <c r="A1286" s="2" t="s">
        <v>1337</v>
      </c>
      <c r="B1286" s="3">
        <v>46209</v>
      </c>
      <c r="C1286" s="4" t="s">
        <v>14</v>
      </c>
      <c r="D1286" s="4" t="s">
        <v>34</v>
      </c>
      <c r="E1286" s="4" t="s">
        <v>3</v>
      </c>
      <c r="F1286" s="4" t="s">
        <v>16</v>
      </c>
      <c r="G1286" s="4" t="s">
        <v>49</v>
      </c>
      <c r="H1286" s="4" t="s">
        <v>50</v>
      </c>
      <c r="I1286" s="9">
        <v>2</v>
      </c>
      <c r="J1286" s="6">
        <v>39.54</v>
      </c>
      <c r="K1286" s="7">
        <v>0.05</v>
      </c>
      <c r="L1286" s="6">
        <v>14.68</v>
      </c>
      <c r="M1286" s="6">
        <f>I1286*J1286*(1-K1286)</f>
        <v>75.125999999999991</v>
      </c>
      <c r="N1286" s="6">
        <f>I1286*L1286</f>
        <v>29.36</v>
      </c>
      <c r="O1286" s="6">
        <f>M1286-N1286</f>
        <v>45.765999999999991</v>
      </c>
      <c r="P1286" s="8">
        <f>IFERROR(O1286/M1286,0)</f>
        <v>0.60918989431089099</v>
      </c>
      <c r="Q1286" s="5">
        <f>YEAR(SalesDataTable[[#This Row],[Order Date]])</f>
        <v>2026</v>
      </c>
      <c r="R1286" s="8" t="str">
        <f>"Q"&amp;ROUNDUP(MONTH(SalesDataTable[[#This Row],[Order Date]])/3,0)</f>
        <v>Q3</v>
      </c>
      <c r="S1286" s="9">
        <f>MONTH(SalesDataTable[[#This Row],[Order Date]])</f>
        <v>7</v>
      </c>
      <c r="T1286" s="8" t="str">
        <f>TEXT(SalesDataTable[[#This Row],[Order Date]],"mmm")</f>
        <v>Jul</v>
      </c>
    </row>
    <row r="1287" spans="1:20" ht="15.75">
      <c r="A1287" s="2" t="s">
        <v>1338</v>
      </c>
      <c r="B1287" s="3">
        <v>46209</v>
      </c>
      <c r="C1287" s="4" t="s">
        <v>14</v>
      </c>
      <c r="D1287" s="4" t="s">
        <v>15</v>
      </c>
      <c r="E1287" s="4" t="s">
        <v>3</v>
      </c>
      <c r="F1287" s="4" t="s">
        <v>16</v>
      </c>
      <c r="G1287" s="4" t="s">
        <v>49</v>
      </c>
      <c r="H1287" s="4" t="s">
        <v>55</v>
      </c>
      <c r="I1287" s="9">
        <v>2</v>
      </c>
      <c r="J1287" s="6">
        <v>121.35</v>
      </c>
      <c r="K1287" s="7">
        <v>0</v>
      </c>
      <c r="L1287" s="6">
        <v>71.06</v>
      </c>
      <c r="M1287" s="6">
        <f>I1287*J1287*(1-K1287)</f>
        <v>242.7</v>
      </c>
      <c r="N1287" s="6">
        <f>I1287*L1287</f>
        <v>142.12</v>
      </c>
      <c r="O1287" s="6">
        <f>M1287-N1287</f>
        <v>100.57999999999998</v>
      </c>
      <c r="P1287" s="8">
        <f>IFERROR(O1287/M1287,0)</f>
        <v>0.41442109600329619</v>
      </c>
      <c r="Q1287" s="5">
        <f>YEAR(SalesDataTable[[#This Row],[Order Date]])</f>
        <v>2026</v>
      </c>
      <c r="R1287" s="8" t="str">
        <f>"Q"&amp;ROUNDUP(MONTH(SalesDataTable[[#This Row],[Order Date]])/3,0)</f>
        <v>Q3</v>
      </c>
      <c r="S1287" s="9">
        <f>MONTH(SalesDataTable[[#This Row],[Order Date]])</f>
        <v>7</v>
      </c>
      <c r="T1287" s="8" t="str">
        <f>TEXT(SalesDataTable[[#This Row],[Order Date]],"mmm")</f>
        <v>Jul</v>
      </c>
    </row>
    <row r="1288" spans="1:20" ht="15.75">
      <c r="A1288" s="2" t="s">
        <v>1339</v>
      </c>
      <c r="B1288" s="3">
        <v>46209</v>
      </c>
      <c r="C1288" s="4" t="s">
        <v>27</v>
      </c>
      <c r="D1288" s="4" t="s">
        <v>48</v>
      </c>
      <c r="E1288" s="4" t="s">
        <v>25</v>
      </c>
      <c r="F1288" s="4" t="s">
        <v>4</v>
      </c>
      <c r="G1288" s="4" t="s">
        <v>49</v>
      </c>
      <c r="H1288" s="4" t="s">
        <v>50</v>
      </c>
      <c r="I1288" s="9">
        <v>1</v>
      </c>
      <c r="J1288" s="6">
        <v>41.37</v>
      </c>
      <c r="K1288" s="7">
        <v>0</v>
      </c>
      <c r="L1288" s="6">
        <v>15.12</v>
      </c>
      <c r="M1288" s="6">
        <f>I1288*J1288*(1-K1288)</f>
        <v>41.37</v>
      </c>
      <c r="N1288" s="6">
        <f>I1288*L1288</f>
        <v>15.12</v>
      </c>
      <c r="O1288" s="6">
        <f>M1288-N1288</f>
        <v>26.25</v>
      </c>
      <c r="P1288" s="8">
        <f>IFERROR(O1288/M1288,0)</f>
        <v>0.63451776649746194</v>
      </c>
      <c r="Q1288" s="5">
        <f>YEAR(SalesDataTable[[#This Row],[Order Date]])</f>
        <v>2026</v>
      </c>
      <c r="R1288" s="8" t="str">
        <f>"Q"&amp;ROUNDUP(MONTH(SalesDataTable[[#This Row],[Order Date]])/3,0)</f>
        <v>Q3</v>
      </c>
      <c r="S1288" s="9">
        <f>MONTH(SalesDataTable[[#This Row],[Order Date]])</f>
        <v>7</v>
      </c>
      <c r="T1288" s="8" t="str">
        <f>TEXT(SalesDataTable[[#This Row],[Order Date]],"mmm")</f>
        <v>Jul</v>
      </c>
    </row>
    <row r="1289" spans="1:20" ht="15.75">
      <c r="A1289" s="2" t="s">
        <v>1340</v>
      </c>
      <c r="B1289" s="3">
        <v>46209</v>
      </c>
      <c r="C1289" s="4" t="s">
        <v>8</v>
      </c>
      <c r="D1289" s="4" t="s">
        <v>69</v>
      </c>
      <c r="E1289" s="4" t="s">
        <v>3</v>
      </c>
      <c r="F1289" s="4" t="s">
        <v>16</v>
      </c>
      <c r="G1289" s="4" t="s">
        <v>5</v>
      </c>
      <c r="H1289" s="4" t="s">
        <v>6</v>
      </c>
      <c r="I1289" s="9">
        <v>5</v>
      </c>
      <c r="J1289" s="6">
        <v>81.63</v>
      </c>
      <c r="K1289" s="7">
        <v>0.05</v>
      </c>
      <c r="L1289" s="6">
        <v>42.36</v>
      </c>
      <c r="M1289" s="6">
        <f>I1289*J1289*(1-K1289)</f>
        <v>387.74249999999995</v>
      </c>
      <c r="N1289" s="6">
        <f>I1289*L1289</f>
        <v>211.8</v>
      </c>
      <c r="O1289" s="6">
        <f>M1289-N1289</f>
        <v>175.94249999999994</v>
      </c>
      <c r="P1289" s="8">
        <f>IFERROR(O1289/M1289,0)</f>
        <v>0.45376119460724568</v>
      </c>
      <c r="Q1289" s="5">
        <f>YEAR(SalesDataTable[[#This Row],[Order Date]])</f>
        <v>2026</v>
      </c>
      <c r="R1289" s="8" t="str">
        <f>"Q"&amp;ROUNDUP(MONTH(SalesDataTable[[#This Row],[Order Date]])/3,0)</f>
        <v>Q3</v>
      </c>
      <c r="S1289" s="9">
        <f>MONTH(SalesDataTable[[#This Row],[Order Date]])</f>
        <v>7</v>
      </c>
      <c r="T1289" s="8" t="str">
        <f>TEXT(SalesDataTable[[#This Row],[Order Date]],"mmm")</f>
        <v>Jul</v>
      </c>
    </row>
    <row r="1290" spans="1:20" ht="15.75">
      <c r="A1290" s="2" t="s">
        <v>1341</v>
      </c>
      <c r="B1290" s="3">
        <v>46209</v>
      </c>
      <c r="C1290" s="4" t="s">
        <v>8</v>
      </c>
      <c r="D1290" s="4" t="s">
        <v>9</v>
      </c>
      <c r="E1290" s="4" t="s">
        <v>3</v>
      </c>
      <c r="F1290" s="4" t="s">
        <v>4</v>
      </c>
      <c r="G1290" s="4" t="s">
        <v>49</v>
      </c>
      <c r="H1290" s="4" t="s">
        <v>67</v>
      </c>
      <c r="I1290" s="9">
        <v>1</v>
      </c>
      <c r="J1290" s="6">
        <v>36.19</v>
      </c>
      <c r="K1290" s="7">
        <v>0</v>
      </c>
      <c r="L1290" s="6">
        <v>13.91</v>
      </c>
      <c r="M1290" s="6">
        <f>I1290*J1290*(1-K1290)</f>
        <v>36.19</v>
      </c>
      <c r="N1290" s="6">
        <f>I1290*L1290</f>
        <v>13.91</v>
      </c>
      <c r="O1290" s="6">
        <f>M1290-N1290</f>
        <v>22.279999999999998</v>
      </c>
      <c r="P1290" s="8">
        <f>IFERROR(O1290/M1290,0)</f>
        <v>0.61563967946946663</v>
      </c>
      <c r="Q1290" s="5">
        <f>YEAR(SalesDataTable[[#This Row],[Order Date]])</f>
        <v>2026</v>
      </c>
      <c r="R1290" s="8" t="str">
        <f>"Q"&amp;ROUNDUP(MONTH(SalesDataTable[[#This Row],[Order Date]])/3,0)</f>
        <v>Q3</v>
      </c>
      <c r="S1290" s="9">
        <f>MONTH(SalesDataTable[[#This Row],[Order Date]])</f>
        <v>7</v>
      </c>
      <c r="T1290" s="8" t="str">
        <f>TEXT(SalesDataTable[[#This Row],[Order Date]],"mmm")</f>
        <v>Jul</v>
      </c>
    </row>
    <row r="1291" spans="1:20" ht="15.75">
      <c r="A1291" s="2" t="s">
        <v>1342</v>
      </c>
      <c r="B1291" s="3">
        <v>46209</v>
      </c>
      <c r="C1291" s="4" t="s">
        <v>8</v>
      </c>
      <c r="D1291" s="4" t="s">
        <v>9</v>
      </c>
      <c r="E1291" s="4" t="s">
        <v>39</v>
      </c>
      <c r="F1291" s="4" t="s">
        <v>16</v>
      </c>
      <c r="G1291" s="4" t="s">
        <v>11</v>
      </c>
      <c r="H1291" s="4" t="s">
        <v>21</v>
      </c>
      <c r="I1291" s="9">
        <v>1</v>
      </c>
      <c r="J1291" s="6">
        <v>142.04</v>
      </c>
      <c r="K1291" s="7">
        <v>0</v>
      </c>
      <c r="L1291" s="6">
        <v>81.67</v>
      </c>
      <c r="M1291" s="6">
        <f>I1291*J1291*(1-K1291)</f>
        <v>142.04</v>
      </c>
      <c r="N1291" s="6">
        <f>I1291*L1291</f>
        <v>81.67</v>
      </c>
      <c r="O1291" s="6">
        <f>M1291-N1291</f>
        <v>60.36999999999999</v>
      </c>
      <c r="P1291" s="8">
        <f>IFERROR(O1291/M1291,0)</f>
        <v>0.4250211208110391</v>
      </c>
      <c r="Q1291" s="5">
        <f>YEAR(SalesDataTable[[#This Row],[Order Date]])</f>
        <v>2026</v>
      </c>
      <c r="R1291" s="8" t="str">
        <f>"Q"&amp;ROUNDUP(MONTH(SalesDataTable[[#This Row],[Order Date]])/3,0)</f>
        <v>Q3</v>
      </c>
      <c r="S1291" s="9">
        <f>MONTH(SalesDataTable[[#This Row],[Order Date]])</f>
        <v>7</v>
      </c>
      <c r="T1291" s="8" t="str">
        <f>TEXT(SalesDataTable[[#This Row],[Order Date]],"mmm")</f>
        <v>Jul</v>
      </c>
    </row>
    <row r="1292" spans="1:20" ht="15.75">
      <c r="A1292" s="2" t="s">
        <v>1343</v>
      </c>
      <c r="B1292" s="3">
        <v>46209</v>
      </c>
      <c r="C1292" s="4" t="s">
        <v>14</v>
      </c>
      <c r="D1292" s="4" t="s">
        <v>34</v>
      </c>
      <c r="E1292" s="4" t="s">
        <v>3</v>
      </c>
      <c r="F1292" s="4" t="s">
        <v>20</v>
      </c>
      <c r="G1292" s="4" t="s">
        <v>17</v>
      </c>
      <c r="H1292" s="4" t="s">
        <v>71</v>
      </c>
      <c r="I1292" s="9">
        <v>1</v>
      </c>
      <c r="J1292" s="6">
        <v>133.66999999999999</v>
      </c>
      <c r="K1292" s="7">
        <v>0</v>
      </c>
      <c r="L1292" s="6">
        <v>68.25</v>
      </c>
      <c r="M1292" s="6">
        <f>I1292*J1292*(1-K1292)</f>
        <v>133.66999999999999</v>
      </c>
      <c r="N1292" s="6">
        <f>I1292*L1292</f>
        <v>68.25</v>
      </c>
      <c r="O1292" s="6">
        <f>M1292-N1292</f>
        <v>65.419999999999987</v>
      </c>
      <c r="P1292" s="8">
        <f>IFERROR(O1292/M1292,0)</f>
        <v>0.48941422907159415</v>
      </c>
      <c r="Q1292" s="5">
        <f>YEAR(SalesDataTable[[#This Row],[Order Date]])</f>
        <v>2026</v>
      </c>
      <c r="R1292" s="8" t="str">
        <f>"Q"&amp;ROUNDUP(MONTH(SalesDataTable[[#This Row],[Order Date]])/3,0)</f>
        <v>Q3</v>
      </c>
      <c r="S1292" s="9">
        <f>MONTH(SalesDataTable[[#This Row],[Order Date]])</f>
        <v>7</v>
      </c>
      <c r="T1292" s="8" t="str">
        <f>TEXT(SalesDataTable[[#This Row],[Order Date]],"mmm")</f>
        <v>Jul</v>
      </c>
    </row>
    <row r="1293" spans="1:20" ht="15.75">
      <c r="A1293" s="2" t="s">
        <v>1344</v>
      </c>
      <c r="B1293" s="3">
        <v>46209</v>
      </c>
      <c r="C1293" s="4" t="s">
        <v>14</v>
      </c>
      <c r="D1293" s="4" t="s">
        <v>61</v>
      </c>
      <c r="E1293" s="4" t="s">
        <v>3</v>
      </c>
      <c r="F1293" s="4" t="s">
        <v>16</v>
      </c>
      <c r="G1293" s="4" t="s">
        <v>17</v>
      </c>
      <c r="H1293" s="4" t="s">
        <v>83</v>
      </c>
      <c r="I1293" s="9">
        <v>6</v>
      </c>
      <c r="J1293" s="6">
        <v>166.6</v>
      </c>
      <c r="K1293" s="7">
        <v>0</v>
      </c>
      <c r="L1293" s="6">
        <v>88.14</v>
      </c>
      <c r="M1293" s="6">
        <f>I1293*J1293*(1-K1293)</f>
        <v>999.59999999999991</v>
      </c>
      <c r="N1293" s="6">
        <f>I1293*L1293</f>
        <v>528.84</v>
      </c>
      <c r="O1293" s="6">
        <f>M1293-N1293</f>
        <v>470.75999999999988</v>
      </c>
      <c r="P1293" s="8">
        <f>IFERROR(O1293/M1293,0)</f>
        <v>0.47094837935174061</v>
      </c>
      <c r="Q1293" s="5">
        <f>YEAR(SalesDataTable[[#This Row],[Order Date]])</f>
        <v>2026</v>
      </c>
      <c r="R1293" s="8" t="str">
        <f>"Q"&amp;ROUNDUP(MONTH(SalesDataTable[[#This Row],[Order Date]])/3,0)</f>
        <v>Q3</v>
      </c>
      <c r="S1293" s="9">
        <f>MONTH(SalesDataTable[[#This Row],[Order Date]])</f>
        <v>7</v>
      </c>
      <c r="T1293" s="8" t="str">
        <f>TEXT(SalesDataTable[[#This Row],[Order Date]],"mmm")</f>
        <v>Jul</v>
      </c>
    </row>
    <row r="1294" spans="1:20" ht="15.75">
      <c r="A1294" s="2" t="s">
        <v>1345</v>
      </c>
      <c r="B1294" s="3">
        <v>46209</v>
      </c>
      <c r="C1294" s="4" t="s">
        <v>8</v>
      </c>
      <c r="D1294" s="4" t="s">
        <v>69</v>
      </c>
      <c r="E1294" s="4" t="s">
        <v>3</v>
      </c>
      <c r="F1294" s="4" t="s">
        <v>4</v>
      </c>
      <c r="G1294" s="4" t="s">
        <v>5</v>
      </c>
      <c r="H1294" s="4" t="s">
        <v>43</v>
      </c>
      <c r="I1294" s="9">
        <v>2</v>
      </c>
      <c r="J1294" s="6">
        <v>99.93</v>
      </c>
      <c r="K1294" s="7">
        <v>0.1</v>
      </c>
      <c r="L1294" s="6">
        <v>51.96</v>
      </c>
      <c r="M1294" s="6">
        <f>I1294*J1294*(1-K1294)</f>
        <v>179.87400000000002</v>
      </c>
      <c r="N1294" s="6">
        <f>I1294*L1294</f>
        <v>103.92</v>
      </c>
      <c r="O1294" s="6">
        <f>M1294-N1294</f>
        <v>75.954000000000022</v>
      </c>
      <c r="P1294" s="8">
        <f>IFERROR(O1294/M1294,0)</f>
        <v>0.422262250241836</v>
      </c>
      <c r="Q1294" s="5">
        <f>YEAR(SalesDataTable[[#This Row],[Order Date]])</f>
        <v>2026</v>
      </c>
      <c r="R1294" s="8" t="str">
        <f>"Q"&amp;ROUNDUP(MONTH(SalesDataTable[[#This Row],[Order Date]])/3,0)</f>
        <v>Q3</v>
      </c>
      <c r="S1294" s="9">
        <f>MONTH(SalesDataTable[[#This Row],[Order Date]])</f>
        <v>7</v>
      </c>
      <c r="T1294" s="8" t="str">
        <f>TEXT(SalesDataTable[[#This Row],[Order Date]],"mmm")</f>
        <v>Jul</v>
      </c>
    </row>
    <row r="1295" spans="1:20" ht="15.75">
      <c r="A1295" s="2" t="s">
        <v>1346</v>
      </c>
      <c r="B1295" s="3">
        <v>46210</v>
      </c>
      <c r="C1295" s="4" t="s">
        <v>1</v>
      </c>
      <c r="D1295" s="4" t="s">
        <v>88</v>
      </c>
      <c r="E1295" s="4" t="s">
        <v>25</v>
      </c>
      <c r="F1295" s="4" t="s">
        <v>4</v>
      </c>
      <c r="G1295" s="4" t="s">
        <v>5</v>
      </c>
      <c r="H1295" s="4" t="s">
        <v>43</v>
      </c>
      <c r="I1295" s="9">
        <v>6</v>
      </c>
      <c r="J1295" s="6">
        <v>100.56</v>
      </c>
      <c r="K1295" s="7">
        <v>0</v>
      </c>
      <c r="L1295" s="6">
        <v>49.47</v>
      </c>
      <c r="M1295" s="6">
        <f>I1295*J1295*(1-K1295)</f>
        <v>603.36</v>
      </c>
      <c r="N1295" s="6">
        <f>I1295*L1295</f>
        <v>296.82</v>
      </c>
      <c r="O1295" s="6">
        <f>M1295-N1295</f>
        <v>306.54000000000002</v>
      </c>
      <c r="P1295" s="8">
        <f>IFERROR(O1295/M1295,0)</f>
        <v>0.508054892601432</v>
      </c>
      <c r="Q1295" s="5">
        <f>YEAR(SalesDataTable[[#This Row],[Order Date]])</f>
        <v>2026</v>
      </c>
      <c r="R1295" s="8" t="str">
        <f>"Q"&amp;ROUNDUP(MONTH(SalesDataTable[[#This Row],[Order Date]])/3,0)</f>
        <v>Q3</v>
      </c>
      <c r="S1295" s="9">
        <f>MONTH(SalesDataTable[[#This Row],[Order Date]])</f>
        <v>7</v>
      </c>
      <c r="T1295" s="8" t="str">
        <f>TEXT(SalesDataTable[[#This Row],[Order Date]],"mmm")</f>
        <v>Jul</v>
      </c>
    </row>
    <row r="1296" spans="1:20" ht="15.75">
      <c r="A1296" s="2" t="s">
        <v>1347</v>
      </c>
      <c r="B1296" s="3">
        <v>46210</v>
      </c>
      <c r="C1296" s="4" t="s">
        <v>1</v>
      </c>
      <c r="D1296" s="4" t="s">
        <v>52</v>
      </c>
      <c r="E1296" s="4" t="s">
        <v>3</v>
      </c>
      <c r="F1296" s="4" t="s">
        <v>4</v>
      </c>
      <c r="G1296" s="4" t="s">
        <v>31</v>
      </c>
      <c r="H1296" s="4" t="s">
        <v>41</v>
      </c>
      <c r="I1296" s="9">
        <v>1</v>
      </c>
      <c r="J1296" s="6">
        <v>200.48</v>
      </c>
      <c r="K1296" s="7">
        <v>0.05</v>
      </c>
      <c r="L1296" s="6">
        <v>104.11</v>
      </c>
      <c r="M1296" s="6">
        <f>I1296*J1296*(1-K1296)</f>
        <v>190.45599999999999</v>
      </c>
      <c r="N1296" s="6">
        <f>I1296*L1296</f>
        <v>104.11</v>
      </c>
      <c r="O1296" s="6">
        <f>M1296-N1296</f>
        <v>86.345999999999989</v>
      </c>
      <c r="P1296" s="8">
        <f>IFERROR(O1296/M1296,0)</f>
        <v>0.45336455664300412</v>
      </c>
      <c r="Q1296" s="5">
        <f>YEAR(SalesDataTable[[#This Row],[Order Date]])</f>
        <v>2026</v>
      </c>
      <c r="R1296" s="8" t="str">
        <f>"Q"&amp;ROUNDUP(MONTH(SalesDataTable[[#This Row],[Order Date]])/3,0)</f>
        <v>Q3</v>
      </c>
      <c r="S1296" s="9">
        <f>MONTH(SalesDataTable[[#This Row],[Order Date]])</f>
        <v>7</v>
      </c>
      <c r="T1296" s="8" t="str">
        <f>TEXT(SalesDataTable[[#This Row],[Order Date]],"mmm")</f>
        <v>Jul</v>
      </c>
    </row>
    <row r="1297" spans="1:20" ht="15.75">
      <c r="A1297" s="2" t="s">
        <v>1348</v>
      </c>
      <c r="B1297" s="3">
        <v>46210</v>
      </c>
      <c r="C1297" s="4" t="s">
        <v>27</v>
      </c>
      <c r="D1297" s="4" t="s">
        <v>48</v>
      </c>
      <c r="E1297" s="4" t="s">
        <v>3</v>
      </c>
      <c r="F1297" s="4" t="s">
        <v>16</v>
      </c>
      <c r="G1297" s="4" t="s">
        <v>5</v>
      </c>
      <c r="H1297" s="4" t="s">
        <v>29</v>
      </c>
      <c r="I1297" s="9">
        <v>1</v>
      </c>
      <c r="J1297" s="6">
        <v>51.06</v>
      </c>
      <c r="K1297" s="7">
        <v>0.15</v>
      </c>
      <c r="L1297" s="6">
        <v>22.56</v>
      </c>
      <c r="M1297" s="6">
        <f>I1297*J1297*(1-K1297)</f>
        <v>43.401000000000003</v>
      </c>
      <c r="N1297" s="6">
        <f>I1297*L1297</f>
        <v>22.56</v>
      </c>
      <c r="O1297" s="6">
        <f>M1297-N1297</f>
        <v>20.841000000000005</v>
      </c>
      <c r="P1297" s="8">
        <f>IFERROR(O1297/M1297,0)</f>
        <v>0.48019630884081022</v>
      </c>
      <c r="Q1297" s="5">
        <f>YEAR(SalesDataTable[[#This Row],[Order Date]])</f>
        <v>2026</v>
      </c>
      <c r="R1297" s="8" t="str">
        <f>"Q"&amp;ROUNDUP(MONTH(SalesDataTable[[#This Row],[Order Date]])/3,0)</f>
        <v>Q3</v>
      </c>
      <c r="S1297" s="9">
        <f>MONTH(SalesDataTable[[#This Row],[Order Date]])</f>
        <v>7</v>
      </c>
      <c r="T1297" s="8" t="str">
        <f>TEXT(SalesDataTable[[#This Row],[Order Date]],"mmm")</f>
        <v>Jul</v>
      </c>
    </row>
    <row r="1298" spans="1:20" ht="15.75">
      <c r="A1298" s="2" t="s">
        <v>1349</v>
      </c>
      <c r="B1298" s="3">
        <v>46210</v>
      </c>
      <c r="C1298" s="4" t="s">
        <v>1</v>
      </c>
      <c r="D1298" s="4" t="s">
        <v>88</v>
      </c>
      <c r="E1298" s="4" t="s">
        <v>25</v>
      </c>
      <c r="F1298" s="4" t="s">
        <v>16</v>
      </c>
      <c r="G1298" s="4" t="s">
        <v>49</v>
      </c>
      <c r="H1298" s="4" t="s">
        <v>55</v>
      </c>
      <c r="I1298" s="9">
        <v>2</v>
      </c>
      <c r="J1298" s="6">
        <v>125.9</v>
      </c>
      <c r="K1298" s="7">
        <v>0.15</v>
      </c>
      <c r="L1298" s="6">
        <v>70.27</v>
      </c>
      <c r="M1298" s="6">
        <f>I1298*J1298*(1-K1298)</f>
        <v>214.03</v>
      </c>
      <c r="N1298" s="6">
        <f>I1298*L1298</f>
        <v>140.54</v>
      </c>
      <c r="O1298" s="6">
        <f>M1298-N1298</f>
        <v>73.490000000000009</v>
      </c>
      <c r="P1298" s="8">
        <f>IFERROR(O1298/M1298,0)</f>
        <v>0.34336307994206422</v>
      </c>
      <c r="Q1298" s="5">
        <f>YEAR(SalesDataTable[[#This Row],[Order Date]])</f>
        <v>2026</v>
      </c>
      <c r="R1298" s="8" t="str">
        <f>"Q"&amp;ROUNDUP(MONTH(SalesDataTable[[#This Row],[Order Date]])/3,0)</f>
        <v>Q3</v>
      </c>
      <c r="S1298" s="9">
        <f>MONTH(SalesDataTable[[#This Row],[Order Date]])</f>
        <v>7</v>
      </c>
      <c r="T1298" s="8" t="str">
        <f>TEXT(SalesDataTable[[#This Row],[Order Date]],"mmm")</f>
        <v>Jul</v>
      </c>
    </row>
    <row r="1299" spans="1:20" ht="15.75">
      <c r="A1299" s="2" t="s">
        <v>1350</v>
      </c>
      <c r="B1299" s="3">
        <v>46211</v>
      </c>
      <c r="C1299" s="4" t="s">
        <v>8</v>
      </c>
      <c r="D1299" s="4" t="s">
        <v>69</v>
      </c>
      <c r="E1299" s="4" t="s">
        <v>25</v>
      </c>
      <c r="F1299" s="4" t="s">
        <v>4</v>
      </c>
      <c r="G1299" s="4" t="s">
        <v>31</v>
      </c>
      <c r="H1299" s="4" t="s">
        <v>41</v>
      </c>
      <c r="I1299" s="9">
        <v>2</v>
      </c>
      <c r="J1299" s="6">
        <v>192.24</v>
      </c>
      <c r="K1299" s="7">
        <v>0.05</v>
      </c>
      <c r="L1299" s="6">
        <v>103.65</v>
      </c>
      <c r="M1299" s="6">
        <f>I1299*J1299*(1-K1299)</f>
        <v>365.25599999999997</v>
      </c>
      <c r="N1299" s="6">
        <f>I1299*L1299</f>
        <v>207.3</v>
      </c>
      <c r="O1299" s="6">
        <f>M1299-N1299</f>
        <v>157.95599999999996</v>
      </c>
      <c r="P1299" s="8">
        <f>IFERROR(O1299/M1299,0)</f>
        <v>0.43245285498390162</v>
      </c>
      <c r="Q1299" s="5">
        <f>YEAR(SalesDataTable[[#This Row],[Order Date]])</f>
        <v>2026</v>
      </c>
      <c r="R1299" s="8" t="str">
        <f>"Q"&amp;ROUNDUP(MONTH(SalesDataTable[[#This Row],[Order Date]])/3,0)</f>
        <v>Q3</v>
      </c>
      <c r="S1299" s="9">
        <f>MONTH(SalesDataTable[[#This Row],[Order Date]])</f>
        <v>7</v>
      </c>
      <c r="T1299" s="8" t="str">
        <f>TEXT(SalesDataTable[[#This Row],[Order Date]],"mmm")</f>
        <v>Jul</v>
      </c>
    </row>
    <row r="1300" spans="1:20" ht="15.75">
      <c r="A1300" s="2" t="s">
        <v>1351</v>
      </c>
      <c r="B1300" s="3">
        <v>46211</v>
      </c>
      <c r="C1300" s="4" t="s">
        <v>1</v>
      </c>
      <c r="D1300" s="4" t="s">
        <v>2</v>
      </c>
      <c r="E1300" s="4" t="s">
        <v>3</v>
      </c>
      <c r="F1300" s="4" t="s">
        <v>20</v>
      </c>
      <c r="G1300" s="4" t="s">
        <v>49</v>
      </c>
      <c r="H1300" s="4" t="s">
        <v>50</v>
      </c>
      <c r="I1300" s="9">
        <v>2</v>
      </c>
      <c r="J1300" s="6">
        <v>40.79</v>
      </c>
      <c r="K1300" s="7">
        <v>0</v>
      </c>
      <c r="L1300" s="6">
        <v>14.61</v>
      </c>
      <c r="M1300" s="6">
        <f>I1300*J1300*(1-K1300)</f>
        <v>81.58</v>
      </c>
      <c r="N1300" s="6">
        <f>I1300*L1300</f>
        <v>29.22</v>
      </c>
      <c r="O1300" s="6">
        <f>M1300-N1300</f>
        <v>52.36</v>
      </c>
      <c r="P1300" s="8">
        <f>IFERROR(O1300/M1300,0)</f>
        <v>0.64182397646481981</v>
      </c>
      <c r="Q1300" s="5">
        <f>YEAR(SalesDataTable[[#This Row],[Order Date]])</f>
        <v>2026</v>
      </c>
      <c r="R1300" s="8" t="str">
        <f>"Q"&amp;ROUNDUP(MONTH(SalesDataTable[[#This Row],[Order Date]])/3,0)</f>
        <v>Q3</v>
      </c>
      <c r="S1300" s="9">
        <f>MONTH(SalesDataTable[[#This Row],[Order Date]])</f>
        <v>7</v>
      </c>
      <c r="T1300" s="8" t="str">
        <f>TEXT(SalesDataTable[[#This Row],[Order Date]],"mmm")</f>
        <v>Jul</v>
      </c>
    </row>
    <row r="1301" spans="1:20" ht="15.75">
      <c r="A1301" s="2" t="s">
        <v>1352</v>
      </c>
      <c r="B1301" s="3">
        <v>46211</v>
      </c>
      <c r="C1301" s="4" t="s">
        <v>1</v>
      </c>
      <c r="D1301" s="4" t="s">
        <v>52</v>
      </c>
      <c r="E1301" s="4" t="s">
        <v>25</v>
      </c>
      <c r="F1301" s="4" t="s">
        <v>16</v>
      </c>
      <c r="G1301" s="4" t="s">
        <v>31</v>
      </c>
      <c r="H1301" s="4" t="s">
        <v>90</v>
      </c>
      <c r="I1301" s="9">
        <v>2</v>
      </c>
      <c r="J1301" s="6">
        <v>125.73</v>
      </c>
      <c r="K1301" s="7">
        <v>0.15</v>
      </c>
      <c r="L1301" s="6">
        <v>61.75</v>
      </c>
      <c r="M1301" s="6">
        <f>I1301*J1301*(1-K1301)</f>
        <v>213.74100000000001</v>
      </c>
      <c r="N1301" s="6">
        <f>I1301*L1301</f>
        <v>123.5</v>
      </c>
      <c r="O1301" s="6">
        <f>M1301-N1301</f>
        <v>90.241000000000014</v>
      </c>
      <c r="P1301" s="8">
        <f>IFERROR(O1301/M1301,0)</f>
        <v>0.42219789371248384</v>
      </c>
      <c r="Q1301" s="5">
        <f>YEAR(SalesDataTable[[#This Row],[Order Date]])</f>
        <v>2026</v>
      </c>
      <c r="R1301" s="8" t="str">
        <f>"Q"&amp;ROUNDUP(MONTH(SalesDataTable[[#This Row],[Order Date]])/3,0)</f>
        <v>Q3</v>
      </c>
      <c r="S1301" s="9">
        <f>MONTH(SalesDataTable[[#This Row],[Order Date]])</f>
        <v>7</v>
      </c>
      <c r="T1301" s="8" t="str">
        <f>TEXT(SalesDataTable[[#This Row],[Order Date]],"mmm")</f>
        <v>Jul</v>
      </c>
    </row>
    <row r="1302" spans="1:20" ht="15.75">
      <c r="A1302" s="2" t="s">
        <v>1353</v>
      </c>
      <c r="B1302" s="3">
        <v>46211</v>
      </c>
      <c r="C1302" s="4" t="s">
        <v>1</v>
      </c>
      <c r="D1302" s="4" t="s">
        <v>88</v>
      </c>
      <c r="E1302" s="4" t="s">
        <v>3</v>
      </c>
      <c r="F1302" s="4" t="s">
        <v>20</v>
      </c>
      <c r="G1302" s="4" t="s">
        <v>17</v>
      </c>
      <c r="H1302" s="4" t="s">
        <v>83</v>
      </c>
      <c r="I1302" s="9">
        <v>1</v>
      </c>
      <c r="J1302" s="6">
        <v>164.92</v>
      </c>
      <c r="K1302" s="7">
        <v>0</v>
      </c>
      <c r="L1302" s="6">
        <v>89.47</v>
      </c>
      <c r="M1302" s="6">
        <f>I1302*J1302*(1-K1302)</f>
        <v>164.92</v>
      </c>
      <c r="N1302" s="6">
        <f>I1302*L1302</f>
        <v>89.47</v>
      </c>
      <c r="O1302" s="6">
        <f>M1302-N1302</f>
        <v>75.449999999999989</v>
      </c>
      <c r="P1302" s="8">
        <f>IFERROR(O1302/M1302,0)</f>
        <v>0.45749454280863444</v>
      </c>
      <c r="Q1302" s="5">
        <f>YEAR(SalesDataTable[[#This Row],[Order Date]])</f>
        <v>2026</v>
      </c>
      <c r="R1302" s="8" t="str">
        <f>"Q"&amp;ROUNDUP(MONTH(SalesDataTable[[#This Row],[Order Date]])/3,0)</f>
        <v>Q3</v>
      </c>
      <c r="S1302" s="9">
        <f>MONTH(SalesDataTable[[#This Row],[Order Date]])</f>
        <v>7</v>
      </c>
      <c r="T1302" s="8" t="str">
        <f>TEXT(SalesDataTable[[#This Row],[Order Date]],"mmm")</f>
        <v>Jul</v>
      </c>
    </row>
    <row r="1303" spans="1:20" ht="15.75">
      <c r="A1303" s="2" t="s">
        <v>1354</v>
      </c>
      <c r="B1303" s="3">
        <v>46211</v>
      </c>
      <c r="C1303" s="4" t="s">
        <v>8</v>
      </c>
      <c r="D1303" s="4" t="s">
        <v>38</v>
      </c>
      <c r="E1303" s="4" t="s">
        <v>25</v>
      </c>
      <c r="F1303" s="4" t="s">
        <v>16</v>
      </c>
      <c r="G1303" s="4" t="s">
        <v>5</v>
      </c>
      <c r="H1303" s="4" t="s">
        <v>43</v>
      </c>
      <c r="I1303" s="9">
        <v>5</v>
      </c>
      <c r="J1303" s="6">
        <v>103.91</v>
      </c>
      <c r="K1303" s="7">
        <v>0</v>
      </c>
      <c r="L1303" s="6">
        <v>51.19</v>
      </c>
      <c r="M1303" s="6">
        <f>I1303*J1303*(1-K1303)</f>
        <v>519.54999999999995</v>
      </c>
      <c r="N1303" s="6">
        <f>I1303*L1303</f>
        <v>255.95</v>
      </c>
      <c r="O1303" s="6">
        <f>M1303-N1303</f>
        <v>263.59999999999997</v>
      </c>
      <c r="P1303" s="8">
        <f>IFERROR(O1303/M1303,0)</f>
        <v>0.50736214031373306</v>
      </c>
      <c r="Q1303" s="5">
        <f>YEAR(SalesDataTable[[#This Row],[Order Date]])</f>
        <v>2026</v>
      </c>
      <c r="R1303" s="8" t="str">
        <f>"Q"&amp;ROUNDUP(MONTH(SalesDataTable[[#This Row],[Order Date]])/3,0)</f>
        <v>Q3</v>
      </c>
      <c r="S1303" s="9">
        <f>MONTH(SalesDataTable[[#This Row],[Order Date]])</f>
        <v>7</v>
      </c>
      <c r="T1303" s="8" t="str">
        <f>TEXT(SalesDataTable[[#This Row],[Order Date]],"mmm")</f>
        <v>Jul</v>
      </c>
    </row>
    <row r="1304" spans="1:20" ht="15.75">
      <c r="A1304" s="2" t="s">
        <v>1355</v>
      </c>
      <c r="B1304" s="3">
        <v>46212</v>
      </c>
      <c r="C1304" s="4" t="s">
        <v>14</v>
      </c>
      <c r="D1304" s="4" t="s">
        <v>126</v>
      </c>
      <c r="E1304" s="4" t="s">
        <v>10</v>
      </c>
      <c r="F1304" s="4" t="s">
        <v>20</v>
      </c>
      <c r="G1304" s="4" t="s">
        <v>5</v>
      </c>
      <c r="H1304" s="4" t="s">
        <v>29</v>
      </c>
      <c r="I1304" s="9">
        <v>10</v>
      </c>
      <c r="J1304" s="6">
        <v>49.69</v>
      </c>
      <c r="K1304" s="7">
        <v>0.1</v>
      </c>
      <c r="L1304" s="6">
        <v>21.82</v>
      </c>
      <c r="M1304" s="6">
        <f>I1304*J1304*(1-K1304)</f>
        <v>447.21</v>
      </c>
      <c r="N1304" s="6">
        <f>I1304*L1304</f>
        <v>218.2</v>
      </c>
      <c r="O1304" s="6">
        <f>M1304-N1304</f>
        <v>229.01</v>
      </c>
      <c r="P1304" s="8">
        <f>IFERROR(O1304/M1304,0)</f>
        <v>0.51208604458755391</v>
      </c>
      <c r="Q1304" s="5">
        <f>YEAR(SalesDataTable[[#This Row],[Order Date]])</f>
        <v>2026</v>
      </c>
      <c r="R1304" s="8" t="str">
        <f>"Q"&amp;ROUNDUP(MONTH(SalesDataTable[[#This Row],[Order Date]])/3,0)</f>
        <v>Q3</v>
      </c>
      <c r="S1304" s="9">
        <f>MONTH(SalesDataTable[[#This Row],[Order Date]])</f>
        <v>7</v>
      </c>
      <c r="T1304" s="8" t="str">
        <f>TEXT(SalesDataTable[[#This Row],[Order Date]],"mmm")</f>
        <v>Jul</v>
      </c>
    </row>
    <row r="1305" spans="1:20" ht="15.75">
      <c r="A1305" s="2" t="s">
        <v>1356</v>
      </c>
      <c r="B1305" s="3">
        <v>46212</v>
      </c>
      <c r="C1305" s="4" t="s">
        <v>27</v>
      </c>
      <c r="D1305" s="4" t="s">
        <v>45</v>
      </c>
      <c r="E1305" s="4" t="s">
        <v>25</v>
      </c>
      <c r="F1305" s="4" t="s">
        <v>4</v>
      </c>
      <c r="G1305" s="4" t="s">
        <v>11</v>
      </c>
      <c r="H1305" s="4" t="s">
        <v>12</v>
      </c>
      <c r="I1305" s="9">
        <v>3</v>
      </c>
      <c r="J1305" s="6">
        <v>94.19</v>
      </c>
      <c r="K1305" s="7">
        <v>0</v>
      </c>
      <c r="L1305" s="6">
        <v>44.1</v>
      </c>
      <c r="M1305" s="6">
        <f>I1305*J1305*(1-K1305)</f>
        <v>282.57</v>
      </c>
      <c r="N1305" s="6">
        <f>I1305*L1305</f>
        <v>132.30000000000001</v>
      </c>
      <c r="O1305" s="6">
        <f>M1305-N1305</f>
        <v>150.26999999999998</v>
      </c>
      <c r="P1305" s="8">
        <f>IFERROR(O1305/M1305,0)</f>
        <v>0.53179743072512997</v>
      </c>
      <c r="Q1305" s="5">
        <f>YEAR(SalesDataTable[[#This Row],[Order Date]])</f>
        <v>2026</v>
      </c>
      <c r="R1305" s="8" t="str">
        <f>"Q"&amp;ROUNDUP(MONTH(SalesDataTable[[#This Row],[Order Date]])/3,0)</f>
        <v>Q3</v>
      </c>
      <c r="S1305" s="9">
        <f>MONTH(SalesDataTable[[#This Row],[Order Date]])</f>
        <v>7</v>
      </c>
      <c r="T1305" s="8" t="str">
        <f>TEXT(SalesDataTable[[#This Row],[Order Date]],"mmm")</f>
        <v>Jul</v>
      </c>
    </row>
    <row r="1306" spans="1:20" ht="15.75">
      <c r="A1306" s="2" t="s">
        <v>1357</v>
      </c>
      <c r="B1306" s="3">
        <v>46212</v>
      </c>
      <c r="C1306" s="4" t="s">
        <v>8</v>
      </c>
      <c r="D1306" s="4" t="s">
        <v>86</v>
      </c>
      <c r="E1306" s="4" t="s">
        <v>25</v>
      </c>
      <c r="F1306" s="4" t="s">
        <v>4</v>
      </c>
      <c r="G1306" s="4" t="s">
        <v>17</v>
      </c>
      <c r="H1306" s="4" t="s">
        <v>46</v>
      </c>
      <c r="I1306" s="9">
        <v>1</v>
      </c>
      <c r="J1306" s="6">
        <v>46.87</v>
      </c>
      <c r="K1306" s="7">
        <v>0</v>
      </c>
      <c r="L1306" s="6">
        <v>18.649999999999999</v>
      </c>
      <c r="M1306" s="6">
        <f>I1306*J1306*(1-K1306)</f>
        <v>46.87</v>
      </c>
      <c r="N1306" s="6">
        <f>I1306*L1306</f>
        <v>18.649999999999999</v>
      </c>
      <c r="O1306" s="6">
        <f>M1306-N1306</f>
        <v>28.22</v>
      </c>
      <c r="P1306" s="8">
        <f>IFERROR(O1306/M1306,0)</f>
        <v>0.60209088969490077</v>
      </c>
      <c r="Q1306" s="5">
        <f>YEAR(SalesDataTable[[#This Row],[Order Date]])</f>
        <v>2026</v>
      </c>
      <c r="R1306" s="8" t="str">
        <f>"Q"&amp;ROUNDUP(MONTH(SalesDataTable[[#This Row],[Order Date]])/3,0)</f>
        <v>Q3</v>
      </c>
      <c r="S1306" s="9">
        <f>MONTH(SalesDataTable[[#This Row],[Order Date]])</f>
        <v>7</v>
      </c>
      <c r="T1306" s="8" t="str">
        <f>TEXT(SalesDataTable[[#This Row],[Order Date]],"mmm")</f>
        <v>Jul</v>
      </c>
    </row>
    <row r="1307" spans="1:20" ht="15.75">
      <c r="A1307" s="2" t="s">
        <v>1358</v>
      </c>
      <c r="B1307" s="3">
        <v>46212</v>
      </c>
      <c r="C1307" s="4" t="s">
        <v>14</v>
      </c>
      <c r="D1307" s="4" t="s">
        <v>126</v>
      </c>
      <c r="E1307" s="4" t="s">
        <v>3</v>
      </c>
      <c r="F1307" s="4" t="s">
        <v>4</v>
      </c>
      <c r="G1307" s="4" t="s">
        <v>17</v>
      </c>
      <c r="H1307" s="4" t="s">
        <v>18</v>
      </c>
      <c r="I1307" s="9">
        <v>1</v>
      </c>
      <c r="J1307" s="6">
        <v>36.99</v>
      </c>
      <c r="K1307" s="7">
        <v>0.1</v>
      </c>
      <c r="L1307" s="6">
        <v>13.2</v>
      </c>
      <c r="M1307" s="6">
        <f>I1307*J1307*(1-K1307)</f>
        <v>33.291000000000004</v>
      </c>
      <c r="N1307" s="6">
        <f>I1307*L1307</f>
        <v>13.2</v>
      </c>
      <c r="O1307" s="6">
        <f>M1307-N1307</f>
        <v>20.091000000000005</v>
      </c>
      <c r="P1307" s="8">
        <f>IFERROR(O1307/M1307,0)</f>
        <v>0.60349644047940887</v>
      </c>
      <c r="Q1307" s="5">
        <f>YEAR(SalesDataTable[[#This Row],[Order Date]])</f>
        <v>2026</v>
      </c>
      <c r="R1307" s="8" t="str">
        <f>"Q"&amp;ROUNDUP(MONTH(SalesDataTable[[#This Row],[Order Date]])/3,0)</f>
        <v>Q3</v>
      </c>
      <c r="S1307" s="9">
        <f>MONTH(SalesDataTable[[#This Row],[Order Date]])</f>
        <v>7</v>
      </c>
      <c r="T1307" s="8" t="str">
        <f>TEXT(SalesDataTable[[#This Row],[Order Date]],"mmm")</f>
        <v>Jul</v>
      </c>
    </row>
    <row r="1308" spans="1:20" ht="15.75">
      <c r="A1308" s="2" t="s">
        <v>1359</v>
      </c>
      <c r="B1308" s="3">
        <v>46212</v>
      </c>
      <c r="C1308" s="4" t="s">
        <v>1</v>
      </c>
      <c r="D1308" s="4" t="s">
        <v>88</v>
      </c>
      <c r="E1308" s="4" t="s">
        <v>3</v>
      </c>
      <c r="F1308" s="4" t="s">
        <v>4</v>
      </c>
      <c r="G1308" s="4" t="s">
        <v>17</v>
      </c>
      <c r="H1308" s="4" t="s">
        <v>71</v>
      </c>
      <c r="I1308" s="9">
        <v>1</v>
      </c>
      <c r="J1308" s="6">
        <v>135.44</v>
      </c>
      <c r="K1308" s="7">
        <v>0</v>
      </c>
      <c r="L1308" s="6">
        <v>65.48</v>
      </c>
      <c r="M1308" s="6">
        <f>I1308*J1308*(1-K1308)</f>
        <v>135.44</v>
      </c>
      <c r="N1308" s="6">
        <f>I1308*L1308</f>
        <v>65.48</v>
      </c>
      <c r="O1308" s="6">
        <f>M1308-N1308</f>
        <v>69.959999999999994</v>
      </c>
      <c r="P1308" s="8">
        <f>IFERROR(O1308/M1308,0)</f>
        <v>0.51653868871825159</v>
      </c>
      <c r="Q1308" s="5">
        <f>YEAR(SalesDataTable[[#This Row],[Order Date]])</f>
        <v>2026</v>
      </c>
      <c r="R1308" s="8" t="str">
        <f>"Q"&amp;ROUNDUP(MONTH(SalesDataTable[[#This Row],[Order Date]])/3,0)</f>
        <v>Q3</v>
      </c>
      <c r="S1308" s="9">
        <f>MONTH(SalesDataTable[[#This Row],[Order Date]])</f>
        <v>7</v>
      </c>
      <c r="T1308" s="8" t="str">
        <f>TEXT(SalesDataTable[[#This Row],[Order Date]],"mmm")</f>
        <v>Jul</v>
      </c>
    </row>
    <row r="1309" spans="1:20" ht="15.75">
      <c r="A1309" s="2" t="s">
        <v>1360</v>
      </c>
      <c r="B1309" s="3">
        <v>46212</v>
      </c>
      <c r="C1309" s="4" t="s">
        <v>8</v>
      </c>
      <c r="D1309" s="4" t="s">
        <v>9</v>
      </c>
      <c r="E1309" s="4" t="s">
        <v>3</v>
      </c>
      <c r="F1309" s="4" t="s">
        <v>16</v>
      </c>
      <c r="G1309" s="4" t="s">
        <v>11</v>
      </c>
      <c r="H1309" s="4" t="s">
        <v>12</v>
      </c>
      <c r="I1309" s="9">
        <v>3</v>
      </c>
      <c r="J1309" s="6">
        <v>92.25</v>
      </c>
      <c r="K1309" s="7">
        <v>0</v>
      </c>
      <c r="L1309" s="6">
        <v>46.27</v>
      </c>
      <c r="M1309" s="6">
        <f>I1309*J1309*(1-K1309)</f>
        <v>276.75</v>
      </c>
      <c r="N1309" s="6">
        <f>I1309*L1309</f>
        <v>138.81</v>
      </c>
      <c r="O1309" s="6">
        <f>M1309-N1309</f>
        <v>137.94</v>
      </c>
      <c r="P1309" s="8">
        <f>IFERROR(O1309/M1309,0)</f>
        <v>0.49842818428184282</v>
      </c>
      <c r="Q1309" s="5">
        <f>YEAR(SalesDataTable[[#This Row],[Order Date]])</f>
        <v>2026</v>
      </c>
      <c r="R1309" s="8" t="str">
        <f>"Q"&amp;ROUNDUP(MONTH(SalesDataTable[[#This Row],[Order Date]])/3,0)</f>
        <v>Q3</v>
      </c>
      <c r="S1309" s="9">
        <f>MONTH(SalesDataTable[[#This Row],[Order Date]])</f>
        <v>7</v>
      </c>
      <c r="T1309" s="8" t="str">
        <f>TEXT(SalesDataTable[[#This Row],[Order Date]],"mmm")</f>
        <v>Jul</v>
      </c>
    </row>
    <row r="1310" spans="1:20" ht="15.75">
      <c r="A1310" s="2" t="s">
        <v>1361</v>
      </c>
      <c r="B1310" s="3">
        <v>46212</v>
      </c>
      <c r="C1310" s="4" t="s">
        <v>14</v>
      </c>
      <c r="D1310" s="4" t="s">
        <v>34</v>
      </c>
      <c r="E1310" s="4" t="s">
        <v>3</v>
      </c>
      <c r="F1310" s="4" t="s">
        <v>16</v>
      </c>
      <c r="G1310" s="4" t="s">
        <v>31</v>
      </c>
      <c r="H1310" s="4" t="s">
        <v>41</v>
      </c>
      <c r="I1310" s="9">
        <v>2</v>
      </c>
      <c r="J1310" s="6">
        <v>192.6</v>
      </c>
      <c r="K1310" s="7">
        <v>0</v>
      </c>
      <c r="L1310" s="6">
        <v>104.89</v>
      </c>
      <c r="M1310" s="6">
        <f>I1310*J1310*(1-K1310)</f>
        <v>385.2</v>
      </c>
      <c r="N1310" s="6">
        <f>I1310*L1310</f>
        <v>209.78</v>
      </c>
      <c r="O1310" s="6">
        <f>M1310-N1310</f>
        <v>175.42</v>
      </c>
      <c r="P1310" s="8">
        <f>IFERROR(O1310/M1310,0)</f>
        <v>0.45539979231568017</v>
      </c>
      <c r="Q1310" s="5">
        <f>YEAR(SalesDataTable[[#This Row],[Order Date]])</f>
        <v>2026</v>
      </c>
      <c r="R1310" s="8" t="str">
        <f>"Q"&amp;ROUNDUP(MONTH(SalesDataTable[[#This Row],[Order Date]])/3,0)</f>
        <v>Q3</v>
      </c>
      <c r="S1310" s="9">
        <f>MONTH(SalesDataTable[[#This Row],[Order Date]])</f>
        <v>7</v>
      </c>
      <c r="T1310" s="8" t="str">
        <f>TEXT(SalesDataTable[[#This Row],[Order Date]],"mmm")</f>
        <v>Jul</v>
      </c>
    </row>
    <row r="1311" spans="1:20" ht="15.75">
      <c r="A1311" s="2" t="s">
        <v>1362</v>
      </c>
      <c r="B1311" s="3">
        <v>46212</v>
      </c>
      <c r="C1311" s="4" t="s">
        <v>27</v>
      </c>
      <c r="D1311" s="4" t="s">
        <v>48</v>
      </c>
      <c r="E1311" s="4" t="s">
        <v>3</v>
      </c>
      <c r="F1311" s="4" t="s">
        <v>4</v>
      </c>
      <c r="G1311" s="4" t="s">
        <v>5</v>
      </c>
      <c r="H1311" s="4" t="s">
        <v>35</v>
      </c>
      <c r="I1311" s="9">
        <v>1</v>
      </c>
      <c r="J1311" s="6">
        <v>39.94</v>
      </c>
      <c r="K1311" s="7">
        <v>0</v>
      </c>
      <c r="L1311" s="6">
        <v>16.89</v>
      </c>
      <c r="M1311" s="6">
        <f>I1311*J1311*(1-K1311)</f>
        <v>39.94</v>
      </c>
      <c r="N1311" s="6">
        <f>I1311*L1311</f>
        <v>16.89</v>
      </c>
      <c r="O1311" s="6">
        <f>M1311-N1311</f>
        <v>23.049999999999997</v>
      </c>
      <c r="P1311" s="8">
        <f>IFERROR(O1311/M1311,0)</f>
        <v>0.57711567351026538</v>
      </c>
      <c r="Q1311" s="5">
        <f>YEAR(SalesDataTable[[#This Row],[Order Date]])</f>
        <v>2026</v>
      </c>
      <c r="R1311" s="8" t="str">
        <f>"Q"&amp;ROUNDUP(MONTH(SalesDataTable[[#This Row],[Order Date]])/3,0)</f>
        <v>Q3</v>
      </c>
      <c r="S1311" s="9">
        <f>MONTH(SalesDataTable[[#This Row],[Order Date]])</f>
        <v>7</v>
      </c>
      <c r="T1311" s="8" t="str">
        <f>TEXT(SalesDataTable[[#This Row],[Order Date]],"mmm")</f>
        <v>Jul</v>
      </c>
    </row>
    <row r="1312" spans="1:20" ht="15.75">
      <c r="A1312" s="2" t="s">
        <v>1363</v>
      </c>
      <c r="B1312" s="3">
        <v>46212</v>
      </c>
      <c r="C1312" s="4" t="s">
        <v>14</v>
      </c>
      <c r="D1312" s="4" t="s">
        <v>15</v>
      </c>
      <c r="E1312" s="4" t="s">
        <v>3</v>
      </c>
      <c r="F1312" s="4" t="s">
        <v>4</v>
      </c>
      <c r="G1312" s="4" t="s">
        <v>11</v>
      </c>
      <c r="H1312" s="4" t="s">
        <v>53</v>
      </c>
      <c r="I1312" s="9">
        <v>3</v>
      </c>
      <c r="J1312" s="6">
        <v>150.61000000000001</v>
      </c>
      <c r="K1312" s="7">
        <v>0</v>
      </c>
      <c r="L1312" s="6">
        <v>79.900000000000006</v>
      </c>
      <c r="M1312" s="6">
        <f>I1312*J1312*(1-K1312)</f>
        <v>451.83000000000004</v>
      </c>
      <c r="N1312" s="6">
        <f>I1312*L1312</f>
        <v>239.70000000000002</v>
      </c>
      <c r="O1312" s="6">
        <f>M1312-N1312</f>
        <v>212.13000000000002</v>
      </c>
      <c r="P1312" s="8">
        <f>IFERROR(O1312/M1312,0)</f>
        <v>0.46949073766682159</v>
      </c>
      <c r="Q1312" s="5">
        <f>YEAR(SalesDataTable[[#This Row],[Order Date]])</f>
        <v>2026</v>
      </c>
      <c r="R1312" s="8" t="str">
        <f>"Q"&amp;ROUNDUP(MONTH(SalesDataTable[[#This Row],[Order Date]])/3,0)</f>
        <v>Q3</v>
      </c>
      <c r="S1312" s="9">
        <f>MONTH(SalesDataTable[[#This Row],[Order Date]])</f>
        <v>7</v>
      </c>
      <c r="T1312" s="8" t="str">
        <f>TEXT(SalesDataTable[[#This Row],[Order Date]],"mmm")</f>
        <v>Jul</v>
      </c>
    </row>
    <row r="1313" spans="1:20" ht="15.75">
      <c r="A1313" s="2" t="s">
        <v>1364</v>
      </c>
      <c r="B1313" s="3">
        <v>46212</v>
      </c>
      <c r="C1313" s="4" t="s">
        <v>27</v>
      </c>
      <c r="D1313" s="4" t="s">
        <v>82</v>
      </c>
      <c r="E1313" s="4" t="s">
        <v>3</v>
      </c>
      <c r="F1313" s="4" t="s">
        <v>4</v>
      </c>
      <c r="G1313" s="4" t="s">
        <v>11</v>
      </c>
      <c r="H1313" s="4" t="s">
        <v>79</v>
      </c>
      <c r="I1313" s="9">
        <v>2</v>
      </c>
      <c r="J1313" s="6">
        <v>71.069999999999993</v>
      </c>
      <c r="K1313" s="7">
        <v>0</v>
      </c>
      <c r="L1313" s="6">
        <v>31.57</v>
      </c>
      <c r="M1313" s="6">
        <f>I1313*J1313*(1-K1313)</f>
        <v>142.13999999999999</v>
      </c>
      <c r="N1313" s="6">
        <f>I1313*L1313</f>
        <v>63.14</v>
      </c>
      <c r="O1313" s="6">
        <f>M1313-N1313</f>
        <v>78.999999999999986</v>
      </c>
      <c r="P1313" s="8">
        <f>IFERROR(O1313/M1313,0)</f>
        <v>0.55579006613198245</v>
      </c>
      <c r="Q1313" s="5">
        <f>YEAR(SalesDataTable[[#This Row],[Order Date]])</f>
        <v>2026</v>
      </c>
      <c r="R1313" s="8" t="str">
        <f>"Q"&amp;ROUNDUP(MONTH(SalesDataTable[[#This Row],[Order Date]])/3,0)</f>
        <v>Q3</v>
      </c>
      <c r="S1313" s="9">
        <f>MONTH(SalesDataTable[[#This Row],[Order Date]])</f>
        <v>7</v>
      </c>
      <c r="T1313" s="8" t="str">
        <f>TEXT(SalesDataTable[[#This Row],[Order Date]],"mmm")</f>
        <v>Jul</v>
      </c>
    </row>
    <row r="1314" spans="1:20" ht="15.75">
      <c r="A1314" s="2" t="s">
        <v>1365</v>
      </c>
      <c r="B1314" s="3">
        <v>46213</v>
      </c>
      <c r="C1314" s="4" t="s">
        <v>1</v>
      </c>
      <c r="D1314" s="4" t="s">
        <v>2</v>
      </c>
      <c r="E1314" s="4" t="s">
        <v>25</v>
      </c>
      <c r="F1314" s="4" t="s">
        <v>16</v>
      </c>
      <c r="G1314" s="4" t="s">
        <v>5</v>
      </c>
      <c r="H1314" s="4" t="s">
        <v>29</v>
      </c>
      <c r="I1314" s="9">
        <v>1</v>
      </c>
      <c r="J1314" s="6">
        <v>50.78</v>
      </c>
      <c r="K1314" s="7">
        <v>0</v>
      </c>
      <c r="L1314" s="6">
        <v>22.29</v>
      </c>
      <c r="M1314" s="6">
        <f>I1314*J1314*(1-K1314)</f>
        <v>50.78</v>
      </c>
      <c r="N1314" s="6">
        <f>I1314*L1314</f>
        <v>22.29</v>
      </c>
      <c r="O1314" s="6">
        <f>M1314-N1314</f>
        <v>28.490000000000002</v>
      </c>
      <c r="P1314" s="8">
        <f>IFERROR(O1314/M1314,0)</f>
        <v>0.56104765655769995</v>
      </c>
      <c r="Q1314" s="5">
        <f>YEAR(SalesDataTable[[#This Row],[Order Date]])</f>
        <v>2026</v>
      </c>
      <c r="R1314" s="8" t="str">
        <f>"Q"&amp;ROUNDUP(MONTH(SalesDataTable[[#This Row],[Order Date]])/3,0)</f>
        <v>Q3</v>
      </c>
      <c r="S1314" s="9">
        <f>MONTH(SalesDataTable[[#This Row],[Order Date]])</f>
        <v>7</v>
      </c>
      <c r="T1314" s="8" t="str">
        <f>TEXT(SalesDataTable[[#This Row],[Order Date]],"mmm")</f>
        <v>Jul</v>
      </c>
    </row>
    <row r="1315" spans="1:20" ht="15.75">
      <c r="A1315" s="2" t="s">
        <v>1366</v>
      </c>
      <c r="B1315" s="3">
        <v>46213</v>
      </c>
      <c r="C1315" s="4" t="s">
        <v>1</v>
      </c>
      <c r="D1315" s="4" t="s">
        <v>88</v>
      </c>
      <c r="E1315" s="4" t="s">
        <v>3</v>
      </c>
      <c r="F1315" s="4" t="s">
        <v>4</v>
      </c>
      <c r="G1315" s="4" t="s">
        <v>11</v>
      </c>
      <c r="H1315" s="4" t="s">
        <v>21</v>
      </c>
      <c r="I1315" s="9">
        <v>2</v>
      </c>
      <c r="J1315" s="6">
        <v>141.51</v>
      </c>
      <c r="K1315" s="7">
        <v>0.05</v>
      </c>
      <c r="L1315" s="6">
        <v>77.040000000000006</v>
      </c>
      <c r="M1315" s="6">
        <f>I1315*J1315*(1-K1315)</f>
        <v>268.86899999999997</v>
      </c>
      <c r="N1315" s="6">
        <f>I1315*L1315</f>
        <v>154.08000000000001</v>
      </c>
      <c r="O1315" s="6">
        <f>M1315-N1315</f>
        <v>114.78899999999996</v>
      </c>
      <c r="P1315" s="8">
        <f>IFERROR(O1315/M1315,0)</f>
        <v>0.42693281858451504</v>
      </c>
      <c r="Q1315" s="5">
        <f>YEAR(SalesDataTable[[#This Row],[Order Date]])</f>
        <v>2026</v>
      </c>
      <c r="R1315" s="8" t="str">
        <f>"Q"&amp;ROUNDUP(MONTH(SalesDataTable[[#This Row],[Order Date]])/3,0)</f>
        <v>Q3</v>
      </c>
      <c r="S1315" s="9">
        <f>MONTH(SalesDataTable[[#This Row],[Order Date]])</f>
        <v>7</v>
      </c>
      <c r="T1315" s="8" t="str">
        <f>TEXT(SalesDataTable[[#This Row],[Order Date]],"mmm")</f>
        <v>Jul</v>
      </c>
    </row>
    <row r="1316" spans="1:20" ht="15.75">
      <c r="A1316" s="2" t="s">
        <v>1367</v>
      </c>
      <c r="B1316" s="3">
        <v>46213</v>
      </c>
      <c r="C1316" s="4" t="s">
        <v>8</v>
      </c>
      <c r="D1316" s="4" t="s">
        <v>69</v>
      </c>
      <c r="E1316" s="4" t="s">
        <v>39</v>
      </c>
      <c r="F1316" s="4" t="s">
        <v>4</v>
      </c>
      <c r="G1316" s="4" t="s">
        <v>11</v>
      </c>
      <c r="H1316" s="4" t="s">
        <v>53</v>
      </c>
      <c r="I1316" s="9">
        <v>1</v>
      </c>
      <c r="J1316" s="6">
        <v>156.44</v>
      </c>
      <c r="K1316" s="7">
        <v>0.1</v>
      </c>
      <c r="L1316" s="6">
        <v>80.72</v>
      </c>
      <c r="M1316" s="6">
        <f>I1316*J1316*(1-K1316)</f>
        <v>140.79599999999999</v>
      </c>
      <c r="N1316" s="6">
        <f>I1316*L1316</f>
        <v>80.72</v>
      </c>
      <c r="O1316" s="6">
        <f>M1316-N1316</f>
        <v>60.075999999999993</v>
      </c>
      <c r="P1316" s="8">
        <f>IFERROR(O1316/M1316,0)</f>
        <v>0.42668825818915307</v>
      </c>
      <c r="Q1316" s="5">
        <f>YEAR(SalesDataTable[[#This Row],[Order Date]])</f>
        <v>2026</v>
      </c>
      <c r="R1316" s="8" t="str">
        <f>"Q"&amp;ROUNDUP(MONTH(SalesDataTable[[#This Row],[Order Date]])/3,0)</f>
        <v>Q3</v>
      </c>
      <c r="S1316" s="9">
        <f>MONTH(SalesDataTable[[#This Row],[Order Date]])</f>
        <v>7</v>
      </c>
      <c r="T1316" s="8" t="str">
        <f>TEXT(SalesDataTable[[#This Row],[Order Date]],"mmm")</f>
        <v>Jul</v>
      </c>
    </row>
    <row r="1317" spans="1:20" ht="15.75">
      <c r="A1317" s="2" t="s">
        <v>1368</v>
      </c>
      <c r="B1317" s="3">
        <v>46213</v>
      </c>
      <c r="C1317" s="4" t="s">
        <v>8</v>
      </c>
      <c r="D1317" s="4" t="s">
        <v>69</v>
      </c>
      <c r="E1317" s="4" t="s">
        <v>3</v>
      </c>
      <c r="F1317" s="4" t="s">
        <v>16</v>
      </c>
      <c r="G1317" s="4" t="s">
        <v>49</v>
      </c>
      <c r="H1317" s="4" t="s">
        <v>74</v>
      </c>
      <c r="I1317" s="9">
        <v>2</v>
      </c>
      <c r="J1317" s="6">
        <v>51.75</v>
      </c>
      <c r="K1317" s="7">
        <v>0</v>
      </c>
      <c r="L1317" s="6">
        <v>21.4</v>
      </c>
      <c r="M1317" s="6">
        <f>I1317*J1317*(1-K1317)</f>
        <v>103.5</v>
      </c>
      <c r="N1317" s="6">
        <f>I1317*L1317</f>
        <v>42.8</v>
      </c>
      <c r="O1317" s="6">
        <f>M1317-N1317</f>
        <v>60.7</v>
      </c>
      <c r="P1317" s="8">
        <f>IFERROR(O1317/M1317,0)</f>
        <v>0.58647342995169083</v>
      </c>
      <c r="Q1317" s="5">
        <f>YEAR(SalesDataTable[[#This Row],[Order Date]])</f>
        <v>2026</v>
      </c>
      <c r="R1317" s="8" t="str">
        <f>"Q"&amp;ROUNDUP(MONTH(SalesDataTable[[#This Row],[Order Date]])/3,0)</f>
        <v>Q3</v>
      </c>
      <c r="S1317" s="9">
        <f>MONTH(SalesDataTable[[#This Row],[Order Date]])</f>
        <v>7</v>
      </c>
      <c r="T1317" s="8" t="str">
        <f>TEXT(SalesDataTable[[#This Row],[Order Date]],"mmm")</f>
        <v>Jul</v>
      </c>
    </row>
    <row r="1318" spans="1:20" ht="15.75">
      <c r="A1318" s="2" t="s">
        <v>1369</v>
      </c>
      <c r="B1318" s="3">
        <v>46213</v>
      </c>
      <c r="C1318" s="4" t="s">
        <v>14</v>
      </c>
      <c r="D1318" s="4" t="s">
        <v>34</v>
      </c>
      <c r="E1318" s="4" t="s">
        <v>39</v>
      </c>
      <c r="F1318" s="4" t="s">
        <v>16</v>
      </c>
      <c r="G1318" s="4" t="s">
        <v>31</v>
      </c>
      <c r="H1318" s="4" t="s">
        <v>64</v>
      </c>
      <c r="I1318" s="9">
        <v>1</v>
      </c>
      <c r="J1318" s="6">
        <v>82.23</v>
      </c>
      <c r="K1318" s="7">
        <v>0.1</v>
      </c>
      <c r="L1318" s="6">
        <v>38.340000000000003</v>
      </c>
      <c r="M1318" s="6">
        <f>I1318*J1318*(1-K1318)</f>
        <v>74.007000000000005</v>
      </c>
      <c r="N1318" s="6">
        <f>I1318*L1318</f>
        <v>38.340000000000003</v>
      </c>
      <c r="O1318" s="6">
        <f>M1318-N1318</f>
        <v>35.667000000000002</v>
      </c>
      <c r="P1318" s="8">
        <f>IFERROR(O1318/M1318,0)</f>
        <v>0.48194089748267055</v>
      </c>
      <c r="Q1318" s="5">
        <f>YEAR(SalesDataTable[[#This Row],[Order Date]])</f>
        <v>2026</v>
      </c>
      <c r="R1318" s="8" t="str">
        <f>"Q"&amp;ROUNDUP(MONTH(SalesDataTable[[#This Row],[Order Date]])/3,0)</f>
        <v>Q3</v>
      </c>
      <c r="S1318" s="9">
        <f>MONTH(SalesDataTable[[#This Row],[Order Date]])</f>
        <v>7</v>
      </c>
      <c r="T1318" s="8" t="str">
        <f>TEXT(SalesDataTable[[#This Row],[Order Date]],"mmm")</f>
        <v>Jul</v>
      </c>
    </row>
    <row r="1319" spans="1:20" ht="15.75">
      <c r="A1319" s="2" t="s">
        <v>1370</v>
      </c>
      <c r="B1319" s="3">
        <v>46213</v>
      </c>
      <c r="C1319" s="4" t="s">
        <v>8</v>
      </c>
      <c r="D1319" s="4" t="s">
        <v>38</v>
      </c>
      <c r="E1319" s="4" t="s">
        <v>3</v>
      </c>
      <c r="F1319" s="4" t="s">
        <v>16</v>
      </c>
      <c r="G1319" s="4" t="s">
        <v>11</v>
      </c>
      <c r="H1319" s="4" t="s">
        <v>21</v>
      </c>
      <c r="I1319" s="9">
        <v>1</v>
      </c>
      <c r="J1319" s="6">
        <v>144.16999999999999</v>
      </c>
      <c r="K1319" s="7">
        <v>0.1</v>
      </c>
      <c r="L1319" s="6">
        <v>78.13</v>
      </c>
      <c r="M1319" s="6">
        <f>I1319*J1319*(1-K1319)</f>
        <v>129.75299999999999</v>
      </c>
      <c r="N1319" s="6">
        <f>I1319*L1319</f>
        <v>78.13</v>
      </c>
      <c r="O1319" s="6">
        <f>M1319-N1319</f>
        <v>51.62299999999999</v>
      </c>
      <c r="P1319" s="8">
        <f>IFERROR(O1319/M1319,0)</f>
        <v>0.39785592625989374</v>
      </c>
      <c r="Q1319" s="5">
        <f>YEAR(SalesDataTable[[#This Row],[Order Date]])</f>
        <v>2026</v>
      </c>
      <c r="R1319" s="8" t="str">
        <f>"Q"&amp;ROUNDUP(MONTH(SalesDataTable[[#This Row],[Order Date]])/3,0)</f>
        <v>Q3</v>
      </c>
      <c r="S1319" s="9">
        <f>MONTH(SalesDataTable[[#This Row],[Order Date]])</f>
        <v>7</v>
      </c>
      <c r="T1319" s="8" t="str">
        <f>TEXT(SalesDataTable[[#This Row],[Order Date]],"mmm")</f>
        <v>Jul</v>
      </c>
    </row>
    <row r="1320" spans="1:20" ht="15.75">
      <c r="A1320" s="2" t="s">
        <v>1371</v>
      </c>
      <c r="B1320" s="3">
        <v>46213</v>
      </c>
      <c r="C1320" s="4" t="s">
        <v>8</v>
      </c>
      <c r="D1320" s="4" t="s">
        <v>69</v>
      </c>
      <c r="E1320" s="4" t="s">
        <v>3</v>
      </c>
      <c r="F1320" s="4" t="s">
        <v>4</v>
      </c>
      <c r="G1320" s="4" t="s">
        <v>31</v>
      </c>
      <c r="H1320" s="4" t="s">
        <v>64</v>
      </c>
      <c r="I1320" s="9">
        <v>4</v>
      </c>
      <c r="J1320" s="6">
        <v>82.47</v>
      </c>
      <c r="K1320" s="7">
        <v>0</v>
      </c>
      <c r="L1320" s="6">
        <v>40.22</v>
      </c>
      <c r="M1320" s="6">
        <f>I1320*J1320*(1-K1320)</f>
        <v>329.88</v>
      </c>
      <c r="N1320" s="6">
        <f>I1320*L1320</f>
        <v>160.88</v>
      </c>
      <c r="O1320" s="6">
        <f>M1320-N1320</f>
        <v>169</v>
      </c>
      <c r="P1320" s="8">
        <f>IFERROR(O1320/M1320,0)</f>
        <v>0.51230750575967021</v>
      </c>
      <c r="Q1320" s="5">
        <f>YEAR(SalesDataTable[[#This Row],[Order Date]])</f>
        <v>2026</v>
      </c>
      <c r="R1320" s="8" t="str">
        <f>"Q"&amp;ROUNDUP(MONTH(SalesDataTable[[#This Row],[Order Date]])/3,0)</f>
        <v>Q3</v>
      </c>
      <c r="S1320" s="9">
        <f>MONTH(SalesDataTable[[#This Row],[Order Date]])</f>
        <v>7</v>
      </c>
      <c r="T1320" s="8" t="str">
        <f>TEXT(SalesDataTable[[#This Row],[Order Date]],"mmm")</f>
        <v>Jul</v>
      </c>
    </row>
    <row r="1321" spans="1:20" ht="15.75">
      <c r="A1321" s="2" t="s">
        <v>1372</v>
      </c>
      <c r="B1321" s="3">
        <v>46213</v>
      </c>
      <c r="C1321" s="4" t="s">
        <v>27</v>
      </c>
      <c r="D1321" s="4" t="s">
        <v>48</v>
      </c>
      <c r="E1321" s="4" t="s">
        <v>3</v>
      </c>
      <c r="F1321" s="4" t="s">
        <v>16</v>
      </c>
      <c r="G1321" s="4" t="s">
        <v>31</v>
      </c>
      <c r="H1321" s="4" t="s">
        <v>90</v>
      </c>
      <c r="I1321" s="9">
        <v>1</v>
      </c>
      <c r="J1321" s="6">
        <v>122.14</v>
      </c>
      <c r="K1321" s="7">
        <v>0.15</v>
      </c>
      <c r="L1321" s="6">
        <v>59.87</v>
      </c>
      <c r="M1321" s="6">
        <f>I1321*J1321*(1-K1321)</f>
        <v>103.819</v>
      </c>
      <c r="N1321" s="6">
        <f>I1321*L1321</f>
        <v>59.87</v>
      </c>
      <c r="O1321" s="6">
        <f>M1321-N1321</f>
        <v>43.949000000000005</v>
      </c>
      <c r="P1321" s="8">
        <f>IFERROR(O1321/M1321,0)</f>
        <v>0.42332328379198414</v>
      </c>
      <c r="Q1321" s="5">
        <f>YEAR(SalesDataTable[[#This Row],[Order Date]])</f>
        <v>2026</v>
      </c>
      <c r="R1321" s="8" t="str">
        <f>"Q"&amp;ROUNDUP(MONTH(SalesDataTable[[#This Row],[Order Date]])/3,0)</f>
        <v>Q3</v>
      </c>
      <c r="S1321" s="9">
        <f>MONTH(SalesDataTable[[#This Row],[Order Date]])</f>
        <v>7</v>
      </c>
      <c r="T1321" s="8" t="str">
        <f>TEXT(SalesDataTable[[#This Row],[Order Date]],"mmm")</f>
        <v>Jul</v>
      </c>
    </row>
    <row r="1322" spans="1:20" ht="15.75">
      <c r="A1322" s="2" t="s">
        <v>1373</v>
      </c>
      <c r="B1322" s="3">
        <v>46213</v>
      </c>
      <c r="C1322" s="4" t="s">
        <v>14</v>
      </c>
      <c r="D1322" s="4" t="s">
        <v>126</v>
      </c>
      <c r="E1322" s="4" t="s">
        <v>25</v>
      </c>
      <c r="F1322" s="4" t="s">
        <v>4</v>
      </c>
      <c r="G1322" s="4" t="s">
        <v>11</v>
      </c>
      <c r="H1322" s="4" t="s">
        <v>21</v>
      </c>
      <c r="I1322" s="9">
        <v>3</v>
      </c>
      <c r="J1322" s="6">
        <v>143.59</v>
      </c>
      <c r="K1322" s="7">
        <v>0</v>
      </c>
      <c r="L1322" s="6">
        <v>78.91</v>
      </c>
      <c r="M1322" s="6">
        <f>I1322*J1322*(1-K1322)</f>
        <v>430.77</v>
      </c>
      <c r="N1322" s="6">
        <f>I1322*L1322</f>
        <v>236.73</v>
      </c>
      <c r="O1322" s="6">
        <f>M1322-N1322</f>
        <v>194.04</v>
      </c>
      <c r="P1322" s="8">
        <f>IFERROR(O1322/M1322,0)</f>
        <v>0.45044919562643637</v>
      </c>
      <c r="Q1322" s="5">
        <f>YEAR(SalesDataTable[[#This Row],[Order Date]])</f>
        <v>2026</v>
      </c>
      <c r="R1322" s="8" t="str">
        <f>"Q"&amp;ROUNDUP(MONTH(SalesDataTable[[#This Row],[Order Date]])/3,0)</f>
        <v>Q3</v>
      </c>
      <c r="S1322" s="9">
        <f>MONTH(SalesDataTable[[#This Row],[Order Date]])</f>
        <v>7</v>
      </c>
      <c r="T1322" s="8" t="str">
        <f>TEXT(SalesDataTable[[#This Row],[Order Date]],"mmm")</f>
        <v>Jul</v>
      </c>
    </row>
    <row r="1323" spans="1:20" ht="15.75">
      <c r="A1323" s="2" t="s">
        <v>1374</v>
      </c>
      <c r="B1323" s="3">
        <v>46213</v>
      </c>
      <c r="C1323" s="4" t="s">
        <v>27</v>
      </c>
      <c r="D1323" s="4" t="s">
        <v>82</v>
      </c>
      <c r="E1323" s="4" t="s">
        <v>3</v>
      </c>
      <c r="F1323" s="4" t="s">
        <v>20</v>
      </c>
      <c r="G1323" s="4" t="s">
        <v>11</v>
      </c>
      <c r="H1323" s="4" t="s">
        <v>53</v>
      </c>
      <c r="I1323" s="9">
        <v>2</v>
      </c>
      <c r="J1323" s="6">
        <v>157.66</v>
      </c>
      <c r="K1323" s="7">
        <v>0</v>
      </c>
      <c r="L1323" s="6">
        <v>78.760000000000005</v>
      </c>
      <c r="M1323" s="6">
        <f>I1323*J1323*(1-K1323)</f>
        <v>315.32</v>
      </c>
      <c r="N1323" s="6">
        <f>I1323*L1323</f>
        <v>157.52000000000001</v>
      </c>
      <c r="O1323" s="6">
        <f>M1323-N1323</f>
        <v>157.79999999999998</v>
      </c>
      <c r="P1323" s="8">
        <f>IFERROR(O1323/M1323,0)</f>
        <v>0.50044399340352652</v>
      </c>
      <c r="Q1323" s="5">
        <f>YEAR(SalesDataTable[[#This Row],[Order Date]])</f>
        <v>2026</v>
      </c>
      <c r="R1323" s="8" t="str">
        <f>"Q"&amp;ROUNDUP(MONTH(SalesDataTable[[#This Row],[Order Date]])/3,0)</f>
        <v>Q3</v>
      </c>
      <c r="S1323" s="9">
        <f>MONTH(SalesDataTable[[#This Row],[Order Date]])</f>
        <v>7</v>
      </c>
      <c r="T1323" s="8" t="str">
        <f>TEXT(SalesDataTable[[#This Row],[Order Date]],"mmm")</f>
        <v>Jul</v>
      </c>
    </row>
    <row r="1324" spans="1:20" ht="15.75">
      <c r="A1324" s="2" t="s">
        <v>1375</v>
      </c>
      <c r="B1324" s="3">
        <v>46213</v>
      </c>
      <c r="C1324" s="4" t="s">
        <v>8</v>
      </c>
      <c r="D1324" s="4" t="s">
        <v>9</v>
      </c>
      <c r="E1324" s="4" t="s">
        <v>3</v>
      </c>
      <c r="F1324" s="4" t="s">
        <v>20</v>
      </c>
      <c r="G1324" s="4" t="s">
        <v>5</v>
      </c>
      <c r="H1324" s="4" t="s">
        <v>43</v>
      </c>
      <c r="I1324" s="9">
        <v>1</v>
      </c>
      <c r="J1324" s="6">
        <v>101.58</v>
      </c>
      <c r="K1324" s="7">
        <v>0</v>
      </c>
      <c r="L1324" s="6">
        <v>49.83</v>
      </c>
      <c r="M1324" s="6">
        <f>I1324*J1324*(1-K1324)</f>
        <v>101.58</v>
      </c>
      <c r="N1324" s="6">
        <f>I1324*L1324</f>
        <v>49.83</v>
      </c>
      <c r="O1324" s="6">
        <f>M1324-N1324</f>
        <v>51.75</v>
      </c>
      <c r="P1324" s="8">
        <f>IFERROR(O1324/M1324,0)</f>
        <v>0.50945067926757237</v>
      </c>
      <c r="Q1324" s="5">
        <f>YEAR(SalesDataTable[[#This Row],[Order Date]])</f>
        <v>2026</v>
      </c>
      <c r="R1324" s="8" t="str">
        <f>"Q"&amp;ROUNDUP(MONTH(SalesDataTable[[#This Row],[Order Date]])/3,0)</f>
        <v>Q3</v>
      </c>
      <c r="S1324" s="9">
        <f>MONTH(SalesDataTable[[#This Row],[Order Date]])</f>
        <v>7</v>
      </c>
      <c r="T1324" s="8" t="str">
        <f>TEXT(SalesDataTable[[#This Row],[Order Date]],"mmm")</f>
        <v>Jul</v>
      </c>
    </row>
    <row r="1325" spans="1:20" ht="15.75">
      <c r="A1325" s="2" t="s">
        <v>1376</v>
      </c>
      <c r="B1325" s="3">
        <v>46213</v>
      </c>
      <c r="C1325" s="4" t="s">
        <v>14</v>
      </c>
      <c r="D1325" s="4" t="s">
        <v>24</v>
      </c>
      <c r="E1325" s="4" t="s">
        <v>3</v>
      </c>
      <c r="F1325" s="4" t="s">
        <v>4</v>
      </c>
      <c r="G1325" s="4" t="s">
        <v>17</v>
      </c>
      <c r="H1325" s="4" t="s">
        <v>83</v>
      </c>
      <c r="I1325" s="9">
        <v>4</v>
      </c>
      <c r="J1325" s="6">
        <v>166.71</v>
      </c>
      <c r="K1325" s="7">
        <v>0</v>
      </c>
      <c r="L1325" s="6">
        <v>86.55</v>
      </c>
      <c r="M1325" s="6">
        <f>I1325*J1325*(1-K1325)</f>
        <v>666.84</v>
      </c>
      <c r="N1325" s="6">
        <f>I1325*L1325</f>
        <v>346.2</v>
      </c>
      <c r="O1325" s="6">
        <f>M1325-N1325</f>
        <v>320.64000000000004</v>
      </c>
      <c r="P1325" s="8">
        <f>IFERROR(O1325/M1325,0)</f>
        <v>0.48083498290444487</v>
      </c>
      <c r="Q1325" s="5">
        <f>YEAR(SalesDataTable[[#This Row],[Order Date]])</f>
        <v>2026</v>
      </c>
      <c r="R1325" s="8" t="str">
        <f>"Q"&amp;ROUNDUP(MONTH(SalesDataTable[[#This Row],[Order Date]])/3,0)</f>
        <v>Q3</v>
      </c>
      <c r="S1325" s="9">
        <f>MONTH(SalesDataTable[[#This Row],[Order Date]])</f>
        <v>7</v>
      </c>
      <c r="T1325" s="8" t="str">
        <f>TEXT(SalesDataTable[[#This Row],[Order Date]],"mmm")</f>
        <v>Jul</v>
      </c>
    </row>
    <row r="1326" spans="1:20" ht="15.75">
      <c r="A1326" s="2" t="s">
        <v>1377</v>
      </c>
      <c r="B1326" s="3">
        <v>46214</v>
      </c>
      <c r="C1326" s="4" t="s">
        <v>8</v>
      </c>
      <c r="D1326" s="4" t="s">
        <v>69</v>
      </c>
      <c r="E1326" s="4" t="s">
        <v>25</v>
      </c>
      <c r="F1326" s="4" t="s">
        <v>16</v>
      </c>
      <c r="G1326" s="4" t="s">
        <v>5</v>
      </c>
      <c r="H1326" s="4" t="s">
        <v>6</v>
      </c>
      <c r="I1326" s="9">
        <v>2</v>
      </c>
      <c r="J1326" s="6">
        <v>83.33</v>
      </c>
      <c r="K1326" s="7">
        <v>0</v>
      </c>
      <c r="L1326" s="6">
        <v>42.11</v>
      </c>
      <c r="M1326" s="6">
        <f>I1326*J1326*(1-K1326)</f>
        <v>166.66</v>
      </c>
      <c r="N1326" s="6">
        <f>I1326*L1326</f>
        <v>84.22</v>
      </c>
      <c r="O1326" s="6">
        <f>M1326-N1326</f>
        <v>82.44</v>
      </c>
      <c r="P1326" s="8">
        <f>IFERROR(O1326/M1326,0)</f>
        <v>0.49465978639145564</v>
      </c>
      <c r="Q1326" s="5">
        <f>YEAR(SalesDataTable[[#This Row],[Order Date]])</f>
        <v>2026</v>
      </c>
      <c r="R1326" s="8" t="str">
        <f>"Q"&amp;ROUNDUP(MONTH(SalesDataTable[[#This Row],[Order Date]])/3,0)</f>
        <v>Q3</v>
      </c>
      <c r="S1326" s="9">
        <f>MONTH(SalesDataTable[[#This Row],[Order Date]])</f>
        <v>7</v>
      </c>
      <c r="T1326" s="8" t="str">
        <f>TEXT(SalesDataTable[[#This Row],[Order Date]],"mmm")</f>
        <v>Jul</v>
      </c>
    </row>
    <row r="1327" spans="1:20" ht="15.75">
      <c r="A1327" s="2" t="s">
        <v>1378</v>
      </c>
      <c r="B1327" s="3">
        <v>46214</v>
      </c>
      <c r="C1327" s="4" t="s">
        <v>1</v>
      </c>
      <c r="D1327" s="4" t="s">
        <v>88</v>
      </c>
      <c r="E1327" s="4" t="s">
        <v>3</v>
      </c>
      <c r="F1327" s="4" t="s">
        <v>16</v>
      </c>
      <c r="G1327" s="4" t="s">
        <v>11</v>
      </c>
      <c r="H1327" s="4" t="s">
        <v>79</v>
      </c>
      <c r="I1327" s="9">
        <v>2</v>
      </c>
      <c r="J1327" s="6">
        <v>71.77</v>
      </c>
      <c r="K1327" s="7">
        <v>0.05</v>
      </c>
      <c r="L1327" s="6">
        <v>32.9</v>
      </c>
      <c r="M1327" s="6">
        <f>I1327*J1327*(1-K1327)</f>
        <v>136.363</v>
      </c>
      <c r="N1327" s="6">
        <f>I1327*L1327</f>
        <v>65.8</v>
      </c>
      <c r="O1327" s="6">
        <f>M1327-N1327</f>
        <v>70.563000000000002</v>
      </c>
      <c r="P1327" s="8">
        <f>IFERROR(O1327/M1327,0)</f>
        <v>0.5174644148339359</v>
      </c>
      <c r="Q1327" s="5">
        <f>YEAR(SalesDataTable[[#This Row],[Order Date]])</f>
        <v>2026</v>
      </c>
      <c r="R1327" s="8" t="str">
        <f>"Q"&amp;ROUNDUP(MONTH(SalesDataTable[[#This Row],[Order Date]])/3,0)</f>
        <v>Q3</v>
      </c>
      <c r="S1327" s="9">
        <f>MONTH(SalesDataTable[[#This Row],[Order Date]])</f>
        <v>7</v>
      </c>
      <c r="T1327" s="8" t="str">
        <f>TEXT(SalesDataTable[[#This Row],[Order Date]],"mmm")</f>
        <v>Jul</v>
      </c>
    </row>
    <row r="1328" spans="1:20" ht="15.75">
      <c r="A1328" s="2" t="s">
        <v>1379</v>
      </c>
      <c r="B1328" s="3">
        <v>46214</v>
      </c>
      <c r="C1328" s="4" t="s">
        <v>1</v>
      </c>
      <c r="D1328" s="4" t="s">
        <v>88</v>
      </c>
      <c r="E1328" s="4" t="s">
        <v>3</v>
      </c>
      <c r="F1328" s="4" t="s">
        <v>16</v>
      </c>
      <c r="G1328" s="4" t="s">
        <v>17</v>
      </c>
      <c r="H1328" s="4" t="s">
        <v>83</v>
      </c>
      <c r="I1328" s="9">
        <v>3</v>
      </c>
      <c r="J1328" s="6">
        <v>164.5</v>
      </c>
      <c r="K1328" s="7">
        <v>0</v>
      </c>
      <c r="L1328" s="6">
        <v>87.06</v>
      </c>
      <c r="M1328" s="6">
        <f>I1328*J1328*(1-K1328)</f>
        <v>493.5</v>
      </c>
      <c r="N1328" s="6">
        <f>I1328*L1328</f>
        <v>261.18</v>
      </c>
      <c r="O1328" s="6">
        <f>M1328-N1328</f>
        <v>232.32</v>
      </c>
      <c r="P1328" s="8">
        <f>IFERROR(O1328/M1328,0)</f>
        <v>0.47075987841945288</v>
      </c>
      <c r="Q1328" s="5">
        <f>YEAR(SalesDataTable[[#This Row],[Order Date]])</f>
        <v>2026</v>
      </c>
      <c r="R1328" s="8" t="str">
        <f>"Q"&amp;ROUNDUP(MONTH(SalesDataTable[[#This Row],[Order Date]])/3,0)</f>
        <v>Q3</v>
      </c>
      <c r="S1328" s="9">
        <f>MONTH(SalesDataTable[[#This Row],[Order Date]])</f>
        <v>7</v>
      </c>
      <c r="T1328" s="8" t="str">
        <f>TEXT(SalesDataTable[[#This Row],[Order Date]],"mmm")</f>
        <v>Jul</v>
      </c>
    </row>
    <row r="1329" spans="1:20" ht="15.75">
      <c r="A1329" s="2" t="s">
        <v>1380</v>
      </c>
      <c r="B1329" s="3">
        <v>46214</v>
      </c>
      <c r="C1329" s="4" t="s">
        <v>1</v>
      </c>
      <c r="D1329" s="4" t="s">
        <v>88</v>
      </c>
      <c r="E1329" s="4" t="s">
        <v>3</v>
      </c>
      <c r="F1329" s="4" t="s">
        <v>4</v>
      </c>
      <c r="G1329" s="4" t="s">
        <v>31</v>
      </c>
      <c r="H1329" s="4" t="s">
        <v>64</v>
      </c>
      <c r="I1329" s="9">
        <v>3</v>
      </c>
      <c r="J1329" s="6">
        <v>82.28</v>
      </c>
      <c r="K1329" s="7">
        <v>0.1</v>
      </c>
      <c r="L1329" s="6">
        <v>39.51</v>
      </c>
      <c r="M1329" s="6">
        <f>I1329*J1329*(1-K1329)</f>
        <v>222.15600000000001</v>
      </c>
      <c r="N1329" s="6">
        <f>I1329*L1329</f>
        <v>118.53</v>
      </c>
      <c r="O1329" s="6">
        <f>M1329-N1329</f>
        <v>103.626</v>
      </c>
      <c r="P1329" s="8">
        <f>IFERROR(O1329/M1329,0)</f>
        <v>0.46645600388915898</v>
      </c>
      <c r="Q1329" s="5">
        <f>YEAR(SalesDataTable[[#This Row],[Order Date]])</f>
        <v>2026</v>
      </c>
      <c r="R1329" s="8" t="str">
        <f>"Q"&amp;ROUNDUP(MONTH(SalesDataTable[[#This Row],[Order Date]])/3,0)</f>
        <v>Q3</v>
      </c>
      <c r="S1329" s="9">
        <f>MONTH(SalesDataTable[[#This Row],[Order Date]])</f>
        <v>7</v>
      </c>
      <c r="T1329" s="8" t="str">
        <f>TEXT(SalesDataTable[[#This Row],[Order Date]],"mmm")</f>
        <v>Jul</v>
      </c>
    </row>
    <row r="1330" spans="1:20" ht="15.75">
      <c r="A1330" s="2" t="s">
        <v>1381</v>
      </c>
      <c r="B1330" s="3">
        <v>46214</v>
      </c>
      <c r="C1330" s="4" t="s">
        <v>14</v>
      </c>
      <c r="D1330" s="4" t="s">
        <v>15</v>
      </c>
      <c r="E1330" s="4" t="s">
        <v>25</v>
      </c>
      <c r="F1330" s="4" t="s">
        <v>16</v>
      </c>
      <c r="G1330" s="4" t="s">
        <v>5</v>
      </c>
      <c r="H1330" s="4" t="s">
        <v>43</v>
      </c>
      <c r="I1330" s="9">
        <v>2</v>
      </c>
      <c r="J1330" s="6">
        <v>103.17</v>
      </c>
      <c r="K1330" s="7">
        <v>0</v>
      </c>
      <c r="L1330" s="6">
        <v>50.49</v>
      </c>
      <c r="M1330" s="6">
        <f>I1330*J1330*(1-K1330)</f>
        <v>206.34</v>
      </c>
      <c r="N1330" s="6">
        <f>I1330*L1330</f>
        <v>100.98</v>
      </c>
      <c r="O1330" s="6">
        <f>M1330-N1330</f>
        <v>105.36</v>
      </c>
      <c r="P1330" s="8">
        <f>IFERROR(O1330/M1330,0)</f>
        <v>0.51061355045071244</v>
      </c>
      <c r="Q1330" s="5">
        <f>YEAR(SalesDataTable[[#This Row],[Order Date]])</f>
        <v>2026</v>
      </c>
      <c r="R1330" s="8" t="str">
        <f>"Q"&amp;ROUNDUP(MONTH(SalesDataTable[[#This Row],[Order Date]])/3,0)</f>
        <v>Q3</v>
      </c>
      <c r="S1330" s="9">
        <f>MONTH(SalesDataTable[[#This Row],[Order Date]])</f>
        <v>7</v>
      </c>
      <c r="T1330" s="8" t="str">
        <f>TEXT(SalesDataTable[[#This Row],[Order Date]],"mmm")</f>
        <v>Jul</v>
      </c>
    </row>
    <row r="1331" spans="1:20" ht="15.75">
      <c r="A1331" s="2" t="s">
        <v>1382</v>
      </c>
      <c r="B1331" s="3">
        <v>46214</v>
      </c>
      <c r="C1331" s="4" t="s">
        <v>1</v>
      </c>
      <c r="D1331" s="4" t="s">
        <v>88</v>
      </c>
      <c r="E1331" s="4" t="s">
        <v>3</v>
      </c>
      <c r="F1331" s="4" t="s">
        <v>16</v>
      </c>
      <c r="G1331" s="4" t="s">
        <v>5</v>
      </c>
      <c r="H1331" s="4" t="s">
        <v>29</v>
      </c>
      <c r="I1331" s="9">
        <v>1</v>
      </c>
      <c r="J1331" s="6">
        <v>50.33</v>
      </c>
      <c r="K1331" s="7">
        <v>0.05</v>
      </c>
      <c r="L1331" s="6">
        <v>22.06</v>
      </c>
      <c r="M1331" s="6">
        <f>I1331*J1331*(1-K1331)</f>
        <v>47.813499999999998</v>
      </c>
      <c r="N1331" s="6">
        <f>I1331*L1331</f>
        <v>22.06</v>
      </c>
      <c r="O1331" s="6">
        <f>M1331-N1331</f>
        <v>25.753499999999999</v>
      </c>
      <c r="P1331" s="8">
        <f>IFERROR(O1331/M1331,0)</f>
        <v>0.53862402877848303</v>
      </c>
      <c r="Q1331" s="5">
        <f>YEAR(SalesDataTable[[#This Row],[Order Date]])</f>
        <v>2026</v>
      </c>
      <c r="R1331" s="8" t="str">
        <f>"Q"&amp;ROUNDUP(MONTH(SalesDataTable[[#This Row],[Order Date]])/3,0)</f>
        <v>Q3</v>
      </c>
      <c r="S1331" s="9">
        <f>MONTH(SalesDataTable[[#This Row],[Order Date]])</f>
        <v>7</v>
      </c>
      <c r="T1331" s="8" t="str">
        <f>TEXT(SalesDataTable[[#This Row],[Order Date]],"mmm")</f>
        <v>Jul</v>
      </c>
    </row>
    <row r="1332" spans="1:20" ht="15.75">
      <c r="A1332" s="2" t="s">
        <v>1383</v>
      </c>
      <c r="B1332" s="3">
        <v>46214</v>
      </c>
      <c r="C1332" s="4" t="s">
        <v>8</v>
      </c>
      <c r="D1332" s="4" t="s">
        <v>66</v>
      </c>
      <c r="E1332" s="4" t="s">
        <v>10</v>
      </c>
      <c r="F1332" s="4" t="s">
        <v>20</v>
      </c>
      <c r="G1332" s="4" t="s">
        <v>11</v>
      </c>
      <c r="H1332" s="4" t="s">
        <v>21</v>
      </c>
      <c r="I1332" s="9">
        <v>6</v>
      </c>
      <c r="J1332" s="6">
        <v>142.78</v>
      </c>
      <c r="K1332" s="7">
        <v>0.15</v>
      </c>
      <c r="L1332" s="6">
        <v>80.38</v>
      </c>
      <c r="M1332" s="6">
        <f>I1332*J1332*(1-K1332)</f>
        <v>728.178</v>
      </c>
      <c r="N1332" s="6">
        <f>I1332*L1332</f>
        <v>482.28</v>
      </c>
      <c r="O1332" s="6">
        <f>M1332-N1332</f>
        <v>245.89800000000002</v>
      </c>
      <c r="P1332" s="8">
        <f>IFERROR(O1332/M1332,0)</f>
        <v>0.33768941110552642</v>
      </c>
      <c r="Q1332" s="5">
        <f>YEAR(SalesDataTable[[#This Row],[Order Date]])</f>
        <v>2026</v>
      </c>
      <c r="R1332" s="8" t="str">
        <f>"Q"&amp;ROUNDUP(MONTH(SalesDataTable[[#This Row],[Order Date]])/3,0)</f>
        <v>Q3</v>
      </c>
      <c r="S1332" s="9">
        <f>MONTH(SalesDataTable[[#This Row],[Order Date]])</f>
        <v>7</v>
      </c>
      <c r="T1332" s="8" t="str">
        <f>TEXT(SalesDataTable[[#This Row],[Order Date]],"mmm")</f>
        <v>Jul</v>
      </c>
    </row>
    <row r="1333" spans="1:20" ht="15.75">
      <c r="A1333" s="2" t="s">
        <v>1384</v>
      </c>
      <c r="B1333" s="3">
        <v>46214</v>
      </c>
      <c r="C1333" s="4" t="s">
        <v>8</v>
      </c>
      <c r="D1333" s="4" t="s">
        <v>38</v>
      </c>
      <c r="E1333" s="4" t="s">
        <v>3</v>
      </c>
      <c r="F1333" s="4" t="s">
        <v>16</v>
      </c>
      <c r="G1333" s="4" t="s">
        <v>31</v>
      </c>
      <c r="H1333" s="4" t="s">
        <v>41</v>
      </c>
      <c r="I1333" s="9">
        <v>1</v>
      </c>
      <c r="J1333" s="6">
        <v>195.38</v>
      </c>
      <c r="K1333" s="7">
        <v>0.05</v>
      </c>
      <c r="L1333" s="6">
        <v>101.67</v>
      </c>
      <c r="M1333" s="6">
        <f>I1333*J1333*(1-K1333)</f>
        <v>185.61099999999999</v>
      </c>
      <c r="N1333" s="6">
        <f>I1333*L1333</f>
        <v>101.67</v>
      </c>
      <c r="O1333" s="6">
        <f>M1333-N1333</f>
        <v>83.940999999999988</v>
      </c>
      <c r="P1333" s="8">
        <f>IFERROR(O1333/M1333,0)</f>
        <v>0.45224151585843508</v>
      </c>
      <c r="Q1333" s="5">
        <f>YEAR(SalesDataTable[[#This Row],[Order Date]])</f>
        <v>2026</v>
      </c>
      <c r="R1333" s="8" t="str">
        <f>"Q"&amp;ROUNDUP(MONTH(SalesDataTable[[#This Row],[Order Date]])/3,0)</f>
        <v>Q3</v>
      </c>
      <c r="S1333" s="9">
        <f>MONTH(SalesDataTable[[#This Row],[Order Date]])</f>
        <v>7</v>
      </c>
      <c r="T1333" s="8" t="str">
        <f>TEXT(SalesDataTable[[#This Row],[Order Date]],"mmm")</f>
        <v>Jul</v>
      </c>
    </row>
    <row r="1334" spans="1:20" ht="15.75">
      <c r="A1334" s="2" t="s">
        <v>1385</v>
      </c>
      <c r="B1334" s="3">
        <v>46214</v>
      </c>
      <c r="C1334" s="4" t="s">
        <v>27</v>
      </c>
      <c r="D1334" s="4" t="s">
        <v>28</v>
      </c>
      <c r="E1334" s="4" t="s">
        <v>25</v>
      </c>
      <c r="F1334" s="4" t="s">
        <v>4</v>
      </c>
      <c r="G1334" s="4" t="s">
        <v>5</v>
      </c>
      <c r="H1334" s="4" t="s">
        <v>43</v>
      </c>
      <c r="I1334" s="9">
        <v>5</v>
      </c>
      <c r="J1334" s="6">
        <v>104.8</v>
      </c>
      <c r="K1334" s="7">
        <v>0</v>
      </c>
      <c r="L1334" s="6">
        <v>50.94</v>
      </c>
      <c r="M1334" s="6">
        <f>I1334*J1334*(1-K1334)</f>
        <v>524</v>
      </c>
      <c r="N1334" s="6">
        <f>I1334*L1334</f>
        <v>254.7</v>
      </c>
      <c r="O1334" s="6">
        <f>M1334-N1334</f>
        <v>269.3</v>
      </c>
      <c r="P1334" s="8">
        <f>IFERROR(O1334/M1334,0)</f>
        <v>0.51393129770992374</v>
      </c>
      <c r="Q1334" s="5">
        <f>YEAR(SalesDataTable[[#This Row],[Order Date]])</f>
        <v>2026</v>
      </c>
      <c r="R1334" s="8" t="str">
        <f>"Q"&amp;ROUNDUP(MONTH(SalesDataTable[[#This Row],[Order Date]])/3,0)</f>
        <v>Q3</v>
      </c>
      <c r="S1334" s="9">
        <f>MONTH(SalesDataTable[[#This Row],[Order Date]])</f>
        <v>7</v>
      </c>
      <c r="T1334" s="8" t="str">
        <f>TEXT(SalesDataTable[[#This Row],[Order Date]],"mmm")</f>
        <v>Jul</v>
      </c>
    </row>
    <row r="1335" spans="1:20" ht="15.75">
      <c r="A1335" s="2" t="s">
        <v>1386</v>
      </c>
      <c r="B1335" s="3">
        <v>46214</v>
      </c>
      <c r="C1335" s="4" t="s">
        <v>27</v>
      </c>
      <c r="D1335" s="4" t="s">
        <v>45</v>
      </c>
      <c r="E1335" s="4" t="s">
        <v>3</v>
      </c>
      <c r="F1335" s="4" t="s">
        <v>4</v>
      </c>
      <c r="G1335" s="4" t="s">
        <v>31</v>
      </c>
      <c r="H1335" s="4" t="s">
        <v>64</v>
      </c>
      <c r="I1335" s="9">
        <v>3</v>
      </c>
      <c r="J1335" s="6">
        <v>82.26</v>
      </c>
      <c r="K1335" s="7">
        <v>0</v>
      </c>
      <c r="L1335" s="6">
        <v>40.020000000000003</v>
      </c>
      <c r="M1335" s="6">
        <f>I1335*J1335*(1-K1335)</f>
        <v>246.78000000000003</v>
      </c>
      <c r="N1335" s="6">
        <f>I1335*L1335</f>
        <v>120.06</v>
      </c>
      <c r="O1335" s="6">
        <f>M1335-N1335</f>
        <v>126.72000000000003</v>
      </c>
      <c r="P1335" s="8">
        <f>IFERROR(O1335/M1335,0)</f>
        <v>0.51349380014587898</v>
      </c>
      <c r="Q1335" s="5">
        <f>YEAR(SalesDataTable[[#This Row],[Order Date]])</f>
        <v>2026</v>
      </c>
      <c r="R1335" s="8" t="str">
        <f>"Q"&amp;ROUNDUP(MONTH(SalesDataTable[[#This Row],[Order Date]])/3,0)</f>
        <v>Q3</v>
      </c>
      <c r="S1335" s="9">
        <f>MONTH(SalesDataTable[[#This Row],[Order Date]])</f>
        <v>7</v>
      </c>
      <c r="T1335" s="8" t="str">
        <f>TEXT(SalesDataTable[[#This Row],[Order Date]],"mmm")</f>
        <v>Jul</v>
      </c>
    </row>
    <row r="1336" spans="1:20" ht="15.75">
      <c r="A1336" s="2" t="s">
        <v>1387</v>
      </c>
      <c r="B1336" s="3">
        <v>46214</v>
      </c>
      <c r="C1336" s="4" t="s">
        <v>14</v>
      </c>
      <c r="D1336" s="4" t="s">
        <v>61</v>
      </c>
      <c r="E1336" s="4" t="s">
        <v>3</v>
      </c>
      <c r="F1336" s="4" t="s">
        <v>20</v>
      </c>
      <c r="G1336" s="4" t="s">
        <v>11</v>
      </c>
      <c r="H1336" s="4" t="s">
        <v>12</v>
      </c>
      <c r="I1336" s="9">
        <v>1</v>
      </c>
      <c r="J1336" s="6">
        <v>90.79</v>
      </c>
      <c r="K1336" s="7">
        <v>0</v>
      </c>
      <c r="L1336" s="6">
        <v>46.39</v>
      </c>
      <c r="M1336" s="6">
        <f>I1336*J1336*(1-K1336)</f>
        <v>90.79</v>
      </c>
      <c r="N1336" s="6">
        <f>I1336*L1336</f>
        <v>46.39</v>
      </c>
      <c r="O1336" s="6">
        <f>M1336-N1336</f>
        <v>44.400000000000006</v>
      </c>
      <c r="P1336" s="8">
        <f>IFERROR(O1336/M1336,0)</f>
        <v>0.4890406432426479</v>
      </c>
      <c r="Q1336" s="5">
        <f>YEAR(SalesDataTable[[#This Row],[Order Date]])</f>
        <v>2026</v>
      </c>
      <c r="R1336" s="8" t="str">
        <f>"Q"&amp;ROUNDUP(MONTH(SalesDataTable[[#This Row],[Order Date]])/3,0)</f>
        <v>Q3</v>
      </c>
      <c r="S1336" s="9">
        <f>MONTH(SalesDataTable[[#This Row],[Order Date]])</f>
        <v>7</v>
      </c>
      <c r="T1336" s="8" t="str">
        <f>TEXT(SalesDataTable[[#This Row],[Order Date]],"mmm")</f>
        <v>Jul</v>
      </c>
    </row>
    <row r="1337" spans="1:20" ht="15.75">
      <c r="A1337" s="2" t="s">
        <v>1388</v>
      </c>
      <c r="B1337" s="3">
        <v>46214</v>
      </c>
      <c r="C1337" s="4" t="s">
        <v>8</v>
      </c>
      <c r="D1337" s="4" t="s">
        <v>66</v>
      </c>
      <c r="E1337" s="4" t="s">
        <v>3</v>
      </c>
      <c r="F1337" s="4" t="s">
        <v>4</v>
      </c>
      <c r="G1337" s="4" t="s">
        <v>5</v>
      </c>
      <c r="H1337" s="4" t="s">
        <v>35</v>
      </c>
      <c r="I1337" s="9">
        <v>1</v>
      </c>
      <c r="J1337" s="6">
        <v>41.33</v>
      </c>
      <c r="K1337" s="7">
        <v>0</v>
      </c>
      <c r="L1337" s="6">
        <v>17.2</v>
      </c>
      <c r="M1337" s="6">
        <f>I1337*J1337*(1-K1337)</f>
        <v>41.33</v>
      </c>
      <c r="N1337" s="6">
        <f>I1337*L1337</f>
        <v>17.2</v>
      </c>
      <c r="O1337" s="6">
        <f>M1337-N1337</f>
        <v>24.13</v>
      </c>
      <c r="P1337" s="8">
        <f>IFERROR(O1337/M1337,0)</f>
        <v>0.58383740624243896</v>
      </c>
      <c r="Q1337" s="5">
        <f>YEAR(SalesDataTable[[#This Row],[Order Date]])</f>
        <v>2026</v>
      </c>
      <c r="R1337" s="8" t="str">
        <f>"Q"&amp;ROUNDUP(MONTH(SalesDataTable[[#This Row],[Order Date]])/3,0)</f>
        <v>Q3</v>
      </c>
      <c r="S1337" s="9">
        <f>MONTH(SalesDataTable[[#This Row],[Order Date]])</f>
        <v>7</v>
      </c>
      <c r="T1337" s="8" t="str">
        <f>TEXT(SalesDataTable[[#This Row],[Order Date]],"mmm")</f>
        <v>Jul</v>
      </c>
    </row>
    <row r="1338" spans="1:20" ht="15.75">
      <c r="A1338" s="2" t="s">
        <v>1389</v>
      </c>
      <c r="B1338" s="3">
        <v>46215</v>
      </c>
      <c r="C1338" s="4" t="s">
        <v>14</v>
      </c>
      <c r="D1338" s="4" t="s">
        <v>15</v>
      </c>
      <c r="E1338" s="4" t="s">
        <v>3</v>
      </c>
      <c r="F1338" s="4" t="s">
        <v>4</v>
      </c>
      <c r="G1338" s="4" t="s">
        <v>49</v>
      </c>
      <c r="H1338" s="4" t="s">
        <v>50</v>
      </c>
      <c r="I1338" s="9">
        <v>2</v>
      </c>
      <c r="J1338" s="6">
        <v>41.09</v>
      </c>
      <c r="K1338" s="7">
        <v>0.05</v>
      </c>
      <c r="L1338" s="6">
        <v>14.54</v>
      </c>
      <c r="M1338" s="6">
        <f>I1338*J1338*(1-K1338)</f>
        <v>78.070999999999998</v>
      </c>
      <c r="N1338" s="6">
        <f>I1338*L1338</f>
        <v>29.08</v>
      </c>
      <c r="O1338" s="6">
        <f>M1338-N1338</f>
        <v>48.991</v>
      </c>
      <c r="P1338" s="8">
        <f>IFERROR(O1338/M1338,0)</f>
        <v>0.62751854081541159</v>
      </c>
      <c r="Q1338" s="5">
        <f>YEAR(SalesDataTable[[#This Row],[Order Date]])</f>
        <v>2026</v>
      </c>
      <c r="R1338" s="8" t="str">
        <f>"Q"&amp;ROUNDUP(MONTH(SalesDataTable[[#This Row],[Order Date]])/3,0)</f>
        <v>Q3</v>
      </c>
      <c r="S1338" s="9">
        <f>MONTH(SalesDataTable[[#This Row],[Order Date]])</f>
        <v>7</v>
      </c>
      <c r="T1338" s="8" t="str">
        <f>TEXT(SalesDataTable[[#This Row],[Order Date]],"mmm")</f>
        <v>Jul</v>
      </c>
    </row>
    <row r="1339" spans="1:20" ht="15.75">
      <c r="A1339" s="2" t="s">
        <v>1390</v>
      </c>
      <c r="B1339" s="3">
        <v>46215</v>
      </c>
      <c r="C1339" s="4" t="s">
        <v>8</v>
      </c>
      <c r="D1339" s="4" t="s">
        <v>69</v>
      </c>
      <c r="E1339" s="4" t="s">
        <v>10</v>
      </c>
      <c r="F1339" s="4" t="s">
        <v>20</v>
      </c>
      <c r="G1339" s="4" t="s">
        <v>31</v>
      </c>
      <c r="H1339" s="4" t="s">
        <v>64</v>
      </c>
      <c r="I1339" s="9">
        <v>5</v>
      </c>
      <c r="J1339" s="6">
        <v>82.39</v>
      </c>
      <c r="K1339" s="7">
        <v>0.05</v>
      </c>
      <c r="L1339" s="6">
        <v>39.479999999999997</v>
      </c>
      <c r="M1339" s="6">
        <f>I1339*J1339*(1-K1339)</f>
        <v>391.35249999999996</v>
      </c>
      <c r="N1339" s="6">
        <f>I1339*L1339</f>
        <v>197.39999999999998</v>
      </c>
      <c r="O1339" s="6">
        <f>M1339-N1339</f>
        <v>193.95249999999999</v>
      </c>
      <c r="P1339" s="8">
        <f>IFERROR(O1339/M1339,0)</f>
        <v>0.49559540312122702</v>
      </c>
      <c r="Q1339" s="5">
        <f>YEAR(SalesDataTable[[#This Row],[Order Date]])</f>
        <v>2026</v>
      </c>
      <c r="R1339" s="8" t="str">
        <f>"Q"&amp;ROUNDUP(MONTH(SalesDataTable[[#This Row],[Order Date]])/3,0)</f>
        <v>Q3</v>
      </c>
      <c r="S1339" s="9">
        <f>MONTH(SalesDataTable[[#This Row],[Order Date]])</f>
        <v>7</v>
      </c>
      <c r="T1339" s="8" t="str">
        <f>TEXT(SalesDataTable[[#This Row],[Order Date]],"mmm")</f>
        <v>Jul</v>
      </c>
    </row>
    <row r="1340" spans="1:20" ht="15.75">
      <c r="A1340" s="2" t="s">
        <v>1391</v>
      </c>
      <c r="B1340" s="3">
        <v>46215</v>
      </c>
      <c r="C1340" s="4" t="s">
        <v>8</v>
      </c>
      <c r="D1340" s="4" t="s">
        <v>86</v>
      </c>
      <c r="E1340" s="4" t="s">
        <v>3</v>
      </c>
      <c r="F1340" s="4" t="s">
        <v>20</v>
      </c>
      <c r="G1340" s="4" t="s">
        <v>49</v>
      </c>
      <c r="H1340" s="4" t="s">
        <v>67</v>
      </c>
      <c r="I1340" s="9">
        <v>3</v>
      </c>
      <c r="J1340" s="6">
        <v>37</v>
      </c>
      <c r="K1340" s="7">
        <v>0</v>
      </c>
      <c r="L1340" s="6">
        <v>13.69</v>
      </c>
      <c r="M1340" s="6">
        <f>I1340*J1340*(1-K1340)</f>
        <v>111</v>
      </c>
      <c r="N1340" s="6">
        <f>I1340*L1340</f>
        <v>41.07</v>
      </c>
      <c r="O1340" s="6">
        <f>M1340-N1340</f>
        <v>69.930000000000007</v>
      </c>
      <c r="P1340" s="8">
        <f>IFERROR(O1340/M1340,0)</f>
        <v>0.63000000000000012</v>
      </c>
      <c r="Q1340" s="5">
        <f>YEAR(SalesDataTable[[#This Row],[Order Date]])</f>
        <v>2026</v>
      </c>
      <c r="R1340" s="8" t="str">
        <f>"Q"&amp;ROUNDUP(MONTH(SalesDataTable[[#This Row],[Order Date]])/3,0)</f>
        <v>Q3</v>
      </c>
      <c r="S1340" s="9">
        <f>MONTH(SalesDataTable[[#This Row],[Order Date]])</f>
        <v>7</v>
      </c>
      <c r="T1340" s="8" t="str">
        <f>TEXT(SalesDataTable[[#This Row],[Order Date]],"mmm")</f>
        <v>Jul</v>
      </c>
    </row>
    <row r="1341" spans="1:20" ht="15.75">
      <c r="A1341" s="2" t="s">
        <v>1392</v>
      </c>
      <c r="B1341" s="3">
        <v>46215</v>
      </c>
      <c r="C1341" s="4" t="s">
        <v>27</v>
      </c>
      <c r="D1341" s="4" t="s">
        <v>48</v>
      </c>
      <c r="E1341" s="4" t="s">
        <v>25</v>
      </c>
      <c r="F1341" s="4" t="s">
        <v>16</v>
      </c>
      <c r="G1341" s="4" t="s">
        <v>49</v>
      </c>
      <c r="H1341" s="4" t="s">
        <v>50</v>
      </c>
      <c r="I1341" s="9">
        <v>2</v>
      </c>
      <c r="J1341" s="6">
        <v>40.9</v>
      </c>
      <c r="K1341" s="7">
        <v>0</v>
      </c>
      <c r="L1341" s="6">
        <v>14.81</v>
      </c>
      <c r="M1341" s="6">
        <f>I1341*J1341*(1-K1341)</f>
        <v>81.8</v>
      </c>
      <c r="N1341" s="6">
        <f>I1341*L1341</f>
        <v>29.62</v>
      </c>
      <c r="O1341" s="6">
        <f>M1341-N1341</f>
        <v>52.179999999999993</v>
      </c>
      <c r="P1341" s="8">
        <f>IFERROR(O1341/M1341,0)</f>
        <v>0.63789731051344734</v>
      </c>
      <c r="Q1341" s="5">
        <f>YEAR(SalesDataTable[[#This Row],[Order Date]])</f>
        <v>2026</v>
      </c>
      <c r="R1341" s="8" t="str">
        <f>"Q"&amp;ROUNDUP(MONTH(SalesDataTable[[#This Row],[Order Date]])/3,0)</f>
        <v>Q3</v>
      </c>
      <c r="S1341" s="9">
        <f>MONTH(SalesDataTable[[#This Row],[Order Date]])</f>
        <v>7</v>
      </c>
      <c r="T1341" s="8" t="str">
        <f>TEXT(SalesDataTable[[#This Row],[Order Date]],"mmm")</f>
        <v>Jul</v>
      </c>
    </row>
    <row r="1342" spans="1:20" ht="15.75">
      <c r="A1342" s="2" t="s">
        <v>1393</v>
      </c>
      <c r="B1342" s="3">
        <v>46215</v>
      </c>
      <c r="C1342" s="4" t="s">
        <v>1</v>
      </c>
      <c r="D1342" s="4" t="s">
        <v>2</v>
      </c>
      <c r="E1342" s="4" t="s">
        <v>3</v>
      </c>
      <c r="F1342" s="4" t="s">
        <v>16</v>
      </c>
      <c r="G1342" s="4" t="s">
        <v>49</v>
      </c>
      <c r="H1342" s="4" t="s">
        <v>55</v>
      </c>
      <c r="I1342" s="9">
        <v>1</v>
      </c>
      <c r="J1342" s="6">
        <v>123.33</v>
      </c>
      <c r="K1342" s="7">
        <v>0.1</v>
      </c>
      <c r="L1342" s="6">
        <v>70.900000000000006</v>
      </c>
      <c r="M1342" s="6">
        <f>I1342*J1342*(1-K1342)</f>
        <v>110.997</v>
      </c>
      <c r="N1342" s="6">
        <f>I1342*L1342</f>
        <v>70.900000000000006</v>
      </c>
      <c r="O1342" s="6">
        <f>M1342-N1342</f>
        <v>40.096999999999994</v>
      </c>
      <c r="P1342" s="8">
        <f>IFERROR(O1342/M1342,0)</f>
        <v>0.36124399758552028</v>
      </c>
      <c r="Q1342" s="5">
        <f>YEAR(SalesDataTable[[#This Row],[Order Date]])</f>
        <v>2026</v>
      </c>
      <c r="R1342" s="8" t="str">
        <f>"Q"&amp;ROUNDUP(MONTH(SalesDataTable[[#This Row],[Order Date]])/3,0)</f>
        <v>Q3</v>
      </c>
      <c r="S1342" s="9">
        <f>MONTH(SalesDataTable[[#This Row],[Order Date]])</f>
        <v>7</v>
      </c>
      <c r="T1342" s="8" t="str">
        <f>TEXT(SalesDataTable[[#This Row],[Order Date]],"mmm")</f>
        <v>Jul</v>
      </c>
    </row>
    <row r="1343" spans="1:20" ht="15.75">
      <c r="A1343" s="2" t="s">
        <v>1394</v>
      </c>
      <c r="B1343" s="3">
        <v>46215</v>
      </c>
      <c r="C1343" s="4" t="s">
        <v>8</v>
      </c>
      <c r="D1343" s="4" t="s">
        <v>69</v>
      </c>
      <c r="E1343" s="4" t="s">
        <v>39</v>
      </c>
      <c r="F1343" s="4" t="s">
        <v>20</v>
      </c>
      <c r="G1343" s="4" t="s">
        <v>11</v>
      </c>
      <c r="H1343" s="4" t="s">
        <v>53</v>
      </c>
      <c r="I1343" s="9">
        <v>1</v>
      </c>
      <c r="J1343" s="6">
        <v>153.25</v>
      </c>
      <c r="K1343" s="7">
        <v>0.15</v>
      </c>
      <c r="L1343" s="6">
        <v>78.28</v>
      </c>
      <c r="M1343" s="6">
        <f>I1343*J1343*(1-K1343)</f>
        <v>130.26249999999999</v>
      </c>
      <c r="N1343" s="6">
        <f>I1343*L1343</f>
        <v>78.28</v>
      </c>
      <c r="O1343" s="6">
        <f>M1343-N1343</f>
        <v>51.982499999999987</v>
      </c>
      <c r="P1343" s="8">
        <f>IFERROR(O1343/M1343,0)</f>
        <v>0.39905959121005657</v>
      </c>
      <c r="Q1343" s="5">
        <f>YEAR(SalesDataTable[[#This Row],[Order Date]])</f>
        <v>2026</v>
      </c>
      <c r="R1343" s="8" t="str">
        <f>"Q"&amp;ROUNDUP(MONTH(SalesDataTable[[#This Row],[Order Date]])/3,0)</f>
        <v>Q3</v>
      </c>
      <c r="S1343" s="9">
        <f>MONTH(SalesDataTable[[#This Row],[Order Date]])</f>
        <v>7</v>
      </c>
      <c r="T1343" s="8" t="str">
        <f>TEXT(SalesDataTable[[#This Row],[Order Date]],"mmm")</f>
        <v>Jul</v>
      </c>
    </row>
    <row r="1344" spans="1:20" ht="15.75">
      <c r="A1344" s="2" t="s">
        <v>1395</v>
      </c>
      <c r="B1344" s="3">
        <v>46215</v>
      </c>
      <c r="C1344" s="4" t="s">
        <v>27</v>
      </c>
      <c r="D1344" s="4" t="s">
        <v>45</v>
      </c>
      <c r="E1344" s="4" t="s">
        <v>39</v>
      </c>
      <c r="F1344" s="4" t="s">
        <v>16</v>
      </c>
      <c r="G1344" s="4" t="s">
        <v>17</v>
      </c>
      <c r="H1344" s="4" t="s">
        <v>71</v>
      </c>
      <c r="I1344" s="9">
        <v>3</v>
      </c>
      <c r="J1344" s="6">
        <v>134.43</v>
      </c>
      <c r="K1344" s="7">
        <v>0.1</v>
      </c>
      <c r="L1344" s="6">
        <v>65.78</v>
      </c>
      <c r="M1344" s="6">
        <f>I1344*J1344*(1-K1344)</f>
        <v>362.96100000000001</v>
      </c>
      <c r="N1344" s="6">
        <f>I1344*L1344</f>
        <v>197.34</v>
      </c>
      <c r="O1344" s="6">
        <f>M1344-N1344</f>
        <v>165.62100000000001</v>
      </c>
      <c r="P1344" s="8">
        <f>IFERROR(O1344/M1344,0)</f>
        <v>0.45630522287518493</v>
      </c>
      <c r="Q1344" s="5">
        <f>YEAR(SalesDataTable[[#This Row],[Order Date]])</f>
        <v>2026</v>
      </c>
      <c r="R1344" s="8" t="str">
        <f>"Q"&amp;ROUNDUP(MONTH(SalesDataTable[[#This Row],[Order Date]])/3,0)</f>
        <v>Q3</v>
      </c>
      <c r="S1344" s="9">
        <f>MONTH(SalesDataTable[[#This Row],[Order Date]])</f>
        <v>7</v>
      </c>
      <c r="T1344" s="8" t="str">
        <f>TEXT(SalesDataTable[[#This Row],[Order Date]],"mmm")</f>
        <v>Jul</v>
      </c>
    </row>
    <row r="1345" spans="1:20" ht="15.75">
      <c r="A1345" s="2" t="s">
        <v>1396</v>
      </c>
      <c r="B1345" s="3">
        <v>46215</v>
      </c>
      <c r="C1345" s="4" t="s">
        <v>1</v>
      </c>
      <c r="D1345" s="4" t="s">
        <v>2</v>
      </c>
      <c r="E1345" s="4" t="s">
        <v>3</v>
      </c>
      <c r="F1345" s="4" t="s">
        <v>4</v>
      </c>
      <c r="G1345" s="4" t="s">
        <v>11</v>
      </c>
      <c r="H1345" s="4" t="s">
        <v>12</v>
      </c>
      <c r="I1345" s="9">
        <v>1</v>
      </c>
      <c r="J1345" s="6">
        <v>93.73</v>
      </c>
      <c r="K1345" s="7">
        <v>0.05</v>
      </c>
      <c r="L1345" s="6">
        <v>44.51</v>
      </c>
      <c r="M1345" s="6">
        <f>I1345*J1345*(1-K1345)</f>
        <v>89.043499999999995</v>
      </c>
      <c r="N1345" s="6">
        <f>I1345*L1345</f>
        <v>44.51</v>
      </c>
      <c r="O1345" s="6">
        <f>M1345-N1345</f>
        <v>44.533499999999997</v>
      </c>
      <c r="P1345" s="8">
        <f>IFERROR(O1345/M1345,0)</f>
        <v>0.50013195797559618</v>
      </c>
      <c r="Q1345" s="5">
        <f>YEAR(SalesDataTable[[#This Row],[Order Date]])</f>
        <v>2026</v>
      </c>
      <c r="R1345" s="8" t="str">
        <f>"Q"&amp;ROUNDUP(MONTH(SalesDataTable[[#This Row],[Order Date]])/3,0)</f>
        <v>Q3</v>
      </c>
      <c r="S1345" s="9">
        <f>MONTH(SalesDataTable[[#This Row],[Order Date]])</f>
        <v>7</v>
      </c>
      <c r="T1345" s="8" t="str">
        <f>TEXT(SalesDataTable[[#This Row],[Order Date]],"mmm")</f>
        <v>Jul</v>
      </c>
    </row>
    <row r="1346" spans="1:20" ht="15.75">
      <c r="A1346" s="2" t="s">
        <v>1397</v>
      </c>
      <c r="B1346" s="3">
        <v>46215</v>
      </c>
      <c r="C1346" s="4" t="s">
        <v>1</v>
      </c>
      <c r="D1346" s="4" t="s">
        <v>2</v>
      </c>
      <c r="E1346" s="4" t="s">
        <v>3</v>
      </c>
      <c r="F1346" s="4" t="s">
        <v>4</v>
      </c>
      <c r="G1346" s="4" t="s">
        <v>17</v>
      </c>
      <c r="H1346" s="4" t="s">
        <v>18</v>
      </c>
      <c r="I1346" s="9">
        <v>1</v>
      </c>
      <c r="J1346" s="6">
        <v>37.090000000000003</v>
      </c>
      <c r="K1346" s="7">
        <v>0</v>
      </c>
      <c r="L1346" s="6">
        <v>13.43</v>
      </c>
      <c r="M1346" s="6">
        <f>I1346*J1346*(1-K1346)</f>
        <v>37.090000000000003</v>
      </c>
      <c r="N1346" s="6">
        <f>I1346*L1346</f>
        <v>13.43</v>
      </c>
      <c r="O1346" s="6">
        <f>M1346-N1346</f>
        <v>23.660000000000004</v>
      </c>
      <c r="P1346" s="8">
        <f>IFERROR(O1346/M1346,0)</f>
        <v>0.63790779185764357</v>
      </c>
      <c r="Q1346" s="5">
        <f>YEAR(SalesDataTable[[#This Row],[Order Date]])</f>
        <v>2026</v>
      </c>
      <c r="R1346" s="8" t="str">
        <f>"Q"&amp;ROUNDUP(MONTH(SalesDataTable[[#This Row],[Order Date]])/3,0)</f>
        <v>Q3</v>
      </c>
      <c r="S1346" s="9">
        <f>MONTH(SalesDataTable[[#This Row],[Order Date]])</f>
        <v>7</v>
      </c>
      <c r="T1346" s="8" t="str">
        <f>TEXT(SalesDataTable[[#This Row],[Order Date]],"mmm")</f>
        <v>Jul</v>
      </c>
    </row>
    <row r="1347" spans="1:20" ht="15.75">
      <c r="A1347" s="2" t="s">
        <v>1398</v>
      </c>
      <c r="B1347" s="3">
        <v>46215</v>
      </c>
      <c r="C1347" s="4" t="s">
        <v>1</v>
      </c>
      <c r="D1347" s="4" t="s">
        <v>2</v>
      </c>
      <c r="E1347" s="4" t="s">
        <v>25</v>
      </c>
      <c r="F1347" s="4" t="s">
        <v>16</v>
      </c>
      <c r="G1347" s="4" t="s">
        <v>17</v>
      </c>
      <c r="H1347" s="4" t="s">
        <v>46</v>
      </c>
      <c r="I1347" s="9">
        <v>1</v>
      </c>
      <c r="J1347" s="6">
        <v>45.43</v>
      </c>
      <c r="K1347" s="7">
        <v>0</v>
      </c>
      <c r="L1347" s="6">
        <v>18.66</v>
      </c>
      <c r="M1347" s="6">
        <f>I1347*J1347*(1-K1347)</f>
        <v>45.43</v>
      </c>
      <c r="N1347" s="6">
        <f>I1347*L1347</f>
        <v>18.66</v>
      </c>
      <c r="O1347" s="6">
        <f>M1347-N1347</f>
        <v>26.77</v>
      </c>
      <c r="P1347" s="8">
        <f>IFERROR(O1347/M1347,0)</f>
        <v>0.58925819942769098</v>
      </c>
      <c r="Q1347" s="5">
        <f>YEAR(SalesDataTable[[#This Row],[Order Date]])</f>
        <v>2026</v>
      </c>
      <c r="R1347" s="8" t="str">
        <f>"Q"&amp;ROUNDUP(MONTH(SalesDataTable[[#This Row],[Order Date]])/3,0)</f>
        <v>Q3</v>
      </c>
      <c r="S1347" s="9">
        <f>MONTH(SalesDataTable[[#This Row],[Order Date]])</f>
        <v>7</v>
      </c>
      <c r="T1347" s="8" t="str">
        <f>TEXT(SalesDataTable[[#This Row],[Order Date]],"mmm")</f>
        <v>Jul</v>
      </c>
    </row>
    <row r="1348" spans="1:20" ht="15.75">
      <c r="A1348" s="2" t="s">
        <v>1399</v>
      </c>
      <c r="B1348" s="3">
        <v>46215</v>
      </c>
      <c r="C1348" s="4" t="s">
        <v>27</v>
      </c>
      <c r="D1348" s="4" t="s">
        <v>48</v>
      </c>
      <c r="E1348" s="4" t="s">
        <v>39</v>
      </c>
      <c r="F1348" s="4" t="s">
        <v>16</v>
      </c>
      <c r="G1348" s="4" t="s">
        <v>49</v>
      </c>
      <c r="H1348" s="4" t="s">
        <v>50</v>
      </c>
      <c r="I1348" s="9">
        <v>1</v>
      </c>
      <c r="J1348" s="6">
        <v>39.5</v>
      </c>
      <c r="K1348" s="7">
        <v>0.1</v>
      </c>
      <c r="L1348" s="6">
        <v>14.86</v>
      </c>
      <c r="M1348" s="6">
        <f>I1348*J1348*(1-K1348)</f>
        <v>35.550000000000004</v>
      </c>
      <c r="N1348" s="6">
        <f>I1348*L1348</f>
        <v>14.86</v>
      </c>
      <c r="O1348" s="6">
        <f>M1348-N1348</f>
        <v>20.690000000000005</v>
      </c>
      <c r="P1348" s="8">
        <f>IFERROR(O1348/M1348,0)</f>
        <v>0.58199718706047832</v>
      </c>
      <c r="Q1348" s="5">
        <f>YEAR(SalesDataTable[[#This Row],[Order Date]])</f>
        <v>2026</v>
      </c>
      <c r="R1348" s="8" t="str">
        <f>"Q"&amp;ROUNDUP(MONTH(SalesDataTable[[#This Row],[Order Date]])/3,0)</f>
        <v>Q3</v>
      </c>
      <c r="S1348" s="9">
        <f>MONTH(SalesDataTable[[#This Row],[Order Date]])</f>
        <v>7</v>
      </c>
      <c r="T1348" s="8" t="str">
        <f>TEXT(SalesDataTable[[#This Row],[Order Date]],"mmm")</f>
        <v>Jul</v>
      </c>
    </row>
    <row r="1349" spans="1:20" ht="15.75">
      <c r="A1349" s="2" t="s">
        <v>1400</v>
      </c>
      <c r="B1349" s="3">
        <v>46215</v>
      </c>
      <c r="C1349" s="4" t="s">
        <v>14</v>
      </c>
      <c r="D1349" s="4" t="s">
        <v>126</v>
      </c>
      <c r="E1349" s="4" t="s">
        <v>25</v>
      </c>
      <c r="F1349" s="4" t="s">
        <v>4</v>
      </c>
      <c r="G1349" s="4" t="s">
        <v>49</v>
      </c>
      <c r="H1349" s="4" t="s">
        <v>55</v>
      </c>
      <c r="I1349" s="9">
        <v>2</v>
      </c>
      <c r="J1349" s="6">
        <v>123.58</v>
      </c>
      <c r="K1349" s="7">
        <v>0.1</v>
      </c>
      <c r="L1349" s="6">
        <v>68.739999999999995</v>
      </c>
      <c r="M1349" s="6">
        <f>I1349*J1349*(1-K1349)</f>
        <v>222.44399999999999</v>
      </c>
      <c r="N1349" s="6">
        <f>I1349*L1349</f>
        <v>137.47999999999999</v>
      </c>
      <c r="O1349" s="6">
        <f>M1349-N1349</f>
        <v>84.963999999999999</v>
      </c>
      <c r="P1349" s="8">
        <f>IFERROR(O1349/M1349,0)</f>
        <v>0.3819568071065077</v>
      </c>
      <c r="Q1349" s="5">
        <f>YEAR(SalesDataTable[[#This Row],[Order Date]])</f>
        <v>2026</v>
      </c>
      <c r="R1349" s="8" t="str">
        <f>"Q"&amp;ROUNDUP(MONTH(SalesDataTable[[#This Row],[Order Date]])/3,0)</f>
        <v>Q3</v>
      </c>
      <c r="S1349" s="9">
        <f>MONTH(SalesDataTable[[#This Row],[Order Date]])</f>
        <v>7</v>
      </c>
      <c r="T1349" s="8" t="str">
        <f>TEXT(SalesDataTable[[#This Row],[Order Date]],"mmm")</f>
        <v>Jul</v>
      </c>
    </row>
    <row r="1350" spans="1:20" ht="15.75">
      <c r="A1350" s="2" t="s">
        <v>1401</v>
      </c>
      <c r="B1350" s="3">
        <v>46216</v>
      </c>
      <c r="C1350" s="4" t="s">
        <v>27</v>
      </c>
      <c r="D1350" s="4" t="s">
        <v>82</v>
      </c>
      <c r="E1350" s="4" t="s">
        <v>25</v>
      </c>
      <c r="F1350" s="4" t="s">
        <v>4</v>
      </c>
      <c r="G1350" s="4" t="s">
        <v>5</v>
      </c>
      <c r="H1350" s="4" t="s">
        <v>43</v>
      </c>
      <c r="I1350" s="9">
        <v>1</v>
      </c>
      <c r="J1350" s="6">
        <v>103.61</v>
      </c>
      <c r="K1350" s="7">
        <v>0</v>
      </c>
      <c r="L1350" s="6">
        <v>51.84</v>
      </c>
      <c r="M1350" s="6">
        <f>I1350*J1350*(1-K1350)</f>
        <v>103.61</v>
      </c>
      <c r="N1350" s="6">
        <f>I1350*L1350</f>
        <v>51.84</v>
      </c>
      <c r="O1350" s="6">
        <f>M1350-N1350</f>
        <v>51.769999999999996</v>
      </c>
      <c r="P1350" s="8">
        <f>IFERROR(O1350/M1350,0)</f>
        <v>0.49966219476884466</v>
      </c>
      <c r="Q1350" s="5">
        <f>YEAR(SalesDataTable[[#This Row],[Order Date]])</f>
        <v>2026</v>
      </c>
      <c r="R1350" s="8" t="str">
        <f>"Q"&amp;ROUNDUP(MONTH(SalesDataTable[[#This Row],[Order Date]])/3,0)</f>
        <v>Q3</v>
      </c>
      <c r="S1350" s="9">
        <f>MONTH(SalesDataTable[[#This Row],[Order Date]])</f>
        <v>7</v>
      </c>
      <c r="T1350" s="8" t="str">
        <f>TEXT(SalesDataTable[[#This Row],[Order Date]],"mmm")</f>
        <v>Jul</v>
      </c>
    </row>
    <row r="1351" spans="1:20" ht="15.75">
      <c r="A1351" s="2" t="s">
        <v>1402</v>
      </c>
      <c r="B1351" s="3">
        <v>46216</v>
      </c>
      <c r="C1351" s="4" t="s">
        <v>14</v>
      </c>
      <c r="D1351" s="4" t="s">
        <v>15</v>
      </c>
      <c r="E1351" s="4" t="s">
        <v>25</v>
      </c>
      <c r="F1351" s="4" t="s">
        <v>4</v>
      </c>
      <c r="G1351" s="4" t="s">
        <v>11</v>
      </c>
      <c r="H1351" s="4" t="s">
        <v>21</v>
      </c>
      <c r="I1351" s="9">
        <v>2</v>
      </c>
      <c r="J1351" s="6">
        <v>145.75</v>
      </c>
      <c r="K1351" s="7">
        <v>0.05</v>
      </c>
      <c r="L1351" s="6">
        <v>79.319999999999993</v>
      </c>
      <c r="M1351" s="6">
        <f>I1351*J1351*(1-K1351)</f>
        <v>276.92500000000001</v>
      </c>
      <c r="N1351" s="6">
        <f>I1351*L1351</f>
        <v>158.63999999999999</v>
      </c>
      <c r="O1351" s="6">
        <f>M1351-N1351</f>
        <v>118.28500000000003</v>
      </c>
      <c r="P1351" s="8">
        <f>IFERROR(O1351/M1351,0)</f>
        <v>0.42713731154644768</v>
      </c>
      <c r="Q1351" s="5">
        <f>YEAR(SalesDataTable[[#This Row],[Order Date]])</f>
        <v>2026</v>
      </c>
      <c r="R1351" s="8" t="str">
        <f>"Q"&amp;ROUNDUP(MONTH(SalesDataTable[[#This Row],[Order Date]])/3,0)</f>
        <v>Q3</v>
      </c>
      <c r="S1351" s="9">
        <f>MONTH(SalesDataTable[[#This Row],[Order Date]])</f>
        <v>7</v>
      </c>
      <c r="T1351" s="8" t="str">
        <f>TEXT(SalesDataTable[[#This Row],[Order Date]],"mmm")</f>
        <v>Jul</v>
      </c>
    </row>
    <row r="1352" spans="1:20" ht="15.75">
      <c r="A1352" s="2" t="s">
        <v>1403</v>
      </c>
      <c r="B1352" s="3">
        <v>46216</v>
      </c>
      <c r="C1352" s="4" t="s">
        <v>27</v>
      </c>
      <c r="D1352" s="4" t="s">
        <v>48</v>
      </c>
      <c r="E1352" s="4" t="s">
        <v>39</v>
      </c>
      <c r="F1352" s="4" t="s">
        <v>16</v>
      </c>
      <c r="G1352" s="4" t="s">
        <v>31</v>
      </c>
      <c r="H1352" s="4" t="s">
        <v>41</v>
      </c>
      <c r="I1352" s="9">
        <v>2</v>
      </c>
      <c r="J1352" s="6">
        <v>193.76</v>
      </c>
      <c r="K1352" s="7">
        <v>0.1</v>
      </c>
      <c r="L1352" s="6">
        <v>104.66</v>
      </c>
      <c r="M1352" s="6">
        <f>I1352*J1352*(1-K1352)</f>
        <v>348.76799999999997</v>
      </c>
      <c r="N1352" s="6">
        <f>I1352*L1352</f>
        <v>209.32</v>
      </c>
      <c r="O1352" s="6">
        <f>M1352-N1352</f>
        <v>139.44799999999998</v>
      </c>
      <c r="P1352" s="8">
        <f>IFERROR(O1352/M1352,0)</f>
        <v>0.39983025965684921</v>
      </c>
      <c r="Q1352" s="5">
        <f>YEAR(SalesDataTable[[#This Row],[Order Date]])</f>
        <v>2026</v>
      </c>
      <c r="R1352" s="8" t="str">
        <f>"Q"&amp;ROUNDUP(MONTH(SalesDataTable[[#This Row],[Order Date]])/3,0)</f>
        <v>Q3</v>
      </c>
      <c r="S1352" s="9">
        <f>MONTH(SalesDataTable[[#This Row],[Order Date]])</f>
        <v>7</v>
      </c>
      <c r="T1352" s="8" t="str">
        <f>TEXT(SalesDataTable[[#This Row],[Order Date]],"mmm")</f>
        <v>Jul</v>
      </c>
    </row>
    <row r="1353" spans="1:20" ht="15.75">
      <c r="A1353" s="2" t="s">
        <v>1404</v>
      </c>
      <c r="B1353" s="3">
        <v>46216</v>
      </c>
      <c r="C1353" s="4" t="s">
        <v>14</v>
      </c>
      <c r="D1353" s="4" t="s">
        <v>126</v>
      </c>
      <c r="E1353" s="4" t="s">
        <v>3</v>
      </c>
      <c r="F1353" s="4" t="s">
        <v>4</v>
      </c>
      <c r="G1353" s="4" t="s">
        <v>11</v>
      </c>
      <c r="H1353" s="4" t="s">
        <v>21</v>
      </c>
      <c r="I1353" s="9">
        <v>2</v>
      </c>
      <c r="J1353" s="6">
        <v>146.09</v>
      </c>
      <c r="K1353" s="7">
        <v>0.1</v>
      </c>
      <c r="L1353" s="6">
        <v>79.36</v>
      </c>
      <c r="M1353" s="6">
        <f>I1353*J1353*(1-K1353)</f>
        <v>262.96199999999999</v>
      </c>
      <c r="N1353" s="6">
        <f>I1353*L1353</f>
        <v>158.72</v>
      </c>
      <c r="O1353" s="6">
        <f>M1353-N1353</f>
        <v>104.24199999999999</v>
      </c>
      <c r="P1353" s="8">
        <f>IFERROR(O1353/M1353,0)</f>
        <v>0.39641469109605187</v>
      </c>
      <c r="Q1353" s="5">
        <f>YEAR(SalesDataTable[[#This Row],[Order Date]])</f>
        <v>2026</v>
      </c>
      <c r="R1353" s="8" t="str">
        <f>"Q"&amp;ROUNDUP(MONTH(SalesDataTable[[#This Row],[Order Date]])/3,0)</f>
        <v>Q3</v>
      </c>
      <c r="S1353" s="9">
        <f>MONTH(SalesDataTable[[#This Row],[Order Date]])</f>
        <v>7</v>
      </c>
      <c r="T1353" s="8" t="str">
        <f>TEXT(SalesDataTable[[#This Row],[Order Date]],"mmm")</f>
        <v>Jul</v>
      </c>
    </row>
    <row r="1354" spans="1:20" ht="15.75">
      <c r="A1354" s="2" t="s">
        <v>1405</v>
      </c>
      <c r="B1354" s="3">
        <v>46216</v>
      </c>
      <c r="C1354" s="4" t="s">
        <v>8</v>
      </c>
      <c r="D1354" s="4" t="s">
        <v>86</v>
      </c>
      <c r="E1354" s="4" t="s">
        <v>25</v>
      </c>
      <c r="F1354" s="4" t="s">
        <v>16</v>
      </c>
      <c r="G1354" s="4" t="s">
        <v>17</v>
      </c>
      <c r="H1354" s="4" t="s">
        <v>71</v>
      </c>
      <c r="I1354" s="9">
        <v>1</v>
      </c>
      <c r="J1354" s="6">
        <v>131.91999999999999</v>
      </c>
      <c r="K1354" s="7">
        <v>0</v>
      </c>
      <c r="L1354" s="6">
        <v>66.19</v>
      </c>
      <c r="M1354" s="6">
        <f>I1354*J1354*(1-K1354)</f>
        <v>131.91999999999999</v>
      </c>
      <c r="N1354" s="6">
        <f>I1354*L1354</f>
        <v>66.19</v>
      </c>
      <c r="O1354" s="6">
        <f>M1354-N1354</f>
        <v>65.72999999999999</v>
      </c>
      <c r="P1354" s="8">
        <f>IFERROR(O1354/M1354,0)</f>
        <v>0.49825651910248631</v>
      </c>
      <c r="Q1354" s="5">
        <f>YEAR(SalesDataTable[[#This Row],[Order Date]])</f>
        <v>2026</v>
      </c>
      <c r="R1354" s="8" t="str">
        <f>"Q"&amp;ROUNDUP(MONTH(SalesDataTable[[#This Row],[Order Date]])/3,0)</f>
        <v>Q3</v>
      </c>
      <c r="S1354" s="9">
        <f>MONTH(SalesDataTable[[#This Row],[Order Date]])</f>
        <v>7</v>
      </c>
      <c r="T1354" s="8" t="str">
        <f>TEXT(SalesDataTable[[#This Row],[Order Date]],"mmm")</f>
        <v>Jul</v>
      </c>
    </row>
    <row r="1355" spans="1:20" ht="15.75">
      <c r="A1355" s="2" t="s">
        <v>1406</v>
      </c>
      <c r="B1355" s="3">
        <v>46216</v>
      </c>
      <c r="C1355" s="4" t="s">
        <v>8</v>
      </c>
      <c r="D1355" s="4" t="s">
        <v>66</v>
      </c>
      <c r="E1355" s="4" t="s">
        <v>10</v>
      </c>
      <c r="F1355" s="4" t="s">
        <v>20</v>
      </c>
      <c r="G1355" s="4" t="s">
        <v>31</v>
      </c>
      <c r="H1355" s="4" t="s">
        <v>64</v>
      </c>
      <c r="I1355" s="9">
        <v>6</v>
      </c>
      <c r="J1355" s="6">
        <v>83.28</v>
      </c>
      <c r="K1355" s="7">
        <v>0.15</v>
      </c>
      <c r="L1355" s="6">
        <v>38.76</v>
      </c>
      <c r="M1355" s="6">
        <f>I1355*J1355*(1-K1355)</f>
        <v>424.72800000000001</v>
      </c>
      <c r="N1355" s="6">
        <f>I1355*L1355</f>
        <v>232.56</v>
      </c>
      <c r="O1355" s="6">
        <f>M1355-N1355</f>
        <v>192.16800000000001</v>
      </c>
      <c r="P1355" s="8">
        <f>IFERROR(O1355/M1355,0)</f>
        <v>0.45244956772334294</v>
      </c>
      <c r="Q1355" s="5">
        <f>YEAR(SalesDataTable[[#This Row],[Order Date]])</f>
        <v>2026</v>
      </c>
      <c r="R1355" s="8" t="str">
        <f>"Q"&amp;ROUNDUP(MONTH(SalesDataTable[[#This Row],[Order Date]])/3,0)</f>
        <v>Q3</v>
      </c>
      <c r="S1355" s="9">
        <f>MONTH(SalesDataTable[[#This Row],[Order Date]])</f>
        <v>7</v>
      </c>
      <c r="T1355" s="8" t="str">
        <f>TEXT(SalesDataTable[[#This Row],[Order Date]],"mmm")</f>
        <v>Jul</v>
      </c>
    </row>
    <row r="1356" spans="1:20" ht="15.75">
      <c r="A1356" s="2" t="s">
        <v>1407</v>
      </c>
      <c r="B1356" s="3">
        <v>46216</v>
      </c>
      <c r="C1356" s="4" t="s">
        <v>8</v>
      </c>
      <c r="D1356" s="4" t="s">
        <v>38</v>
      </c>
      <c r="E1356" s="4" t="s">
        <v>3</v>
      </c>
      <c r="F1356" s="4" t="s">
        <v>16</v>
      </c>
      <c r="G1356" s="4" t="s">
        <v>17</v>
      </c>
      <c r="H1356" s="4" t="s">
        <v>18</v>
      </c>
      <c r="I1356" s="9">
        <v>1</v>
      </c>
      <c r="J1356" s="6">
        <v>36.479999999999997</v>
      </c>
      <c r="K1356" s="7">
        <v>0.05</v>
      </c>
      <c r="L1356" s="6">
        <v>13.22</v>
      </c>
      <c r="M1356" s="6">
        <f>I1356*J1356*(1-K1356)</f>
        <v>34.655999999999999</v>
      </c>
      <c r="N1356" s="6">
        <f>I1356*L1356</f>
        <v>13.22</v>
      </c>
      <c r="O1356" s="6">
        <f>M1356-N1356</f>
        <v>21.436</v>
      </c>
      <c r="P1356" s="8">
        <f>IFERROR(O1356/M1356,0)</f>
        <v>0.61853647276084955</v>
      </c>
      <c r="Q1356" s="5">
        <f>YEAR(SalesDataTable[[#This Row],[Order Date]])</f>
        <v>2026</v>
      </c>
      <c r="R1356" s="8" t="str">
        <f>"Q"&amp;ROUNDUP(MONTH(SalesDataTable[[#This Row],[Order Date]])/3,0)</f>
        <v>Q3</v>
      </c>
      <c r="S1356" s="9">
        <f>MONTH(SalesDataTable[[#This Row],[Order Date]])</f>
        <v>7</v>
      </c>
      <c r="T1356" s="8" t="str">
        <f>TEXT(SalesDataTable[[#This Row],[Order Date]],"mmm")</f>
        <v>Jul</v>
      </c>
    </row>
    <row r="1357" spans="1:20" ht="15.75">
      <c r="A1357" s="2" t="s">
        <v>1408</v>
      </c>
      <c r="B1357" s="3">
        <v>46216</v>
      </c>
      <c r="C1357" s="4" t="s">
        <v>1</v>
      </c>
      <c r="D1357" s="4" t="s">
        <v>2</v>
      </c>
      <c r="E1357" s="4" t="s">
        <v>25</v>
      </c>
      <c r="F1357" s="4" t="s">
        <v>16</v>
      </c>
      <c r="G1357" s="4" t="s">
        <v>11</v>
      </c>
      <c r="H1357" s="4" t="s">
        <v>53</v>
      </c>
      <c r="I1357" s="9">
        <v>3</v>
      </c>
      <c r="J1357" s="6">
        <v>155.44</v>
      </c>
      <c r="K1357" s="7">
        <v>0.05</v>
      </c>
      <c r="L1357" s="6">
        <v>79.95</v>
      </c>
      <c r="M1357" s="6">
        <f>I1357*J1357*(1-K1357)</f>
        <v>443.00399999999996</v>
      </c>
      <c r="N1357" s="6">
        <f>I1357*L1357</f>
        <v>239.85000000000002</v>
      </c>
      <c r="O1357" s="6">
        <f>M1357-N1357</f>
        <v>203.15399999999994</v>
      </c>
      <c r="P1357" s="8">
        <f>IFERROR(O1357/M1357,0)</f>
        <v>0.45858276674702703</v>
      </c>
      <c r="Q1357" s="5">
        <f>YEAR(SalesDataTable[[#This Row],[Order Date]])</f>
        <v>2026</v>
      </c>
      <c r="R1357" s="8" t="str">
        <f>"Q"&amp;ROUNDUP(MONTH(SalesDataTable[[#This Row],[Order Date]])/3,0)</f>
        <v>Q3</v>
      </c>
      <c r="S1357" s="9">
        <f>MONTH(SalesDataTable[[#This Row],[Order Date]])</f>
        <v>7</v>
      </c>
      <c r="T1357" s="8" t="str">
        <f>TEXT(SalesDataTable[[#This Row],[Order Date]],"mmm")</f>
        <v>Jul</v>
      </c>
    </row>
    <row r="1358" spans="1:20" ht="15.75">
      <c r="A1358" s="2" t="s">
        <v>1409</v>
      </c>
      <c r="B1358" s="3">
        <v>46216</v>
      </c>
      <c r="C1358" s="4" t="s">
        <v>1</v>
      </c>
      <c r="D1358" s="4" t="s">
        <v>88</v>
      </c>
      <c r="E1358" s="4" t="s">
        <v>10</v>
      </c>
      <c r="F1358" s="4" t="s">
        <v>4</v>
      </c>
      <c r="G1358" s="4" t="s">
        <v>49</v>
      </c>
      <c r="H1358" s="4" t="s">
        <v>50</v>
      </c>
      <c r="I1358" s="9">
        <v>6</v>
      </c>
      <c r="J1358" s="6">
        <v>40.58</v>
      </c>
      <c r="K1358" s="7">
        <v>0.15</v>
      </c>
      <c r="L1358" s="6">
        <v>15.06</v>
      </c>
      <c r="M1358" s="6">
        <f>I1358*J1358*(1-K1358)</f>
        <v>206.958</v>
      </c>
      <c r="N1358" s="6">
        <f>I1358*L1358</f>
        <v>90.36</v>
      </c>
      <c r="O1358" s="6">
        <f>M1358-N1358</f>
        <v>116.598</v>
      </c>
      <c r="P1358" s="8">
        <f>IFERROR(O1358/M1358,0)</f>
        <v>0.5633896732670397</v>
      </c>
      <c r="Q1358" s="5">
        <f>YEAR(SalesDataTable[[#This Row],[Order Date]])</f>
        <v>2026</v>
      </c>
      <c r="R1358" s="8" t="str">
        <f>"Q"&amp;ROUNDUP(MONTH(SalesDataTable[[#This Row],[Order Date]])/3,0)</f>
        <v>Q3</v>
      </c>
      <c r="S1358" s="9">
        <f>MONTH(SalesDataTable[[#This Row],[Order Date]])</f>
        <v>7</v>
      </c>
      <c r="T1358" s="8" t="str">
        <f>TEXT(SalesDataTable[[#This Row],[Order Date]],"mmm")</f>
        <v>Jul</v>
      </c>
    </row>
    <row r="1359" spans="1:20" ht="15.75">
      <c r="A1359" s="2" t="s">
        <v>1410</v>
      </c>
      <c r="B1359" s="3">
        <v>46217</v>
      </c>
      <c r="C1359" s="4" t="s">
        <v>27</v>
      </c>
      <c r="D1359" s="4" t="s">
        <v>82</v>
      </c>
      <c r="E1359" s="4" t="s">
        <v>3</v>
      </c>
      <c r="F1359" s="4" t="s">
        <v>4</v>
      </c>
      <c r="G1359" s="4" t="s">
        <v>5</v>
      </c>
      <c r="H1359" s="4" t="s">
        <v>43</v>
      </c>
      <c r="I1359" s="9">
        <v>2</v>
      </c>
      <c r="J1359" s="6">
        <v>101.03</v>
      </c>
      <c r="K1359" s="7">
        <v>0.1</v>
      </c>
      <c r="L1359" s="6">
        <v>50.98</v>
      </c>
      <c r="M1359" s="6">
        <f>I1359*J1359*(1-K1359)</f>
        <v>181.85400000000001</v>
      </c>
      <c r="N1359" s="6">
        <f>I1359*L1359</f>
        <v>101.96</v>
      </c>
      <c r="O1359" s="6">
        <f>M1359-N1359</f>
        <v>79.89400000000002</v>
      </c>
      <c r="P1359" s="8">
        <f>IFERROR(O1359/M1359,0)</f>
        <v>0.43933045190097558</v>
      </c>
      <c r="Q1359" s="5">
        <f>YEAR(SalesDataTable[[#This Row],[Order Date]])</f>
        <v>2026</v>
      </c>
      <c r="R1359" s="8" t="str">
        <f>"Q"&amp;ROUNDUP(MONTH(SalesDataTable[[#This Row],[Order Date]])/3,0)</f>
        <v>Q3</v>
      </c>
      <c r="S1359" s="9">
        <f>MONTH(SalesDataTable[[#This Row],[Order Date]])</f>
        <v>7</v>
      </c>
      <c r="T1359" s="8" t="str">
        <f>TEXT(SalesDataTable[[#This Row],[Order Date]],"mmm")</f>
        <v>Jul</v>
      </c>
    </row>
    <row r="1360" spans="1:20" ht="15.75">
      <c r="A1360" s="2" t="s">
        <v>1411</v>
      </c>
      <c r="B1360" s="3">
        <v>46217</v>
      </c>
      <c r="C1360" s="4" t="s">
        <v>1</v>
      </c>
      <c r="D1360" s="4" t="s">
        <v>52</v>
      </c>
      <c r="E1360" s="4" t="s">
        <v>25</v>
      </c>
      <c r="F1360" s="4" t="s">
        <v>4</v>
      </c>
      <c r="G1360" s="4" t="s">
        <v>31</v>
      </c>
      <c r="H1360" s="4" t="s">
        <v>64</v>
      </c>
      <c r="I1360" s="9">
        <v>1</v>
      </c>
      <c r="J1360" s="6">
        <v>80.150000000000006</v>
      </c>
      <c r="K1360" s="7">
        <v>0.05</v>
      </c>
      <c r="L1360" s="6">
        <v>38.89</v>
      </c>
      <c r="M1360" s="6">
        <f>I1360*J1360*(1-K1360)</f>
        <v>76.142499999999998</v>
      </c>
      <c r="N1360" s="6">
        <f>I1360*L1360</f>
        <v>38.89</v>
      </c>
      <c r="O1360" s="6">
        <f>M1360-N1360</f>
        <v>37.252499999999998</v>
      </c>
      <c r="P1360" s="8">
        <f>IFERROR(O1360/M1360,0)</f>
        <v>0.48924713530551267</v>
      </c>
      <c r="Q1360" s="5">
        <f>YEAR(SalesDataTable[[#This Row],[Order Date]])</f>
        <v>2026</v>
      </c>
      <c r="R1360" s="8" t="str">
        <f>"Q"&amp;ROUNDUP(MONTH(SalesDataTable[[#This Row],[Order Date]])/3,0)</f>
        <v>Q3</v>
      </c>
      <c r="S1360" s="9">
        <f>MONTH(SalesDataTable[[#This Row],[Order Date]])</f>
        <v>7</v>
      </c>
      <c r="T1360" s="8" t="str">
        <f>TEXT(SalesDataTable[[#This Row],[Order Date]],"mmm")</f>
        <v>Jul</v>
      </c>
    </row>
    <row r="1361" spans="1:20" ht="15.75">
      <c r="A1361" s="2" t="s">
        <v>1412</v>
      </c>
      <c r="B1361" s="3">
        <v>46217</v>
      </c>
      <c r="C1361" s="4" t="s">
        <v>14</v>
      </c>
      <c r="D1361" s="4" t="s">
        <v>15</v>
      </c>
      <c r="E1361" s="4" t="s">
        <v>25</v>
      </c>
      <c r="F1361" s="4" t="s">
        <v>16</v>
      </c>
      <c r="G1361" s="4" t="s">
        <v>31</v>
      </c>
      <c r="H1361" s="4" t="s">
        <v>64</v>
      </c>
      <c r="I1361" s="9">
        <v>1</v>
      </c>
      <c r="J1361" s="6">
        <v>83.74</v>
      </c>
      <c r="K1361" s="7">
        <v>0</v>
      </c>
      <c r="L1361" s="6">
        <v>38.96</v>
      </c>
      <c r="M1361" s="6">
        <f>I1361*J1361*(1-K1361)</f>
        <v>83.74</v>
      </c>
      <c r="N1361" s="6">
        <f>I1361*L1361</f>
        <v>38.96</v>
      </c>
      <c r="O1361" s="6">
        <f>M1361-N1361</f>
        <v>44.779999999999994</v>
      </c>
      <c r="P1361" s="8">
        <f>IFERROR(O1361/M1361,0)</f>
        <v>0.53475041796035339</v>
      </c>
      <c r="Q1361" s="5">
        <f>YEAR(SalesDataTable[[#This Row],[Order Date]])</f>
        <v>2026</v>
      </c>
      <c r="R1361" s="8" t="str">
        <f>"Q"&amp;ROUNDUP(MONTH(SalesDataTable[[#This Row],[Order Date]])/3,0)</f>
        <v>Q3</v>
      </c>
      <c r="S1361" s="9">
        <f>MONTH(SalesDataTable[[#This Row],[Order Date]])</f>
        <v>7</v>
      </c>
      <c r="T1361" s="8" t="str">
        <f>TEXT(SalesDataTable[[#This Row],[Order Date]],"mmm")</f>
        <v>Jul</v>
      </c>
    </row>
    <row r="1362" spans="1:20" ht="15.75">
      <c r="A1362" s="2" t="s">
        <v>1413</v>
      </c>
      <c r="B1362" s="3">
        <v>46217</v>
      </c>
      <c r="C1362" s="4" t="s">
        <v>14</v>
      </c>
      <c r="D1362" s="4" t="s">
        <v>34</v>
      </c>
      <c r="E1362" s="4" t="s">
        <v>10</v>
      </c>
      <c r="F1362" s="4" t="s">
        <v>4</v>
      </c>
      <c r="G1362" s="4" t="s">
        <v>17</v>
      </c>
      <c r="H1362" s="4" t="s">
        <v>18</v>
      </c>
      <c r="I1362" s="9">
        <v>8</v>
      </c>
      <c r="J1362" s="6">
        <v>35.75</v>
      </c>
      <c r="K1362" s="7">
        <v>0.15</v>
      </c>
      <c r="L1362" s="6">
        <v>13.56</v>
      </c>
      <c r="M1362" s="6">
        <f>I1362*J1362*(1-K1362)</f>
        <v>243.1</v>
      </c>
      <c r="N1362" s="6">
        <f>I1362*L1362</f>
        <v>108.48</v>
      </c>
      <c r="O1362" s="6">
        <f>M1362-N1362</f>
        <v>134.62</v>
      </c>
      <c r="P1362" s="8">
        <f>IFERROR(O1362/M1362,0)</f>
        <v>0.55376388317564795</v>
      </c>
      <c r="Q1362" s="5">
        <f>YEAR(SalesDataTable[[#This Row],[Order Date]])</f>
        <v>2026</v>
      </c>
      <c r="R1362" s="8" t="str">
        <f>"Q"&amp;ROUNDUP(MONTH(SalesDataTable[[#This Row],[Order Date]])/3,0)</f>
        <v>Q3</v>
      </c>
      <c r="S1362" s="9">
        <f>MONTH(SalesDataTable[[#This Row],[Order Date]])</f>
        <v>7</v>
      </c>
      <c r="T1362" s="8" t="str">
        <f>TEXT(SalesDataTable[[#This Row],[Order Date]],"mmm")</f>
        <v>Jul</v>
      </c>
    </row>
    <row r="1363" spans="1:20" ht="15.75">
      <c r="A1363" s="2" t="s">
        <v>1414</v>
      </c>
      <c r="B1363" s="3">
        <v>46217</v>
      </c>
      <c r="C1363" s="4" t="s">
        <v>1</v>
      </c>
      <c r="D1363" s="4" t="s">
        <v>88</v>
      </c>
      <c r="E1363" s="4" t="s">
        <v>3</v>
      </c>
      <c r="F1363" s="4" t="s">
        <v>16</v>
      </c>
      <c r="G1363" s="4" t="s">
        <v>5</v>
      </c>
      <c r="H1363" s="4" t="s">
        <v>6</v>
      </c>
      <c r="I1363" s="9">
        <v>3</v>
      </c>
      <c r="J1363" s="6">
        <v>81.39</v>
      </c>
      <c r="K1363" s="7">
        <v>0</v>
      </c>
      <c r="L1363" s="6">
        <v>43.54</v>
      </c>
      <c r="M1363" s="6">
        <f>I1363*J1363*(1-K1363)</f>
        <v>244.17000000000002</v>
      </c>
      <c r="N1363" s="6">
        <f>I1363*L1363</f>
        <v>130.62</v>
      </c>
      <c r="O1363" s="6">
        <f>M1363-N1363</f>
        <v>113.55000000000001</v>
      </c>
      <c r="P1363" s="8">
        <f>IFERROR(O1363/M1363,0)</f>
        <v>0.46504484580415284</v>
      </c>
      <c r="Q1363" s="5">
        <f>YEAR(SalesDataTable[[#This Row],[Order Date]])</f>
        <v>2026</v>
      </c>
      <c r="R1363" s="8" t="str">
        <f>"Q"&amp;ROUNDUP(MONTH(SalesDataTable[[#This Row],[Order Date]])/3,0)</f>
        <v>Q3</v>
      </c>
      <c r="S1363" s="9">
        <f>MONTH(SalesDataTable[[#This Row],[Order Date]])</f>
        <v>7</v>
      </c>
      <c r="T1363" s="8" t="str">
        <f>TEXT(SalesDataTable[[#This Row],[Order Date]],"mmm")</f>
        <v>Jul</v>
      </c>
    </row>
    <row r="1364" spans="1:20" ht="15.75">
      <c r="A1364" s="2" t="s">
        <v>1415</v>
      </c>
      <c r="B1364" s="3">
        <v>46217</v>
      </c>
      <c r="C1364" s="4" t="s">
        <v>14</v>
      </c>
      <c r="D1364" s="4" t="s">
        <v>61</v>
      </c>
      <c r="E1364" s="4" t="s">
        <v>39</v>
      </c>
      <c r="F1364" s="4" t="s">
        <v>16</v>
      </c>
      <c r="G1364" s="4" t="s">
        <v>17</v>
      </c>
      <c r="H1364" s="4" t="s">
        <v>18</v>
      </c>
      <c r="I1364" s="9">
        <v>1</v>
      </c>
      <c r="J1364" s="6">
        <v>36.799999999999997</v>
      </c>
      <c r="K1364" s="7">
        <v>0</v>
      </c>
      <c r="L1364" s="6">
        <v>13.91</v>
      </c>
      <c r="M1364" s="6">
        <f>I1364*J1364*(1-K1364)</f>
        <v>36.799999999999997</v>
      </c>
      <c r="N1364" s="6">
        <f>I1364*L1364</f>
        <v>13.91</v>
      </c>
      <c r="O1364" s="6">
        <f>M1364-N1364</f>
        <v>22.889999999999997</v>
      </c>
      <c r="P1364" s="8">
        <f>IFERROR(O1364/M1364,0)</f>
        <v>0.62201086956521734</v>
      </c>
      <c r="Q1364" s="5">
        <f>YEAR(SalesDataTable[[#This Row],[Order Date]])</f>
        <v>2026</v>
      </c>
      <c r="R1364" s="8" t="str">
        <f>"Q"&amp;ROUNDUP(MONTH(SalesDataTable[[#This Row],[Order Date]])/3,0)</f>
        <v>Q3</v>
      </c>
      <c r="S1364" s="9">
        <f>MONTH(SalesDataTable[[#This Row],[Order Date]])</f>
        <v>7</v>
      </c>
      <c r="T1364" s="8" t="str">
        <f>TEXT(SalesDataTable[[#This Row],[Order Date]],"mmm")</f>
        <v>Jul</v>
      </c>
    </row>
    <row r="1365" spans="1:20" ht="15.75">
      <c r="A1365" s="2" t="s">
        <v>1416</v>
      </c>
      <c r="B1365" s="3">
        <v>46217</v>
      </c>
      <c r="C1365" s="4" t="s">
        <v>14</v>
      </c>
      <c r="D1365" s="4" t="s">
        <v>126</v>
      </c>
      <c r="E1365" s="4" t="s">
        <v>10</v>
      </c>
      <c r="F1365" s="4" t="s">
        <v>4</v>
      </c>
      <c r="G1365" s="4" t="s">
        <v>31</v>
      </c>
      <c r="H1365" s="4" t="s">
        <v>41</v>
      </c>
      <c r="I1365" s="9">
        <v>6</v>
      </c>
      <c r="J1365" s="6">
        <v>194.15</v>
      </c>
      <c r="K1365" s="7">
        <v>0.1</v>
      </c>
      <c r="L1365" s="6">
        <v>105.12</v>
      </c>
      <c r="M1365" s="6">
        <f>I1365*J1365*(1-K1365)</f>
        <v>1048.4100000000001</v>
      </c>
      <c r="N1365" s="6">
        <f>I1365*L1365</f>
        <v>630.72</v>
      </c>
      <c r="O1365" s="6">
        <f>M1365-N1365</f>
        <v>417.69000000000005</v>
      </c>
      <c r="P1365" s="8">
        <f>IFERROR(O1365/M1365,0)</f>
        <v>0.3984032964202936</v>
      </c>
      <c r="Q1365" s="5">
        <f>YEAR(SalesDataTable[[#This Row],[Order Date]])</f>
        <v>2026</v>
      </c>
      <c r="R1365" s="8" t="str">
        <f>"Q"&amp;ROUNDUP(MONTH(SalesDataTable[[#This Row],[Order Date]])/3,0)</f>
        <v>Q3</v>
      </c>
      <c r="S1365" s="9">
        <f>MONTH(SalesDataTable[[#This Row],[Order Date]])</f>
        <v>7</v>
      </c>
      <c r="T1365" s="8" t="str">
        <f>TEXT(SalesDataTable[[#This Row],[Order Date]],"mmm")</f>
        <v>Jul</v>
      </c>
    </row>
    <row r="1366" spans="1:20" ht="15.75">
      <c r="A1366" s="2" t="s">
        <v>1417</v>
      </c>
      <c r="B1366" s="3">
        <v>46217</v>
      </c>
      <c r="C1366" s="4" t="s">
        <v>1</v>
      </c>
      <c r="D1366" s="4" t="s">
        <v>52</v>
      </c>
      <c r="E1366" s="4" t="s">
        <v>3</v>
      </c>
      <c r="F1366" s="4" t="s">
        <v>16</v>
      </c>
      <c r="G1366" s="4" t="s">
        <v>49</v>
      </c>
      <c r="H1366" s="4" t="s">
        <v>74</v>
      </c>
      <c r="I1366" s="9">
        <v>1</v>
      </c>
      <c r="J1366" s="6">
        <v>50.94</v>
      </c>
      <c r="K1366" s="7">
        <v>0</v>
      </c>
      <c r="L1366" s="6">
        <v>22.28</v>
      </c>
      <c r="M1366" s="6">
        <f>I1366*J1366*(1-K1366)</f>
        <v>50.94</v>
      </c>
      <c r="N1366" s="6">
        <f>I1366*L1366</f>
        <v>22.28</v>
      </c>
      <c r="O1366" s="6">
        <f>M1366-N1366</f>
        <v>28.659999999999997</v>
      </c>
      <c r="P1366" s="8">
        <f>IFERROR(O1366/M1366,0)</f>
        <v>0.5626226933647428</v>
      </c>
      <c r="Q1366" s="5">
        <f>YEAR(SalesDataTable[[#This Row],[Order Date]])</f>
        <v>2026</v>
      </c>
      <c r="R1366" s="8" t="str">
        <f>"Q"&amp;ROUNDUP(MONTH(SalesDataTable[[#This Row],[Order Date]])/3,0)</f>
        <v>Q3</v>
      </c>
      <c r="S1366" s="9">
        <f>MONTH(SalesDataTable[[#This Row],[Order Date]])</f>
        <v>7</v>
      </c>
      <c r="T1366" s="8" t="str">
        <f>TEXT(SalesDataTable[[#This Row],[Order Date]],"mmm")</f>
        <v>Jul</v>
      </c>
    </row>
    <row r="1367" spans="1:20" ht="15.75">
      <c r="A1367" s="2" t="s">
        <v>1418</v>
      </c>
      <c r="B1367" s="3">
        <v>46218</v>
      </c>
      <c r="C1367" s="4" t="s">
        <v>27</v>
      </c>
      <c r="D1367" s="4" t="s">
        <v>48</v>
      </c>
      <c r="E1367" s="4" t="s">
        <v>3</v>
      </c>
      <c r="F1367" s="4" t="s">
        <v>4</v>
      </c>
      <c r="G1367" s="4" t="s">
        <v>49</v>
      </c>
      <c r="H1367" s="4" t="s">
        <v>55</v>
      </c>
      <c r="I1367" s="9">
        <v>2</v>
      </c>
      <c r="J1367" s="6">
        <v>125.89</v>
      </c>
      <c r="K1367" s="7">
        <v>0</v>
      </c>
      <c r="L1367" s="6">
        <v>70.8</v>
      </c>
      <c r="M1367" s="6">
        <f>I1367*J1367*(1-K1367)</f>
        <v>251.78</v>
      </c>
      <c r="N1367" s="6">
        <f>I1367*L1367</f>
        <v>141.6</v>
      </c>
      <c r="O1367" s="6">
        <f>M1367-N1367</f>
        <v>110.18</v>
      </c>
      <c r="P1367" s="8">
        <f>IFERROR(O1367/M1367,0)</f>
        <v>0.43760425768528083</v>
      </c>
      <c r="Q1367" s="5">
        <f>YEAR(SalesDataTable[[#This Row],[Order Date]])</f>
        <v>2026</v>
      </c>
      <c r="R1367" s="8" t="str">
        <f>"Q"&amp;ROUNDUP(MONTH(SalesDataTable[[#This Row],[Order Date]])/3,0)</f>
        <v>Q3</v>
      </c>
      <c r="S1367" s="9">
        <f>MONTH(SalesDataTable[[#This Row],[Order Date]])</f>
        <v>7</v>
      </c>
      <c r="T1367" s="8" t="str">
        <f>TEXT(SalesDataTable[[#This Row],[Order Date]],"mmm")</f>
        <v>Jul</v>
      </c>
    </row>
    <row r="1368" spans="1:20" ht="15.75">
      <c r="A1368" s="2" t="s">
        <v>1419</v>
      </c>
      <c r="B1368" s="3">
        <v>46218</v>
      </c>
      <c r="C1368" s="4" t="s">
        <v>1</v>
      </c>
      <c r="D1368" s="4" t="s">
        <v>52</v>
      </c>
      <c r="E1368" s="4" t="s">
        <v>3</v>
      </c>
      <c r="F1368" s="4" t="s">
        <v>16</v>
      </c>
      <c r="G1368" s="4" t="s">
        <v>49</v>
      </c>
      <c r="H1368" s="4" t="s">
        <v>74</v>
      </c>
      <c r="I1368" s="9">
        <v>2</v>
      </c>
      <c r="J1368" s="6">
        <v>51.9</v>
      </c>
      <c r="K1368" s="7">
        <v>0</v>
      </c>
      <c r="L1368" s="6">
        <v>21.82</v>
      </c>
      <c r="M1368" s="6">
        <f>I1368*J1368*(1-K1368)</f>
        <v>103.8</v>
      </c>
      <c r="N1368" s="6">
        <f>I1368*L1368</f>
        <v>43.64</v>
      </c>
      <c r="O1368" s="6">
        <f>M1368-N1368</f>
        <v>60.16</v>
      </c>
      <c r="P1368" s="8">
        <f>IFERROR(O1368/M1368,0)</f>
        <v>0.57957610789980729</v>
      </c>
      <c r="Q1368" s="5">
        <f>YEAR(SalesDataTable[[#This Row],[Order Date]])</f>
        <v>2026</v>
      </c>
      <c r="R1368" s="8" t="str">
        <f>"Q"&amp;ROUNDUP(MONTH(SalesDataTable[[#This Row],[Order Date]])/3,0)</f>
        <v>Q3</v>
      </c>
      <c r="S1368" s="9">
        <f>MONTH(SalesDataTable[[#This Row],[Order Date]])</f>
        <v>7</v>
      </c>
      <c r="T1368" s="8" t="str">
        <f>TEXT(SalesDataTable[[#This Row],[Order Date]],"mmm")</f>
        <v>Jul</v>
      </c>
    </row>
    <row r="1369" spans="1:20" ht="15.75">
      <c r="A1369" s="2" t="s">
        <v>1420</v>
      </c>
      <c r="B1369" s="3">
        <v>46218</v>
      </c>
      <c r="C1369" s="4" t="s">
        <v>1</v>
      </c>
      <c r="D1369" s="4" t="s">
        <v>2</v>
      </c>
      <c r="E1369" s="4" t="s">
        <v>25</v>
      </c>
      <c r="F1369" s="4" t="s">
        <v>16</v>
      </c>
      <c r="G1369" s="4" t="s">
        <v>49</v>
      </c>
      <c r="H1369" s="4" t="s">
        <v>50</v>
      </c>
      <c r="I1369" s="9">
        <v>2</v>
      </c>
      <c r="J1369" s="6">
        <v>39.75</v>
      </c>
      <c r="K1369" s="7">
        <v>0</v>
      </c>
      <c r="L1369" s="6">
        <v>14.78</v>
      </c>
      <c r="M1369" s="6">
        <f>I1369*J1369*(1-K1369)</f>
        <v>79.5</v>
      </c>
      <c r="N1369" s="6">
        <f>I1369*L1369</f>
        <v>29.56</v>
      </c>
      <c r="O1369" s="6">
        <f>M1369-N1369</f>
        <v>49.94</v>
      </c>
      <c r="P1369" s="8">
        <f>IFERROR(O1369/M1369,0)</f>
        <v>0.62817610062893081</v>
      </c>
      <c r="Q1369" s="5">
        <f>YEAR(SalesDataTable[[#This Row],[Order Date]])</f>
        <v>2026</v>
      </c>
      <c r="R1369" s="8" t="str">
        <f>"Q"&amp;ROUNDUP(MONTH(SalesDataTable[[#This Row],[Order Date]])/3,0)</f>
        <v>Q3</v>
      </c>
      <c r="S1369" s="9">
        <f>MONTH(SalesDataTable[[#This Row],[Order Date]])</f>
        <v>7</v>
      </c>
      <c r="T1369" s="8" t="str">
        <f>TEXT(SalesDataTable[[#This Row],[Order Date]],"mmm")</f>
        <v>Jul</v>
      </c>
    </row>
    <row r="1370" spans="1:20" ht="15.75">
      <c r="A1370" s="2" t="s">
        <v>1421</v>
      </c>
      <c r="B1370" s="3">
        <v>46218</v>
      </c>
      <c r="C1370" s="4" t="s">
        <v>8</v>
      </c>
      <c r="D1370" s="4" t="s">
        <v>69</v>
      </c>
      <c r="E1370" s="4" t="s">
        <v>39</v>
      </c>
      <c r="F1370" s="4" t="s">
        <v>4</v>
      </c>
      <c r="G1370" s="4" t="s">
        <v>11</v>
      </c>
      <c r="H1370" s="4" t="s">
        <v>12</v>
      </c>
      <c r="I1370" s="9">
        <v>1</v>
      </c>
      <c r="J1370" s="6">
        <v>93.46</v>
      </c>
      <c r="K1370" s="7">
        <v>0.15</v>
      </c>
      <c r="L1370" s="6">
        <v>46.65</v>
      </c>
      <c r="M1370" s="6">
        <f>I1370*J1370*(1-K1370)</f>
        <v>79.440999999999988</v>
      </c>
      <c r="N1370" s="6">
        <f>I1370*L1370</f>
        <v>46.65</v>
      </c>
      <c r="O1370" s="6">
        <f>M1370-N1370</f>
        <v>32.79099999999999</v>
      </c>
      <c r="P1370" s="8">
        <f>IFERROR(O1370/M1370,0)</f>
        <v>0.41277174255107557</v>
      </c>
      <c r="Q1370" s="5">
        <f>YEAR(SalesDataTable[[#This Row],[Order Date]])</f>
        <v>2026</v>
      </c>
      <c r="R1370" s="8" t="str">
        <f>"Q"&amp;ROUNDUP(MONTH(SalesDataTable[[#This Row],[Order Date]])/3,0)</f>
        <v>Q3</v>
      </c>
      <c r="S1370" s="9">
        <f>MONTH(SalesDataTable[[#This Row],[Order Date]])</f>
        <v>7</v>
      </c>
      <c r="T1370" s="8" t="str">
        <f>TEXT(SalesDataTable[[#This Row],[Order Date]],"mmm")</f>
        <v>Jul</v>
      </c>
    </row>
    <row r="1371" spans="1:20" ht="15.75">
      <c r="A1371" s="2" t="s">
        <v>1422</v>
      </c>
      <c r="B1371" s="3">
        <v>46218</v>
      </c>
      <c r="C1371" s="4" t="s">
        <v>27</v>
      </c>
      <c r="D1371" s="4" t="s">
        <v>82</v>
      </c>
      <c r="E1371" s="4" t="s">
        <v>10</v>
      </c>
      <c r="F1371" s="4" t="s">
        <v>20</v>
      </c>
      <c r="G1371" s="4" t="s">
        <v>5</v>
      </c>
      <c r="H1371" s="4" t="s">
        <v>6</v>
      </c>
      <c r="I1371" s="9">
        <v>3</v>
      </c>
      <c r="J1371" s="6">
        <v>82.79</v>
      </c>
      <c r="K1371" s="7">
        <v>0.1</v>
      </c>
      <c r="L1371" s="6">
        <v>43.07</v>
      </c>
      <c r="M1371" s="6">
        <f>I1371*J1371*(1-K1371)</f>
        <v>223.53300000000002</v>
      </c>
      <c r="N1371" s="6">
        <f>I1371*L1371</f>
        <v>129.21</v>
      </c>
      <c r="O1371" s="6">
        <f>M1371-N1371</f>
        <v>94.323000000000008</v>
      </c>
      <c r="P1371" s="8">
        <f>IFERROR(O1371/M1371,0)</f>
        <v>0.42196454214813922</v>
      </c>
      <c r="Q1371" s="5">
        <f>YEAR(SalesDataTable[[#This Row],[Order Date]])</f>
        <v>2026</v>
      </c>
      <c r="R1371" s="8" t="str">
        <f>"Q"&amp;ROUNDUP(MONTH(SalesDataTable[[#This Row],[Order Date]])/3,0)</f>
        <v>Q3</v>
      </c>
      <c r="S1371" s="9">
        <f>MONTH(SalesDataTable[[#This Row],[Order Date]])</f>
        <v>7</v>
      </c>
      <c r="T1371" s="8" t="str">
        <f>TEXT(SalesDataTable[[#This Row],[Order Date]],"mmm")</f>
        <v>Jul</v>
      </c>
    </row>
    <row r="1372" spans="1:20" ht="15.75">
      <c r="A1372" s="2" t="s">
        <v>1423</v>
      </c>
      <c r="B1372" s="3">
        <v>46218</v>
      </c>
      <c r="C1372" s="4" t="s">
        <v>14</v>
      </c>
      <c r="D1372" s="4" t="s">
        <v>15</v>
      </c>
      <c r="E1372" s="4" t="s">
        <v>25</v>
      </c>
      <c r="F1372" s="4" t="s">
        <v>20</v>
      </c>
      <c r="G1372" s="4" t="s">
        <v>11</v>
      </c>
      <c r="H1372" s="4" t="s">
        <v>12</v>
      </c>
      <c r="I1372" s="9">
        <v>1</v>
      </c>
      <c r="J1372" s="6">
        <v>92.54</v>
      </c>
      <c r="K1372" s="7">
        <v>0</v>
      </c>
      <c r="L1372" s="6">
        <v>44.48</v>
      </c>
      <c r="M1372" s="6">
        <f>I1372*J1372*(1-K1372)</f>
        <v>92.54</v>
      </c>
      <c r="N1372" s="6">
        <f>I1372*L1372</f>
        <v>44.48</v>
      </c>
      <c r="O1372" s="6">
        <f>M1372-N1372</f>
        <v>48.060000000000009</v>
      </c>
      <c r="P1372" s="8">
        <f>IFERROR(O1372/M1372,0)</f>
        <v>0.51934298681651181</v>
      </c>
      <c r="Q1372" s="5">
        <f>YEAR(SalesDataTable[[#This Row],[Order Date]])</f>
        <v>2026</v>
      </c>
      <c r="R1372" s="8" t="str">
        <f>"Q"&amp;ROUNDUP(MONTH(SalesDataTable[[#This Row],[Order Date]])/3,0)</f>
        <v>Q3</v>
      </c>
      <c r="S1372" s="9">
        <f>MONTH(SalesDataTable[[#This Row],[Order Date]])</f>
        <v>7</v>
      </c>
      <c r="T1372" s="8" t="str">
        <f>TEXT(SalesDataTable[[#This Row],[Order Date]],"mmm")</f>
        <v>Jul</v>
      </c>
    </row>
    <row r="1373" spans="1:20" ht="15.75">
      <c r="A1373" s="2" t="s">
        <v>1424</v>
      </c>
      <c r="B1373" s="3">
        <v>46218</v>
      </c>
      <c r="C1373" s="4" t="s">
        <v>8</v>
      </c>
      <c r="D1373" s="4" t="s">
        <v>86</v>
      </c>
      <c r="E1373" s="4" t="s">
        <v>25</v>
      </c>
      <c r="F1373" s="4" t="s">
        <v>16</v>
      </c>
      <c r="G1373" s="4" t="s">
        <v>17</v>
      </c>
      <c r="H1373" s="4" t="s">
        <v>46</v>
      </c>
      <c r="I1373" s="9">
        <v>1</v>
      </c>
      <c r="J1373" s="6">
        <v>46.53</v>
      </c>
      <c r="K1373" s="7">
        <v>0</v>
      </c>
      <c r="L1373" s="6">
        <v>18.829999999999998</v>
      </c>
      <c r="M1373" s="6">
        <f>I1373*J1373*(1-K1373)</f>
        <v>46.53</v>
      </c>
      <c r="N1373" s="6">
        <f>I1373*L1373</f>
        <v>18.829999999999998</v>
      </c>
      <c r="O1373" s="6">
        <f>M1373-N1373</f>
        <v>27.700000000000003</v>
      </c>
      <c r="P1373" s="8">
        <f>IFERROR(O1373/M1373,0)</f>
        <v>0.59531485063399958</v>
      </c>
      <c r="Q1373" s="5">
        <f>YEAR(SalesDataTable[[#This Row],[Order Date]])</f>
        <v>2026</v>
      </c>
      <c r="R1373" s="8" t="str">
        <f>"Q"&amp;ROUNDUP(MONTH(SalesDataTable[[#This Row],[Order Date]])/3,0)</f>
        <v>Q3</v>
      </c>
      <c r="S1373" s="9">
        <f>MONTH(SalesDataTable[[#This Row],[Order Date]])</f>
        <v>7</v>
      </c>
      <c r="T1373" s="8" t="str">
        <f>TEXT(SalesDataTable[[#This Row],[Order Date]],"mmm")</f>
        <v>Jul</v>
      </c>
    </row>
    <row r="1374" spans="1:20" ht="15.75">
      <c r="A1374" s="2" t="s">
        <v>1425</v>
      </c>
      <c r="B1374" s="3">
        <v>46219</v>
      </c>
      <c r="C1374" s="4" t="s">
        <v>8</v>
      </c>
      <c r="D1374" s="4" t="s">
        <v>69</v>
      </c>
      <c r="E1374" s="4" t="s">
        <v>3</v>
      </c>
      <c r="F1374" s="4" t="s">
        <v>4</v>
      </c>
      <c r="G1374" s="4" t="s">
        <v>5</v>
      </c>
      <c r="H1374" s="4" t="s">
        <v>29</v>
      </c>
      <c r="I1374" s="9">
        <v>2</v>
      </c>
      <c r="J1374" s="6">
        <v>49.69</v>
      </c>
      <c r="K1374" s="7">
        <v>0</v>
      </c>
      <c r="L1374" s="6">
        <v>21.97</v>
      </c>
      <c r="M1374" s="6">
        <f>I1374*J1374*(1-K1374)</f>
        <v>99.38</v>
      </c>
      <c r="N1374" s="6">
        <f>I1374*L1374</f>
        <v>43.94</v>
      </c>
      <c r="O1374" s="6">
        <f>M1374-N1374</f>
        <v>55.44</v>
      </c>
      <c r="P1374" s="8">
        <f>IFERROR(O1374/M1374,0)</f>
        <v>0.557858724089354</v>
      </c>
      <c r="Q1374" s="5">
        <f>YEAR(SalesDataTable[[#This Row],[Order Date]])</f>
        <v>2026</v>
      </c>
      <c r="R1374" s="8" t="str">
        <f>"Q"&amp;ROUNDUP(MONTH(SalesDataTable[[#This Row],[Order Date]])/3,0)</f>
        <v>Q3</v>
      </c>
      <c r="S1374" s="9">
        <f>MONTH(SalesDataTable[[#This Row],[Order Date]])</f>
        <v>7</v>
      </c>
      <c r="T1374" s="8" t="str">
        <f>TEXT(SalesDataTable[[#This Row],[Order Date]],"mmm")</f>
        <v>Jul</v>
      </c>
    </row>
    <row r="1375" spans="1:20" ht="15.75">
      <c r="A1375" s="2" t="s">
        <v>1426</v>
      </c>
      <c r="B1375" s="3">
        <v>46219</v>
      </c>
      <c r="C1375" s="4" t="s">
        <v>27</v>
      </c>
      <c r="D1375" s="4" t="s">
        <v>48</v>
      </c>
      <c r="E1375" s="4" t="s">
        <v>39</v>
      </c>
      <c r="F1375" s="4" t="s">
        <v>16</v>
      </c>
      <c r="G1375" s="4" t="s">
        <v>11</v>
      </c>
      <c r="H1375" s="4" t="s">
        <v>79</v>
      </c>
      <c r="I1375" s="9">
        <v>3</v>
      </c>
      <c r="J1375" s="6">
        <v>71.34</v>
      </c>
      <c r="K1375" s="7">
        <v>0.1</v>
      </c>
      <c r="L1375" s="6">
        <v>31.71</v>
      </c>
      <c r="M1375" s="6">
        <f>I1375*J1375*(1-K1375)</f>
        <v>192.61800000000002</v>
      </c>
      <c r="N1375" s="6">
        <f>I1375*L1375</f>
        <v>95.13</v>
      </c>
      <c r="O1375" s="6">
        <f>M1375-N1375</f>
        <v>97.488000000000028</v>
      </c>
      <c r="P1375" s="8">
        <f>IFERROR(O1375/M1375,0)</f>
        <v>0.50612092327819835</v>
      </c>
      <c r="Q1375" s="5">
        <f>YEAR(SalesDataTable[[#This Row],[Order Date]])</f>
        <v>2026</v>
      </c>
      <c r="R1375" s="8" t="str">
        <f>"Q"&amp;ROUNDUP(MONTH(SalesDataTable[[#This Row],[Order Date]])/3,0)</f>
        <v>Q3</v>
      </c>
      <c r="S1375" s="9">
        <f>MONTH(SalesDataTable[[#This Row],[Order Date]])</f>
        <v>7</v>
      </c>
      <c r="T1375" s="8" t="str">
        <f>TEXT(SalesDataTable[[#This Row],[Order Date]],"mmm")</f>
        <v>Jul</v>
      </c>
    </row>
    <row r="1376" spans="1:20" ht="15.75">
      <c r="A1376" s="2" t="s">
        <v>1427</v>
      </c>
      <c r="B1376" s="3">
        <v>46219</v>
      </c>
      <c r="C1376" s="4" t="s">
        <v>8</v>
      </c>
      <c r="D1376" s="4" t="s">
        <v>86</v>
      </c>
      <c r="E1376" s="4" t="s">
        <v>39</v>
      </c>
      <c r="F1376" s="4" t="s">
        <v>4</v>
      </c>
      <c r="G1376" s="4" t="s">
        <v>5</v>
      </c>
      <c r="H1376" s="4" t="s">
        <v>6</v>
      </c>
      <c r="I1376" s="9">
        <v>1</v>
      </c>
      <c r="J1376" s="6">
        <v>83.03</v>
      </c>
      <c r="K1376" s="7">
        <v>0</v>
      </c>
      <c r="L1376" s="6">
        <v>42.41</v>
      </c>
      <c r="M1376" s="6">
        <f>I1376*J1376*(1-K1376)</f>
        <v>83.03</v>
      </c>
      <c r="N1376" s="6">
        <f>I1376*L1376</f>
        <v>42.41</v>
      </c>
      <c r="O1376" s="6">
        <f>M1376-N1376</f>
        <v>40.620000000000005</v>
      </c>
      <c r="P1376" s="8">
        <f>IFERROR(O1376/M1376,0)</f>
        <v>0.48922076357942917</v>
      </c>
      <c r="Q1376" s="5">
        <f>YEAR(SalesDataTable[[#This Row],[Order Date]])</f>
        <v>2026</v>
      </c>
      <c r="R1376" s="8" t="str">
        <f>"Q"&amp;ROUNDUP(MONTH(SalesDataTable[[#This Row],[Order Date]])/3,0)</f>
        <v>Q3</v>
      </c>
      <c r="S1376" s="9">
        <f>MONTH(SalesDataTable[[#This Row],[Order Date]])</f>
        <v>7</v>
      </c>
      <c r="T1376" s="8" t="str">
        <f>TEXT(SalesDataTable[[#This Row],[Order Date]],"mmm")</f>
        <v>Jul</v>
      </c>
    </row>
    <row r="1377" spans="1:20" ht="15.75">
      <c r="A1377" s="2" t="s">
        <v>1428</v>
      </c>
      <c r="B1377" s="3">
        <v>46219</v>
      </c>
      <c r="C1377" s="4" t="s">
        <v>27</v>
      </c>
      <c r="D1377" s="4" t="s">
        <v>28</v>
      </c>
      <c r="E1377" s="4" t="s">
        <v>3</v>
      </c>
      <c r="F1377" s="4" t="s">
        <v>4</v>
      </c>
      <c r="G1377" s="4" t="s">
        <v>49</v>
      </c>
      <c r="H1377" s="4" t="s">
        <v>50</v>
      </c>
      <c r="I1377" s="9">
        <v>1</v>
      </c>
      <c r="J1377" s="6">
        <v>40.799999999999997</v>
      </c>
      <c r="K1377" s="7">
        <v>0</v>
      </c>
      <c r="L1377" s="6">
        <v>14.42</v>
      </c>
      <c r="M1377" s="6">
        <f>I1377*J1377*(1-K1377)</f>
        <v>40.799999999999997</v>
      </c>
      <c r="N1377" s="6">
        <f>I1377*L1377</f>
        <v>14.42</v>
      </c>
      <c r="O1377" s="6">
        <f>M1377-N1377</f>
        <v>26.379999999999995</v>
      </c>
      <c r="P1377" s="8">
        <f>IFERROR(O1377/M1377,0)</f>
        <v>0.64656862745098032</v>
      </c>
      <c r="Q1377" s="5">
        <f>YEAR(SalesDataTable[[#This Row],[Order Date]])</f>
        <v>2026</v>
      </c>
      <c r="R1377" s="8" t="str">
        <f>"Q"&amp;ROUNDUP(MONTH(SalesDataTable[[#This Row],[Order Date]])/3,0)</f>
        <v>Q3</v>
      </c>
      <c r="S1377" s="9">
        <f>MONTH(SalesDataTable[[#This Row],[Order Date]])</f>
        <v>7</v>
      </c>
      <c r="T1377" s="8" t="str">
        <f>TEXT(SalesDataTable[[#This Row],[Order Date]],"mmm")</f>
        <v>Jul</v>
      </c>
    </row>
    <row r="1378" spans="1:20" ht="15.75">
      <c r="A1378" s="2" t="s">
        <v>1429</v>
      </c>
      <c r="B1378" s="3">
        <v>46219</v>
      </c>
      <c r="C1378" s="4" t="s">
        <v>8</v>
      </c>
      <c r="D1378" s="4" t="s">
        <v>38</v>
      </c>
      <c r="E1378" s="4" t="s">
        <v>39</v>
      </c>
      <c r="F1378" s="4" t="s">
        <v>4</v>
      </c>
      <c r="G1378" s="4" t="s">
        <v>31</v>
      </c>
      <c r="H1378" s="4" t="s">
        <v>90</v>
      </c>
      <c r="I1378" s="9">
        <v>2</v>
      </c>
      <c r="J1378" s="6">
        <v>125.34</v>
      </c>
      <c r="K1378" s="7">
        <v>0.15</v>
      </c>
      <c r="L1378" s="6">
        <v>59.04</v>
      </c>
      <c r="M1378" s="6">
        <f>I1378*J1378*(1-K1378)</f>
        <v>213.078</v>
      </c>
      <c r="N1378" s="6">
        <f>I1378*L1378</f>
        <v>118.08</v>
      </c>
      <c r="O1378" s="6">
        <f>M1378-N1378</f>
        <v>94.998000000000005</v>
      </c>
      <c r="P1378" s="8">
        <f>IFERROR(O1378/M1378,0)</f>
        <v>0.44583673584321237</v>
      </c>
      <c r="Q1378" s="5">
        <f>YEAR(SalesDataTable[[#This Row],[Order Date]])</f>
        <v>2026</v>
      </c>
      <c r="R1378" s="8" t="str">
        <f>"Q"&amp;ROUNDUP(MONTH(SalesDataTable[[#This Row],[Order Date]])/3,0)</f>
        <v>Q3</v>
      </c>
      <c r="S1378" s="9">
        <f>MONTH(SalesDataTable[[#This Row],[Order Date]])</f>
        <v>7</v>
      </c>
      <c r="T1378" s="8" t="str">
        <f>TEXT(SalesDataTable[[#This Row],[Order Date]],"mmm")</f>
        <v>Jul</v>
      </c>
    </row>
    <row r="1379" spans="1:20" ht="15.75">
      <c r="A1379" s="2" t="s">
        <v>1430</v>
      </c>
      <c r="B1379" s="3">
        <v>46219</v>
      </c>
      <c r="C1379" s="4" t="s">
        <v>1</v>
      </c>
      <c r="D1379" s="4" t="s">
        <v>52</v>
      </c>
      <c r="E1379" s="4" t="s">
        <v>3</v>
      </c>
      <c r="F1379" s="4" t="s">
        <v>4</v>
      </c>
      <c r="G1379" s="4" t="s">
        <v>49</v>
      </c>
      <c r="H1379" s="4" t="s">
        <v>55</v>
      </c>
      <c r="I1379" s="9">
        <v>1</v>
      </c>
      <c r="J1379" s="6">
        <v>122.73</v>
      </c>
      <c r="K1379" s="7">
        <v>0.1</v>
      </c>
      <c r="L1379" s="6">
        <v>70.540000000000006</v>
      </c>
      <c r="M1379" s="6">
        <f>I1379*J1379*(1-K1379)</f>
        <v>110.45700000000001</v>
      </c>
      <c r="N1379" s="6">
        <f>I1379*L1379</f>
        <v>70.540000000000006</v>
      </c>
      <c r="O1379" s="6">
        <f>M1379-N1379</f>
        <v>39.917000000000002</v>
      </c>
      <c r="P1379" s="8">
        <f>IFERROR(O1379/M1379,0)</f>
        <v>0.36138044668966202</v>
      </c>
      <c r="Q1379" s="5">
        <f>YEAR(SalesDataTable[[#This Row],[Order Date]])</f>
        <v>2026</v>
      </c>
      <c r="R1379" s="8" t="str">
        <f>"Q"&amp;ROUNDUP(MONTH(SalesDataTable[[#This Row],[Order Date]])/3,0)</f>
        <v>Q3</v>
      </c>
      <c r="S1379" s="9">
        <f>MONTH(SalesDataTable[[#This Row],[Order Date]])</f>
        <v>7</v>
      </c>
      <c r="T1379" s="8" t="str">
        <f>TEXT(SalesDataTable[[#This Row],[Order Date]],"mmm")</f>
        <v>Jul</v>
      </c>
    </row>
    <row r="1380" spans="1:20" ht="15.75">
      <c r="A1380" s="2" t="s">
        <v>1431</v>
      </c>
      <c r="B1380" s="3">
        <v>46219</v>
      </c>
      <c r="C1380" s="4" t="s">
        <v>14</v>
      </c>
      <c r="D1380" s="4" t="s">
        <v>34</v>
      </c>
      <c r="E1380" s="4" t="s">
        <v>25</v>
      </c>
      <c r="F1380" s="4" t="s">
        <v>16</v>
      </c>
      <c r="G1380" s="4" t="s">
        <v>11</v>
      </c>
      <c r="H1380" s="4" t="s">
        <v>12</v>
      </c>
      <c r="I1380" s="9">
        <v>5</v>
      </c>
      <c r="J1380" s="6">
        <v>92.72</v>
      </c>
      <c r="K1380" s="7">
        <v>0.1</v>
      </c>
      <c r="L1380" s="6">
        <v>46.2</v>
      </c>
      <c r="M1380" s="6">
        <f>I1380*J1380*(1-K1380)</f>
        <v>417.24</v>
      </c>
      <c r="N1380" s="6">
        <f>I1380*L1380</f>
        <v>231</v>
      </c>
      <c r="O1380" s="6">
        <f>M1380-N1380</f>
        <v>186.24</v>
      </c>
      <c r="P1380" s="8">
        <f>IFERROR(O1380/M1380,0)</f>
        <v>0.44636180615473109</v>
      </c>
      <c r="Q1380" s="5">
        <f>YEAR(SalesDataTable[[#This Row],[Order Date]])</f>
        <v>2026</v>
      </c>
      <c r="R1380" s="8" t="str">
        <f>"Q"&amp;ROUNDUP(MONTH(SalesDataTable[[#This Row],[Order Date]])/3,0)</f>
        <v>Q3</v>
      </c>
      <c r="S1380" s="9">
        <f>MONTH(SalesDataTable[[#This Row],[Order Date]])</f>
        <v>7</v>
      </c>
      <c r="T1380" s="8" t="str">
        <f>TEXT(SalesDataTable[[#This Row],[Order Date]],"mmm")</f>
        <v>Jul</v>
      </c>
    </row>
    <row r="1381" spans="1:20" ht="15.75">
      <c r="A1381" s="2" t="s">
        <v>1432</v>
      </c>
      <c r="B1381" s="3">
        <v>46219</v>
      </c>
      <c r="C1381" s="4" t="s">
        <v>27</v>
      </c>
      <c r="D1381" s="4" t="s">
        <v>45</v>
      </c>
      <c r="E1381" s="4" t="s">
        <v>10</v>
      </c>
      <c r="F1381" s="4" t="s">
        <v>20</v>
      </c>
      <c r="G1381" s="4" t="s">
        <v>49</v>
      </c>
      <c r="H1381" s="4" t="s">
        <v>67</v>
      </c>
      <c r="I1381" s="9">
        <v>5</v>
      </c>
      <c r="J1381" s="6">
        <v>36.29</v>
      </c>
      <c r="K1381" s="7">
        <v>0.05</v>
      </c>
      <c r="L1381" s="6">
        <v>13.52</v>
      </c>
      <c r="M1381" s="6">
        <f>I1381*J1381*(1-K1381)</f>
        <v>172.37749999999997</v>
      </c>
      <c r="N1381" s="6">
        <f>I1381*L1381</f>
        <v>67.599999999999994</v>
      </c>
      <c r="O1381" s="6">
        <f>M1381-N1381</f>
        <v>104.77749999999997</v>
      </c>
      <c r="P1381" s="8">
        <f>IFERROR(O1381/M1381,0)</f>
        <v>0.60783744978317933</v>
      </c>
      <c r="Q1381" s="5">
        <f>YEAR(SalesDataTable[[#This Row],[Order Date]])</f>
        <v>2026</v>
      </c>
      <c r="R1381" s="8" t="str">
        <f>"Q"&amp;ROUNDUP(MONTH(SalesDataTable[[#This Row],[Order Date]])/3,0)</f>
        <v>Q3</v>
      </c>
      <c r="S1381" s="9">
        <f>MONTH(SalesDataTable[[#This Row],[Order Date]])</f>
        <v>7</v>
      </c>
      <c r="T1381" s="8" t="str">
        <f>TEXT(SalesDataTable[[#This Row],[Order Date]],"mmm")</f>
        <v>Jul</v>
      </c>
    </row>
    <row r="1382" spans="1:20" ht="15.75">
      <c r="A1382" s="2" t="s">
        <v>1433</v>
      </c>
      <c r="B1382" s="3">
        <v>46219</v>
      </c>
      <c r="C1382" s="4" t="s">
        <v>14</v>
      </c>
      <c r="D1382" s="4" t="s">
        <v>15</v>
      </c>
      <c r="E1382" s="4" t="s">
        <v>3</v>
      </c>
      <c r="F1382" s="4" t="s">
        <v>20</v>
      </c>
      <c r="G1382" s="4" t="s">
        <v>5</v>
      </c>
      <c r="H1382" s="4" t="s">
        <v>29</v>
      </c>
      <c r="I1382" s="9">
        <v>2</v>
      </c>
      <c r="J1382" s="6">
        <v>49.84</v>
      </c>
      <c r="K1382" s="7">
        <v>0.1</v>
      </c>
      <c r="L1382" s="6">
        <v>23.06</v>
      </c>
      <c r="M1382" s="6">
        <f>I1382*J1382*(1-K1382)</f>
        <v>89.712000000000003</v>
      </c>
      <c r="N1382" s="6">
        <f>I1382*L1382</f>
        <v>46.12</v>
      </c>
      <c r="O1382" s="6">
        <f>M1382-N1382</f>
        <v>43.592000000000006</v>
      </c>
      <c r="P1382" s="8">
        <f>IFERROR(O1382/M1382,0)</f>
        <v>0.48591046905653651</v>
      </c>
      <c r="Q1382" s="5">
        <f>YEAR(SalesDataTable[[#This Row],[Order Date]])</f>
        <v>2026</v>
      </c>
      <c r="R1382" s="8" t="str">
        <f>"Q"&amp;ROUNDUP(MONTH(SalesDataTable[[#This Row],[Order Date]])/3,0)</f>
        <v>Q3</v>
      </c>
      <c r="S1382" s="9">
        <f>MONTH(SalesDataTable[[#This Row],[Order Date]])</f>
        <v>7</v>
      </c>
      <c r="T1382" s="8" t="str">
        <f>TEXT(SalesDataTable[[#This Row],[Order Date]],"mmm")</f>
        <v>Jul</v>
      </c>
    </row>
    <row r="1383" spans="1:20" ht="15.75">
      <c r="A1383" s="2" t="s">
        <v>1434</v>
      </c>
      <c r="B1383" s="3">
        <v>46219</v>
      </c>
      <c r="C1383" s="4" t="s">
        <v>8</v>
      </c>
      <c r="D1383" s="4" t="s">
        <v>69</v>
      </c>
      <c r="E1383" s="4" t="s">
        <v>39</v>
      </c>
      <c r="F1383" s="4" t="s">
        <v>20</v>
      </c>
      <c r="G1383" s="4" t="s">
        <v>49</v>
      </c>
      <c r="H1383" s="4" t="s">
        <v>67</v>
      </c>
      <c r="I1383" s="9">
        <v>1</v>
      </c>
      <c r="J1383" s="6">
        <v>35.799999999999997</v>
      </c>
      <c r="K1383" s="7">
        <v>0</v>
      </c>
      <c r="L1383" s="6">
        <v>14.05</v>
      </c>
      <c r="M1383" s="6">
        <f>I1383*J1383*(1-K1383)</f>
        <v>35.799999999999997</v>
      </c>
      <c r="N1383" s="6">
        <f>I1383*L1383</f>
        <v>14.05</v>
      </c>
      <c r="O1383" s="6">
        <f>M1383-N1383</f>
        <v>21.749999999999996</v>
      </c>
      <c r="P1383" s="8">
        <f>IFERROR(O1383/M1383,0)</f>
        <v>0.60754189944134074</v>
      </c>
      <c r="Q1383" s="5">
        <f>YEAR(SalesDataTable[[#This Row],[Order Date]])</f>
        <v>2026</v>
      </c>
      <c r="R1383" s="8" t="str">
        <f>"Q"&amp;ROUNDUP(MONTH(SalesDataTable[[#This Row],[Order Date]])/3,0)</f>
        <v>Q3</v>
      </c>
      <c r="S1383" s="9">
        <f>MONTH(SalesDataTable[[#This Row],[Order Date]])</f>
        <v>7</v>
      </c>
      <c r="T1383" s="8" t="str">
        <f>TEXT(SalesDataTable[[#This Row],[Order Date]],"mmm")</f>
        <v>Jul</v>
      </c>
    </row>
    <row r="1384" spans="1:20" ht="15.75">
      <c r="A1384" s="2" t="s">
        <v>1435</v>
      </c>
      <c r="B1384" s="3">
        <v>46219</v>
      </c>
      <c r="C1384" s="4" t="s">
        <v>27</v>
      </c>
      <c r="D1384" s="4" t="s">
        <v>82</v>
      </c>
      <c r="E1384" s="4" t="s">
        <v>3</v>
      </c>
      <c r="F1384" s="4" t="s">
        <v>16</v>
      </c>
      <c r="G1384" s="4" t="s">
        <v>31</v>
      </c>
      <c r="H1384" s="4" t="s">
        <v>41</v>
      </c>
      <c r="I1384" s="9">
        <v>1</v>
      </c>
      <c r="J1384" s="6">
        <v>195.12</v>
      </c>
      <c r="K1384" s="7">
        <v>0</v>
      </c>
      <c r="L1384" s="6">
        <v>101.14</v>
      </c>
      <c r="M1384" s="6">
        <f>I1384*J1384*(1-K1384)</f>
        <v>195.12</v>
      </c>
      <c r="N1384" s="6">
        <f>I1384*L1384</f>
        <v>101.14</v>
      </c>
      <c r="O1384" s="6">
        <f>M1384-N1384</f>
        <v>93.98</v>
      </c>
      <c r="P1384" s="8">
        <f>IFERROR(O1384/M1384,0)</f>
        <v>0.48165231652316526</v>
      </c>
      <c r="Q1384" s="5">
        <f>YEAR(SalesDataTable[[#This Row],[Order Date]])</f>
        <v>2026</v>
      </c>
      <c r="R1384" s="8" t="str">
        <f>"Q"&amp;ROUNDUP(MONTH(SalesDataTable[[#This Row],[Order Date]])/3,0)</f>
        <v>Q3</v>
      </c>
      <c r="S1384" s="9">
        <f>MONTH(SalesDataTable[[#This Row],[Order Date]])</f>
        <v>7</v>
      </c>
      <c r="T1384" s="8" t="str">
        <f>TEXT(SalesDataTable[[#This Row],[Order Date]],"mmm")</f>
        <v>Jul</v>
      </c>
    </row>
    <row r="1385" spans="1:20" ht="15.75">
      <c r="A1385" s="2" t="s">
        <v>1436</v>
      </c>
      <c r="B1385" s="3">
        <v>46219</v>
      </c>
      <c r="C1385" s="4" t="s">
        <v>1</v>
      </c>
      <c r="D1385" s="4" t="s">
        <v>88</v>
      </c>
      <c r="E1385" s="4" t="s">
        <v>3</v>
      </c>
      <c r="F1385" s="4" t="s">
        <v>16</v>
      </c>
      <c r="G1385" s="4" t="s">
        <v>5</v>
      </c>
      <c r="H1385" s="4" t="s">
        <v>35</v>
      </c>
      <c r="I1385" s="9">
        <v>2</v>
      </c>
      <c r="J1385" s="6">
        <v>39.69</v>
      </c>
      <c r="K1385" s="7">
        <v>0.05</v>
      </c>
      <c r="L1385" s="6">
        <v>16.88</v>
      </c>
      <c r="M1385" s="6">
        <f>I1385*J1385*(1-K1385)</f>
        <v>75.410999999999987</v>
      </c>
      <c r="N1385" s="6">
        <f>I1385*L1385</f>
        <v>33.76</v>
      </c>
      <c r="O1385" s="6">
        <f>M1385-N1385</f>
        <v>41.650999999999989</v>
      </c>
      <c r="P1385" s="8">
        <f>IFERROR(O1385/M1385,0)</f>
        <v>0.55231995332245953</v>
      </c>
      <c r="Q1385" s="5">
        <f>YEAR(SalesDataTable[[#This Row],[Order Date]])</f>
        <v>2026</v>
      </c>
      <c r="R1385" s="8" t="str">
        <f>"Q"&amp;ROUNDUP(MONTH(SalesDataTable[[#This Row],[Order Date]])/3,0)</f>
        <v>Q3</v>
      </c>
      <c r="S1385" s="9">
        <f>MONTH(SalesDataTable[[#This Row],[Order Date]])</f>
        <v>7</v>
      </c>
      <c r="T1385" s="8" t="str">
        <f>TEXT(SalesDataTable[[#This Row],[Order Date]],"mmm")</f>
        <v>Jul</v>
      </c>
    </row>
    <row r="1386" spans="1:20" ht="15.75">
      <c r="A1386" s="2" t="s">
        <v>1437</v>
      </c>
      <c r="B1386" s="3">
        <v>46219</v>
      </c>
      <c r="C1386" s="4" t="s">
        <v>14</v>
      </c>
      <c r="D1386" s="4" t="s">
        <v>24</v>
      </c>
      <c r="E1386" s="4" t="s">
        <v>25</v>
      </c>
      <c r="F1386" s="4" t="s">
        <v>4</v>
      </c>
      <c r="G1386" s="4" t="s">
        <v>31</v>
      </c>
      <c r="H1386" s="4" t="s">
        <v>32</v>
      </c>
      <c r="I1386" s="9">
        <v>1</v>
      </c>
      <c r="J1386" s="6">
        <v>348.73</v>
      </c>
      <c r="K1386" s="7">
        <v>0.15</v>
      </c>
      <c r="L1386" s="6">
        <v>190.33</v>
      </c>
      <c r="M1386" s="6">
        <f>I1386*J1386*(1-K1386)</f>
        <v>296.4205</v>
      </c>
      <c r="N1386" s="6">
        <f>I1386*L1386</f>
        <v>190.33</v>
      </c>
      <c r="O1386" s="6">
        <f>M1386-N1386</f>
        <v>106.09049999999999</v>
      </c>
      <c r="P1386" s="8">
        <f>IFERROR(O1386/M1386,0)</f>
        <v>0.35790540802677273</v>
      </c>
      <c r="Q1386" s="5">
        <f>YEAR(SalesDataTable[[#This Row],[Order Date]])</f>
        <v>2026</v>
      </c>
      <c r="R1386" s="8" t="str">
        <f>"Q"&amp;ROUNDUP(MONTH(SalesDataTable[[#This Row],[Order Date]])/3,0)</f>
        <v>Q3</v>
      </c>
      <c r="S1386" s="9">
        <f>MONTH(SalesDataTable[[#This Row],[Order Date]])</f>
        <v>7</v>
      </c>
      <c r="T1386" s="8" t="str">
        <f>TEXT(SalesDataTable[[#This Row],[Order Date]],"mmm")</f>
        <v>Jul</v>
      </c>
    </row>
    <row r="1387" spans="1:20" ht="15.75">
      <c r="A1387" s="2" t="s">
        <v>1438</v>
      </c>
      <c r="B1387" s="3">
        <v>46219</v>
      </c>
      <c r="C1387" s="4" t="s">
        <v>8</v>
      </c>
      <c r="D1387" s="4" t="s">
        <v>69</v>
      </c>
      <c r="E1387" s="4" t="s">
        <v>25</v>
      </c>
      <c r="F1387" s="4" t="s">
        <v>4</v>
      </c>
      <c r="G1387" s="4" t="s">
        <v>17</v>
      </c>
      <c r="H1387" s="4" t="s">
        <v>18</v>
      </c>
      <c r="I1387" s="9">
        <v>1</v>
      </c>
      <c r="J1387" s="6">
        <v>35.5</v>
      </c>
      <c r="K1387" s="7">
        <v>0</v>
      </c>
      <c r="L1387" s="6">
        <v>13.26</v>
      </c>
      <c r="M1387" s="6">
        <f>I1387*J1387*(1-K1387)</f>
        <v>35.5</v>
      </c>
      <c r="N1387" s="6">
        <f>I1387*L1387</f>
        <v>13.26</v>
      </c>
      <c r="O1387" s="6">
        <f>M1387-N1387</f>
        <v>22.240000000000002</v>
      </c>
      <c r="P1387" s="8">
        <f>IFERROR(O1387/M1387,0)</f>
        <v>0.62647887323943663</v>
      </c>
      <c r="Q1387" s="5">
        <f>YEAR(SalesDataTable[[#This Row],[Order Date]])</f>
        <v>2026</v>
      </c>
      <c r="R1387" s="8" t="str">
        <f>"Q"&amp;ROUNDUP(MONTH(SalesDataTable[[#This Row],[Order Date]])/3,0)</f>
        <v>Q3</v>
      </c>
      <c r="S1387" s="9">
        <f>MONTH(SalesDataTable[[#This Row],[Order Date]])</f>
        <v>7</v>
      </c>
      <c r="T1387" s="8" t="str">
        <f>TEXT(SalesDataTable[[#This Row],[Order Date]],"mmm")</f>
        <v>Jul</v>
      </c>
    </row>
    <row r="1388" spans="1:20" ht="15.75">
      <c r="A1388" s="2" t="s">
        <v>1439</v>
      </c>
      <c r="B1388" s="3">
        <v>46220</v>
      </c>
      <c r="C1388" s="4" t="s">
        <v>1</v>
      </c>
      <c r="D1388" s="4" t="s">
        <v>52</v>
      </c>
      <c r="E1388" s="4" t="s">
        <v>3</v>
      </c>
      <c r="F1388" s="4" t="s">
        <v>20</v>
      </c>
      <c r="G1388" s="4" t="s">
        <v>17</v>
      </c>
      <c r="H1388" s="4" t="s">
        <v>46</v>
      </c>
      <c r="I1388" s="9">
        <v>1</v>
      </c>
      <c r="J1388" s="6">
        <v>46.44</v>
      </c>
      <c r="K1388" s="7">
        <v>0</v>
      </c>
      <c r="L1388" s="6">
        <v>18.47</v>
      </c>
      <c r="M1388" s="6">
        <f>I1388*J1388*(1-K1388)</f>
        <v>46.44</v>
      </c>
      <c r="N1388" s="6">
        <f>I1388*L1388</f>
        <v>18.47</v>
      </c>
      <c r="O1388" s="6">
        <f>M1388-N1388</f>
        <v>27.97</v>
      </c>
      <c r="P1388" s="8">
        <f>IFERROR(O1388/M1388,0)</f>
        <v>0.60228251507321273</v>
      </c>
      <c r="Q1388" s="5">
        <f>YEAR(SalesDataTable[[#This Row],[Order Date]])</f>
        <v>2026</v>
      </c>
      <c r="R1388" s="8" t="str">
        <f>"Q"&amp;ROUNDUP(MONTH(SalesDataTable[[#This Row],[Order Date]])/3,0)</f>
        <v>Q3</v>
      </c>
      <c r="S1388" s="9">
        <f>MONTH(SalesDataTable[[#This Row],[Order Date]])</f>
        <v>7</v>
      </c>
      <c r="T1388" s="8" t="str">
        <f>TEXT(SalesDataTable[[#This Row],[Order Date]],"mmm")</f>
        <v>Jul</v>
      </c>
    </row>
    <row r="1389" spans="1:20" ht="15.75">
      <c r="A1389" s="2" t="s">
        <v>1440</v>
      </c>
      <c r="B1389" s="3">
        <v>46220</v>
      </c>
      <c r="C1389" s="4" t="s">
        <v>8</v>
      </c>
      <c r="D1389" s="4" t="s">
        <v>86</v>
      </c>
      <c r="E1389" s="4" t="s">
        <v>3</v>
      </c>
      <c r="F1389" s="4" t="s">
        <v>16</v>
      </c>
      <c r="G1389" s="4" t="s">
        <v>11</v>
      </c>
      <c r="H1389" s="4" t="s">
        <v>79</v>
      </c>
      <c r="I1389" s="9">
        <v>1</v>
      </c>
      <c r="J1389" s="6">
        <v>70.44</v>
      </c>
      <c r="K1389" s="7">
        <v>0.05</v>
      </c>
      <c r="L1389" s="6">
        <v>32.229999999999997</v>
      </c>
      <c r="M1389" s="6">
        <f>I1389*J1389*(1-K1389)</f>
        <v>66.917999999999992</v>
      </c>
      <c r="N1389" s="6">
        <f>I1389*L1389</f>
        <v>32.229999999999997</v>
      </c>
      <c r="O1389" s="6">
        <f>M1389-N1389</f>
        <v>34.687999999999995</v>
      </c>
      <c r="P1389" s="8">
        <f>IFERROR(O1389/M1389,0)</f>
        <v>0.51836576108072563</v>
      </c>
      <c r="Q1389" s="5">
        <f>YEAR(SalesDataTable[[#This Row],[Order Date]])</f>
        <v>2026</v>
      </c>
      <c r="R1389" s="8" t="str">
        <f>"Q"&amp;ROUNDUP(MONTH(SalesDataTable[[#This Row],[Order Date]])/3,0)</f>
        <v>Q3</v>
      </c>
      <c r="S1389" s="9">
        <f>MONTH(SalesDataTable[[#This Row],[Order Date]])</f>
        <v>7</v>
      </c>
      <c r="T1389" s="8" t="str">
        <f>TEXT(SalesDataTable[[#This Row],[Order Date]],"mmm")</f>
        <v>Jul</v>
      </c>
    </row>
    <row r="1390" spans="1:20" ht="15.75">
      <c r="A1390" s="2" t="s">
        <v>1441</v>
      </c>
      <c r="B1390" s="3">
        <v>46220</v>
      </c>
      <c r="C1390" s="4" t="s">
        <v>1</v>
      </c>
      <c r="D1390" s="4" t="s">
        <v>88</v>
      </c>
      <c r="E1390" s="4" t="s">
        <v>25</v>
      </c>
      <c r="F1390" s="4" t="s">
        <v>16</v>
      </c>
      <c r="G1390" s="4" t="s">
        <v>11</v>
      </c>
      <c r="H1390" s="4" t="s">
        <v>79</v>
      </c>
      <c r="I1390" s="9">
        <v>1</v>
      </c>
      <c r="J1390" s="6">
        <v>69.78</v>
      </c>
      <c r="K1390" s="7">
        <v>0.05</v>
      </c>
      <c r="L1390" s="6">
        <v>32.83</v>
      </c>
      <c r="M1390" s="6">
        <f>I1390*J1390*(1-K1390)</f>
        <v>66.290999999999997</v>
      </c>
      <c r="N1390" s="6">
        <f>I1390*L1390</f>
        <v>32.83</v>
      </c>
      <c r="O1390" s="6">
        <f>M1390-N1390</f>
        <v>33.460999999999999</v>
      </c>
      <c r="P1390" s="8">
        <f>IFERROR(O1390/M1390,0)</f>
        <v>0.50475931876121949</v>
      </c>
      <c r="Q1390" s="5">
        <f>YEAR(SalesDataTable[[#This Row],[Order Date]])</f>
        <v>2026</v>
      </c>
      <c r="R1390" s="8" t="str">
        <f>"Q"&amp;ROUNDUP(MONTH(SalesDataTable[[#This Row],[Order Date]])/3,0)</f>
        <v>Q3</v>
      </c>
      <c r="S1390" s="9">
        <f>MONTH(SalesDataTable[[#This Row],[Order Date]])</f>
        <v>7</v>
      </c>
      <c r="T1390" s="8" t="str">
        <f>TEXT(SalesDataTable[[#This Row],[Order Date]],"mmm")</f>
        <v>Jul</v>
      </c>
    </row>
    <row r="1391" spans="1:20" ht="15.75">
      <c r="A1391" s="2" t="s">
        <v>1442</v>
      </c>
      <c r="B1391" s="3">
        <v>46220</v>
      </c>
      <c r="C1391" s="4" t="s">
        <v>14</v>
      </c>
      <c r="D1391" s="4" t="s">
        <v>34</v>
      </c>
      <c r="E1391" s="4" t="s">
        <v>25</v>
      </c>
      <c r="F1391" s="4" t="s">
        <v>16</v>
      </c>
      <c r="G1391" s="4" t="s">
        <v>17</v>
      </c>
      <c r="H1391" s="4" t="s">
        <v>18</v>
      </c>
      <c r="I1391" s="9">
        <v>4</v>
      </c>
      <c r="J1391" s="6">
        <v>35.450000000000003</v>
      </c>
      <c r="K1391" s="7">
        <v>0.1</v>
      </c>
      <c r="L1391" s="6">
        <v>13.83</v>
      </c>
      <c r="M1391" s="6">
        <f>I1391*J1391*(1-K1391)</f>
        <v>127.62000000000002</v>
      </c>
      <c r="N1391" s="6">
        <f>I1391*L1391</f>
        <v>55.32</v>
      </c>
      <c r="O1391" s="6">
        <f>M1391-N1391</f>
        <v>72.300000000000011</v>
      </c>
      <c r="P1391" s="8">
        <f>IFERROR(O1391/M1391,0)</f>
        <v>0.56652562294311237</v>
      </c>
      <c r="Q1391" s="5">
        <f>YEAR(SalesDataTable[[#This Row],[Order Date]])</f>
        <v>2026</v>
      </c>
      <c r="R1391" s="8" t="str">
        <f>"Q"&amp;ROUNDUP(MONTH(SalesDataTable[[#This Row],[Order Date]])/3,0)</f>
        <v>Q3</v>
      </c>
      <c r="S1391" s="9">
        <f>MONTH(SalesDataTable[[#This Row],[Order Date]])</f>
        <v>7</v>
      </c>
      <c r="T1391" s="8" t="str">
        <f>TEXT(SalesDataTable[[#This Row],[Order Date]],"mmm")</f>
        <v>Jul</v>
      </c>
    </row>
    <row r="1392" spans="1:20" ht="15.75">
      <c r="A1392" s="2" t="s">
        <v>1443</v>
      </c>
      <c r="B1392" s="3">
        <v>46220</v>
      </c>
      <c r="C1392" s="4" t="s">
        <v>27</v>
      </c>
      <c r="D1392" s="4" t="s">
        <v>48</v>
      </c>
      <c r="E1392" s="4" t="s">
        <v>3</v>
      </c>
      <c r="F1392" s="4" t="s">
        <v>4</v>
      </c>
      <c r="G1392" s="4" t="s">
        <v>5</v>
      </c>
      <c r="H1392" s="4" t="s">
        <v>29</v>
      </c>
      <c r="I1392" s="9">
        <v>1</v>
      </c>
      <c r="J1392" s="6">
        <v>50.82</v>
      </c>
      <c r="K1392" s="7">
        <v>0.05</v>
      </c>
      <c r="L1392" s="6">
        <v>22.36</v>
      </c>
      <c r="M1392" s="6">
        <f>I1392*J1392*(1-K1392)</f>
        <v>48.278999999999996</v>
      </c>
      <c r="N1392" s="6">
        <f>I1392*L1392</f>
        <v>22.36</v>
      </c>
      <c r="O1392" s="6">
        <f>M1392-N1392</f>
        <v>25.918999999999997</v>
      </c>
      <c r="P1392" s="8">
        <f>IFERROR(O1392/M1392,0)</f>
        <v>0.5368586756146565</v>
      </c>
      <c r="Q1392" s="5">
        <f>YEAR(SalesDataTable[[#This Row],[Order Date]])</f>
        <v>2026</v>
      </c>
      <c r="R1392" s="8" t="str">
        <f>"Q"&amp;ROUNDUP(MONTH(SalesDataTable[[#This Row],[Order Date]])/3,0)</f>
        <v>Q3</v>
      </c>
      <c r="S1392" s="9">
        <f>MONTH(SalesDataTable[[#This Row],[Order Date]])</f>
        <v>7</v>
      </c>
      <c r="T1392" s="8" t="str">
        <f>TEXT(SalesDataTable[[#This Row],[Order Date]],"mmm")</f>
        <v>Jul</v>
      </c>
    </row>
    <row r="1393" spans="1:20" ht="15.75">
      <c r="A1393" s="2" t="s">
        <v>1444</v>
      </c>
      <c r="B1393" s="3">
        <v>46220</v>
      </c>
      <c r="C1393" s="4" t="s">
        <v>14</v>
      </c>
      <c r="D1393" s="4" t="s">
        <v>15</v>
      </c>
      <c r="E1393" s="4" t="s">
        <v>3</v>
      </c>
      <c r="F1393" s="4" t="s">
        <v>4</v>
      </c>
      <c r="G1393" s="4" t="s">
        <v>31</v>
      </c>
      <c r="H1393" s="4" t="s">
        <v>90</v>
      </c>
      <c r="I1393" s="9">
        <v>1</v>
      </c>
      <c r="J1393" s="6">
        <v>126.13</v>
      </c>
      <c r="K1393" s="7">
        <v>0.15</v>
      </c>
      <c r="L1393" s="6">
        <v>60.43</v>
      </c>
      <c r="M1393" s="6">
        <f>I1393*J1393*(1-K1393)</f>
        <v>107.2105</v>
      </c>
      <c r="N1393" s="6">
        <f>I1393*L1393</f>
        <v>60.43</v>
      </c>
      <c r="O1393" s="6">
        <f>M1393-N1393</f>
        <v>46.780499999999996</v>
      </c>
      <c r="P1393" s="8">
        <f>IFERROR(O1393/M1393,0)</f>
        <v>0.43634252242084498</v>
      </c>
      <c r="Q1393" s="5">
        <f>YEAR(SalesDataTable[[#This Row],[Order Date]])</f>
        <v>2026</v>
      </c>
      <c r="R1393" s="8" t="str">
        <f>"Q"&amp;ROUNDUP(MONTH(SalesDataTable[[#This Row],[Order Date]])/3,0)</f>
        <v>Q3</v>
      </c>
      <c r="S1393" s="9">
        <f>MONTH(SalesDataTable[[#This Row],[Order Date]])</f>
        <v>7</v>
      </c>
      <c r="T1393" s="8" t="str">
        <f>TEXT(SalesDataTable[[#This Row],[Order Date]],"mmm")</f>
        <v>Jul</v>
      </c>
    </row>
    <row r="1394" spans="1:20" ht="15.75">
      <c r="A1394" s="2" t="s">
        <v>1445</v>
      </c>
      <c r="B1394" s="3">
        <v>46220</v>
      </c>
      <c r="C1394" s="4" t="s">
        <v>14</v>
      </c>
      <c r="D1394" s="4" t="s">
        <v>61</v>
      </c>
      <c r="E1394" s="4" t="s">
        <v>3</v>
      </c>
      <c r="F1394" s="4" t="s">
        <v>4</v>
      </c>
      <c r="G1394" s="4" t="s">
        <v>11</v>
      </c>
      <c r="H1394" s="4" t="s">
        <v>79</v>
      </c>
      <c r="I1394" s="9">
        <v>3</v>
      </c>
      <c r="J1394" s="6">
        <v>72.150000000000006</v>
      </c>
      <c r="K1394" s="7">
        <v>0</v>
      </c>
      <c r="L1394" s="6">
        <v>33.01</v>
      </c>
      <c r="M1394" s="6">
        <f>I1394*J1394*(1-K1394)</f>
        <v>216.45000000000002</v>
      </c>
      <c r="N1394" s="6">
        <f>I1394*L1394</f>
        <v>99.03</v>
      </c>
      <c r="O1394" s="6">
        <f>M1394-N1394</f>
        <v>117.42000000000002</v>
      </c>
      <c r="P1394" s="8">
        <f>IFERROR(O1394/M1394,0)</f>
        <v>0.54248094248094247</v>
      </c>
      <c r="Q1394" s="5">
        <f>YEAR(SalesDataTable[[#This Row],[Order Date]])</f>
        <v>2026</v>
      </c>
      <c r="R1394" s="8" t="str">
        <f>"Q"&amp;ROUNDUP(MONTH(SalesDataTable[[#This Row],[Order Date]])/3,0)</f>
        <v>Q3</v>
      </c>
      <c r="S1394" s="9">
        <f>MONTH(SalesDataTable[[#This Row],[Order Date]])</f>
        <v>7</v>
      </c>
      <c r="T1394" s="8" t="str">
        <f>TEXT(SalesDataTable[[#This Row],[Order Date]],"mmm")</f>
        <v>Jul</v>
      </c>
    </row>
    <row r="1395" spans="1:20" ht="15.75">
      <c r="A1395" s="2" t="s">
        <v>1446</v>
      </c>
      <c r="B1395" s="3">
        <v>46220</v>
      </c>
      <c r="C1395" s="4" t="s">
        <v>8</v>
      </c>
      <c r="D1395" s="4" t="s">
        <v>9</v>
      </c>
      <c r="E1395" s="4" t="s">
        <v>3</v>
      </c>
      <c r="F1395" s="4" t="s">
        <v>4</v>
      </c>
      <c r="G1395" s="4" t="s">
        <v>49</v>
      </c>
      <c r="H1395" s="4" t="s">
        <v>67</v>
      </c>
      <c r="I1395" s="9">
        <v>1</v>
      </c>
      <c r="J1395" s="6">
        <v>35.58</v>
      </c>
      <c r="K1395" s="7">
        <v>0</v>
      </c>
      <c r="L1395" s="6">
        <v>13.68</v>
      </c>
      <c r="M1395" s="6">
        <f>I1395*J1395*(1-K1395)</f>
        <v>35.58</v>
      </c>
      <c r="N1395" s="6">
        <f>I1395*L1395</f>
        <v>13.68</v>
      </c>
      <c r="O1395" s="6">
        <f>M1395-N1395</f>
        <v>21.9</v>
      </c>
      <c r="P1395" s="8">
        <f>IFERROR(O1395/M1395,0)</f>
        <v>0.61551433389544685</v>
      </c>
      <c r="Q1395" s="5">
        <f>YEAR(SalesDataTable[[#This Row],[Order Date]])</f>
        <v>2026</v>
      </c>
      <c r="R1395" s="8" t="str">
        <f>"Q"&amp;ROUNDUP(MONTH(SalesDataTable[[#This Row],[Order Date]])/3,0)</f>
        <v>Q3</v>
      </c>
      <c r="S1395" s="9">
        <f>MONTH(SalesDataTable[[#This Row],[Order Date]])</f>
        <v>7</v>
      </c>
      <c r="T1395" s="8" t="str">
        <f>TEXT(SalesDataTable[[#This Row],[Order Date]],"mmm")</f>
        <v>Jul</v>
      </c>
    </row>
    <row r="1396" spans="1:20" ht="15.75">
      <c r="A1396" s="2" t="s">
        <v>1447</v>
      </c>
      <c r="B1396" s="3">
        <v>46221</v>
      </c>
      <c r="C1396" s="4" t="s">
        <v>14</v>
      </c>
      <c r="D1396" s="4" t="s">
        <v>24</v>
      </c>
      <c r="E1396" s="4" t="s">
        <v>3</v>
      </c>
      <c r="F1396" s="4" t="s">
        <v>16</v>
      </c>
      <c r="G1396" s="4" t="s">
        <v>11</v>
      </c>
      <c r="H1396" s="4" t="s">
        <v>53</v>
      </c>
      <c r="I1396" s="9">
        <v>1</v>
      </c>
      <c r="J1396" s="6">
        <v>154.9</v>
      </c>
      <c r="K1396" s="7">
        <v>0.05</v>
      </c>
      <c r="L1396" s="6">
        <v>77.819999999999993</v>
      </c>
      <c r="M1396" s="6">
        <f>I1396*J1396*(1-K1396)</f>
        <v>147.155</v>
      </c>
      <c r="N1396" s="6">
        <f>I1396*L1396</f>
        <v>77.819999999999993</v>
      </c>
      <c r="O1396" s="6">
        <f>M1396-N1396</f>
        <v>69.335000000000008</v>
      </c>
      <c r="P1396" s="8">
        <f>IFERROR(O1396/M1396,0)</f>
        <v>0.47116985491488572</v>
      </c>
      <c r="Q1396" s="5">
        <f>YEAR(SalesDataTable[[#This Row],[Order Date]])</f>
        <v>2026</v>
      </c>
      <c r="R1396" s="8" t="str">
        <f>"Q"&amp;ROUNDUP(MONTH(SalesDataTable[[#This Row],[Order Date]])/3,0)</f>
        <v>Q3</v>
      </c>
      <c r="S1396" s="9">
        <f>MONTH(SalesDataTable[[#This Row],[Order Date]])</f>
        <v>7</v>
      </c>
      <c r="T1396" s="8" t="str">
        <f>TEXT(SalesDataTable[[#This Row],[Order Date]],"mmm")</f>
        <v>Jul</v>
      </c>
    </row>
    <row r="1397" spans="1:20" ht="15.75">
      <c r="A1397" s="2" t="s">
        <v>1448</v>
      </c>
      <c r="B1397" s="3">
        <v>46221</v>
      </c>
      <c r="C1397" s="4" t="s">
        <v>8</v>
      </c>
      <c r="D1397" s="4" t="s">
        <v>86</v>
      </c>
      <c r="E1397" s="4" t="s">
        <v>25</v>
      </c>
      <c r="F1397" s="4" t="s">
        <v>20</v>
      </c>
      <c r="G1397" s="4" t="s">
        <v>31</v>
      </c>
      <c r="H1397" s="4" t="s">
        <v>64</v>
      </c>
      <c r="I1397" s="9">
        <v>2</v>
      </c>
      <c r="J1397" s="6">
        <v>80.98</v>
      </c>
      <c r="K1397" s="7">
        <v>0.05</v>
      </c>
      <c r="L1397" s="6">
        <v>39.85</v>
      </c>
      <c r="M1397" s="6">
        <f>I1397*J1397*(1-K1397)</f>
        <v>153.86199999999999</v>
      </c>
      <c r="N1397" s="6">
        <f>I1397*L1397</f>
        <v>79.7</v>
      </c>
      <c r="O1397" s="6">
        <f>M1397-N1397</f>
        <v>74.161999999999992</v>
      </c>
      <c r="P1397" s="8">
        <f>IFERROR(O1397/M1397,0)</f>
        <v>0.48200335365457353</v>
      </c>
      <c r="Q1397" s="5">
        <f>YEAR(SalesDataTable[[#This Row],[Order Date]])</f>
        <v>2026</v>
      </c>
      <c r="R1397" s="8" t="str">
        <f>"Q"&amp;ROUNDUP(MONTH(SalesDataTable[[#This Row],[Order Date]])/3,0)</f>
        <v>Q3</v>
      </c>
      <c r="S1397" s="9">
        <f>MONTH(SalesDataTable[[#This Row],[Order Date]])</f>
        <v>7</v>
      </c>
      <c r="T1397" s="8" t="str">
        <f>TEXT(SalesDataTable[[#This Row],[Order Date]],"mmm")</f>
        <v>Jul</v>
      </c>
    </row>
    <row r="1398" spans="1:20" ht="15.75">
      <c r="A1398" s="2" t="s">
        <v>1449</v>
      </c>
      <c r="B1398" s="3">
        <v>46221</v>
      </c>
      <c r="C1398" s="4" t="s">
        <v>8</v>
      </c>
      <c r="D1398" s="4" t="s">
        <v>69</v>
      </c>
      <c r="E1398" s="4" t="s">
        <v>3</v>
      </c>
      <c r="F1398" s="4" t="s">
        <v>16</v>
      </c>
      <c r="G1398" s="4" t="s">
        <v>11</v>
      </c>
      <c r="H1398" s="4" t="s">
        <v>12</v>
      </c>
      <c r="I1398" s="9">
        <v>1</v>
      </c>
      <c r="J1398" s="6">
        <v>91.36</v>
      </c>
      <c r="K1398" s="7">
        <v>0</v>
      </c>
      <c r="L1398" s="6">
        <v>44.86</v>
      </c>
      <c r="M1398" s="6">
        <f>I1398*J1398*(1-K1398)</f>
        <v>91.36</v>
      </c>
      <c r="N1398" s="6">
        <f>I1398*L1398</f>
        <v>44.86</v>
      </c>
      <c r="O1398" s="6">
        <f>M1398-N1398</f>
        <v>46.5</v>
      </c>
      <c r="P1398" s="8">
        <f>IFERROR(O1398/M1398,0)</f>
        <v>0.50897548161120842</v>
      </c>
      <c r="Q1398" s="5">
        <f>YEAR(SalesDataTable[[#This Row],[Order Date]])</f>
        <v>2026</v>
      </c>
      <c r="R1398" s="8" t="str">
        <f>"Q"&amp;ROUNDUP(MONTH(SalesDataTable[[#This Row],[Order Date]])/3,0)</f>
        <v>Q3</v>
      </c>
      <c r="S1398" s="9">
        <f>MONTH(SalesDataTable[[#This Row],[Order Date]])</f>
        <v>7</v>
      </c>
      <c r="T1398" s="8" t="str">
        <f>TEXT(SalesDataTable[[#This Row],[Order Date]],"mmm")</f>
        <v>Jul</v>
      </c>
    </row>
    <row r="1399" spans="1:20" ht="15.75">
      <c r="A1399" s="2" t="s">
        <v>1450</v>
      </c>
      <c r="B1399" s="3">
        <v>46221</v>
      </c>
      <c r="C1399" s="4" t="s">
        <v>14</v>
      </c>
      <c r="D1399" s="4" t="s">
        <v>15</v>
      </c>
      <c r="E1399" s="4" t="s">
        <v>3</v>
      </c>
      <c r="F1399" s="4" t="s">
        <v>4</v>
      </c>
      <c r="G1399" s="4" t="s">
        <v>5</v>
      </c>
      <c r="H1399" s="4" t="s">
        <v>35</v>
      </c>
      <c r="I1399" s="9">
        <v>2</v>
      </c>
      <c r="J1399" s="6">
        <v>39.409999999999997</v>
      </c>
      <c r="K1399" s="7">
        <v>0</v>
      </c>
      <c r="L1399" s="6">
        <v>16.8</v>
      </c>
      <c r="M1399" s="6">
        <f>I1399*J1399*(1-K1399)</f>
        <v>78.819999999999993</v>
      </c>
      <c r="N1399" s="6">
        <f>I1399*L1399</f>
        <v>33.6</v>
      </c>
      <c r="O1399" s="6">
        <f>M1399-N1399</f>
        <v>45.219999999999992</v>
      </c>
      <c r="P1399" s="8">
        <f>IFERROR(O1399/M1399,0)</f>
        <v>0.57371225577264651</v>
      </c>
      <c r="Q1399" s="5">
        <f>YEAR(SalesDataTable[[#This Row],[Order Date]])</f>
        <v>2026</v>
      </c>
      <c r="R1399" s="8" t="str">
        <f>"Q"&amp;ROUNDUP(MONTH(SalesDataTable[[#This Row],[Order Date]])/3,0)</f>
        <v>Q3</v>
      </c>
      <c r="S1399" s="9">
        <f>MONTH(SalesDataTable[[#This Row],[Order Date]])</f>
        <v>7</v>
      </c>
      <c r="T1399" s="8" t="str">
        <f>TEXT(SalesDataTable[[#This Row],[Order Date]],"mmm")</f>
        <v>Jul</v>
      </c>
    </row>
    <row r="1400" spans="1:20" ht="15.75">
      <c r="A1400" s="2" t="s">
        <v>1451</v>
      </c>
      <c r="B1400" s="3">
        <v>46221</v>
      </c>
      <c r="C1400" s="4" t="s">
        <v>1</v>
      </c>
      <c r="D1400" s="4" t="s">
        <v>2</v>
      </c>
      <c r="E1400" s="4" t="s">
        <v>3</v>
      </c>
      <c r="F1400" s="4" t="s">
        <v>4</v>
      </c>
      <c r="G1400" s="4" t="s">
        <v>17</v>
      </c>
      <c r="H1400" s="4" t="s">
        <v>71</v>
      </c>
      <c r="I1400" s="9">
        <v>2</v>
      </c>
      <c r="J1400" s="6">
        <v>134.99</v>
      </c>
      <c r="K1400" s="7">
        <v>0</v>
      </c>
      <c r="L1400" s="6">
        <v>68.77</v>
      </c>
      <c r="M1400" s="6">
        <f>I1400*J1400*(1-K1400)</f>
        <v>269.98</v>
      </c>
      <c r="N1400" s="6">
        <f>I1400*L1400</f>
        <v>137.54</v>
      </c>
      <c r="O1400" s="6">
        <f>M1400-N1400</f>
        <v>132.44000000000003</v>
      </c>
      <c r="P1400" s="8">
        <f>IFERROR(O1400/M1400,0)</f>
        <v>0.49055485591525305</v>
      </c>
      <c r="Q1400" s="5">
        <f>YEAR(SalesDataTable[[#This Row],[Order Date]])</f>
        <v>2026</v>
      </c>
      <c r="R1400" s="8" t="str">
        <f>"Q"&amp;ROUNDUP(MONTH(SalesDataTable[[#This Row],[Order Date]])/3,0)</f>
        <v>Q3</v>
      </c>
      <c r="S1400" s="9">
        <f>MONTH(SalesDataTable[[#This Row],[Order Date]])</f>
        <v>7</v>
      </c>
      <c r="T1400" s="8" t="str">
        <f>TEXT(SalesDataTable[[#This Row],[Order Date]],"mmm")</f>
        <v>Jul</v>
      </c>
    </row>
    <row r="1401" spans="1:20" ht="15.75">
      <c r="A1401" s="2" t="s">
        <v>1452</v>
      </c>
      <c r="B1401" s="3">
        <v>46221</v>
      </c>
      <c r="C1401" s="4" t="s">
        <v>8</v>
      </c>
      <c r="D1401" s="4" t="s">
        <v>69</v>
      </c>
      <c r="E1401" s="4" t="s">
        <v>39</v>
      </c>
      <c r="F1401" s="4" t="s">
        <v>16</v>
      </c>
      <c r="G1401" s="4" t="s">
        <v>5</v>
      </c>
      <c r="H1401" s="4" t="s">
        <v>35</v>
      </c>
      <c r="I1401" s="9">
        <v>2</v>
      </c>
      <c r="J1401" s="6">
        <v>40.93</v>
      </c>
      <c r="K1401" s="7">
        <v>0.05</v>
      </c>
      <c r="L1401" s="6">
        <v>16.89</v>
      </c>
      <c r="M1401" s="6">
        <f>I1401*J1401*(1-K1401)</f>
        <v>77.766999999999996</v>
      </c>
      <c r="N1401" s="6">
        <f>I1401*L1401</f>
        <v>33.78</v>
      </c>
      <c r="O1401" s="6">
        <f>M1401-N1401</f>
        <v>43.986999999999995</v>
      </c>
      <c r="P1401" s="8">
        <f>IFERROR(O1401/M1401,0)</f>
        <v>0.56562552239381736</v>
      </c>
      <c r="Q1401" s="5">
        <f>YEAR(SalesDataTable[[#This Row],[Order Date]])</f>
        <v>2026</v>
      </c>
      <c r="R1401" s="8" t="str">
        <f>"Q"&amp;ROUNDUP(MONTH(SalesDataTable[[#This Row],[Order Date]])/3,0)</f>
        <v>Q3</v>
      </c>
      <c r="S1401" s="9">
        <f>MONTH(SalesDataTable[[#This Row],[Order Date]])</f>
        <v>7</v>
      </c>
      <c r="T1401" s="8" t="str">
        <f>TEXT(SalesDataTable[[#This Row],[Order Date]],"mmm")</f>
        <v>Jul</v>
      </c>
    </row>
    <row r="1402" spans="1:20" ht="15.75">
      <c r="A1402" s="2" t="s">
        <v>1453</v>
      </c>
      <c r="B1402" s="3">
        <v>46221</v>
      </c>
      <c r="C1402" s="4" t="s">
        <v>27</v>
      </c>
      <c r="D1402" s="4" t="s">
        <v>82</v>
      </c>
      <c r="E1402" s="4" t="s">
        <v>39</v>
      </c>
      <c r="F1402" s="4" t="s">
        <v>4</v>
      </c>
      <c r="G1402" s="4" t="s">
        <v>11</v>
      </c>
      <c r="H1402" s="4" t="s">
        <v>12</v>
      </c>
      <c r="I1402" s="9">
        <v>1</v>
      </c>
      <c r="J1402" s="6">
        <v>90.02</v>
      </c>
      <c r="K1402" s="7">
        <v>0.05</v>
      </c>
      <c r="L1402" s="6">
        <v>45.83</v>
      </c>
      <c r="M1402" s="6">
        <f>I1402*J1402*(1-K1402)</f>
        <v>85.518999999999991</v>
      </c>
      <c r="N1402" s="6">
        <f>I1402*L1402</f>
        <v>45.83</v>
      </c>
      <c r="O1402" s="6">
        <f>M1402-N1402</f>
        <v>39.688999999999993</v>
      </c>
      <c r="P1402" s="8">
        <f>IFERROR(O1402/M1402,0)</f>
        <v>0.46409569803201622</v>
      </c>
      <c r="Q1402" s="5">
        <f>YEAR(SalesDataTable[[#This Row],[Order Date]])</f>
        <v>2026</v>
      </c>
      <c r="R1402" s="8" t="str">
        <f>"Q"&amp;ROUNDUP(MONTH(SalesDataTable[[#This Row],[Order Date]])/3,0)</f>
        <v>Q3</v>
      </c>
      <c r="S1402" s="9">
        <f>MONTH(SalesDataTable[[#This Row],[Order Date]])</f>
        <v>7</v>
      </c>
      <c r="T1402" s="8" t="str">
        <f>TEXT(SalesDataTable[[#This Row],[Order Date]],"mmm")</f>
        <v>Jul</v>
      </c>
    </row>
    <row r="1403" spans="1:20" ht="15.75">
      <c r="A1403" s="2" t="s">
        <v>1454</v>
      </c>
      <c r="B1403" s="3">
        <v>46221</v>
      </c>
      <c r="C1403" s="4" t="s">
        <v>1</v>
      </c>
      <c r="D1403" s="4" t="s">
        <v>2</v>
      </c>
      <c r="E1403" s="4" t="s">
        <v>25</v>
      </c>
      <c r="F1403" s="4" t="s">
        <v>4</v>
      </c>
      <c r="G1403" s="4" t="s">
        <v>49</v>
      </c>
      <c r="H1403" s="4" t="s">
        <v>74</v>
      </c>
      <c r="I1403" s="9">
        <v>2</v>
      </c>
      <c r="J1403" s="6">
        <v>50.73</v>
      </c>
      <c r="K1403" s="7">
        <v>0</v>
      </c>
      <c r="L1403" s="6">
        <v>21.87</v>
      </c>
      <c r="M1403" s="6">
        <f>I1403*J1403*(1-K1403)</f>
        <v>101.46</v>
      </c>
      <c r="N1403" s="6">
        <f>I1403*L1403</f>
        <v>43.74</v>
      </c>
      <c r="O1403" s="6">
        <f>M1403-N1403</f>
        <v>57.719999999999992</v>
      </c>
      <c r="P1403" s="8">
        <f>IFERROR(O1403/M1403,0)</f>
        <v>0.56889414547604966</v>
      </c>
      <c r="Q1403" s="5">
        <f>YEAR(SalesDataTable[[#This Row],[Order Date]])</f>
        <v>2026</v>
      </c>
      <c r="R1403" s="8" t="str">
        <f>"Q"&amp;ROUNDUP(MONTH(SalesDataTable[[#This Row],[Order Date]])/3,0)</f>
        <v>Q3</v>
      </c>
      <c r="S1403" s="9">
        <f>MONTH(SalesDataTable[[#This Row],[Order Date]])</f>
        <v>7</v>
      </c>
      <c r="T1403" s="8" t="str">
        <f>TEXT(SalesDataTable[[#This Row],[Order Date]],"mmm")</f>
        <v>Jul</v>
      </c>
    </row>
    <row r="1404" spans="1:20" ht="15.75">
      <c r="A1404" s="2" t="s">
        <v>1455</v>
      </c>
      <c r="B1404" s="3">
        <v>46221</v>
      </c>
      <c r="C1404" s="4" t="s">
        <v>27</v>
      </c>
      <c r="D1404" s="4" t="s">
        <v>82</v>
      </c>
      <c r="E1404" s="4" t="s">
        <v>25</v>
      </c>
      <c r="F1404" s="4" t="s">
        <v>16</v>
      </c>
      <c r="G1404" s="4" t="s">
        <v>49</v>
      </c>
      <c r="H1404" s="4" t="s">
        <v>55</v>
      </c>
      <c r="I1404" s="9">
        <v>3</v>
      </c>
      <c r="J1404" s="6">
        <v>121.05</v>
      </c>
      <c r="K1404" s="7">
        <v>0.05</v>
      </c>
      <c r="L1404" s="6">
        <v>68.56</v>
      </c>
      <c r="M1404" s="6">
        <f>I1404*J1404*(1-K1404)</f>
        <v>344.99249999999995</v>
      </c>
      <c r="N1404" s="6">
        <f>I1404*L1404</f>
        <v>205.68</v>
      </c>
      <c r="O1404" s="6">
        <f>M1404-N1404</f>
        <v>139.31249999999994</v>
      </c>
      <c r="P1404" s="8">
        <f>IFERROR(O1404/M1404,0)</f>
        <v>0.40381312637231231</v>
      </c>
      <c r="Q1404" s="5">
        <f>YEAR(SalesDataTable[[#This Row],[Order Date]])</f>
        <v>2026</v>
      </c>
      <c r="R1404" s="8" t="str">
        <f>"Q"&amp;ROUNDUP(MONTH(SalesDataTable[[#This Row],[Order Date]])/3,0)</f>
        <v>Q3</v>
      </c>
      <c r="S1404" s="9">
        <f>MONTH(SalesDataTable[[#This Row],[Order Date]])</f>
        <v>7</v>
      </c>
      <c r="T1404" s="8" t="str">
        <f>TEXT(SalesDataTable[[#This Row],[Order Date]],"mmm")</f>
        <v>Jul</v>
      </c>
    </row>
    <row r="1405" spans="1:20" ht="15.75">
      <c r="A1405" s="2" t="s">
        <v>1456</v>
      </c>
      <c r="B1405" s="3">
        <v>46221</v>
      </c>
      <c r="C1405" s="4" t="s">
        <v>8</v>
      </c>
      <c r="D1405" s="4" t="s">
        <v>66</v>
      </c>
      <c r="E1405" s="4" t="s">
        <v>3</v>
      </c>
      <c r="F1405" s="4" t="s">
        <v>16</v>
      </c>
      <c r="G1405" s="4" t="s">
        <v>5</v>
      </c>
      <c r="H1405" s="4" t="s">
        <v>6</v>
      </c>
      <c r="I1405" s="9">
        <v>2</v>
      </c>
      <c r="J1405" s="6">
        <v>81.739999999999995</v>
      </c>
      <c r="K1405" s="7">
        <v>0</v>
      </c>
      <c r="L1405" s="6">
        <v>42.75</v>
      </c>
      <c r="M1405" s="6">
        <f>I1405*J1405*(1-K1405)</f>
        <v>163.47999999999999</v>
      </c>
      <c r="N1405" s="6">
        <f>I1405*L1405</f>
        <v>85.5</v>
      </c>
      <c r="O1405" s="6">
        <f>M1405-N1405</f>
        <v>77.97999999999999</v>
      </c>
      <c r="P1405" s="8">
        <f>IFERROR(O1405/M1405,0)</f>
        <v>0.47700024467824809</v>
      </c>
      <c r="Q1405" s="5">
        <f>YEAR(SalesDataTable[[#This Row],[Order Date]])</f>
        <v>2026</v>
      </c>
      <c r="R1405" s="8" t="str">
        <f>"Q"&amp;ROUNDUP(MONTH(SalesDataTable[[#This Row],[Order Date]])/3,0)</f>
        <v>Q3</v>
      </c>
      <c r="S1405" s="9">
        <f>MONTH(SalesDataTable[[#This Row],[Order Date]])</f>
        <v>7</v>
      </c>
      <c r="T1405" s="8" t="str">
        <f>TEXT(SalesDataTable[[#This Row],[Order Date]],"mmm")</f>
        <v>Jul</v>
      </c>
    </row>
    <row r="1406" spans="1:20" ht="15.75">
      <c r="A1406" s="2" t="s">
        <v>1457</v>
      </c>
      <c r="B1406" s="3">
        <v>46221</v>
      </c>
      <c r="C1406" s="4" t="s">
        <v>8</v>
      </c>
      <c r="D1406" s="4" t="s">
        <v>69</v>
      </c>
      <c r="E1406" s="4" t="s">
        <v>3</v>
      </c>
      <c r="F1406" s="4" t="s">
        <v>4</v>
      </c>
      <c r="G1406" s="4" t="s">
        <v>11</v>
      </c>
      <c r="H1406" s="4" t="s">
        <v>53</v>
      </c>
      <c r="I1406" s="9">
        <v>3</v>
      </c>
      <c r="J1406" s="6">
        <v>154.01</v>
      </c>
      <c r="K1406" s="7">
        <v>0.1</v>
      </c>
      <c r="L1406" s="6">
        <v>78.78</v>
      </c>
      <c r="M1406" s="6">
        <f>I1406*J1406*(1-K1406)</f>
        <v>415.827</v>
      </c>
      <c r="N1406" s="6">
        <f>I1406*L1406</f>
        <v>236.34</v>
      </c>
      <c r="O1406" s="6">
        <f>M1406-N1406</f>
        <v>179.48699999999999</v>
      </c>
      <c r="P1406" s="8">
        <f>IFERROR(O1406/M1406,0)</f>
        <v>0.43163863818366771</v>
      </c>
      <c r="Q1406" s="5">
        <f>YEAR(SalesDataTable[[#This Row],[Order Date]])</f>
        <v>2026</v>
      </c>
      <c r="R1406" s="8" t="str">
        <f>"Q"&amp;ROUNDUP(MONTH(SalesDataTable[[#This Row],[Order Date]])/3,0)</f>
        <v>Q3</v>
      </c>
      <c r="S1406" s="9">
        <f>MONTH(SalesDataTable[[#This Row],[Order Date]])</f>
        <v>7</v>
      </c>
      <c r="T1406" s="8" t="str">
        <f>TEXT(SalesDataTable[[#This Row],[Order Date]],"mmm")</f>
        <v>Jul</v>
      </c>
    </row>
    <row r="1407" spans="1:20" ht="15.75">
      <c r="A1407" s="2" t="s">
        <v>1458</v>
      </c>
      <c r="B1407" s="3">
        <v>46221</v>
      </c>
      <c r="C1407" s="4" t="s">
        <v>8</v>
      </c>
      <c r="D1407" s="4" t="s">
        <v>69</v>
      </c>
      <c r="E1407" s="4" t="s">
        <v>39</v>
      </c>
      <c r="F1407" s="4" t="s">
        <v>16</v>
      </c>
      <c r="G1407" s="4" t="s">
        <v>5</v>
      </c>
      <c r="H1407" s="4" t="s">
        <v>43</v>
      </c>
      <c r="I1407" s="9">
        <v>4</v>
      </c>
      <c r="J1407" s="6">
        <v>101.61</v>
      </c>
      <c r="K1407" s="7">
        <v>0</v>
      </c>
      <c r="L1407" s="6">
        <v>51.68</v>
      </c>
      <c r="M1407" s="6">
        <f>I1407*J1407*(1-K1407)</f>
        <v>406.44</v>
      </c>
      <c r="N1407" s="6">
        <f>I1407*L1407</f>
        <v>206.72</v>
      </c>
      <c r="O1407" s="6">
        <f>M1407-N1407</f>
        <v>199.72</v>
      </c>
      <c r="P1407" s="8">
        <f>IFERROR(O1407/M1407,0)</f>
        <v>0.49138864285011319</v>
      </c>
      <c r="Q1407" s="5">
        <f>YEAR(SalesDataTable[[#This Row],[Order Date]])</f>
        <v>2026</v>
      </c>
      <c r="R1407" s="8" t="str">
        <f>"Q"&amp;ROUNDUP(MONTH(SalesDataTable[[#This Row],[Order Date]])/3,0)</f>
        <v>Q3</v>
      </c>
      <c r="S1407" s="9">
        <f>MONTH(SalesDataTable[[#This Row],[Order Date]])</f>
        <v>7</v>
      </c>
      <c r="T1407" s="8" t="str">
        <f>TEXT(SalesDataTable[[#This Row],[Order Date]],"mmm")</f>
        <v>Jul</v>
      </c>
    </row>
    <row r="1408" spans="1:20" ht="15.75">
      <c r="A1408" s="2" t="s">
        <v>1459</v>
      </c>
      <c r="B1408" s="3">
        <v>46221</v>
      </c>
      <c r="C1408" s="4" t="s">
        <v>14</v>
      </c>
      <c r="D1408" s="4" t="s">
        <v>61</v>
      </c>
      <c r="E1408" s="4" t="s">
        <v>25</v>
      </c>
      <c r="F1408" s="4" t="s">
        <v>4</v>
      </c>
      <c r="G1408" s="4" t="s">
        <v>49</v>
      </c>
      <c r="H1408" s="4" t="s">
        <v>67</v>
      </c>
      <c r="I1408" s="9">
        <v>2</v>
      </c>
      <c r="J1408" s="6">
        <v>36.869999999999997</v>
      </c>
      <c r="K1408" s="7">
        <v>0.15</v>
      </c>
      <c r="L1408" s="6">
        <v>13.94</v>
      </c>
      <c r="M1408" s="6">
        <f>I1408*J1408*(1-K1408)</f>
        <v>62.678999999999995</v>
      </c>
      <c r="N1408" s="6">
        <f>I1408*L1408</f>
        <v>27.88</v>
      </c>
      <c r="O1408" s="6">
        <f>M1408-N1408</f>
        <v>34.798999999999992</v>
      </c>
      <c r="P1408" s="8">
        <f>IFERROR(O1408/M1408,0)</f>
        <v>0.55519392459994565</v>
      </c>
      <c r="Q1408" s="5">
        <f>YEAR(SalesDataTable[[#This Row],[Order Date]])</f>
        <v>2026</v>
      </c>
      <c r="R1408" s="8" t="str">
        <f>"Q"&amp;ROUNDUP(MONTH(SalesDataTable[[#This Row],[Order Date]])/3,0)</f>
        <v>Q3</v>
      </c>
      <c r="S1408" s="9">
        <f>MONTH(SalesDataTable[[#This Row],[Order Date]])</f>
        <v>7</v>
      </c>
      <c r="T1408" s="8" t="str">
        <f>TEXT(SalesDataTable[[#This Row],[Order Date]],"mmm")</f>
        <v>Jul</v>
      </c>
    </row>
    <row r="1409" spans="1:20" ht="15.75">
      <c r="A1409" s="2" t="s">
        <v>1460</v>
      </c>
      <c r="B1409" s="3">
        <v>46221</v>
      </c>
      <c r="C1409" s="4" t="s">
        <v>27</v>
      </c>
      <c r="D1409" s="4" t="s">
        <v>48</v>
      </c>
      <c r="E1409" s="4" t="s">
        <v>3</v>
      </c>
      <c r="F1409" s="4" t="s">
        <v>16</v>
      </c>
      <c r="G1409" s="4" t="s">
        <v>31</v>
      </c>
      <c r="H1409" s="4" t="s">
        <v>90</v>
      </c>
      <c r="I1409" s="9">
        <v>2</v>
      </c>
      <c r="J1409" s="6">
        <v>121.06</v>
      </c>
      <c r="K1409" s="7">
        <v>0</v>
      </c>
      <c r="L1409" s="6">
        <v>59.62</v>
      </c>
      <c r="M1409" s="6">
        <f>I1409*J1409*(1-K1409)</f>
        <v>242.12</v>
      </c>
      <c r="N1409" s="6">
        <f>I1409*L1409</f>
        <v>119.24</v>
      </c>
      <c r="O1409" s="6">
        <f>M1409-N1409</f>
        <v>122.88000000000001</v>
      </c>
      <c r="P1409" s="8">
        <f>IFERROR(O1409/M1409,0)</f>
        <v>0.50751693375185858</v>
      </c>
      <c r="Q1409" s="5">
        <f>YEAR(SalesDataTable[[#This Row],[Order Date]])</f>
        <v>2026</v>
      </c>
      <c r="R1409" s="8" t="str">
        <f>"Q"&amp;ROUNDUP(MONTH(SalesDataTable[[#This Row],[Order Date]])/3,0)</f>
        <v>Q3</v>
      </c>
      <c r="S1409" s="9">
        <f>MONTH(SalesDataTable[[#This Row],[Order Date]])</f>
        <v>7</v>
      </c>
      <c r="T1409" s="8" t="str">
        <f>TEXT(SalesDataTable[[#This Row],[Order Date]],"mmm")</f>
        <v>Jul</v>
      </c>
    </row>
    <row r="1410" spans="1:20" ht="15.75">
      <c r="A1410" s="2" t="s">
        <v>1461</v>
      </c>
      <c r="B1410" s="3">
        <v>46222</v>
      </c>
      <c r="C1410" s="4" t="s">
        <v>8</v>
      </c>
      <c r="D1410" s="4" t="s">
        <v>69</v>
      </c>
      <c r="E1410" s="4" t="s">
        <v>3</v>
      </c>
      <c r="F1410" s="4" t="s">
        <v>16</v>
      </c>
      <c r="G1410" s="4" t="s">
        <v>11</v>
      </c>
      <c r="H1410" s="4" t="s">
        <v>79</v>
      </c>
      <c r="I1410" s="9">
        <v>2</v>
      </c>
      <c r="J1410" s="6">
        <v>71.81</v>
      </c>
      <c r="K1410" s="7">
        <v>0</v>
      </c>
      <c r="L1410" s="6">
        <v>32.35</v>
      </c>
      <c r="M1410" s="6">
        <f>I1410*J1410*(1-K1410)</f>
        <v>143.62</v>
      </c>
      <c r="N1410" s="6">
        <f>I1410*L1410</f>
        <v>64.7</v>
      </c>
      <c r="O1410" s="6">
        <f>M1410-N1410</f>
        <v>78.92</v>
      </c>
      <c r="P1410" s="8">
        <f>IFERROR(O1410/M1410,0)</f>
        <v>0.54950563988302459</v>
      </c>
      <c r="Q1410" s="5">
        <f>YEAR(SalesDataTable[[#This Row],[Order Date]])</f>
        <v>2026</v>
      </c>
      <c r="R1410" s="8" t="str">
        <f>"Q"&amp;ROUNDUP(MONTH(SalesDataTable[[#This Row],[Order Date]])/3,0)</f>
        <v>Q3</v>
      </c>
      <c r="S1410" s="9">
        <f>MONTH(SalesDataTable[[#This Row],[Order Date]])</f>
        <v>7</v>
      </c>
      <c r="T1410" s="8" t="str">
        <f>TEXT(SalesDataTable[[#This Row],[Order Date]],"mmm")</f>
        <v>Jul</v>
      </c>
    </row>
    <row r="1411" spans="1:20" ht="15.75">
      <c r="A1411" s="2" t="s">
        <v>1462</v>
      </c>
      <c r="B1411" s="3">
        <v>46222</v>
      </c>
      <c r="C1411" s="4" t="s">
        <v>8</v>
      </c>
      <c r="D1411" s="4" t="s">
        <v>69</v>
      </c>
      <c r="E1411" s="4" t="s">
        <v>3</v>
      </c>
      <c r="F1411" s="4" t="s">
        <v>16</v>
      </c>
      <c r="G1411" s="4" t="s">
        <v>11</v>
      </c>
      <c r="H1411" s="4" t="s">
        <v>21</v>
      </c>
      <c r="I1411" s="9">
        <v>4</v>
      </c>
      <c r="J1411" s="6">
        <v>145.18</v>
      </c>
      <c r="K1411" s="7">
        <v>0</v>
      </c>
      <c r="L1411" s="6">
        <v>79.540000000000006</v>
      </c>
      <c r="M1411" s="6">
        <f>I1411*J1411*(1-K1411)</f>
        <v>580.72</v>
      </c>
      <c r="N1411" s="6">
        <f>I1411*L1411</f>
        <v>318.16000000000003</v>
      </c>
      <c r="O1411" s="6">
        <f>M1411-N1411</f>
        <v>262.56</v>
      </c>
      <c r="P1411" s="8">
        <f>IFERROR(O1411/M1411,0)</f>
        <v>0.45212839234054275</v>
      </c>
      <c r="Q1411" s="5">
        <f>YEAR(SalesDataTable[[#This Row],[Order Date]])</f>
        <v>2026</v>
      </c>
      <c r="R1411" s="8" t="str">
        <f>"Q"&amp;ROUNDUP(MONTH(SalesDataTable[[#This Row],[Order Date]])/3,0)</f>
        <v>Q3</v>
      </c>
      <c r="S1411" s="9">
        <f>MONTH(SalesDataTable[[#This Row],[Order Date]])</f>
        <v>7</v>
      </c>
      <c r="T1411" s="8" t="str">
        <f>TEXT(SalesDataTable[[#This Row],[Order Date]],"mmm")</f>
        <v>Jul</v>
      </c>
    </row>
    <row r="1412" spans="1:20" ht="15.75">
      <c r="A1412" s="2" t="s">
        <v>1463</v>
      </c>
      <c r="B1412" s="3">
        <v>46222</v>
      </c>
      <c r="C1412" s="4" t="s">
        <v>8</v>
      </c>
      <c r="D1412" s="4" t="s">
        <v>69</v>
      </c>
      <c r="E1412" s="4" t="s">
        <v>3</v>
      </c>
      <c r="F1412" s="4" t="s">
        <v>16</v>
      </c>
      <c r="G1412" s="4" t="s">
        <v>49</v>
      </c>
      <c r="H1412" s="4" t="s">
        <v>67</v>
      </c>
      <c r="I1412" s="9">
        <v>2</v>
      </c>
      <c r="J1412" s="6">
        <v>36.07</v>
      </c>
      <c r="K1412" s="7">
        <v>0</v>
      </c>
      <c r="L1412" s="6">
        <v>13.6</v>
      </c>
      <c r="M1412" s="6">
        <f>I1412*J1412*(1-K1412)</f>
        <v>72.14</v>
      </c>
      <c r="N1412" s="6">
        <f>I1412*L1412</f>
        <v>27.2</v>
      </c>
      <c r="O1412" s="6">
        <f>M1412-N1412</f>
        <v>44.94</v>
      </c>
      <c r="P1412" s="8">
        <f>IFERROR(O1412/M1412,0)</f>
        <v>0.62295536456889378</v>
      </c>
      <c r="Q1412" s="5">
        <f>YEAR(SalesDataTable[[#This Row],[Order Date]])</f>
        <v>2026</v>
      </c>
      <c r="R1412" s="8" t="str">
        <f>"Q"&amp;ROUNDUP(MONTH(SalesDataTable[[#This Row],[Order Date]])/3,0)</f>
        <v>Q3</v>
      </c>
      <c r="S1412" s="9">
        <f>MONTH(SalesDataTable[[#This Row],[Order Date]])</f>
        <v>7</v>
      </c>
      <c r="T1412" s="8" t="str">
        <f>TEXT(SalesDataTable[[#This Row],[Order Date]],"mmm")</f>
        <v>Jul</v>
      </c>
    </row>
    <row r="1413" spans="1:20" ht="15.75">
      <c r="A1413" s="2" t="s">
        <v>1464</v>
      </c>
      <c r="B1413" s="3">
        <v>46222</v>
      </c>
      <c r="C1413" s="4" t="s">
        <v>8</v>
      </c>
      <c r="D1413" s="4" t="s">
        <v>86</v>
      </c>
      <c r="E1413" s="4" t="s">
        <v>25</v>
      </c>
      <c r="F1413" s="4" t="s">
        <v>16</v>
      </c>
      <c r="G1413" s="4" t="s">
        <v>11</v>
      </c>
      <c r="H1413" s="4" t="s">
        <v>79</v>
      </c>
      <c r="I1413" s="9">
        <v>3</v>
      </c>
      <c r="J1413" s="6">
        <v>72.23</v>
      </c>
      <c r="K1413" s="7">
        <v>0.1</v>
      </c>
      <c r="L1413" s="6">
        <v>31.67</v>
      </c>
      <c r="M1413" s="6">
        <f>I1413*J1413*(1-K1413)</f>
        <v>195.02100000000002</v>
      </c>
      <c r="N1413" s="6">
        <f>I1413*L1413</f>
        <v>95.01</v>
      </c>
      <c r="O1413" s="6">
        <f>M1413-N1413</f>
        <v>100.01100000000001</v>
      </c>
      <c r="P1413" s="8">
        <f>IFERROR(O1413/M1413,0)</f>
        <v>0.5128216961250327</v>
      </c>
      <c r="Q1413" s="5">
        <f>YEAR(SalesDataTable[[#This Row],[Order Date]])</f>
        <v>2026</v>
      </c>
      <c r="R1413" s="8" t="str">
        <f>"Q"&amp;ROUNDUP(MONTH(SalesDataTable[[#This Row],[Order Date]])/3,0)</f>
        <v>Q3</v>
      </c>
      <c r="S1413" s="9">
        <f>MONTH(SalesDataTable[[#This Row],[Order Date]])</f>
        <v>7</v>
      </c>
      <c r="T1413" s="8" t="str">
        <f>TEXT(SalesDataTable[[#This Row],[Order Date]],"mmm")</f>
        <v>Jul</v>
      </c>
    </row>
    <row r="1414" spans="1:20" ht="15.75">
      <c r="A1414" s="2" t="s">
        <v>1465</v>
      </c>
      <c r="B1414" s="3">
        <v>46222</v>
      </c>
      <c r="C1414" s="4" t="s">
        <v>8</v>
      </c>
      <c r="D1414" s="4" t="s">
        <v>86</v>
      </c>
      <c r="E1414" s="4" t="s">
        <v>25</v>
      </c>
      <c r="F1414" s="4" t="s">
        <v>4</v>
      </c>
      <c r="G1414" s="4" t="s">
        <v>17</v>
      </c>
      <c r="H1414" s="4" t="s">
        <v>18</v>
      </c>
      <c r="I1414" s="9">
        <v>1</v>
      </c>
      <c r="J1414" s="6">
        <v>36.549999999999997</v>
      </c>
      <c r="K1414" s="7">
        <v>0.1</v>
      </c>
      <c r="L1414" s="6">
        <v>13.2</v>
      </c>
      <c r="M1414" s="6">
        <f>I1414*J1414*(1-K1414)</f>
        <v>32.894999999999996</v>
      </c>
      <c r="N1414" s="6">
        <f>I1414*L1414</f>
        <v>13.2</v>
      </c>
      <c r="O1414" s="6">
        <f>M1414-N1414</f>
        <v>19.694999999999997</v>
      </c>
      <c r="P1414" s="8">
        <f>IFERROR(O1414/M1414,0)</f>
        <v>0.59872321021431829</v>
      </c>
      <c r="Q1414" s="5">
        <f>YEAR(SalesDataTable[[#This Row],[Order Date]])</f>
        <v>2026</v>
      </c>
      <c r="R1414" s="8" t="str">
        <f>"Q"&amp;ROUNDUP(MONTH(SalesDataTable[[#This Row],[Order Date]])/3,0)</f>
        <v>Q3</v>
      </c>
      <c r="S1414" s="9">
        <f>MONTH(SalesDataTable[[#This Row],[Order Date]])</f>
        <v>7</v>
      </c>
      <c r="T1414" s="8" t="str">
        <f>TEXT(SalesDataTable[[#This Row],[Order Date]],"mmm")</f>
        <v>Jul</v>
      </c>
    </row>
    <row r="1415" spans="1:20" ht="15.75">
      <c r="A1415" s="2" t="s">
        <v>1466</v>
      </c>
      <c r="B1415" s="3">
        <v>46222</v>
      </c>
      <c r="C1415" s="4" t="s">
        <v>8</v>
      </c>
      <c r="D1415" s="4" t="s">
        <v>86</v>
      </c>
      <c r="E1415" s="4" t="s">
        <v>3</v>
      </c>
      <c r="F1415" s="4" t="s">
        <v>16</v>
      </c>
      <c r="G1415" s="4" t="s">
        <v>31</v>
      </c>
      <c r="H1415" s="4" t="s">
        <v>90</v>
      </c>
      <c r="I1415" s="9">
        <v>5</v>
      </c>
      <c r="J1415" s="6">
        <v>124.68</v>
      </c>
      <c r="K1415" s="7">
        <v>0.05</v>
      </c>
      <c r="L1415" s="6">
        <v>60.61</v>
      </c>
      <c r="M1415" s="6">
        <f>I1415*J1415*(1-K1415)</f>
        <v>592.23</v>
      </c>
      <c r="N1415" s="6">
        <f>I1415*L1415</f>
        <v>303.05</v>
      </c>
      <c r="O1415" s="6">
        <f>M1415-N1415</f>
        <v>289.18</v>
      </c>
      <c r="P1415" s="8">
        <f>IFERROR(O1415/M1415,0)</f>
        <v>0.48829002245749115</v>
      </c>
      <c r="Q1415" s="5">
        <f>YEAR(SalesDataTable[[#This Row],[Order Date]])</f>
        <v>2026</v>
      </c>
      <c r="R1415" s="8" t="str">
        <f>"Q"&amp;ROUNDUP(MONTH(SalesDataTable[[#This Row],[Order Date]])/3,0)</f>
        <v>Q3</v>
      </c>
      <c r="S1415" s="9">
        <f>MONTH(SalesDataTable[[#This Row],[Order Date]])</f>
        <v>7</v>
      </c>
      <c r="T1415" s="8" t="str">
        <f>TEXT(SalesDataTable[[#This Row],[Order Date]],"mmm")</f>
        <v>Jul</v>
      </c>
    </row>
    <row r="1416" spans="1:20" ht="15.75">
      <c r="A1416" s="2" t="s">
        <v>1467</v>
      </c>
      <c r="B1416" s="3">
        <v>46222</v>
      </c>
      <c r="C1416" s="4" t="s">
        <v>27</v>
      </c>
      <c r="D1416" s="4" t="s">
        <v>48</v>
      </c>
      <c r="E1416" s="4" t="s">
        <v>3</v>
      </c>
      <c r="F1416" s="4" t="s">
        <v>4</v>
      </c>
      <c r="G1416" s="4" t="s">
        <v>5</v>
      </c>
      <c r="H1416" s="4" t="s">
        <v>43</v>
      </c>
      <c r="I1416" s="9">
        <v>1</v>
      </c>
      <c r="J1416" s="6">
        <v>101.7</v>
      </c>
      <c r="K1416" s="7">
        <v>0.05</v>
      </c>
      <c r="L1416" s="6">
        <v>49.92</v>
      </c>
      <c r="M1416" s="6">
        <f>I1416*J1416*(1-K1416)</f>
        <v>96.614999999999995</v>
      </c>
      <c r="N1416" s="6">
        <f>I1416*L1416</f>
        <v>49.92</v>
      </c>
      <c r="O1416" s="6">
        <f>M1416-N1416</f>
        <v>46.694999999999993</v>
      </c>
      <c r="P1416" s="8">
        <f>IFERROR(O1416/M1416,0)</f>
        <v>0.48331004502406455</v>
      </c>
      <c r="Q1416" s="5">
        <f>YEAR(SalesDataTable[[#This Row],[Order Date]])</f>
        <v>2026</v>
      </c>
      <c r="R1416" s="8" t="str">
        <f>"Q"&amp;ROUNDUP(MONTH(SalesDataTable[[#This Row],[Order Date]])/3,0)</f>
        <v>Q3</v>
      </c>
      <c r="S1416" s="9">
        <f>MONTH(SalesDataTable[[#This Row],[Order Date]])</f>
        <v>7</v>
      </c>
      <c r="T1416" s="8" t="str">
        <f>TEXT(SalesDataTable[[#This Row],[Order Date]],"mmm")</f>
        <v>Jul</v>
      </c>
    </row>
    <row r="1417" spans="1:20" ht="15.75">
      <c r="A1417" s="2" t="s">
        <v>1468</v>
      </c>
      <c r="B1417" s="3">
        <v>46222</v>
      </c>
      <c r="C1417" s="4" t="s">
        <v>14</v>
      </c>
      <c r="D1417" s="4" t="s">
        <v>126</v>
      </c>
      <c r="E1417" s="4" t="s">
        <v>3</v>
      </c>
      <c r="F1417" s="4" t="s">
        <v>16</v>
      </c>
      <c r="G1417" s="4" t="s">
        <v>49</v>
      </c>
      <c r="H1417" s="4" t="s">
        <v>74</v>
      </c>
      <c r="I1417" s="9">
        <v>2</v>
      </c>
      <c r="J1417" s="6">
        <v>50.24</v>
      </c>
      <c r="K1417" s="7">
        <v>0.05</v>
      </c>
      <c r="L1417" s="6">
        <v>21.88</v>
      </c>
      <c r="M1417" s="6">
        <f>I1417*J1417*(1-K1417)</f>
        <v>95.456000000000003</v>
      </c>
      <c r="N1417" s="6">
        <f>I1417*L1417</f>
        <v>43.76</v>
      </c>
      <c r="O1417" s="6">
        <f>M1417-N1417</f>
        <v>51.696000000000005</v>
      </c>
      <c r="P1417" s="8">
        <f>IFERROR(O1417/M1417,0)</f>
        <v>0.54156889037881328</v>
      </c>
      <c r="Q1417" s="5">
        <f>YEAR(SalesDataTable[[#This Row],[Order Date]])</f>
        <v>2026</v>
      </c>
      <c r="R1417" s="8" t="str">
        <f>"Q"&amp;ROUNDUP(MONTH(SalesDataTable[[#This Row],[Order Date]])/3,0)</f>
        <v>Q3</v>
      </c>
      <c r="S1417" s="9">
        <f>MONTH(SalesDataTable[[#This Row],[Order Date]])</f>
        <v>7</v>
      </c>
      <c r="T1417" s="8" t="str">
        <f>TEXT(SalesDataTable[[#This Row],[Order Date]],"mmm")</f>
        <v>Jul</v>
      </c>
    </row>
    <row r="1418" spans="1:20" ht="15.75">
      <c r="A1418" s="2" t="s">
        <v>1469</v>
      </c>
      <c r="B1418" s="3">
        <v>46222</v>
      </c>
      <c r="C1418" s="4" t="s">
        <v>27</v>
      </c>
      <c r="D1418" s="4" t="s">
        <v>82</v>
      </c>
      <c r="E1418" s="4" t="s">
        <v>25</v>
      </c>
      <c r="F1418" s="4" t="s">
        <v>4</v>
      </c>
      <c r="G1418" s="4" t="s">
        <v>49</v>
      </c>
      <c r="H1418" s="4" t="s">
        <v>67</v>
      </c>
      <c r="I1418" s="9">
        <v>3</v>
      </c>
      <c r="J1418" s="6">
        <v>35.53</v>
      </c>
      <c r="K1418" s="7">
        <v>0</v>
      </c>
      <c r="L1418" s="6">
        <v>14</v>
      </c>
      <c r="M1418" s="6">
        <f>I1418*J1418*(1-K1418)</f>
        <v>106.59</v>
      </c>
      <c r="N1418" s="6">
        <f>I1418*L1418</f>
        <v>42</v>
      </c>
      <c r="O1418" s="6">
        <f>M1418-N1418</f>
        <v>64.59</v>
      </c>
      <c r="P1418" s="8">
        <f>IFERROR(O1418/M1418,0)</f>
        <v>0.60596678862932729</v>
      </c>
      <c r="Q1418" s="5">
        <f>YEAR(SalesDataTable[[#This Row],[Order Date]])</f>
        <v>2026</v>
      </c>
      <c r="R1418" s="8" t="str">
        <f>"Q"&amp;ROUNDUP(MONTH(SalesDataTable[[#This Row],[Order Date]])/3,0)</f>
        <v>Q3</v>
      </c>
      <c r="S1418" s="9">
        <f>MONTH(SalesDataTable[[#This Row],[Order Date]])</f>
        <v>7</v>
      </c>
      <c r="T1418" s="8" t="str">
        <f>TEXT(SalesDataTable[[#This Row],[Order Date]],"mmm")</f>
        <v>Jul</v>
      </c>
    </row>
    <row r="1419" spans="1:20" ht="15.75">
      <c r="A1419" s="2" t="s">
        <v>1470</v>
      </c>
      <c r="B1419" s="3">
        <v>46222</v>
      </c>
      <c r="C1419" s="4" t="s">
        <v>14</v>
      </c>
      <c r="D1419" s="4" t="s">
        <v>15</v>
      </c>
      <c r="E1419" s="4" t="s">
        <v>39</v>
      </c>
      <c r="F1419" s="4" t="s">
        <v>16</v>
      </c>
      <c r="G1419" s="4" t="s">
        <v>17</v>
      </c>
      <c r="H1419" s="4" t="s">
        <v>46</v>
      </c>
      <c r="I1419" s="9">
        <v>2</v>
      </c>
      <c r="J1419" s="6">
        <v>46.89</v>
      </c>
      <c r="K1419" s="7">
        <v>0.1</v>
      </c>
      <c r="L1419" s="6">
        <v>18.53</v>
      </c>
      <c r="M1419" s="6">
        <f>I1419*J1419*(1-K1419)</f>
        <v>84.402000000000001</v>
      </c>
      <c r="N1419" s="6">
        <f>I1419*L1419</f>
        <v>37.06</v>
      </c>
      <c r="O1419" s="6">
        <f>M1419-N1419</f>
        <v>47.341999999999999</v>
      </c>
      <c r="P1419" s="8">
        <f>IFERROR(O1419/M1419,0)</f>
        <v>0.56091087888912583</v>
      </c>
      <c r="Q1419" s="5">
        <f>YEAR(SalesDataTable[[#This Row],[Order Date]])</f>
        <v>2026</v>
      </c>
      <c r="R1419" s="8" t="str">
        <f>"Q"&amp;ROUNDUP(MONTH(SalesDataTable[[#This Row],[Order Date]])/3,0)</f>
        <v>Q3</v>
      </c>
      <c r="S1419" s="9">
        <f>MONTH(SalesDataTable[[#This Row],[Order Date]])</f>
        <v>7</v>
      </c>
      <c r="T1419" s="8" t="str">
        <f>TEXT(SalesDataTable[[#This Row],[Order Date]],"mmm")</f>
        <v>Jul</v>
      </c>
    </row>
    <row r="1420" spans="1:20" ht="15.75">
      <c r="A1420" s="2" t="s">
        <v>1471</v>
      </c>
      <c r="B1420" s="3">
        <v>46222</v>
      </c>
      <c r="C1420" s="4" t="s">
        <v>1</v>
      </c>
      <c r="D1420" s="4" t="s">
        <v>2</v>
      </c>
      <c r="E1420" s="4" t="s">
        <v>25</v>
      </c>
      <c r="F1420" s="4" t="s">
        <v>4</v>
      </c>
      <c r="G1420" s="4" t="s">
        <v>31</v>
      </c>
      <c r="H1420" s="4" t="s">
        <v>41</v>
      </c>
      <c r="I1420" s="9">
        <v>1</v>
      </c>
      <c r="J1420" s="6">
        <v>197.29</v>
      </c>
      <c r="K1420" s="7">
        <v>0.1</v>
      </c>
      <c r="L1420" s="6">
        <v>104.7</v>
      </c>
      <c r="M1420" s="6">
        <f>I1420*J1420*(1-K1420)</f>
        <v>177.56100000000001</v>
      </c>
      <c r="N1420" s="6">
        <f>I1420*L1420</f>
        <v>104.7</v>
      </c>
      <c r="O1420" s="6">
        <f>M1420-N1420</f>
        <v>72.861000000000004</v>
      </c>
      <c r="P1420" s="8">
        <f>IFERROR(O1420/M1420,0)</f>
        <v>0.4103434875901803</v>
      </c>
      <c r="Q1420" s="5">
        <f>YEAR(SalesDataTable[[#This Row],[Order Date]])</f>
        <v>2026</v>
      </c>
      <c r="R1420" s="8" t="str">
        <f>"Q"&amp;ROUNDUP(MONTH(SalesDataTable[[#This Row],[Order Date]])/3,0)</f>
        <v>Q3</v>
      </c>
      <c r="S1420" s="9">
        <f>MONTH(SalesDataTable[[#This Row],[Order Date]])</f>
        <v>7</v>
      </c>
      <c r="T1420" s="8" t="str">
        <f>TEXT(SalesDataTable[[#This Row],[Order Date]],"mmm")</f>
        <v>Jul</v>
      </c>
    </row>
    <row r="1421" spans="1:20" ht="15.75">
      <c r="A1421" s="2" t="s">
        <v>1472</v>
      </c>
      <c r="B1421" s="3">
        <v>46222</v>
      </c>
      <c r="C1421" s="4" t="s">
        <v>1</v>
      </c>
      <c r="D1421" s="4" t="s">
        <v>52</v>
      </c>
      <c r="E1421" s="4" t="s">
        <v>25</v>
      </c>
      <c r="F1421" s="4" t="s">
        <v>20</v>
      </c>
      <c r="G1421" s="4" t="s">
        <v>11</v>
      </c>
      <c r="H1421" s="4" t="s">
        <v>79</v>
      </c>
      <c r="I1421" s="9">
        <v>1</v>
      </c>
      <c r="J1421" s="6">
        <v>70.52</v>
      </c>
      <c r="K1421" s="7">
        <v>0.1</v>
      </c>
      <c r="L1421" s="6">
        <v>33.28</v>
      </c>
      <c r="M1421" s="6">
        <f>I1421*J1421*(1-K1421)</f>
        <v>63.467999999999996</v>
      </c>
      <c r="N1421" s="6">
        <f>I1421*L1421</f>
        <v>33.28</v>
      </c>
      <c r="O1421" s="6">
        <f>M1421-N1421</f>
        <v>30.187999999999995</v>
      </c>
      <c r="P1421" s="8">
        <f>IFERROR(O1421/M1421,0)</f>
        <v>0.47564126804058732</v>
      </c>
      <c r="Q1421" s="5">
        <f>YEAR(SalesDataTable[[#This Row],[Order Date]])</f>
        <v>2026</v>
      </c>
      <c r="R1421" s="8" t="str">
        <f>"Q"&amp;ROUNDUP(MONTH(SalesDataTable[[#This Row],[Order Date]])/3,0)</f>
        <v>Q3</v>
      </c>
      <c r="S1421" s="9">
        <f>MONTH(SalesDataTable[[#This Row],[Order Date]])</f>
        <v>7</v>
      </c>
      <c r="T1421" s="8" t="str">
        <f>TEXT(SalesDataTable[[#This Row],[Order Date]],"mmm")</f>
        <v>Jul</v>
      </c>
    </row>
    <row r="1422" spans="1:20" ht="15.75">
      <c r="A1422" s="2" t="s">
        <v>1473</v>
      </c>
      <c r="B1422" s="3">
        <v>46222</v>
      </c>
      <c r="C1422" s="4" t="s">
        <v>8</v>
      </c>
      <c r="D1422" s="4" t="s">
        <v>69</v>
      </c>
      <c r="E1422" s="4" t="s">
        <v>39</v>
      </c>
      <c r="F1422" s="4" t="s">
        <v>16</v>
      </c>
      <c r="G1422" s="4" t="s">
        <v>49</v>
      </c>
      <c r="H1422" s="4" t="s">
        <v>74</v>
      </c>
      <c r="I1422" s="9">
        <v>3</v>
      </c>
      <c r="J1422" s="6">
        <v>49.9</v>
      </c>
      <c r="K1422" s="7">
        <v>0.05</v>
      </c>
      <c r="L1422" s="6">
        <v>22.27</v>
      </c>
      <c r="M1422" s="6">
        <f>I1422*J1422*(1-K1422)</f>
        <v>142.21499999999997</v>
      </c>
      <c r="N1422" s="6">
        <f>I1422*L1422</f>
        <v>66.81</v>
      </c>
      <c r="O1422" s="6">
        <f>M1422-N1422</f>
        <v>75.404999999999973</v>
      </c>
      <c r="P1422" s="8">
        <f>IFERROR(O1422/M1422,0)</f>
        <v>0.53021833139964125</v>
      </c>
      <c r="Q1422" s="5">
        <f>YEAR(SalesDataTable[[#This Row],[Order Date]])</f>
        <v>2026</v>
      </c>
      <c r="R1422" s="8" t="str">
        <f>"Q"&amp;ROUNDUP(MONTH(SalesDataTable[[#This Row],[Order Date]])/3,0)</f>
        <v>Q3</v>
      </c>
      <c r="S1422" s="9">
        <f>MONTH(SalesDataTable[[#This Row],[Order Date]])</f>
        <v>7</v>
      </c>
      <c r="T1422" s="8" t="str">
        <f>TEXT(SalesDataTable[[#This Row],[Order Date]],"mmm")</f>
        <v>Jul</v>
      </c>
    </row>
    <row r="1423" spans="1:20" ht="15.75">
      <c r="A1423" s="2" t="s">
        <v>1474</v>
      </c>
      <c r="B1423" s="3">
        <v>46223</v>
      </c>
      <c r="C1423" s="4" t="s">
        <v>27</v>
      </c>
      <c r="D1423" s="4" t="s">
        <v>45</v>
      </c>
      <c r="E1423" s="4" t="s">
        <v>25</v>
      </c>
      <c r="F1423" s="4" t="s">
        <v>16</v>
      </c>
      <c r="G1423" s="4" t="s">
        <v>11</v>
      </c>
      <c r="H1423" s="4" t="s">
        <v>53</v>
      </c>
      <c r="I1423" s="9">
        <v>3</v>
      </c>
      <c r="J1423" s="6">
        <v>156.25</v>
      </c>
      <c r="K1423" s="7">
        <v>0</v>
      </c>
      <c r="L1423" s="6">
        <v>79.900000000000006</v>
      </c>
      <c r="M1423" s="6">
        <f>I1423*J1423*(1-K1423)</f>
        <v>468.75</v>
      </c>
      <c r="N1423" s="6">
        <f>I1423*L1423</f>
        <v>239.70000000000002</v>
      </c>
      <c r="O1423" s="6">
        <f>M1423-N1423</f>
        <v>229.04999999999998</v>
      </c>
      <c r="P1423" s="8">
        <f>IFERROR(O1423/M1423,0)</f>
        <v>0.48863999999999996</v>
      </c>
      <c r="Q1423" s="5">
        <f>YEAR(SalesDataTable[[#This Row],[Order Date]])</f>
        <v>2026</v>
      </c>
      <c r="R1423" s="8" t="str">
        <f>"Q"&amp;ROUNDUP(MONTH(SalesDataTable[[#This Row],[Order Date]])/3,0)</f>
        <v>Q3</v>
      </c>
      <c r="S1423" s="9">
        <f>MONTH(SalesDataTable[[#This Row],[Order Date]])</f>
        <v>7</v>
      </c>
      <c r="T1423" s="8" t="str">
        <f>TEXT(SalesDataTable[[#This Row],[Order Date]],"mmm")</f>
        <v>Jul</v>
      </c>
    </row>
    <row r="1424" spans="1:20" ht="15.75">
      <c r="A1424" s="2" t="s">
        <v>1475</v>
      </c>
      <c r="B1424" s="3">
        <v>46223</v>
      </c>
      <c r="C1424" s="4" t="s">
        <v>14</v>
      </c>
      <c r="D1424" s="4" t="s">
        <v>15</v>
      </c>
      <c r="E1424" s="4" t="s">
        <v>39</v>
      </c>
      <c r="F1424" s="4" t="s">
        <v>4</v>
      </c>
      <c r="G1424" s="4" t="s">
        <v>31</v>
      </c>
      <c r="H1424" s="4" t="s">
        <v>90</v>
      </c>
      <c r="I1424" s="9">
        <v>3</v>
      </c>
      <c r="J1424" s="6">
        <v>120.14</v>
      </c>
      <c r="K1424" s="7">
        <v>0</v>
      </c>
      <c r="L1424" s="6">
        <v>58.9</v>
      </c>
      <c r="M1424" s="6">
        <f>I1424*J1424*(1-K1424)</f>
        <v>360.42</v>
      </c>
      <c r="N1424" s="6">
        <f>I1424*L1424</f>
        <v>176.7</v>
      </c>
      <c r="O1424" s="6">
        <f>M1424-N1424</f>
        <v>183.72000000000003</v>
      </c>
      <c r="P1424" s="8">
        <f>IFERROR(O1424/M1424,0)</f>
        <v>0.5097386382553688</v>
      </c>
      <c r="Q1424" s="5">
        <f>YEAR(SalesDataTable[[#This Row],[Order Date]])</f>
        <v>2026</v>
      </c>
      <c r="R1424" s="8" t="str">
        <f>"Q"&amp;ROUNDUP(MONTH(SalesDataTable[[#This Row],[Order Date]])/3,0)</f>
        <v>Q3</v>
      </c>
      <c r="S1424" s="9">
        <f>MONTH(SalesDataTable[[#This Row],[Order Date]])</f>
        <v>7</v>
      </c>
      <c r="T1424" s="8" t="str">
        <f>TEXT(SalesDataTable[[#This Row],[Order Date]],"mmm")</f>
        <v>Jul</v>
      </c>
    </row>
    <row r="1425" spans="1:20" ht="15.75">
      <c r="A1425" s="2" t="s">
        <v>1476</v>
      </c>
      <c r="B1425" s="3">
        <v>46223</v>
      </c>
      <c r="C1425" s="4" t="s">
        <v>8</v>
      </c>
      <c r="D1425" s="4" t="s">
        <v>86</v>
      </c>
      <c r="E1425" s="4" t="s">
        <v>25</v>
      </c>
      <c r="F1425" s="4" t="s">
        <v>4</v>
      </c>
      <c r="G1425" s="4" t="s">
        <v>11</v>
      </c>
      <c r="H1425" s="4" t="s">
        <v>21</v>
      </c>
      <c r="I1425" s="9">
        <v>1</v>
      </c>
      <c r="J1425" s="6">
        <v>145.21</v>
      </c>
      <c r="K1425" s="7">
        <v>0</v>
      </c>
      <c r="L1425" s="6">
        <v>80.52</v>
      </c>
      <c r="M1425" s="6">
        <f>I1425*J1425*(1-K1425)</f>
        <v>145.21</v>
      </c>
      <c r="N1425" s="6">
        <f>I1425*L1425</f>
        <v>80.52</v>
      </c>
      <c r="O1425" s="6">
        <f>M1425-N1425</f>
        <v>64.690000000000012</v>
      </c>
      <c r="P1425" s="8">
        <f>IFERROR(O1425/M1425,0)</f>
        <v>0.44549273466014744</v>
      </c>
      <c r="Q1425" s="5">
        <f>YEAR(SalesDataTable[[#This Row],[Order Date]])</f>
        <v>2026</v>
      </c>
      <c r="R1425" s="8" t="str">
        <f>"Q"&amp;ROUNDUP(MONTH(SalesDataTable[[#This Row],[Order Date]])/3,0)</f>
        <v>Q3</v>
      </c>
      <c r="S1425" s="9">
        <f>MONTH(SalesDataTable[[#This Row],[Order Date]])</f>
        <v>7</v>
      </c>
      <c r="T1425" s="8" t="str">
        <f>TEXT(SalesDataTable[[#This Row],[Order Date]],"mmm")</f>
        <v>Jul</v>
      </c>
    </row>
    <row r="1426" spans="1:20" ht="15.75">
      <c r="A1426" s="2" t="s">
        <v>1477</v>
      </c>
      <c r="B1426" s="3">
        <v>46223</v>
      </c>
      <c r="C1426" s="4" t="s">
        <v>14</v>
      </c>
      <c r="D1426" s="4" t="s">
        <v>15</v>
      </c>
      <c r="E1426" s="4" t="s">
        <v>25</v>
      </c>
      <c r="F1426" s="4" t="s">
        <v>4</v>
      </c>
      <c r="G1426" s="4" t="s">
        <v>5</v>
      </c>
      <c r="H1426" s="4" t="s">
        <v>35</v>
      </c>
      <c r="I1426" s="9">
        <v>2</v>
      </c>
      <c r="J1426" s="6">
        <v>39.78</v>
      </c>
      <c r="K1426" s="7">
        <v>0.1</v>
      </c>
      <c r="L1426" s="6">
        <v>16.260000000000002</v>
      </c>
      <c r="M1426" s="6">
        <f>I1426*J1426*(1-K1426)</f>
        <v>71.603999999999999</v>
      </c>
      <c r="N1426" s="6">
        <f>I1426*L1426</f>
        <v>32.520000000000003</v>
      </c>
      <c r="O1426" s="6">
        <f>M1426-N1426</f>
        <v>39.083999999999996</v>
      </c>
      <c r="P1426" s="8">
        <f>IFERROR(O1426/M1426,0)</f>
        <v>0.54583542818836928</v>
      </c>
      <c r="Q1426" s="5">
        <f>YEAR(SalesDataTable[[#This Row],[Order Date]])</f>
        <v>2026</v>
      </c>
      <c r="R1426" s="8" t="str">
        <f>"Q"&amp;ROUNDUP(MONTH(SalesDataTable[[#This Row],[Order Date]])/3,0)</f>
        <v>Q3</v>
      </c>
      <c r="S1426" s="9">
        <f>MONTH(SalesDataTable[[#This Row],[Order Date]])</f>
        <v>7</v>
      </c>
      <c r="T1426" s="8" t="str">
        <f>TEXT(SalesDataTable[[#This Row],[Order Date]],"mmm")</f>
        <v>Jul</v>
      </c>
    </row>
    <row r="1427" spans="1:20" ht="15.75">
      <c r="A1427" s="2" t="s">
        <v>1478</v>
      </c>
      <c r="B1427" s="3">
        <v>46223</v>
      </c>
      <c r="C1427" s="4" t="s">
        <v>8</v>
      </c>
      <c r="D1427" s="4" t="s">
        <v>38</v>
      </c>
      <c r="E1427" s="4" t="s">
        <v>3</v>
      </c>
      <c r="F1427" s="4" t="s">
        <v>16</v>
      </c>
      <c r="G1427" s="4" t="s">
        <v>17</v>
      </c>
      <c r="H1427" s="4" t="s">
        <v>83</v>
      </c>
      <c r="I1427" s="9">
        <v>2</v>
      </c>
      <c r="J1427" s="6">
        <v>161.97</v>
      </c>
      <c r="K1427" s="7">
        <v>0.1</v>
      </c>
      <c r="L1427" s="6">
        <v>88.57</v>
      </c>
      <c r="M1427" s="6">
        <f>I1427*J1427*(1-K1427)</f>
        <v>291.54599999999999</v>
      </c>
      <c r="N1427" s="6">
        <f>I1427*L1427</f>
        <v>177.14</v>
      </c>
      <c r="O1427" s="6">
        <f>M1427-N1427</f>
        <v>114.40600000000001</v>
      </c>
      <c r="P1427" s="8">
        <f>IFERROR(O1427/M1427,0)</f>
        <v>0.39241148909606033</v>
      </c>
      <c r="Q1427" s="5">
        <f>YEAR(SalesDataTable[[#This Row],[Order Date]])</f>
        <v>2026</v>
      </c>
      <c r="R1427" s="8" t="str">
        <f>"Q"&amp;ROUNDUP(MONTH(SalesDataTable[[#This Row],[Order Date]])/3,0)</f>
        <v>Q3</v>
      </c>
      <c r="S1427" s="9">
        <f>MONTH(SalesDataTable[[#This Row],[Order Date]])</f>
        <v>7</v>
      </c>
      <c r="T1427" s="8" t="str">
        <f>TEXT(SalesDataTable[[#This Row],[Order Date]],"mmm")</f>
        <v>Jul</v>
      </c>
    </row>
    <row r="1428" spans="1:20" ht="15.75">
      <c r="A1428" s="2" t="s">
        <v>1479</v>
      </c>
      <c r="B1428" s="3">
        <v>46223</v>
      </c>
      <c r="C1428" s="4" t="s">
        <v>14</v>
      </c>
      <c r="D1428" s="4" t="s">
        <v>24</v>
      </c>
      <c r="E1428" s="4" t="s">
        <v>25</v>
      </c>
      <c r="F1428" s="4" t="s">
        <v>16</v>
      </c>
      <c r="G1428" s="4" t="s">
        <v>49</v>
      </c>
      <c r="H1428" s="4" t="s">
        <v>55</v>
      </c>
      <c r="I1428" s="9">
        <v>2</v>
      </c>
      <c r="J1428" s="6">
        <v>125.37</v>
      </c>
      <c r="K1428" s="7">
        <v>0</v>
      </c>
      <c r="L1428" s="6">
        <v>68.040000000000006</v>
      </c>
      <c r="M1428" s="6">
        <f>I1428*J1428*(1-K1428)</f>
        <v>250.74</v>
      </c>
      <c r="N1428" s="6">
        <f>I1428*L1428</f>
        <v>136.08000000000001</v>
      </c>
      <c r="O1428" s="6">
        <f>M1428-N1428</f>
        <v>114.66</v>
      </c>
      <c r="P1428" s="8">
        <f>IFERROR(O1428/M1428,0)</f>
        <v>0.457286432160804</v>
      </c>
      <c r="Q1428" s="5">
        <f>YEAR(SalesDataTable[[#This Row],[Order Date]])</f>
        <v>2026</v>
      </c>
      <c r="R1428" s="8" t="str">
        <f>"Q"&amp;ROUNDUP(MONTH(SalesDataTable[[#This Row],[Order Date]])/3,0)</f>
        <v>Q3</v>
      </c>
      <c r="S1428" s="9">
        <f>MONTH(SalesDataTable[[#This Row],[Order Date]])</f>
        <v>7</v>
      </c>
      <c r="T1428" s="8" t="str">
        <f>TEXT(SalesDataTable[[#This Row],[Order Date]],"mmm")</f>
        <v>Jul</v>
      </c>
    </row>
    <row r="1429" spans="1:20" ht="15.75">
      <c r="A1429" s="2" t="s">
        <v>1480</v>
      </c>
      <c r="B1429" s="3">
        <v>46223</v>
      </c>
      <c r="C1429" s="4" t="s">
        <v>1</v>
      </c>
      <c r="D1429" s="4" t="s">
        <v>88</v>
      </c>
      <c r="E1429" s="4" t="s">
        <v>3</v>
      </c>
      <c r="F1429" s="4" t="s">
        <v>16</v>
      </c>
      <c r="G1429" s="4" t="s">
        <v>31</v>
      </c>
      <c r="H1429" s="4" t="s">
        <v>41</v>
      </c>
      <c r="I1429" s="9">
        <v>1</v>
      </c>
      <c r="J1429" s="6">
        <v>196.57</v>
      </c>
      <c r="K1429" s="7">
        <v>0</v>
      </c>
      <c r="L1429" s="6">
        <v>104.78</v>
      </c>
      <c r="M1429" s="6">
        <f>I1429*J1429*(1-K1429)</f>
        <v>196.57</v>
      </c>
      <c r="N1429" s="6">
        <f>I1429*L1429</f>
        <v>104.78</v>
      </c>
      <c r="O1429" s="6">
        <f>M1429-N1429</f>
        <v>91.789999999999992</v>
      </c>
      <c r="P1429" s="8">
        <f>IFERROR(O1429/M1429,0)</f>
        <v>0.46695833545301924</v>
      </c>
      <c r="Q1429" s="5">
        <f>YEAR(SalesDataTable[[#This Row],[Order Date]])</f>
        <v>2026</v>
      </c>
      <c r="R1429" s="8" t="str">
        <f>"Q"&amp;ROUNDUP(MONTH(SalesDataTable[[#This Row],[Order Date]])/3,0)</f>
        <v>Q3</v>
      </c>
      <c r="S1429" s="9">
        <f>MONTH(SalesDataTable[[#This Row],[Order Date]])</f>
        <v>7</v>
      </c>
      <c r="T1429" s="8" t="str">
        <f>TEXT(SalesDataTable[[#This Row],[Order Date]],"mmm")</f>
        <v>Jul</v>
      </c>
    </row>
    <row r="1430" spans="1:20" ht="15.75">
      <c r="A1430" s="2" t="s">
        <v>1481</v>
      </c>
      <c r="B1430" s="3">
        <v>46223</v>
      </c>
      <c r="C1430" s="4" t="s">
        <v>14</v>
      </c>
      <c r="D1430" s="4" t="s">
        <v>126</v>
      </c>
      <c r="E1430" s="4" t="s">
        <v>3</v>
      </c>
      <c r="F1430" s="4" t="s">
        <v>4</v>
      </c>
      <c r="G1430" s="4" t="s">
        <v>31</v>
      </c>
      <c r="H1430" s="4" t="s">
        <v>41</v>
      </c>
      <c r="I1430" s="9">
        <v>2</v>
      </c>
      <c r="J1430" s="6">
        <v>195.74</v>
      </c>
      <c r="K1430" s="7">
        <v>0.05</v>
      </c>
      <c r="L1430" s="6">
        <v>107.17</v>
      </c>
      <c r="M1430" s="6">
        <f>I1430*J1430*(1-K1430)</f>
        <v>371.90600000000001</v>
      </c>
      <c r="N1430" s="6">
        <f>I1430*L1430</f>
        <v>214.34</v>
      </c>
      <c r="O1430" s="6">
        <f>M1430-N1430</f>
        <v>157.566</v>
      </c>
      <c r="P1430" s="8">
        <f>IFERROR(O1430/M1430,0)</f>
        <v>0.4236715729243411</v>
      </c>
      <c r="Q1430" s="5">
        <f>YEAR(SalesDataTable[[#This Row],[Order Date]])</f>
        <v>2026</v>
      </c>
      <c r="R1430" s="8" t="str">
        <f>"Q"&amp;ROUNDUP(MONTH(SalesDataTable[[#This Row],[Order Date]])/3,0)</f>
        <v>Q3</v>
      </c>
      <c r="S1430" s="9">
        <f>MONTH(SalesDataTable[[#This Row],[Order Date]])</f>
        <v>7</v>
      </c>
      <c r="T1430" s="8" t="str">
        <f>TEXT(SalesDataTable[[#This Row],[Order Date]],"mmm")</f>
        <v>Jul</v>
      </c>
    </row>
    <row r="1431" spans="1:20" ht="15.75">
      <c r="A1431" s="2" t="s">
        <v>1482</v>
      </c>
      <c r="B1431" s="3">
        <v>46223</v>
      </c>
      <c r="C1431" s="4" t="s">
        <v>8</v>
      </c>
      <c r="D1431" s="4" t="s">
        <v>86</v>
      </c>
      <c r="E1431" s="4" t="s">
        <v>25</v>
      </c>
      <c r="F1431" s="4" t="s">
        <v>16</v>
      </c>
      <c r="G1431" s="4" t="s">
        <v>31</v>
      </c>
      <c r="H1431" s="4" t="s">
        <v>41</v>
      </c>
      <c r="I1431" s="9">
        <v>3</v>
      </c>
      <c r="J1431" s="6">
        <v>192.28</v>
      </c>
      <c r="K1431" s="7">
        <v>0</v>
      </c>
      <c r="L1431" s="6">
        <v>104.3</v>
      </c>
      <c r="M1431" s="6">
        <f>I1431*J1431*(1-K1431)</f>
        <v>576.84</v>
      </c>
      <c r="N1431" s="6">
        <f>I1431*L1431</f>
        <v>312.89999999999998</v>
      </c>
      <c r="O1431" s="6">
        <f>M1431-N1431</f>
        <v>263.94000000000005</v>
      </c>
      <c r="P1431" s="8">
        <f>IFERROR(O1431/M1431,0)</f>
        <v>0.45756188891200339</v>
      </c>
      <c r="Q1431" s="5">
        <f>YEAR(SalesDataTable[[#This Row],[Order Date]])</f>
        <v>2026</v>
      </c>
      <c r="R1431" s="8" t="str">
        <f>"Q"&amp;ROUNDUP(MONTH(SalesDataTable[[#This Row],[Order Date]])/3,0)</f>
        <v>Q3</v>
      </c>
      <c r="S1431" s="9">
        <f>MONTH(SalesDataTable[[#This Row],[Order Date]])</f>
        <v>7</v>
      </c>
      <c r="T1431" s="8" t="str">
        <f>TEXT(SalesDataTable[[#This Row],[Order Date]],"mmm")</f>
        <v>Jul</v>
      </c>
    </row>
    <row r="1432" spans="1:20" ht="15.75">
      <c r="A1432" s="2" t="s">
        <v>1483</v>
      </c>
      <c r="B1432" s="3">
        <v>46224</v>
      </c>
      <c r="C1432" s="4" t="s">
        <v>8</v>
      </c>
      <c r="D1432" s="4" t="s">
        <v>9</v>
      </c>
      <c r="E1432" s="4" t="s">
        <v>3</v>
      </c>
      <c r="F1432" s="4" t="s">
        <v>4</v>
      </c>
      <c r="G1432" s="4" t="s">
        <v>11</v>
      </c>
      <c r="H1432" s="4" t="s">
        <v>79</v>
      </c>
      <c r="I1432" s="9">
        <v>2</v>
      </c>
      <c r="J1432" s="6">
        <v>70.150000000000006</v>
      </c>
      <c r="K1432" s="7">
        <v>0.05</v>
      </c>
      <c r="L1432" s="6">
        <v>32.950000000000003</v>
      </c>
      <c r="M1432" s="6">
        <f>I1432*J1432*(1-K1432)</f>
        <v>133.285</v>
      </c>
      <c r="N1432" s="6">
        <f>I1432*L1432</f>
        <v>65.900000000000006</v>
      </c>
      <c r="O1432" s="6">
        <f>M1432-N1432</f>
        <v>67.384999999999991</v>
      </c>
      <c r="P1432" s="8">
        <f>IFERROR(O1432/M1432,0)</f>
        <v>0.50557076940390888</v>
      </c>
      <c r="Q1432" s="5">
        <f>YEAR(SalesDataTable[[#This Row],[Order Date]])</f>
        <v>2026</v>
      </c>
      <c r="R1432" s="8" t="str">
        <f>"Q"&amp;ROUNDUP(MONTH(SalesDataTable[[#This Row],[Order Date]])/3,0)</f>
        <v>Q3</v>
      </c>
      <c r="S1432" s="9">
        <f>MONTH(SalesDataTable[[#This Row],[Order Date]])</f>
        <v>7</v>
      </c>
      <c r="T1432" s="8" t="str">
        <f>TEXT(SalesDataTable[[#This Row],[Order Date]],"mmm")</f>
        <v>Jul</v>
      </c>
    </row>
    <row r="1433" spans="1:20" ht="15.75">
      <c r="A1433" s="2" t="s">
        <v>1484</v>
      </c>
      <c r="B1433" s="3">
        <v>46224</v>
      </c>
      <c r="C1433" s="4" t="s">
        <v>14</v>
      </c>
      <c r="D1433" s="4" t="s">
        <v>15</v>
      </c>
      <c r="E1433" s="4" t="s">
        <v>3</v>
      </c>
      <c r="F1433" s="4" t="s">
        <v>4</v>
      </c>
      <c r="G1433" s="4" t="s">
        <v>31</v>
      </c>
      <c r="H1433" s="4" t="s">
        <v>32</v>
      </c>
      <c r="I1433" s="9">
        <v>2</v>
      </c>
      <c r="J1433" s="6">
        <v>342.38</v>
      </c>
      <c r="K1433" s="7">
        <v>0.05</v>
      </c>
      <c r="L1433" s="6">
        <v>192.01</v>
      </c>
      <c r="M1433" s="6">
        <f>I1433*J1433*(1-K1433)</f>
        <v>650.52199999999993</v>
      </c>
      <c r="N1433" s="6">
        <f>I1433*L1433</f>
        <v>384.02</v>
      </c>
      <c r="O1433" s="6">
        <f>M1433-N1433</f>
        <v>266.50199999999995</v>
      </c>
      <c r="P1433" s="8">
        <f>IFERROR(O1433/M1433,0)</f>
        <v>0.40967407712575438</v>
      </c>
      <c r="Q1433" s="5">
        <f>YEAR(SalesDataTable[[#This Row],[Order Date]])</f>
        <v>2026</v>
      </c>
      <c r="R1433" s="8" t="str">
        <f>"Q"&amp;ROUNDUP(MONTH(SalesDataTable[[#This Row],[Order Date]])/3,0)</f>
        <v>Q3</v>
      </c>
      <c r="S1433" s="9">
        <f>MONTH(SalesDataTable[[#This Row],[Order Date]])</f>
        <v>7</v>
      </c>
      <c r="T1433" s="8" t="str">
        <f>TEXT(SalesDataTable[[#This Row],[Order Date]],"mmm")</f>
        <v>Jul</v>
      </c>
    </row>
    <row r="1434" spans="1:20" ht="15.75">
      <c r="A1434" s="2" t="s">
        <v>1485</v>
      </c>
      <c r="B1434" s="3">
        <v>46224</v>
      </c>
      <c r="C1434" s="4" t="s">
        <v>8</v>
      </c>
      <c r="D1434" s="4" t="s">
        <v>86</v>
      </c>
      <c r="E1434" s="4" t="s">
        <v>39</v>
      </c>
      <c r="F1434" s="4" t="s">
        <v>16</v>
      </c>
      <c r="G1434" s="4" t="s">
        <v>49</v>
      </c>
      <c r="H1434" s="4" t="s">
        <v>74</v>
      </c>
      <c r="I1434" s="9">
        <v>1</v>
      </c>
      <c r="J1434" s="6">
        <v>50.59</v>
      </c>
      <c r="K1434" s="7">
        <v>0.05</v>
      </c>
      <c r="L1434" s="6">
        <v>22.04</v>
      </c>
      <c r="M1434" s="6">
        <f>I1434*J1434*(1-K1434)</f>
        <v>48.060499999999998</v>
      </c>
      <c r="N1434" s="6">
        <f>I1434*L1434</f>
        <v>22.04</v>
      </c>
      <c r="O1434" s="6">
        <f>M1434-N1434</f>
        <v>26.020499999999998</v>
      </c>
      <c r="P1434" s="8">
        <f>IFERROR(O1434/M1434,0)</f>
        <v>0.54141134611583319</v>
      </c>
      <c r="Q1434" s="5">
        <f>YEAR(SalesDataTable[[#This Row],[Order Date]])</f>
        <v>2026</v>
      </c>
      <c r="R1434" s="8" t="str">
        <f>"Q"&amp;ROUNDUP(MONTH(SalesDataTable[[#This Row],[Order Date]])/3,0)</f>
        <v>Q3</v>
      </c>
      <c r="S1434" s="9">
        <f>MONTH(SalesDataTable[[#This Row],[Order Date]])</f>
        <v>7</v>
      </c>
      <c r="T1434" s="8" t="str">
        <f>TEXT(SalesDataTable[[#This Row],[Order Date]],"mmm")</f>
        <v>Jul</v>
      </c>
    </row>
    <row r="1435" spans="1:20" ht="15.75">
      <c r="A1435" s="2" t="s">
        <v>1486</v>
      </c>
      <c r="B1435" s="3">
        <v>46224</v>
      </c>
      <c r="C1435" s="4" t="s">
        <v>27</v>
      </c>
      <c r="D1435" s="4" t="s">
        <v>28</v>
      </c>
      <c r="E1435" s="4" t="s">
        <v>25</v>
      </c>
      <c r="F1435" s="4" t="s">
        <v>16</v>
      </c>
      <c r="G1435" s="4" t="s">
        <v>17</v>
      </c>
      <c r="H1435" s="4" t="s">
        <v>46</v>
      </c>
      <c r="I1435" s="9">
        <v>2</v>
      </c>
      <c r="J1435" s="6">
        <v>46.34</v>
      </c>
      <c r="K1435" s="7">
        <v>0.1</v>
      </c>
      <c r="L1435" s="6">
        <v>18.41</v>
      </c>
      <c r="M1435" s="6">
        <f>I1435*J1435*(1-K1435)</f>
        <v>83.412000000000006</v>
      </c>
      <c r="N1435" s="6">
        <f>I1435*L1435</f>
        <v>36.82</v>
      </c>
      <c r="O1435" s="6">
        <f>M1435-N1435</f>
        <v>46.592000000000006</v>
      </c>
      <c r="P1435" s="8">
        <f>IFERROR(O1435/M1435,0)</f>
        <v>0.55857670359180933</v>
      </c>
      <c r="Q1435" s="5">
        <f>YEAR(SalesDataTable[[#This Row],[Order Date]])</f>
        <v>2026</v>
      </c>
      <c r="R1435" s="8" t="str">
        <f>"Q"&amp;ROUNDUP(MONTH(SalesDataTable[[#This Row],[Order Date]])/3,0)</f>
        <v>Q3</v>
      </c>
      <c r="S1435" s="9">
        <f>MONTH(SalesDataTable[[#This Row],[Order Date]])</f>
        <v>7</v>
      </c>
      <c r="T1435" s="8" t="str">
        <f>TEXT(SalesDataTable[[#This Row],[Order Date]],"mmm")</f>
        <v>Jul</v>
      </c>
    </row>
    <row r="1436" spans="1:20" ht="15.75">
      <c r="A1436" s="2" t="s">
        <v>1487</v>
      </c>
      <c r="B1436" s="3">
        <v>46224</v>
      </c>
      <c r="C1436" s="4" t="s">
        <v>8</v>
      </c>
      <c r="D1436" s="4" t="s">
        <v>38</v>
      </c>
      <c r="E1436" s="4" t="s">
        <v>39</v>
      </c>
      <c r="F1436" s="4" t="s">
        <v>16</v>
      </c>
      <c r="G1436" s="4" t="s">
        <v>11</v>
      </c>
      <c r="H1436" s="4" t="s">
        <v>12</v>
      </c>
      <c r="I1436" s="9">
        <v>1</v>
      </c>
      <c r="J1436" s="6">
        <v>91.45</v>
      </c>
      <c r="K1436" s="7">
        <v>0</v>
      </c>
      <c r="L1436" s="6">
        <v>44.16</v>
      </c>
      <c r="M1436" s="6">
        <f>I1436*J1436*(1-K1436)</f>
        <v>91.45</v>
      </c>
      <c r="N1436" s="6">
        <f>I1436*L1436</f>
        <v>44.16</v>
      </c>
      <c r="O1436" s="6">
        <f>M1436-N1436</f>
        <v>47.290000000000006</v>
      </c>
      <c r="P1436" s="8">
        <f>IFERROR(O1436/M1436,0)</f>
        <v>0.51711317659923461</v>
      </c>
      <c r="Q1436" s="5">
        <f>YEAR(SalesDataTable[[#This Row],[Order Date]])</f>
        <v>2026</v>
      </c>
      <c r="R1436" s="8" t="str">
        <f>"Q"&amp;ROUNDUP(MONTH(SalesDataTable[[#This Row],[Order Date]])/3,0)</f>
        <v>Q3</v>
      </c>
      <c r="S1436" s="9">
        <f>MONTH(SalesDataTable[[#This Row],[Order Date]])</f>
        <v>7</v>
      </c>
      <c r="T1436" s="8" t="str">
        <f>TEXT(SalesDataTable[[#This Row],[Order Date]],"mmm")</f>
        <v>Jul</v>
      </c>
    </row>
    <row r="1437" spans="1:20" ht="15.75">
      <c r="A1437" s="2" t="s">
        <v>1488</v>
      </c>
      <c r="B1437" s="3">
        <v>46224</v>
      </c>
      <c r="C1437" s="4" t="s">
        <v>27</v>
      </c>
      <c r="D1437" s="4" t="s">
        <v>48</v>
      </c>
      <c r="E1437" s="4" t="s">
        <v>39</v>
      </c>
      <c r="F1437" s="4" t="s">
        <v>4</v>
      </c>
      <c r="G1437" s="4" t="s">
        <v>5</v>
      </c>
      <c r="H1437" s="4" t="s">
        <v>35</v>
      </c>
      <c r="I1437" s="9">
        <v>3</v>
      </c>
      <c r="J1437" s="6">
        <v>40.28</v>
      </c>
      <c r="K1437" s="7">
        <v>0</v>
      </c>
      <c r="L1437" s="6">
        <v>17.12</v>
      </c>
      <c r="M1437" s="6">
        <f>I1437*J1437*(1-K1437)</f>
        <v>120.84</v>
      </c>
      <c r="N1437" s="6">
        <f>I1437*L1437</f>
        <v>51.36</v>
      </c>
      <c r="O1437" s="6">
        <f>M1437-N1437</f>
        <v>69.48</v>
      </c>
      <c r="P1437" s="8">
        <f>IFERROR(O1437/M1437,0)</f>
        <v>0.57497517378351537</v>
      </c>
      <c r="Q1437" s="5">
        <f>YEAR(SalesDataTable[[#This Row],[Order Date]])</f>
        <v>2026</v>
      </c>
      <c r="R1437" s="8" t="str">
        <f>"Q"&amp;ROUNDUP(MONTH(SalesDataTable[[#This Row],[Order Date]])/3,0)</f>
        <v>Q3</v>
      </c>
      <c r="S1437" s="9">
        <f>MONTH(SalesDataTable[[#This Row],[Order Date]])</f>
        <v>7</v>
      </c>
      <c r="T1437" s="8" t="str">
        <f>TEXT(SalesDataTable[[#This Row],[Order Date]],"mmm")</f>
        <v>Jul</v>
      </c>
    </row>
    <row r="1438" spans="1:20" ht="15.75">
      <c r="A1438" s="2" t="s">
        <v>1489</v>
      </c>
      <c r="B1438" s="3">
        <v>46224</v>
      </c>
      <c r="C1438" s="4" t="s">
        <v>8</v>
      </c>
      <c r="D1438" s="4" t="s">
        <v>86</v>
      </c>
      <c r="E1438" s="4" t="s">
        <v>3</v>
      </c>
      <c r="F1438" s="4" t="s">
        <v>4</v>
      </c>
      <c r="G1438" s="4" t="s">
        <v>49</v>
      </c>
      <c r="H1438" s="4" t="s">
        <v>67</v>
      </c>
      <c r="I1438" s="9">
        <v>2</v>
      </c>
      <c r="J1438" s="6">
        <v>36.93</v>
      </c>
      <c r="K1438" s="7">
        <v>0</v>
      </c>
      <c r="L1438" s="6">
        <v>13.63</v>
      </c>
      <c r="M1438" s="6">
        <f>I1438*J1438*(1-K1438)</f>
        <v>73.86</v>
      </c>
      <c r="N1438" s="6">
        <f>I1438*L1438</f>
        <v>27.26</v>
      </c>
      <c r="O1438" s="6">
        <f>M1438-N1438</f>
        <v>46.599999999999994</v>
      </c>
      <c r="P1438" s="8">
        <f>IFERROR(O1438/M1438,0)</f>
        <v>0.63092336853506625</v>
      </c>
      <c r="Q1438" s="5">
        <f>YEAR(SalesDataTable[[#This Row],[Order Date]])</f>
        <v>2026</v>
      </c>
      <c r="R1438" s="8" t="str">
        <f>"Q"&amp;ROUNDUP(MONTH(SalesDataTable[[#This Row],[Order Date]])/3,0)</f>
        <v>Q3</v>
      </c>
      <c r="S1438" s="9">
        <f>MONTH(SalesDataTable[[#This Row],[Order Date]])</f>
        <v>7</v>
      </c>
      <c r="T1438" s="8" t="str">
        <f>TEXT(SalesDataTable[[#This Row],[Order Date]],"mmm")</f>
        <v>Jul</v>
      </c>
    </row>
    <row r="1439" spans="1:20" ht="15.75">
      <c r="A1439" s="2" t="s">
        <v>1490</v>
      </c>
      <c r="B1439" s="3">
        <v>46224</v>
      </c>
      <c r="C1439" s="4" t="s">
        <v>14</v>
      </c>
      <c r="D1439" s="4" t="s">
        <v>15</v>
      </c>
      <c r="E1439" s="4" t="s">
        <v>39</v>
      </c>
      <c r="F1439" s="4" t="s">
        <v>4</v>
      </c>
      <c r="G1439" s="4" t="s">
        <v>11</v>
      </c>
      <c r="H1439" s="4" t="s">
        <v>21</v>
      </c>
      <c r="I1439" s="9">
        <v>1</v>
      </c>
      <c r="J1439" s="6">
        <v>143.69</v>
      </c>
      <c r="K1439" s="7">
        <v>0</v>
      </c>
      <c r="L1439" s="6">
        <v>80.87</v>
      </c>
      <c r="M1439" s="6">
        <f>I1439*J1439*(1-K1439)</f>
        <v>143.69</v>
      </c>
      <c r="N1439" s="6">
        <f>I1439*L1439</f>
        <v>80.87</v>
      </c>
      <c r="O1439" s="6">
        <f>M1439-N1439</f>
        <v>62.819999999999993</v>
      </c>
      <c r="P1439" s="8">
        <f>IFERROR(O1439/M1439,0)</f>
        <v>0.43719117544714309</v>
      </c>
      <c r="Q1439" s="5">
        <f>YEAR(SalesDataTable[[#This Row],[Order Date]])</f>
        <v>2026</v>
      </c>
      <c r="R1439" s="8" t="str">
        <f>"Q"&amp;ROUNDUP(MONTH(SalesDataTable[[#This Row],[Order Date]])/3,0)</f>
        <v>Q3</v>
      </c>
      <c r="S1439" s="9">
        <f>MONTH(SalesDataTable[[#This Row],[Order Date]])</f>
        <v>7</v>
      </c>
      <c r="T1439" s="8" t="str">
        <f>TEXT(SalesDataTable[[#This Row],[Order Date]],"mmm")</f>
        <v>Jul</v>
      </c>
    </row>
    <row r="1440" spans="1:20" ht="15.75">
      <c r="A1440" s="2" t="s">
        <v>1491</v>
      </c>
      <c r="B1440" s="3">
        <v>46224</v>
      </c>
      <c r="C1440" s="4" t="s">
        <v>8</v>
      </c>
      <c r="D1440" s="4" t="s">
        <v>86</v>
      </c>
      <c r="E1440" s="4" t="s">
        <v>39</v>
      </c>
      <c r="F1440" s="4" t="s">
        <v>16</v>
      </c>
      <c r="G1440" s="4" t="s">
        <v>11</v>
      </c>
      <c r="H1440" s="4" t="s">
        <v>21</v>
      </c>
      <c r="I1440" s="9">
        <v>2</v>
      </c>
      <c r="J1440" s="6">
        <v>147.09</v>
      </c>
      <c r="K1440" s="7">
        <v>0</v>
      </c>
      <c r="L1440" s="6">
        <v>81.58</v>
      </c>
      <c r="M1440" s="6">
        <f>I1440*J1440*(1-K1440)</f>
        <v>294.18</v>
      </c>
      <c r="N1440" s="6">
        <f>I1440*L1440</f>
        <v>163.16</v>
      </c>
      <c r="O1440" s="6">
        <f>M1440-N1440</f>
        <v>131.02000000000001</v>
      </c>
      <c r="P1440" s="8">
        <f>IFERROR(O1440/M1440,0)</f>
        <v>0.44537358080087025</v>
      </c>
      <c r="Q1440" s="5">
        <f>YEAR(SalesDataTable[[#This Row],[Order Date]])</f>
        <v>2026</v>
      </c>
      <c r="R1440" s="8" t="str">
        <f>"Q"&amp;ROUNDUP(MONTH(SalesDataTable[[#This Row],[Order Date]])/3,0)</f>
        <v>Q3</v>
      </c>
      <c r="S1440" s="9">
        <f>MONTH(SalesDataTable[[#This Row],[Order Date]])</f>
        <v>7</v>
      </c>
      <c r="T1440" s="8" t="str">
        <f>TEXT(SalesDataTable[[#This Row],[Order Date]],"mmm")</f>
        <v>Jul</v>
      </c>
    </row>
    <row r="1441" spans="1:20" ht="15.75">
      <c r="A1441" s="2" t="s">
        <v>1492</v>
      </c>
      <c r="B1441" s="3">
        <v>46224</v>
      </c>
      <c r="C1441" s="4" t="s">
        <v>14</v>
      </c>
      <c r="D1441" s="4" t="s">
        <v>34</v>
      </c>
      <c r="E1441" s="4" t="s">
        <v>3</v>
      </c>
      <c r="F1441" s="4" t="s">
        <v>16</v>
      </c>
      <c r="G1441" s="4" t="s">
        <v>11</v>
      </c>
      <c r="H1441" s="4" t="s">
        <v>53</v>
      </c>
      <c r="I1441" s="9">
        <v>1</v>
      </c>
      <c r="J1441" s="6">
        <v>153.88</v>
      </c>
      <c r="K1441" s="7">
        <v>0</v>
      </c>
      <c r="L1441" s="6">
        <v>80.98</v>
      </c>
      <c r="M1441" s="6">
        <f>I1441*J1441*(1-K1441)</f>
        <v>153.88</v>
      </c>
      <c r="N1441" s="6">
        <f>I1441*L1441</f>
        <v>80.98</v>
      </c>
      <c r="O1441" s="6">
        <f>M1441-N1441</f>
        <v>72.899999999999991</v>
      </c>
      <c r="P1441" s="8">
        <f>IFERROR(O1441/M1441,0)</f>
        <v>0.47374577592929551</v>
      </c>
      <c r="Q1441" s="5">
        <f>YEAR(SalesDataTable[[#This Row],[Order Date]])</f>
        <v>2026</v>
      </c>
      <c r="R1441" s="8" t="str">
        <f>"Q"&amp;ROUNDUP(MONTH(SalesDataTable[[#This Row],[Order Date]])/3,0)</f>
        <v>Q3</v>
      </c>
      <c r="S1441" s="9">
        <f>MONTH(SalesDataTable[[#This Row],[Order Date]])</f>
        <v>7</v>
      </c>
      <c r="T1441" s="8" t="str">
        <f>TEXT(SalesDataTable[[#This Row],[Order Date]],"mmm")</f>
        <v>Jul</v>
      </c>
    </row>
    <row r="1442" spans="1:20" ht="15.75">
      <c r="A1442" s="2" t="s">
        <v>1493</v>
      </c>
      <c r="B1442" s="3">
        <v>46224</v>
      </c>
      <c r="C1442" s="4" t="s">
        <v>27</v>
      </c>
      <c r="D1442" s="4" t="s">
        <v>82</v>
      </c>
      <c r="E1442" s="4" t="s">
        <v>39</v>
      </c>
      <c r="F1442" s="4" t="s">
        <v>16</v>
      </c>
      <c r="G1442" s="4" t="s">
        <v>11</v>
      </c>
      <c r="H1442" s="4" t="s">
        <v>79</v>
      </c>
      <c r="I1442" s="9">
        <v>3</v>
      </c>
      <c r="J1442" s="6">
        <v>72.2</v>
      </c>
      <c r="K1442" s="7">
        <v>0</v>
      </c>
      <c r="L1442" s="6">
        <v>31.45</v>
      </c>
      <c r="M1442" s="6">
        <f>I1442*J1442*(1-K1442)</f>
        <v>216.60000000000002</v>
      </c>
      <c r="N1442" s="6">
        <f>I1442*L1442</f>
        <v>94.35</v>
      </c>
      <c r="O1442" s="6">
        <f>M1442-N1442</f>
        <v>122.25000000000003</v>
      </c>
      <c r="P1442" s="8">
        <f>IFERROR(O1442/M1442,0)</f>
        <v>0.5644044321329641</v>
      </c>
      <c r="Q1442" s="5">
        <f>YEAR(SalesDataTable[[#This Row],[Order Date]])</f>
        <v>2026</v>
      </c>
      <c r="R1442" s="8" t="str">
        <f>"Q"&amp;ROUNDUP(MONTH(SalesDataTable[[#This Row],[Order Date]])/3,0)</f>
        <v>Q3</v>
      </c>
      <c r="S1442" s="9">
        <f>MONTH(SalesDataTable[[#This Row],[Order Date]])</f>
        <v>7</v>
      </c>
      <c r="T1442" s="8" t="str">
        <f>TEXT(SalesDataTable[[#This Row],[Order Date]],"mmm")</f>
        <v>Jul</v>
      </c>
    </row>
    <row r="1443" spans="1:20" ht="15.75">
      <c r="A1443" s="2" t="s">
        <v>1494</v>
      </c>
      <c r="B1443" s="3">
        <v>46225</v>
      </c>
      <c r="C1443" s="4" t="s">
        <v>27</v>
      </c>
      <c r="D1443" s="4" t="s">
        <v>82</v>
      </c>
      <c r="E1443" s="4" t="s">
        <v>25</v>
      </c>
      <c r="F1443" s="4" t="s">
        <v>20</v>
      </c>
      <c r="G1443" s="4" t="s">
        <v>49</v>
      </c>
      <c r="H1443" s="4" t="s">
        <v>50</v>
      </c>
      <c r="I1443" s="9">
        <v>1</v>
      </c>
      <c r="J1443" s="6">
        <v>40.67</v>
      </c>
      <c r="K1443" s="7">
        <v>0</v>
      </c>
      <c r="L1443" s="6">
        <v>14.28</v>
      </c>
      <c r="M1443" s="6">
        <f>I1443*J1443*(1-K1443)</f>
        <v>40.67</v>
      </c>
      <c r="N1443" s="6">
        <f>I1443*L1443</f>
        <v>14.28</v>
      </c>
      <c r="O1443" s="6">
        <f>M1443-N1443</f>
        <v>26.39</v>
      </c>
      <c r="P1443" s="8">
        <f>IFERROR(O1443/M1443,0)</f>
        <v>0.64888123924268504</v>
      </c>
      <c r="Q1443" s="5">
        <f>YEAR(SalesDataTable[[#This Row],[Order Date]])</f>
        <v>2026</v>
      </c>
      <c r="R1443" s="8" t="str">
        <f>"Q"&amp;ROUNDUP(MONTH(SalesDataTable[[#This Row],[Order Date]])/3,0)</f>
        <v>Q3</v>
      </c>
      <c r="S1443" s="9">
        <f>MONTH(SalesDataTable[[#This Row],[Order Date]])</f>
        <v>7</v>
      </c>
      <c r="T1443" s="8" t="str">
        <f>TEXT(SalesDataTable[[#This Row],[Order Date]],"mmm")</f>
        <v>Jul</v>
      </c>
    </row>
    <row r="1444" spans="1:20" ht="15.75">
      <c r="A1444" s="2" t="s">
        <v>1495</v>
      </c>
      <c r="B1444" s="3">
        <v>46225</v>
      </c>
      <c r="C1444" s="4" t="s">
        <v>1</v>
      </c>
      <c r="D1444" s="4" t="s">
        <v>2</v>
      </c>
      <c r="E1444" s="4" t="s">
        <v>3</v>
      </c>
      <c r="F1444" s="4" t="s">
        <v>16</v>
      </c>
      <c r="G1444" s="4" t="s">
        <v>11</v>
      </c>
      <c r="H1444" s="4" t="s">
        <v>53</v>
      </c>
      <c r="I1444" s="9">
        <v>3</v>
      </c>
      <c r="J1444" s="6">
        <v>152.53</v>
      </c>
      <c r="K1444" s="7">
        <v>0</v>
      </c>
      <c r="L1444" s="6">
        <v>80.88</v>
      </c>
      <c r="M1444" s="6">
        <f>I1444*J1444*(1-K1444)</f>
        <v>457.59000000000003</v>
      </c>
      <c r="N1444" s="6">
        <f>I1444*L1444</f>
        <v>242.64</v>
      </c>
      <c r="O1444" s="6">
        <f>M1444-N1444</f>
        <v>214.95000000000005</v>
      </c>
      <c r="P1444" s="8">
        <f>IFERROR(O1444/M1444,0)</f>
        <v>0.46974365698551113</v>
      </c>
      <c r="Q1444" s="5">
        <f>YEAR(SalesDataTable[[#This Row],[Order Date]])</f>
        <v>2026</v>
      </c>
      <c r="R1444" s="8" t="str">
        <f>"Q"&amp;ROUNDUP(MONTH(SalesDataTable[[#This Row],[Order Date]])/3,0)</f>
        <v>Q3</v>
      </c>
      <c r="S1444" s="9">
        <f>MONTH(SalesDataTable[[#This Row],[Order Date]])</f>
        <v>7</v>
      </c>
      <c r="T1444" s="8" t="str">
        <f>TEXT(SalesDataTable[[#This Row],[Order Date]],"mmm")</f>
        <v>Jul</v>
      </c>
    </row>
    <row r="1445" spans="1:20" ht="15.75">
      <c r="A1445" s="2" t="s">
        <v>1496</v>
      </c>
      <c r="B1445" s="3">
        <v>46225</v>
      </c>
      <c r="C1445" s="4" t="s">
        <v>8</v>
      </c>
      <c r="D1445" s="4" t="s">
        <v>66</v>
      </c>
      <c r="E1445" s="4" t="s">
        <v>25</v>
      </c>
      <c r="F1445" s="4" t="s">
        <v>4</v>
      </c>
      <c r="G1445" s="4" t="s">
        <v>17</v>
      </c>
      <c r="H1445" s="4" t="s">
        <v>18</v>
      </c>
      <c r="I1445" s="9">
        <v>2</v>
      </c>
      <c r="J1445" s="6">
        <v>35.39</v>
      </c>
      <c r="K1445" s="7">
        <v>0.05</v>
      </c>
      <c r="L1445" s="6">
        <v>13.39</v>
      </c>
      <c r="M1445" s="6">
        <f>I1445*J1445*(1-K1445)</f>
        <v>67.241</v>
      </c>
      <c r="N1445" s="6">
        <f>I1445*L1445</f>
        <v>26.78</v>
      </c>
      <c r="O1445" s="6">
        <f>M1445-N1445</f>
        <v>40.460999999999999</v>
      </c>
      <c r="P1445" s="8">
        <f>IFERROR(O1445/M1445,0)</f>
        <v>0.60173108668818132</v>
      </c>
      <c r="Q1445" s="5">
        <f>YEAR(SalesDataTable[[#This Row],[Order Date]])</f>
        <v>2026</v>
      </c>
      <c r="R1445" s="8" t="str">
        <f>"Q"&amp;ROUNDUP(MONTH(SalesDataTable[[#This Row],[Order Date]])/3,0)</f>
        <v>Q3</v>
      </c>
      <c r="S1445" s="9">
        <f>MONTH(SalesDataTable[[#This Row],[Order Date]])</f>
        <v>7</v>
      </c>
      <c r="T1445" s="8" t="str">
        <f>TEXT(SalesDataTable[[#This Row],[Order Date]],"mmm")</f>
        <v>Jul</v>
      </c>
    </row>
    <row r="1446" spans="1:20" ht="15.75">
      <c r="A1446" s="2" t="s">
        <v>1497</v>
      </c>
      <c r="B1446" s="3">
        <v>46225</v>
      </c>
      <c r="C1446" s="4" t="s">
        <v>27</v>
      </c>
      <c r="D1446" s="4" t="s">
        <v>28</v>
      </c>
      <c r="E1446" s="4" t="s">
        <v>3</v>
      </c>
      <c r="F1446" s="4" t="s">
        <v>4</v>
      </c>
      <c r="G1446" s="4" t="s">
        <v>11</v>
      </c>
      <c r="H1446" s="4" t="s">
        <v>12</v>
      </c>
      <c r="I1446" s="9">
        <v>5</v>
      </c>
      <c r="J1446" s="6">
        <v>93.35</v>
      </c>
      <c r="K1446" s="7">
        <v>0</v>
      </c>
      <c r="L1446" s="6">
        <v>46.31</v>
      </c>
      <c r="M1446" s="6">
        <f>I1446*J1446*(1-K1446)</f>
        <v>466.75</v>
      </c>
      <c r="N1446" s="6">
        <f>I1446*L1446</f>
        <v>231.55</v>
      </c>
      <c r="O1446" s="6">
        <f>M1446-N1446</f>
        <v>235.2</v>
      </c>
      <c r="P1446" s="8">
        <f>IFERROR(O1446/M1446,0)</f>
        <v>0.50391001606855912</v>
      </c>
      <c r="Q1446" s="5">
        <f>YEAR(SalesDataTable[[#This Row],[Order Date]])</f>
        <v>2026</v>
      </c>
      <c r="R1446" s="8" t="str">
        <f>"Q"&amp;ROUNDUP(MONTH(SalesDataTable[[#This Row],[Order Date]])/3,0)</f>
        <v>Q3</v>
      </c>
      <c r="S1446" s="9">
        <f>MONTH(SalesDataTable[[#This Row],[Order Date]])</f>
        <v>7</v>
      </c>
      <c r="T1446" s="8" t="str">
        <f>TEXT(SalesDataTable[[#This Row],[Order Date]],"mmm")</f>
        <v>Jul</v>
      </c>
    </row>
    <row r="1447" spans="1:20" ht="15.75">
      <c r="A1447" s="2" t="s">
        <v>1498</v>
      </c>
      <c r="B1447" s="3">
        <v>46225</v>
      </c>
      <c r="C1447" s="4" t="s">
        <v>8</v>
      </c>
      <c r="D1447" s="4" t="s">
        <v>69</v>
      </c>
      <c r="E1447" s="4" t="s">
        <v>3</v>
      </c>
      <c r="F1447" s="4" t="s">
        <v>4</v>
      </c>
      <c r="G1447" s="4" t="s">
        <v>5</v>
      </c>
      <c r="H1447" s="4" t="s">
        <v>29</v>
      </c>
      <c r="I1447" s="9">
        <v>2</v>
      </c>
      <c r="J1447" s="6">
        <v>51.71</v>
      </c>
      <c r="K1447" s="7">
        <v>0</v>
      </c>
      <c r="L1447" s="6">
        <v>22.75</v>
      </c>
      <c r="M1447" s="6">
        <f>I1447*J1447*(1-K1447)</f>
        <v>103.42</v>
      </c>
      <c r="N1447" s="6">
        <f>I1447*L1447</f>
        <v>45.5</v>
      </c>
      <c r="O1447" s="6">
        <f>M1447-N1447</f>
        <v>57.92</v>
      </c>
      <c r="P1447" s="8">
        <f>IFERROR(O1447/M1447,0)</f>
        <v>0.5600464126861342</v>
      </c>
      <c r="Q1447" s="5">
        <f>YEAR(SalesDataTable[[#This Row],[Order Date]])</f>
        <v>2026</v>
      </c>
      <c r="R1447" s="8" t="str">
        <f>"Q"&amp;ROUNDUP(MONTH(SalesDataTable[[#This Row],[Order Date]])/3,0)</f>
        <v>Q3</v>
      </c>
      <c r="S1447" s="9">
        <f>MONTH(SalesDataTable[[#This Row],[Order Date]])</f>
        <v>7</v>
      </c>
      <c r="T1447" s="8" t="str">
        <f>TEXT(SalesDataTable[[#This Row],[Order Date]],"mmm")</f>
        <v>Jul</v>
      </c>
    </row>
    <row r="1448" spans="1:20" ht="15.75">
      <c r="A1448" s="2" t="s">
        <v>1499</v>
      </c>
      <c r="B1448" s="3">
        <v>46225</v>
      </c>
      <c r="C1448" s="4" t="s">
        <v>1</v>
      </c>
      <c r="D1448" s="4" t="s">
        <v>2</v>
      </c>
      <c r="E1448" s="4" t="s">
        <v>3</v>
      </c>
      <c r="F1448" s="4" t="s">
        <v>16</v>
      </c>
      <c r="G1448" s="4" t="s">
        <v>5</v>
      </c>
      <c r="H1448" s="4" t="s">
        <v>35</v>
      </c>
      <c r="I1448" s="9">
        <v>1</v>
      </c>
      <c r="J1448" s="6">
        <v>39.86</v>
      </c>
      <c r="K1448" s="7">
        <v>0</v>
      </c>
      <c r="L1448" s="6">
        <v>16.53</v>
      </c>
      <c r="M1448" s="6">
        <f>I1448*J1448*(1-K1448)</f>
        <v>39.86</v>
      </c>
      <c r="N1448" s="6">
        <f>I1448*L1448</f>
        <v>16.53</v>
      </c>
      <c r="O1448" s="6">
        <f>M1448-N1448</f>
        <v>23.33</v>
      </c>
      <c r="P1448" s="8">
        <f>IFERROR(O1448/M1448,0)</f>
        <v>0.58529854490717503</v>
      </c>
      <c r="Q1448" s="5">
        <f>YEAR(SalesDataTable[[#This Row],[Order Date]])</f>
        <v>2026</v>
      </c>
      <c r="R1448" s="8" t="str">
        <f>"Q"&amp;ROUNDUP(MONTH(SalesDataTable[[#This Row],[Order Date]])/3,0)</f>
        <v>Q3</v>
      </c>
      <c r="S1448" s="9">
        <f>MONTH(SalesDataTable[[#This Row],[Order Date]])</f>
        <v>7</v>
      </c>
      <c r="T1448" s="8" t="str">
        <f>TEXT(SalesDataTable[[#This Row],[Order Date]],"mmm")</f>
        <v>Jul</v>
      </c>
    </row>
    <row r="1449" spans="1:20" ht="15.75">
      <c r="A1449" s="2" t="s">
        <v>1500</v>
      </c>
      <c r="B1449" s="3">
        <v>46225</v>
      </c>
      <c r="C1449" s="4" t="s">
        <v>27</v>
      </c>
      <c r="D1449" s="4" t="s">
        <v>48</v>
      </c>
      <c r="E1449" s="4" t="s">
        <v>3</v>
      </c>
      <c r="F1449" s="4" t="s">
        <v>16</v>
      </c>
      <c r="G1449" s="4" t="s">
        <v>31</v>
      </c>
      <c r="H1449" s="4" t="s">
        <v>64</v>
      </c>
      <c r="I1449" s="9">
        <v>2</v>
      </c>
      <c r="J1449" s="6">
        <v>83.71</v>
      </c>
      <c r="K1449" s="7">
        <v>0</v>
      </c>
      <c r="L1449" s="6">
        <v>39.29</v>
      </c>
      <c r="M1449" s="6">
        <f>I1449*J1449*(1-K1449)</f>
        <v>167.42</v>
      </c>
      <c r="N1449" s="6">
        <f>I1449*L1449</f>
        <v>78.58</v>
      </c>
      <c r="O1449" s="6">
        <f>M1449-N1449</f>
        <v>88.839999999999989</v>
      </c>
      <c r="P1449" s="8">
        <f>IFERROR(O1449/M1449,0)</f>
        <v>0.53064150041811009</v>
      </c>
      <c r="Q1449" s="5">
        <f>YEAR(SalesDataTable[[#This Row],[Order Date]])</f>
        <v>2026</v>
      </c>
      <c r="R1449" s="8" t="str">
        <f>"Q"&amp;ROUNDUP(MONTH(SalesDataTable[[#This Row],[Order Date]])/3,0)</f>
        <v>Q3</v>
      </c>
      <c r="S1449" s="9">
        <f>MONTH(SalesDataTable[[#This Row],[Order Date]])</f>
        <v>7</v>
      </c>
      <c r="T1449" s="8" t="str">
        <f>TEXT(SalesDataTable[[#This Row],[Order Date]],"mmm")</f>
        <v>Jul</v>
      </c>
    </row>
    <row r="1450" spans="1:20" ht="15.75">
      <c r="A1450" s="2" t="s">
        <v>1501</v>
      </c>
      <c r="B1450" s="3">
        <v>46225</v>
      </c>
      <c r="C1450" s="4" t="s">
        <v>8</v>
      </c>
      <c r="D1450" s="4" t="s">
        <v>86</v>
      </c>
      <c r="E1450" s="4" t="s">
        <v>25</v>
      </c>
      <c r="F1450" s="4" t="s">
        <v>16</v>
      </c>
      <c r="G1450" s="4" t="s">
        <v>17</v>
      </c>
      <c r="H1450" s="4" t="s">
        <v>46</v>
      </c>
      <c r="I1450" s="9">
        <v>1</v>
      </c>
      <c r="J1450" s="6">
        <v>47.62</v>
      </c>
      <c r="K1450" s="7">
        <v>0</v>
      </c>
      <c r="L1450" s="6">
        <v>17.82</v>
      </c>
      <c r="M1450" s="6">
        <f>I1450*J1450*(1-K1450)</f>
        <v>47.62</v>
      </c>
      <c r="N1450" s="6">
        <f>I1450*L1450</f>
        <v>17.82</v>
      </c>
      <c r="O1450" s="6">
        <f>M1450-N1450</f>
        <v>29.799999999999997</v>
      </c>
      <c r="P1450" s="8">
        <f>IFERROR(O1450/M1450,0)</f>
        <v>0.62578748425031494</v>
      </c>
      <c r="Q1450" s="5">
        <f>YEAR(SalesDataTable[[#This Row],[Order Date]])</f>
        <v>2026</v>
      </c>
      <c r="R1450" s="8" t="str">
        <f>"Q"&amp;ROUNDUP(MONTH(SalesDataTable[[#This Row],[Order Date]])/3,0)</f>
        <v>Q3</v>
      </c>
      <c r="S1450" s="9">
        <f>MONTH(SalesDataTable[[#This Row],[Order Date]])</f>
        <v>7</v>
      </c>
      <c r="T1450" s="8" t="str">
        <f>TEXT(SalesDataTable[[#This Row],[Order Date]],"mmm")</f>
        <v>Jul</v>
      </c>
    </row>
    <row r="1451" spans="1:20" ht="15.75">
      <c r="A1451" s="2" t="s">
        <v>1502</v>
      </c>
      <c r="B1451" s="3">
        <v>46225</v>
      </c>
      <c r="C1451" s="4" t="s">
        <v>8</v>
      </c>
      <c r="D1451" s="4" t="s">
        <v>69</v>
      </c>
      <c r="E1451" s="4" t="s">
        <v>3</v>
      </c>
      <c r="F1451" s="4" t="s">
        <v>4</v>
      </c>
      <c r="G1451" s="4" t="s">
        <v>5</v>
      </c>
      <c r="H1451" s="4" t="s">
        <v>6</v>
      </c>
      <c r="I1451" s="9">
        <v>1</v>
      </c>
      <c r="J1451" s="6">
        <v>80.05</v>
      </c>
      <c r="K1451" s="7">
        <v>0.05</v>
      </c>
      <c r="L1451" s="6">
        <v>43.81</v>
      </c>
      <c r="M1451" s="6">
        <f>I1451*J1451*(1-K1451)</f>
        <v>76.047499999999999</v>
      </c>
      <c r="N1451" s="6">
        <f>I1451*L1451</f>
        <v>43.81</v>
      </c>
      <c r="O1451" s="6">
        <f>M1451-N1451</f>
        <v>32.237499999999997</v>
      </c>
      <c r="P1451" s="8">
        <f>IFERROR(O1451/M1451,0)</f>
        <v>0.42391268615010352</v>
      </c>
      <c r="Q1451" s="5">
        <f>YEAR(SalesDataTable[[#This Row],[Order Date]])</f>
        <v>2026</v>
      </c>
      <c r="R1451" s="8" t="str">
        <f>"Q"&amp;ROUNDUP(MONTH(SalesDataTable[[#This Row],[Order Date]])/3,0)</f>
        <v>Q3</v>
      </c>
      <c r="S1451" s="9">
        <f>MONTH(SalesDataTable[[#This Row],[Order Date]])</f>
        <v>7</v>
      </c>
      <c r="T1451" s="8" t="str">
        <f>TEXT(SalesDataTable[[#This Row],[Order Date]],"mmm")</f>
        <v>Jul</v>
      </c>
    </row>
    <row r="1452" spans="1:20" ht="15.75">
      <c r="A1452" s="2" t="s">
        <v>1503</v>
      </c>
      <c r="B1452" s="3">
        <v>46226</v>
      </c>
      <c r="C1452" s="4" t="s">
        <v>27</v>
      </c>
      <c r="D1452" s="4" t="s">
        <v>48</v>
      </c>
      <c r="E1452" s="4" t="s">
        <v>25</v>
      </c>
      <c r="F1452" s="4" t="s">
        <v>4</v>
      </c>
      <c r="G1452" s="4" t="s">
        <v>49</v>
      </c>
      <c r="H1452" s="4" t="s">
        <v>74</v>
      </c>
      <c r="I1452" s="9">
        <v>1</v>
      </c>
      <c r="J1452" s="6">
        <v>51.82</v>
      </c>
      <c r="K1452" s="7">
        <v>0</v>
      </c>
      <c r="L1452" s="6">
        <v>21.43</v>
      </c>
      <c r="M1452" s="6">
        <f>I1452*J1452*(1-K1452)</f>
        <v>51.82</v>
      </c>
      <c r="N1452" s="6">
        <f>I1452*L1452</f>
        <v>21.43</v>
      </c>
      <c r="O1452" s="6">
        <f>M1452-N1452</f>
        <v>30.39</v>
      </c>
      <c r="P1452" s="8">
        <f>IFERROR(O1452/M1452,0)</f>
        <v>0.58645310690852959</v>
      </c>
      <c r="Q1452" s="5">
        <f>YEAR(SalesDataTable[[#This Row],[Order Date]])</f>
        <v>2026</v>
      </c>
      <c r="R1452" s="8" t="str">
        <f>"Q"&amp;ROUNDUP(MONTH(SalesDataTable[[#This Row],[Order Date]])/3,0)</f>
        <v>Q3</v>
      </c>
      <c r="S1452" s="9">
        <f>MONTH(SalesDataTable[[#This Row],[Order Date]])</f>
        <v>7</v>
      </c>
      <c r="T1452" s="8" t="str">
        <f>TEXT(SalesDataTable[[#This Row],[Order Date]],"mmm")</f>
        <v>Jul</v>
      </c>
    </row>
    <row r="1453" spans="1:20" ht="15.75">
      <c r="A1453" s="2" t="s">
        <v>1504</v>
      </c>
      <c r="B1453" s="3">
        <v>46226</v>
      </c>
      <c r="C1453" s="4" t="s">
        <v>8</v>
      </c>
      <c r="D1453" s="4" t="s">
        <v>66</v>
      </c>
      <c r="E1453" s="4" t="s">
        <v>3</v>
      </c>
      <c r="F1453" s="4" t="s">
        <v>20</v>
      </c>
      <c r="G1453" s="4" t="s">
        <v>17</v>
      </c>
      <c r="H1453" s="4" t="s">
        <v>83</v>
      </c>
      <c r="I1453" s="9">
        <v>4</v>
      </c>
      <c r="J1453" s="6">
        <v>161.28</v>
      </c>
      <c r="K1453" s="7">
        <v>0.15</v>
      </c>
      <c r="L1453" s="6">
        <v>89.2</v>
      </c>
      <c r="M1453" s="6">
        <f>I1453*J1453*(1-K1453)</f>
        <v>548.35199999999998</v>
      </c>
      <c r="N1453" s="6">
        <f>I1453*L1453</f>
        <v>356.8</v>
      </c>
      <c r="O1453" s="6">
        <f>M1453-N1453</f>
        <v>191.55199999999996</v>
      </c>
      <c r="P1453" s="8">
        <f>IFERROR(O1453/M1453,0)</f>
        <v>0.3493230625583566</v>
      </c>
      <c r="Q1453" s="5">
        <f>YEAR(SalesDataTable[[#This Row],[Order Date]])</f>
        <v>2026</v>
      </c>
      <c r="R1453" s="8" t="str">
        <f>"Q"&amp;ROUNDUP(MONTH(SalesDataTable[[#This Row],[Order Date]])/3,0)</f>
        <v>Q3</v>
      </c>
      <c r="S1453" s="9">
        <f>MONTH(SalesDataTable[[#This Row],[Order Date]])</f>
        <v>7</v>
      </c>
      <c r="T1453" s="8" t="str">
        <f>TEXT(SalesDataTable[[#This Row],[Order Date]],"mmm")</f>
        <v>Jul</v>
      </c>
    </row>
    <row r="1454" spans="1:20" ht="15.75">
      <c r="A1454" s="2" t="s">
        <v>1505</v>
      </c>
      <c r="B1454" s="3">
        <v>46226</v>
      </c>
      <c r="C1454" s="4" t="s">
        <v>1</v>
      </c>
      <c r="D1454" s="4" t="s">
        <v>2</v>
      </c>
      <c r="E1454" s="4" t="s">
        <v>3</v>
      </c>
      <c r="F1454" s="4" t="s">
        <v>16</v>
      </c>
      <c r="G1454" s="4" t="s">
        <v>5</v>
      </c>
      <c r="H1454" s="4" t="s">
        <v>35</v>
      </c>
      <c r="I1454" s="9">
        <v>1</v>
      </c>
      <c r="J1454" s="6">
        <v>39.86</v>
      </c>
      <c r="K1454" s="7">
        <v>0.05</v>
      </c>
      <c r="L1454" s="6">
        <v>16.989999999999998</v>
      </c>
      <c r="M1454" s="6">
        <f>I1454*J1454*(1-K1454)</f>
        <v>37.866999999999997</v>
      </c>
      <c r="N1454" s="6">
        <f>I1454*L1454</f>
        <v>16.989999999999998</v>
      </c>
      <c r="O1454" s="6">
        <f>M1454-N1454</f>
        <v>20.876999999999999</v>
      </c>
      <c r="P1454" s="8">
        <f>IFERROR(O1454/M1454,0)</f>
        <v>0.55132437214461139</v>
      </c>
      <c r="Q1454" s="5">
        <f>YEAR(SalesDataTable[[#This Row],[Order Date]])</f>
        <v>2026</v>
      </c>
      <c r="R1454" s="8" t="str">
        <f>"Q"&amp;ROUNDUP(MONTH(SalesDataTable[[#This Row],[Order Date]])/3,0)</f>
        <v>Q3</v>
      </c>
      <c r="S1454" s="9">
        <f>MONTH(SalesDataTable[[#This Row],[Order Date]])</f>
        <v>7</v>
      </c>
      <c r="T1454" s="8" t="str">
        <f>TEXT(SalesDataTable[[#This Row],[Order Date]],"mmm")</f>
        <v>Jul</v>
      </c>
    </row>
    <row r="1455" spans="1:20" ht="15.75">
      <c r="A1455" s="2" t="s">
        <v>1506</v>
      </c>
      <c r="B1455" s="3">
        <v>46226</v>
      </c>
      <c r="C1455" s="4" t="s">
        <v>27</v>
      </c>
      <c r="D1455" s="4" t="s">
        <v>48</v>
      </c>
      <c r="E1455" s="4" t="s">
        <v>39</v>
      </c>
      <c r="F1455" s="4" t="s">
        <v>16</v>
      </c>
      <c r="G1455" s="4" t="s">
        <v>5</v>
      </c>
      <c r="H1455" s="4" t="s">
        <v>43</v>
      </c>
      <c r="I1455" s="9">
        <v>6</v>
      </c>
      <c r="J1455" s="6">
        <v>102.96</v>
      </c>
      <c r="K1455" s="7">
        <v>0.05</v>
      </c>
      <c r="L1455" s="6">
        <v>51.74</v>
      </c>
      <c r="M1455" s="6">
        <f>I1455*J1455*(1-K1455)</f>
        <v>586.87199999999996</v>
      </c>
      <c r="N1455" s="6">
        <f>I1455*L1455</f>
        <v>310.44</v>
      </c>
      <c r="O1455" s="6">
        <f>M1455-N1455</f>
        <v>276.43199999999996</v>
      </c>
      <c r="P1455" s="8">
        <f>IFERROR(O1455/M1455,0)</f>
        <v>0.47102604997341835</v>
      </c>
      <c r="Q1455" s="5">
        <f>YEAR(SalesDataTable[[#This Row],[Order Date]])</f>
        <v>2026</v>
      </c>
      <c r="R1455" s="8" t="str">
        <f>"Q"&amp;ROUNDUP(MONTH(SalesDataTable[[#This Row],[Order Date]])/3,0)</f>
        <v>Q3</v>
      </c>
      <c r="S1455" s="9">
        <f>MONTH(SalesDataTable[[#This Row],[Order Date]])</f>
        <v>7</v>
      </c>
      <c r="T1455" s="8" t="str">
        <f>TEXT(SalesDataTable[[#This Row],[Order Date]],"mmm")</f>
        <v>Jul</v>
      </c>
    </row>
    <row r="1456" spans="1:20" ht="15.75">
      <c r="A1456" s="2" t="s">
        <v>1507</v>
      </c>
      <c r="B1456" s="3">
        <v>46226</v>
      </c>
      <c r="C1456" s="4" t="s">
        <v>8</v>
      </c>
      <c r="D1456" s="4" t="s">
        <v>69</v>
      </c>
      <c r="E1456" s="4" t="s">
        <v>39</v>
      </c>
      <c r="F1456" s="4" t="s">
        <v>4</v>
      </c>
      <c r="G1456" s="4" t="s">
        <v>11</v>
      </c>
      <c r="H1456" s="4" t="s">
        <v>12</v>
      </c>
      <c r="I1456" s="9">
        <v>1</v>
      </c>
      <c r="J1456" s="6">
        <v>94.04</v>
      </c>
      <c r="K1456" s="7">
        <v>0</v>
      </c>
      <c r="L1456" s="6">
        <v>44.88</v>
      </c>
      <c r="M1456" s="6">
        <f>I1456*J1456*(1-K1456)</f>
        <v>94.04</v>
      </c>
      <c r="N1456" s="6">
        <f>I1456*L1456</f>
        <v>44.88</v>
      </c>
      <c r="O1456" s="6">
        <f>M1456-N1456</f>
        <v>49.160000000000004</v>
      </c>
      <c r="P1456" s="8">
        <f>IFERROR(O1456/M1456,0)</f>
        <v>0.52275627392598889</v>
      </c>
      <c r="Q1456" s="5">
        <f>YEAR(SalesDataTable[[#This Row],[Order Date]])</f>
        <v>2026</v>
      </c>
      <c r="R1456" s="8" t="str">
        <f>"Q"&amp;ROUNDUP(MONTH(SalesDataTable[[#This Row],[Order Date]])/3,0)</f>
        <v>Q3</v>
      </c>
      <c r="S1456" s="9">
        <f>MONTH(SalesDataTable[[#This Row],[Order Date]])</f>
        <v>7</v>
      </c>
      <c r="T1456" s="8" t="str">
        <f>TEXT(SalesDataTable[[#This Row],[Order Date]],"mmm")</f>
        <v>Jul</v>
      </c>
    </row>
    <row r="1457" spans="1:20" ht="15.75">
      <c r="A1457" s="2" t="s">
        <v>1508</v>
      </c>
      <c r="B1457" s="3">
        <v>46226</v>
      </c>
      <c r="C1457" s="4" t="s">
        <v>27</v>
      </c>
      <c r="D1457" s="4" t="s">
        <v>48</v>
      </c>
      <c r="E1457" s="4" t="s">
        <v>3</v>
      </c>
      <c r="F1457" s="4" t="s">
        <v>16</v>
      </c>
      <c r="G1457" s="4" t="s">
        <v>11</v>
      </c>
      <c r="H1457" s="4" t="s">
        <v>79</v>
      </c>
      <c r="I1457" s="9">
        <v>2</v>
      </c>
      <c r="J1457" s="6">
        <v>70.790000000000006</v>
      </c>
      <c r="K1457" s="7">
        <v>0</v>
      </c>
      <c r="L1457" s="6">
        <v>32.44</v>
      </c>
      <c r="M1457" s="6">
        <f>I1457*J1457*(1-K1457)</f>
        <v>141.58000000000001</v>
      </c>
      <c r="N1457" s="6">
        <f>I1457*L1457</f>
        <v>64.88</v>
      </c>
      <c r="O1457" s="6">
        <f>M1457-N1457</f>
        <v>76.700000000000017</v>
      </c>
      <c r="P1457" s="8">
        <f>IFERROR(O1457/M1457,0)</f>
        <v>0.541743184065546</v>
      </c>
      <c r="Q1457" s="5">
        <f>YEAR(SalesDataTable[[#This Row],[Order Date]])</f>
        <v>2026</v>
      </c>
      <c r="R1457" s="8" t="str">
        <f>"Q"&amp;ROUNDUP(MONTH(SalesDataTable[[#This Row],[Order Date]])/3,0)</f>
        <v>Q3</v>
      </c>
      <c r="S1457" s="9">
        <f>MONTH(SalesDataTable[[#This Row],[Order Date]])</f>
        <v>7</v>
      </c>
      <c r="T1457" s="8" t="str">
        <f>TEXT(SalesDataTable[[#This Row],[Order Date]],"mmm")</f>
        <v>Jul</v>
      </c>
    </row>
    <row r="1458" spans="1:20" ht="15.75">
      <c r="A1458" s="2" t="s">
        <v>1509</v>
      </c>
      <c r="B1458" s="3">
        <v>46226</v>
      </c>
      <c r="C1458" s="4" t="s">
        <v>14</v>
      </c>
      <c r="D1458" s="4" t="s">
        <v>61</v>
      </c>
      <c r="E1458" s="4" t="s">
        <v>3</v>
      </c>
      <c r="F1458" s="4" t="s">
        <v>16</v>
      </c>
      <c r="G1458" s="4" t="s">
        <v>17</v>
      </c>
      <c r="H1458" s="4" t="s">
        <v>46</v>
      </c>
      <c r="I1458" s="9">
        <v>2</v>
      </c>
      <c r="J1458" s="6">
        <v>46.41</v>
      </c>
      <c r="K1458" s="7">
        <v>0</v>
      </c>
      <c r="L1458" s="6">
        <v>18.600000000000001</v>
      </c>
      <c r="M1458" s="6">
        <f>I1458*J1458*(1-K1458)</f>
        <v>92.82</v>
      </c>
      <c r="N1458" s="6">
        <f>I1458*L1458</f>
        <v>37.200000000000003</v>
      </c>
      <c r="O1458" s="6">
        <f>M1458-N1458</f>
        <v>55.61999999999999</v>
      </c>
      <c r="P1458" s="8">
        <f>IFERROR(O1458/M1458,0)</f>
        <v>0.59922430510665803</v>
      </c>
      <c r="Q1458" s="5">
        <f>YEAR(SalesDataTable[[#This Row],[Order Date]])</f>
        <v>2026</v>
      </c>
      <c r="R1458" s="8" t="str">
        <f>"Q"&amp;ROUNDUP(MONTH(SalesDataTable[[#This Row],[Order Date]])/3,0)</f>
        <v>Q3</v>
      </c>
      <c r="S1458" s="9">
        <f>MONTH(SalesDataTable[[#This Row],[Order Date]])</f>
        <v>7</v>
      </c>
      <c r="T1458" s="8" t="str">
        <f>TEXT(SalesDataTable[[#This Row],[Order Date]],"mmm")</f>
        <v>Jul</v>
      </c>
    </row>
    <row r="1459" spans="1:20" ht="15.75">
      <c r="A1459" s="2" t="s">
        <v>1510</v>
      </c>
      <c r="B1459" s="3">
        <v>46226</v>
      </c>
      <c r="C1459" s="4" t="s">
        <v>27</v>
      </c>
      <c r="D1459" s="4" t="s">
        <v>82</v>
      </c>
      <c r="E1459" s="4" t="s">
        <v>39</v>
      </c>
      <c r="F1459" s="4" t="s">
        <v>16</v>
      </c>
      <c r="G1459" s="4" t="s">
        <v>11</v>
      </c>
      <c r="H1459" s="4" t="s">
        <v>79</v>
      </c>
      <c r="I1459" s="9">
        <v>1</v>
      </c>
      <c r="J1459" s="6">
        <v>69.75</v>
      </c>
      <c r="K1459" s="7">
        <v>0</v>
      </c>
      <c r="L1459" s="6">
        <v>33.299999999999997</v>
      </c>
      <c r="M1459" s="6">
        <f>I1459*J1459*(1-K1459)</f>
        <v>69.75</v>
      </c>
      <c r="N1459" s="6">
        <f>I1459*L1459</f>
        <v>33.299999999999997</v>
      </c>
      <c r="O1459" s="6">
        <f>M1459-N1459</f>
        <v>36.450000000000003</v>
      </c>
      <c r="P1459" s="8">
        <f>IFERROR(O1459/M1459,0)</f>
        <v>0.52258064516129032</v>
      </c>
      <c r="Q1459" s="5">
        <f>YEAR(SalesDataTable[[#This Row],[Order Date]])</f>
        <v>2026</v>
      </c>
      <c r="R1459" s="8" t="str">
        <f>"Q"&amp;ROUNDUP(MONTH(SalesDataTable[[#This Row],[Order Date]])/3,0)</f>
        <v>Q3</v>
      </c>
      <c r="S1459" s="9">
        <f>MONTH(SalesDataTable[[#This Row],[Order Date]])</f>
        <v>7</v>
      </c>
      <c r="T1459" s="8" t="str">
        <f>TEXT(SalesDataTable[[#This Row],[Order Date]],"mmm")</f>
        <v>Jul</v>
      </c>
    </row>
    <row r="1460" spans="1:20" ht="15.75">
      <c r="A1460" s="2" t="s">
        <v>1511</v>
      </c>
      <c r="B1460" s="3">
        <v>46226</v>
      </c>
      <c r="C1460" s="4" t="s">
        <v>1</v>
      </c>
      <c r="D1460" s="4" t="s">
        <v>88</v>
      </c>
      <c r="E1460" s="4" t="s">
        <v>25</v>
      </c>
      <c r="F1460" s="4" t="s">
        <v>20</v>
      </c>
      <c r="G1460" s="4" t="s">
        <v>5</v>
      </c>
      <c r="H1460" s="4" t="s">
        <v>35</v>
      </c>
      <c r="I1460" s="9">
        <v>3</v>
      </c>
      <c r="J1460" s="6">
        <v>40.81</v>
      </c>
      <c r="K1460" s="7">
        <v>0</v>
      </c>
      <c r="L1460" s="6">
        <v>16.86</v>
      </c>
      <c r="M1460" s="6">
        <f>I1460*J1460*(1-K1460)</f>
        <v>122.43</v>
      </c>
      <c r="N1460" s="6">
        <f>I1460*L1460</f>
        <v>50.58</v>
      </c>
      <c r="O1460" s="6">
        <f>M1460-N1460</f>
        <v>71.850000000000009</v>
      </c>
      <c r="P1460" s="8">
        <f>IFERROR(O1460/M1460,0)</f>
        <v>0.58686596422445481</v>
      </c>
      <c r="Q1460" s="5">
        <f>YEAR(SalesDataTable[[#This Row],[Order Date]])</f>
        <v>2026</v>
      </c>
      <c r="R1460" s="8" t="str">
        <f>"Q"&amp;ROUNDUP(MONTH(SalesDataTable[[#This Row],[Order Date]])/3,0)</f>
        <v>Q3</v>
      </c>
      <c r="S1460" s="9">
        <f>MONTH(SalesDataTable[[#This Row],[Order Date]])</f>
        <v>7</v>
      </c>
      <c r="T1460" s="8" t="str">
        <f>TEXT(SalesDataTable[[#This Row],[Order Date]],"mmm")</f>
        <v>Jul</v>
      </c>
    </row>
    <row r="1461" spans="1:20" ht="15.75">
      <c r="A1461" s="2" t="s">
        <v>1512</v>
      </c>
      <c r="B1461" s="3">
        <v>46226</v>
      </c>
      <c r="C1461" s="4" t="s">
        <v>27</v>
      </c>
      <c r="D1461" s="4" t="s">
        <v>48</v>
      </c>
      <c r="E1461" s="4" t="s">
        <v>39</v>
      </c>
      <c r="F1461" s="4" t="s">
        <v>4</v>
      </c>
      <c r="G1461" s="4" t="s">
        <v>11</v>
      </c>
      <c r="H1461" s="4" t="s">
        <v>53</v>
      </c>
      <c r="I1461" s="9">
        <v>5</v>
      </c>
      <c r="J1461" s="6">
        <v>156.69</v>
      </c>
      <c r="K1461" s="7">
        <v>0</v>
      </c>
      <c r="L1461" s="6">
        <v>80.489999999999995</v>
      </c>
      <c r="M1461" s="6">
        <f>I1461*J1461*(1-K1461)</f>
        <v>783.45</v>
      </c>
      <c r="N1461" s="6">
        <f>I1461*L1461</f>
        <v>402.45</v>
      </c>
      <c r="O1461" s="6">
        <f>M1461-N1461</f>
        <v>381.00000000000006</v>
      </c>
      <c r="P1461" s="8">
        <f>IFERROR(O1461/M1461,0)</f>
        <v>0.48631054949262881</v>
      </c>
      <c r="Q1461" s="5">
        <f>YEAR(SalesDataTable[[#This Row],[Order Date]])</f>
        <v>2026</v>
      </c>
      <c r="R1461" s="8" t="str">
        <f>"Q"&amp;ROUNDUP(MONTH(SalesDataTable[[#This Row],[Order Date]])/3,0)</f>
        <v>Q3</v>
      </c>
      <c r="S1461" s="9">
        <f>MONTH(SalesDataTable[[#This Row],[Order Date]])</f>
        <v>7</v>
      </c>
      <c r="T1461" s="8" t="str">
        <f>TEXT(SalesDataTable[[#This Row],[Order Date]],"mmm")</f>
        <v>Jul</v>
      </c>
    </row>
    <row r="1462" spans="1:20" ht="15.75">
      <c r="A1462" s="2" t="s">
        <v>1513</v>
      </c>
      <c r="B1462" s="3">
        <v>46226</v>
      </c>
      <c r="C1462" s="4" t="s">
        <v>8</v>
      </c>
      <c r="D1462" s="4" t="s">
        <v>38</v>
      </c>
      <c r="E1462" s="4" t="s">
        <v>39</v>
      </c>
      <c r="F1462" s="4" t="s">
        <v>4</v>
      </c>
      <c r="G1462" s="4" t="s">
        <v>17</v>
      </c>
      <c r="H1462" s="4" t="s">
        <v>83</v>
      </c>
      <c r="I1462" s="9">
        <v>1</v>
      </c>
      <c r="J1462" s="6">
        <v>168.59</v>
      </c>
      <c r="K1462" s="7">
        <v>0.1</v>
      </c>
      <c r="L1462" s="6">
        <v>88.8</v>
      </c>
      <c r="M1462" s="6">
        <f>I1462*J1462*(1-K1462)</f>
        <v>151.73099999999999</v>
      </c>
      <c r="N1462" s="6">
        <f>I1462*L1462</f>
        <v>88.8</v>
      </c>
      <c r="O1462" s="6">
        <f>M1462-N1462</f>
        <v>62.930999999999997</v>
      </c>
      <c r="P1462" s="8">
        <f>IFERROR(O1462/M1462,0)</f>
        <v>0.41475374181940405</v>
      </c>
      <c r="Q1462" s="5">
        <f>YEAR(SalesDataTable[[#This Row],[Order Date]])</f>
        <v>2026</v>
      </c>
      <c r="R1462" s="8" t="str">
        <f>"Q"&amp;ROUNDUP(MONTH(SalesDataTable[[#This Row],[Order Date]])/3,0)</f>
        <v>Q3</v>
      </c>
      <c r="S1462" s="9">
        <f>MONTH(SalesDataTable[[#This Row],[Order Date]])</f>
        <v>7</v>
      </c>
      <c r="T1462" s="8" t="str">
        <f>TEXT(SalesDataTable[[#This Row],[Order Date]],"mmm")</f>
        <v>Jul</v>
      </c>
    </row>
    <row r="1463" spans="1:20" ht="15.75">
      <c r="A1463" s="2" t="s">
        <v>1514</v>
      </c>
      <c r="B1463" s="3">
        <v>46226</v>
      </c>
      <c r="C1463" s="4" t="s">
        <v>8</v>
      </c>
      <c r="D1463" s="4" t="s">
        <v>69</v>
      </c>
      <c r="E1463" s="4" t="s">
        <v>3</v>
      </c>
      <c r="F1463" s="4" t="s">
        <v>20</v>
      </c>
      <c r="G1463" s="4" t="s">
        <v>17</v>
      </c>
      <c r="H1463" s="4" t="s">
        <v>18</v>
      </c>
      <c r="I1463" s="9">
        <v>5</v>
      </c>
      <c r="J1463" s="6">
        <v>36.880000000000003</v>
      </c>
      <c r="K1463" s="7">
        <v>0.1</v>
      </c>
      <c r="L1463" s="6">
        <v>13.76</v>
      </c>
      <c r="M1463" s="6">
        <f>I1463*J1463*(1-K1463)</f>
        <v>165.96</v>
      </c>
      <c r="N1463" s="6">
        <f>I1463*L1463</f>
        <v>68.8</v>
      </c>
      <c r="O1463" s="6">
        <f>M1463-N1463</f>
        <v>97.160000000000011</v>
      </c>
      <c r="P1463" s="8">
        <f>IFERROR(O1463/M1463,0)</f>
        <v>0.58544227524704751</v>
      </c>
      <c r="Q1463" s="5">
        <f>YEAR(SalesDataTable[[#This Row],[Order Date]])</f>
        <v>2026</v>
      </c>
      <c r="R1463" s="8" t="str">
        <f>"Q"&amp;ROUNDUP(MONTH(SalesDataTable[[#This Row],[Order Date]])/3,0)</f>
        <v>Q3</v>
      </c>
      <c r="S1463" s="9">
        <f>MONTH(SalesDataTable[[#This Row],[Order Date]])</f>
        <v>7</v>
      </c>
      <c r="T1463" s="8" t="str">
        <f>TEXT(SalesDataTable[[#This Row],[Order Date]],"mmm")</f>
        <v>Jul</v>
      </c>
    </row>
    <row r="1464" spans="1:20" ht="15.75">
      <c r="A1464" s="2" t="s">
        <v>1515</v>
      </c>
      <c r="B1464" s="3">
        <v>46227</v>
      </c>
      <c r="C1464" s="4" t="s">
        <v>1</v>
      </c>
      <c r="D1464" s="4" t="s">
        <v>2</v>
      </c>
      <c r="E1464" s="4" t="s">
        <v>10</v>
      </c>
      <c r="F1464" s="4" t="s">
        <v>20</v>
      </c>
      <c r="G1464" s="4" t="s">
        <v>17</v>
      </c>
      <c r="H1464" s="4" t="s">
        <v>71</v>
      </c>
      <c r="I1464" s="9">
        <v>8</v>
      </c>
      <c r="J1464" s="6">
        <v>136.13</v>
      </c>
      <c r="K1464" s="7">
        <v>0.1</v>
      </c>
      <c r="L1464" s="6">
        <v>66.55</v>
      </c>
      <c r="M1464" s="6">
        <f>I1464*J1464*(1-K1464)</f>
        <v>980.13599999999997</v>
      </c>
      <c r="N1464" s="6">
        <f>I1464*L1464</f>
        <v>532.4</v>
      </c>
      <c r="O1464" s="6">
        <f>M1464-N1464</f>
        <v>447.73599999999999</v>
      </c>
      <c r="P1464" s="8">
        <f>IFERROR(O1464/M1464,0)</f>
        <v>0.45681007533648393</v>
      </c>
      <c r="Q1464" s="5">
        <f>YEAR(SalesDataTable[[#This Row],[Order Date]])</f>
        <v>2026</v>
      </c>
      <c r="R1464" s="8" t="str">
        <f>"Q"&amp;ROUNDUP(MONTH(SalesDataTable[[#This Row],[Order Date]])/3,0)</f>
        <v>Q3</v>
      </c>
      <c r="S1464" s="9">
        <f>MONTH(SalesDataTable[[#This Row],[Order Date]])</f>
        <v>7</v>
      </c>
      <c r="T1464" s="8" t="str">
        <f>TEXT(SalesDataTable[[#This Row],[Order Date]],"mmm")</f>
        <v>Jul</v>
      </c>
    </row>
    <row r="1465" spans="1:20" ht="15.75">
      <c r="A1465" s="2" t="s">
        <v>1516</v>
      </c>
      <c r="B1465" s="3">
        <v>46227</v>
      </c>
      <c r="C1465" s="4" t="s">
        <v>8</v>
      </c>
      <c r="D1465" s="4" t="s">
        <v>86</v>
      </c>
      <c r="E1465" s="4" t="s">
        <v>39</v>
      </c>
      <c r="F1465" s="4" t="s">
        <v>4</v>
      </c>
      <c r="G1465" s="4" t="s">
        <v>5</v>
      </c>
      <c r="H1465" s="4" t="s">
        <v>35</v>
      </c>
      <c r="I1465" s="9">
        <v>2</v>
      </c>
      <c r="J1465" s="6">
        <v>40.479999999999997</v>
      </c>
      <c r="K1465" s="7">
        <v>0.05</v>
      </c>
      <c r="L1465" s="6">
        <v>16.93</v>
      </c>
      <c r="M1465" s="6">
        <f>I1465*J1465*(1-K1465)</f>
        <v>76.911999999999992</v>
      </c>
      <c r="N1465" s="6">
        <f>I1465*L1465</f>
        <v>33.86</v>
      </c>
      <c r="O1465" s="6">
        <f>M1465-N1465</f>
        <v>43.051999999999992</v>
      </c>
      <c r="P1465" s="8">
        <f>IFERROR(O1465/M1465,0)</f>
        <v>0.5597566049511129</v>
      </c>
      <c r="Q1465" s="5">
        <f>YEAR(SalesDataTable[[#This Row],[Order Date]])</f>
        <v>2026</v>
      </c>
      <c r="R1465" s="8" t="str">
        <f>"Q"&amp;ROUNDUP(MONTH(SalesDataTable[[#This Row],[Order Date]])/3,0)</f>
        <v>Q3</v>
      </c>
      <c r="S1465" s="9">
        <f>MONTH(SalesDataTable[[#This Row],[Order Date]])</f>
        <v>7</v>
      </c>
      <c r="T1465" s="8" t="str">
        <f>TEXT(SalesDataTable[[#This Row],[Order Date]],"mmm")</f>
        <v>Jul</v>
      </c>
    </row>
    <row r="1466" spans="1:20" ht="15.75">
      <c r="A1466" s="2" t="s">
        <v>1517</v>
      </c>
      <c r="B1466" s="3">
        <v>46227</v>
      </c>
      <c r="C1466" s="4" t="s">
        <v>1</v>
      </c>
      <c r="D1466" s="4" t="s">
        <v>2</v>
      </c>
      <c r="E1466" s="4" t="s">
        <v>3</v>
      </c>
      <c r="F1466" s="4" t="s">
        <v>16</v>
      </c>
      <c r="G1466" s="4" t="s">
        <v>5</v>
      </c>
      <c r="H1466" s="4" t="s">
        <v>29</v>
      </c>
      <c r="I1466" s="9">
        <v>4</v>
      </c>
      <c r="J1466" s="6">
        <v>50.09</v>
      </c>
      <c r="K1466" s="7">
        <v>0</v>
      </c>
      <c r="L1466" s="6">
        <v>22.11</v>
      </c>
      <c r="M1466" s="6">
        <f>I1466*J1466*(1-K1466)</f>
        <v>200.36</v>
      </c>
      <c r="N1466" s="6">
        <f>I1466*L1466</f>
        <v>88.44</v>
      </c>
      <c r="O1466" s="6">
        <f>M1466-N1466</f>
        <v>111.92000000000002</v>
      </c>
      <c r="P1466" s="8">
        <f>IFERROR(O1466/M1466,0)</f>
        <v>0.55859452984627678</v>
      </c>
      <c r="Q1466" s="5">
        <f>YEAR(SalesDataTable[[#This Row],[Order Date]])</f>
        <v>2026</v>
      </c>
      <c r="R1466" s="8" t="str">
        <f>"Q"&amp;ROUNDUP(MONTH(SalesDataTable[[#This Row],[Order Date]])/3,0)</f>
        <v>Q3</v>
      </c>
      <c r="S1466" s="9">
        <f>MONTH(SalesDataTable[[#This Row],[Order Date]])</f>
        <v>7</v>
      </c>
      <c r="T1466" s="8" t="str">
        <f>TEXT(SalesDataTable[[#This Row],[Order Date]],"mmm")</f>
        <v>Jul</v>
      </c>
    </row>
    <row r="1467" spans="1:20" ht="15.75">
      <c r="A1467" s="2" t="s">
        <v>1518</v>
      </c>
      <c r="B1467" s="3">
        <v>46227</v>
      </c>
      <c r="C1467" s="4" t="s">
        <v>27</v>
      </c>
      <c r="D1467" s="4" t="s">
        <v>48</v>
      </c>
      <c r="E1467" s="4" t="s">
        <v>3</v>
      </c>
      <c r="F1467" s="4" t="s">
        <v>4</v>
      </c>
      <c r="G1467" s="4" t="s">
        <v>11</v>
      </c>
      <c r="H1467" s="4" t="s">
        <v>53</v>
      </c>
      <c r="I1467" s="9">
        <v>1</v>
      </c>
      <c r="J1467" s="6">
        <v>156.54</v>
      </c>
      <c r="K1467" s="7">
        <v>0.1</v>
      </c>
      <c r="L1467" s="6">
        <v>77.38</v>
      </c>
      <c r="M1467" s="6">
        <f>I1467*J1467*(1-K1467)</f>
        <v>140.886</v>
      </c>
      <c r="N1467" s="6">
        <f>I1467*L1467</f>
        <v>77.38</v>
      </c>
      <c r="O1467" s="6">
        <f>M1467-N1467</f>
        <v>63.506</v>
      </c>
      <c r="P1467" s="8">
        <f>IFERROR(O1467/M1467,0)</f>
        <v>0.4507616086765186</v>
      </c>
      <c r="Q1467" s="5">
        <f>YEAR(SalesDataTable[[#This Row],[Order Date]])</f>
        <v>2026</v>
      </c>
      <c r="R1467" s="8" t="str">
        <f>"Q"&amp;ROUNDUP(MONTH(SalesDataTable[[#This Row],[Order Date]])/3,0)</f>
        <v>Q3</v>
      </c>
      <c r="S1467" s="9">
        <f>MONTH(SalesDataTable[[#This Row],[Order Date]])</f>
        <v>7</v>
      </c>
      <c r="T1467" s="8" t="str">
        <f>TEXT(SalesDataTable[[#This Row],[Order Date]],"mmm")</f>
        <v>Jul</v>
      </c>
    </row>
    <row r="1468" spans="1:20" ht="15.75">
      <c r="A1468" s="2" t="s">
        <v>1519</v>
      </c>
      <c r="B1468" s="3">
        <v>46227</v>
      </c>
      <c r="C1468" s="4" t="s">
        <v>8</v>
      </c>
      <c r="D1468" s="4" t="s">
        <v>38</v>
      </c>
      <c r="E1468" s="4" t="s">
        <v>25</v>
      </c>
      <c r="F1468" s="4" t="s">
        <v>4</v>
      </c>
      <c r="G1468" s="4" t="s">
        <v>11</v>
      </c>
      <c r="H1468" s="4" t="s">
        <v>53</v>
      </c>
      <c r="I1468" s="9">
        <v>1</v>
      </c>
      <c r="J1468" s="6">
        <v>152.1</v>
      </c>
      <c r="K1468" s="7">
        <v>0.1</v>
      </c>
      <c r="L1468" s="6">
        <v>80.459999999999994</v>
      </c>
      <c r="M1468" s="6">
        <f>I1468*J1468*(1-K1468)</f>
        <v>136.88999999999999</v>
      </c>
      <c r="N1468" s="6">
        <f>I1468*L1468</f>
        <v>80.459999999999994</v>
      </c>
      <c r="O1468" s="6">
        <f>M1468-N1468</f>
        <v>56.429999999999993</v>
      </c>
      <c r="P1468" s="8">
        <f>IFERROR(O1468/M1468,0)</f>
        <v>0.41222879684418146</v>
      </c>
      <c r="Q1468" s="5">
        <f>YEAR(SalesDataTable[[#This Row],[Order Date]])</f>
        <v>2026</v>
      </c>
      <c r="R1468" s="8" t="str">
        <f>"Q"&amp;ROUNDUP(MONTH(SalesDataTable[[#This Row],[Order Date]])/3,0)</f>
        <v>Q3</v>
      </c>
      <c r="S1468" s="9">
        <f>MONTH(SalesDataTable[[#This Row],[Order Date]])</f>
        <v>7</v>
      </c>
      <c r="T1468" s="8" t="str">
        <f>TEXT(SalesDataTable[[#This Row],[Order Date]],"mmm")</f>
        <v>Jul</v>
      </c>
    </row>
    <row r="1469" spans="1:20" ht="15.75">
      <c r="A1469" s="2" t="s">
        <v>1520</v>
      </c>
      <c r="B1469" s="3">
        <v>46228</v>
      </c>
      <c r="C1469" s="4" t="s">
        <v>8</v>
      </c>
      <c r="D1469" s="4" t="s">
        <v>66</v>
      </c>
      <c r="E1469" s="4" t="s">
        <v>3</v>
      </c>
      <c r="F1469" s="4" t="s">
        <v>4</v>
      </c>
      <c r="G1469" s="4" t="s">
        <v>11</v>
      </c>
      <c r="H1469" s="4" t="s">
        <v>53</v>
      </c>
      <c r="I1469" s="9">
        <v>1</v>
      </c>
      <c r="J1469" s="6">
        <v>155.35</v>
      </c>
      <c r="K1469" s="7">
        <v>0</v>
      </c>
      <c r="L1469" s="6">
        <v>80.47</v>
      </c>
      <c r="M1469" s="6">
        <f>I1469*J1469*(1-K1469)</f>
        <v>155.35</v>
      </c>
      <c r="N1469" s="6">
        <f>I1469*L1469</f>
        <v>80.47</v>
      </c>
      <c r="O1469" s="6">
        <f>M1469-N1469</f>
        <v>74.88</v>
      </c>
      <c r="P1469" s="8">
        <f>IFERROR(O1469/M1469,0)</f>
        <v>0.48200836820083681</v>
      </c>
      <c r="Q1469" s="5">
        <f>YEAR(SalesDataTable[[#This Row],[Order Date]])</f>
        <v>2026</v>
      </c>
      <c r="R1469" s="8" t="str">
        <f>"Q"&amp;ROUNDUP(MONTH(SalesDataTable[[#This Row],[Order Date]])/3,0)</f>
        <v>Q3</v>
      </c>
      <c r="S1469" s="9">
        <f>MONTH(SalesDataTable[[#This Row],[Order Date]])</f>
        <v>7</v>
      </c>
      <c r="T1469" s="8" t="str">
        <f>TEXT(SalesDataTable[[#This Row],[Order Date]],"mmm")</f>
        <v>Jul</v>
      </c>
    </row>
    <row r="1470" spans="1:20" ht="15.75">
      <c r="A1470" s="2" t="s">
        <v>1521</v>
      </c>
      <c r="B1470" s="3">
        <v>46228</v>
      </c>
      <c r="C1470" s="4" t="s">
        <v>14</v>
      </c>
      <c r="D1470" s="4" t="s">
        <v>24</v>
      </c>
      <c r="E1470" s="4" t="s">
        <v>39</v>
      </c>
      <c r="F1470" s="4" t="s">
        <v>16</v>
      </c>
      <c r="G1470" s="4" t="s">
        <v>5</v>
      </c>
      <c r="H1470" s="4" t="s">
        <v>6</v>
      </c>
      <c r="I1470" s="9">
        <v>1</v>
      </c>
      <c r="J1470" s="6">
        <v>81.13</v>
      </c>
      <c r="K1470" s="7">
        <v>0.05</v>
      </c>
      <c r="L1470" s="6">
        <v>42.41</v>
      </c>
      <c r="M1470" s="6">
        <f>I1470*J1470*(1-K1470)</f>
        <v>77.073499999999996</v>
      </c>
      <c r="N1470" s="6">
        <f>I1470*L1470</f>
        <v>42.41</v>
      </c>
      <c r="O1470" s="6">
        <f>M1470-N1470</f>
        <v>34.663499999999999</v>
      </c>
      <c r="P1470" s="8">
        <f>IFERROR(O1470/M1470,0)</f>
        <v>0.44974602165465433</v>
      </c>
      <c r="Q1470" s="5">
        <f>YEAR(SalesDataTable[[#This Row],[Order Date]])</f>
        <v>2026</v>
      </c>
      <c r="R1470" s="8" t="str">
        <f>"Q"&amp;ROUNDUP(MONTH(SalesDataTable[[#This Row],[Order Date]])/3,0)</f>
        <v>Q3</v>
      </c>
      <c r="S1470" s="9">
        <f>MONTH(SalesDataTable[[#This Row],[Order Date]])</f>
        <v>7</v>
      </c>
      <c r="T1470" s="8" t="str">
        <f>TEXT(SalesDataTable[[#This Row],[Order Date]],"mmm")</f>
        <v>Jul</v>
      </c>
    </row>
    <row r="1471" spans="1:20" ht="15.75">
      <c r="A1471" s="2" t="s">
        <v>1522</v>
      </c>
      <c r="B1471" s="3">
        <v>46228</v>
      </c>
      <c r="C1471" s="4" t="s">
        <v>8</v>
      </c>
      <c r="D1471" s="4" t="s">
        <v>66</v>
      </c>
      <c r="E1471" s="4" t="s">
        <v>3</v>
      </c>
      <c r="F1471" s="4" t="s">
        <v>16</v>
      </c>
      <c r="G1471" s="4" t="s">
        <v>11</v>
      </c>
      <c r="H1471" s="4" t="s">
        <v>21</v>
      </c>
      <c r="I1471" s="9">
        <v>1</v>
      </c>
      <c r="J1471" s="6">
        <v>145.87</v>
      </c>
      <c r="K1471" s="7">
        <v>0</v>
      </c>
      <c r="L1471" s="6">
        <v>81.430000000000007</v>
      </c>
      <c r="M1471" s="6">
        <f>I1471*J1471*(1-K1471)</f>
        <v>145.87</v>
      </c>
      <c r="N1471" s="6">
        <f>I1471*L1471</f>
        <v>81.430000000000007</v>
      </c>
      <c r="O1471" s="6">
        <f>M1471-N1471</f>
        <v>64.44</v>
      </c>
      <c r="P1471" s="8">
        <f>IFERROR(O1471/M1471,0)</f>
        <v>0.44176321382052508</v>
      </c>
      <c r="Q1471" s="5">
        <f>YEAR(SalesDataTable[[#This Row],[Order Date]])</f>
        <v>2026</v>
      </c>
      <c r="R1471" s="8" t="str">
        <f>"Q"&amp;ROUNDUP(MONTH(SalesDataTable[[#This Row],[Order Date]])/3,0)</f>
        <v>Q3</v>
      </c>
      <c r="S1471" s="9">
        <f>MONTH(SalesDataTable[[#This Row],[Order Date]])</f>
        <v>7</v>
      </c>
      <c r="T1471" s="8" t="str">
        <f>TEXT(SalesDataTable[[#This Row],[Order Date]],"mmm")</f>
        <v>Jul</v>
      </c>
    </row>
    <row r="1472" spans="1:20" ht="15.75">
      <c r="A1472" s="2" t="s">
        <v>1523</v>
      </c>
      <c r="B1472" s="3">
        <v>46228</v>
      </c>
      <c r="C1472" s="4" t="s">
        <v>8</v>
      </c>
      <c r="D1472" s="4" t="s">
        <v>69</v>
      </c>
      <c r="E1472" s="4" t="s">
        <v>3</v>
      </c>
      <c r="F1472" s="4" t="s">
        <v>16</v>
      </c>
      <c r="G1472" s="4" t="s">
        <v>11</v>
      </c>
      <c r="H1472" s="4" t="s">
        <v>53</v>
      </c>
      <c r="I1472" s="9">
        <v>6</v>
      </c>
      <c r="J1472" s="6">
        <v>151.88999999999999</v>
      </c>
      <c r="K1472" s="7">
        <v>0.15</v>
      </c>
      <c r="L1472" s="6">
        <v>76.83</v>
      </c>
      <c r="M1472" s="6">
        <f>I1472*J1472*(1-K1472)</f>
        <v>774.6389999999999</v>
      </c>
      <c r="N1472" s="6">
        <f>I1472*L1472</f>
        <v>460.98</v>
      </c>
      <c r="O1472" s="6">
        <f>M1472-N1472</f>
        <v>313.65899999999988</v>
      </c>
      <c r="P1472" s="8">
        <f>IFERROR(O1472/M1472,0)</f>
        <v>0.40490989996630677</v>
      </c>
      <c r="Q1472" s="5">
        <f>YEAR(SalesDataTable[[#This Row],[Order Date]])</f>
        <v>2026</v>
      </c>
      <c r="R1472" s="8" t="str">
        <f>"Q"&amp;ROUNDUP(MONTH(SalesDataTable[[#This Row],[Order Date]])/3,0)</f>
        <v>Q3</v>
      </c>
      <c r="S1472" s="9">
        <f>MONTH(SalesDataTable[[#This Row],[Order Date]])</f>
        <v>7</v>
      </c>
      <c r="T1472" s="8" t="str">
        <f>TEXT(SalesDataTable[[#This Row],[Order Date]],"mmm")</f>
        <v>Jul</v>
      </c>
    </row>
    <row r="1473" spans="1:20" ht="15.75">
      <c r="A1473" s="2" t="s">
        <v>1524</v>
      </c>
      <c r="B1473" s="3">
        <v>46228</v>
      </c>
      <c r="C1473" s="4" t="s">
        <v>14</v>
      </c>
      <c r="D1473" s="4" t="s">
        <v>61</v>
      </c>
      <c r="E1473" s="4" t="s">
        <v>3</v>
      </c>
      <c r="F1473" s="4" t="s">
        <v>16</v>
      </c>
      <c r="G1473" s="4" t="s">
        <v>49</v>
      </c>
      <c r="H1473" s="4" t="s">
        <v>50</v>
      </c>
      <c r="I1473" s="9">
        <v>2</v>
      </c>
      <c r="J1473" s="6">
        <v>41.14</v>
      </c>
      <c r="K1473" s="7">
        <v>0.1</v>
      </c>
      <c r="L1473" s="6">
        <v>14.84</v>
      </c>
      <c r="M1473" s="6">
        <f>I1473*J1473*(1-K1473)</f>
        <v>74.052000000000007</v>
      </c>
      <c r="N1473" s="6">
        <f>I1473*L1473</f>
        <v>29.68</v>
      </c>
      <c r="O1473" s="6">
        <f>M1473-N1473</f>
        <v>44.372000000000007</v>
      </c>
      <c r="P1473" s="8">
        <f>IFERROR(O1473/M1473,0)</f>
        <v>0.59920056176740677</v>
      </c>
      <c r="Q1473" s="5">
        <f>YEAR(SalesDataTable[[#This Row],[Order Date]])</f>
        <v>2026</v>
      </c>
      <c r="R1473" s="8" t="str">
        <f>"Q"&amp;ROUNDUP(MONTH(SalesDataTable[[#This Row],[Order Date]])/3,0)</f>
        <v>Q3</v>
      </c>
      <c r="S1473" s="9">
        <f>MONTH(SalesDataTable[[#This Row],[Order Date]])</f>
        <v>7</v>
      </c>
      <c r="T1473" s="8" t="str">
        <f>TEXT(SalesDataTable[[#This Row],[Order Date]],"mmm")</f>
        <v>Jul</v>
      </c>
    </row>
    <row r="1474" spans="1:20" ht="15.75">
      <c r="A1474" s="2" t="s">
        <v>1525</v>
      </c>
      <c r="B1474" s="3">
        <v>46228</v>
      </c>
      <c r="C1474" s="4" t="s">
        <v>27</v>
      </c>
      <c r="D1474" s="4" t="s">
        <v>28</v>
      </c>
      <c r="E1474" s="4" t="s">
        <v>25</v>
      </c>
      <c r="F1474" s="4" t="s">
        <v>4</v>
      </c>
      <c r="G1474" s="4" t="s">
        <v>5</v>
      </c>
      <c r="H1474" s="4" t="s">
        <v>29</v>
      </c>
      <c r="I1474" s="9">
        <v>1</v>
      </c>
      <c r="J1474" s="6">
        <v>49.5</v>
      </c>
      <c r="K1474" s="7">
        <v>0</v>
      </c>
      <c r="L1474" s="6">
        <v>21.83</v>
      </c>
      <c r="M1474" s="6">
        <f>I1474*J1474*(1-K1474)</f>
        <v>49.5</v>
      </c>
      <c r="N1474" s="6">
        <f>I1474*L1474</f>
        <v>21.83</v>
      </c>
      <c r="O1474" s="6">
        <f>M1474-N1474</f>
        <v>27.67</v>
      </c>
      <c r="P1474" s="8">
        <f>IFERROR(O1474/M1474,0)</f>
        <v>0.55898989898989904</v>
      </c>
      <c r="Q1474" s="5">
        <f>YEAR(SalesDataTable[[#This Row],[Order Date]])</f>
        <v>2026</v>
      </c>
      <c r="R1474" s="8" t="str">
        <f>"Q"&amp;ROUNDUP(MONTH(SalesDataTable[[#This Row],[Order Date]])/3,0)</f>
        <v>Q3</v>
      </c>
      <c r="S1474" s="9">
        <f>MONTH(SalesDataTable[[#This Row],[Order Date]])</f>
        <v>7</v>
      </c>
      <c r="T1474" s="8" t="str">
        <f>TEXT(SalesDataTable[[#This Row],[Order Date]],"mmm")</f>
        <v>Jul</v>
      </c>
    </row>
    <row r="1475" spans="1:20" ht="15.75">
      <c r="A1475" s="2" t="s">
        <v>1526</v>
      </c>
      <c r="B1475" s="3">
        <v>46228</v>
      </c>
      <c r="C1475" s="4" t="s">
        <v>27</v>
      </c>
      <c r="D1475" s="4" t="s">
        <v>45</v>
      </c>
      <c r="E1475" s="4" t="s">
        <v>3</v>
      </c>
      <c r="F1475" s="4" t="s">
        <v>16</v>
      </c>
      <c r="G1475" s="4" t="s">
        <v>17</v>
      </c>
      <c r="H1475" s="4" t="s">
        <v>46</v>
      </c>
      <c r="I1475" s="9">
        <v>2</v>
      </c>
      <c r="J1475" s="6">
        <v>46.48</v>
      </c>
      <c r="K1475" s="7">
        <v>0.05</v>
      </c>
      <c r="L1475" s="6">
        <v>18.760000000000002</v>
      </c>
      <c r="M1475" s="6">
        <f>I1475*J1475*(1-K1475)</f>
        <v>88.311999999999983</v>
      </c>
      <c r="N1475" s="6">
        <f>I1475*L1475</f>
        <v>37.520000000000003</v>
      </c>
      <c r="O1475" s="6">
        <f>M1475-N1475</f>
        <v>50.79199999999998</v>
      </c>
      <c r="P1475" s="8">
        <f>IFERROR(O1475/M1475,0)</f>
        <v>0.57514267596702584</v>
      </c>
      <c r="Q1475" s="5">
        <f>YEAR(SalesDataTable[[#This Row],[Order Date]])</f>
        <v>2026</v>
      </c>
      <c r="R1475" s="8" t="str">
        <f>"Q"&amp;ROUNDUP(MONTH(SalesDataTable[[#This Row],[Order Date]])/3,0)</f>
        <v>Q3</v>
      </c>
      <c r="S1475" s="9">
        <f>MONTH(SalesDataTable[[#This Row],[Order Date]])</f>
        <v>7</v>
      </c>
      <c r="T1475" s="8" t="str">
        <f>TEXT(SalesDataTable[[#This Row],[Order Date]],"mmm")</f>
        <v>Jul</v>
      </c>
    </row>
    <row r="1476" spans="1:20" ht="15.75">
      <c r="A1476" s="2" t="s">
        <v>1527</v>
      </c>
      <c r="B1476" s="3">
        <v>46228</v>
      </c>
      <c r="C1476" s="4" t="s">
        <v>14</v>
      </c>
      <c r="D1476" s="4" t="s">
        <v>15</v>
      </c>
      <c r="E1476" s="4" t="s">
        <v>39</v>
      </c>
      <c r="F1476" s="4" t="s">
        <v>4</v>
      </c>
      <c r="G1476" s="4" t="s">
        <v>17</v>
      </c>
      <c r="H1476" s="4" t="s">
        <v>18</v>
      </c>
      <c r="I1476" s="9">
        <v>1</v>
      </c>
      <c r="J1476" s="6">
        <v>36.909999999999997</v>
      </c>
      <c r="K1476" s="7">
        <v>0</v>
      </c>
      <c r="L1476" s="6">
        <v>13.56</v>
      </c>
      <c r="M1476" s="6">
        <f>I1476*J1476*(1-K1476)</f>
        <v>36.909999999999997</v>
      </c>
      <c r="N1476" s="6">
        <f>I1476*L1476</f>
        <v>13.56</v>
      </c>
      <c r="O1476" s="6">
        <f>M1476-N1476</f>
        <v>23.349999999999994</v>
      </c>
      <c r="P1476" s="8">
        <f>IFERROR(O1476/M1476,0)</f>
        <v>0.63261988620969922</v>
      </c>
      <c r="Q1476" s="5">
        <f>YEAR(SalesDataTable[[#This Row],[Order Date]])</f>
        <v>2026</v>
      </c>
      <c r="R1476" s="8" t="str">
        <f>"Q"&amp;ROUNDUP(MONTH(SalesDataTable[[#This Row],[Order Date]])/3,0)</f>
        <v>Q3</v>
      </c>
      <c r="S1476" s="9">
        <f>MONTH(SalesDataTable[[#This Row],[Order Date]])</f>
        <v>7</v>
      </c>
      <c r="T1476" s="8" t="str">
        <f>TEXT(SalesDataTable[[#This Row],[Order Date]],"mmm")</f>
        <v>Jul</v>
      </c>
    </row>
    <row r="1477" spans="1:20" ht="15.75">
      <c r="A1477" s="2" t="s">
        <v>1528</v>
      </c>
      <c r="B1477" s="3">
        <v>46228</v>
      </c>
      <c r="C1477" s="4" t="s">
        <v>1</v>
      </c>
      <c r="D1477" s="4" t="s">
        <v>2</v>
      </c>
      <c r="E1477" s="4" t="s">
        <v>3</v>
      </c>
      <c r="F1477" s="4" t="s">
        <v>4</v>
      </c>
      <c r="G1477" s="4" t="s">
        <v>17</v>
      </c>
      <c r="H1477" s="4" t="s">
        <v>18</v>
      </c>
      <c r="I1477" s="9">
        <v>1</v>
      </c>
      <c r="J1477" s="6">
        <v>35.6</v>
      </c>
      <c r="K1477" s="7">
        <v>0</v>
      </c>
      <c r="L1477" s="6">
        <v>13.91</v>
      </c>
      <c r="M1477" s="6">
        <f>I1477*J1477*(1-K1477)</f>
        <v>35.6</v>
      </c>
      <c r="N1477" s="6">
        <f>I1477*L1477</f>
        <v>13.91</v>
      </c>
      <c r="O1477" s="6">
        <f>M1477-N1477</f>
        <v>21.69</v>
      </c>
      <c r="P1477" s="8">
        <f>IFERROR(O1477/M1477,0)</f>
        <v>0.60926966292134832</v>
      </c>
      <c r="Q1477" s="5">
        <f>YEAR(SalesDataTable[[#This Row],[Order Date]])</f>
        <v>2026</v>
      </c>
      <c r="R1477" s="8" t="str">
        <f>"Q"&amp;ROUNDUP(MONTH(SalesDataTable[[#This Row],[Order Date]])/3,0)</f>
        <v>Q3</v>
      </c>
      <c r="S1477" s="9">
        <f>MONTH(SalesDataTable[[#This Row],[Order Date]])</f>
        <v>7</v>
      </c>
      <c r="T1477" s="8" t="str">
        <f>TEXT(SalesDataTable[[#This Row],[Order Date]],"mmm")</f>
        <v>Jul</v>
      </c>
    </row>
    <row r="1478" spans="1:20" ht="15.75">
      <c r="A1478" s="2" t="s">
        <v>1529</v>
      </c>
      <c r="B1478" s="3">
        <v>46228</v>
      </c>
      <c r="C1478" s="4" t="s">
        <v>8</v>
      </c>
      <c r="D1478" s="4" t="s">
        <v>66</v>
      </c>
      <c r="E1478" s="4" t="s">
        <v>25</v>
      </c>
      <c r="F1478" s="4" t="s">
        <v>16</v>
      </c>
      <c r="G1478" s="4" t="s">
        <v>5</v>
      </c>
      <c r="H1478" s="4" t="s">
        <v>6</v>
      </c>
      <c r="I1478" s="9">
        <v>2</v>
      </c>
      <c r="J1478" s="6">
        <v>80.25</v>
      </c>
      <c r="K1478" s="7">
        <v>0.05</v>
      </c>
      <c r="L1478" s="6">
        <v>42.39</v>
      </c>
      <c r="M1478" s="6">
        <f>I1478*J1478*(1-K1478)</f>
        <v>152.47499999999999</v>
      </c>
      <c r="N1478" s="6">
        <f>I1478*L1478</f>
        <v>84.78</v>
      </c>
      <c r="O1478" s="6">
        <f>M1478-N1478</f>
        <v>67.694999999999993</v>
      </c>
      <c r="P1478" s="8">
        <f>IFERROR(O1478/M1478,0)</f>
        <v>0.44397442203639936</v>
      </c>
      <c r="Q1478" s="5">
        <f>YEAR(SalesDataTable[[#This Row],[Order Date]])</f>
        <v>2026</v>
      </c>
      <c r="R1478" s="8" t="str">
        <f>"Q"&amp;ROUNDUP(MONTH(SalesDataTable[[#This Row],[Order Date]])/3,0)</f>
        <v>Q3</v>
      </c>
      <c r="S1478" s="9">
        <f>MONTH(SalesDataTable[[#This Row],[Order Date]])</f>
        <v>7</v>
      </c>
      <c r="T1478" s="8" t="str">
        <f>TEXT(SalesDataTable[[#This Row],[Order Date]],"mmm")</f>
        <v>Jul</v>
      </c>
    </row>
    <row r="1479" spans="1:20" ht="15.75">
      <c r="A1479" s="2" t="s">
        <v>1530</v>
      </c>
      <c r="B1479" s="3">
        <v>46228</v>
      </c>
      <c r="C1479" s="4" t="s">
        <v>1</v>
      </c>
      <c r="D1479" s="4" t="s">
        <v>2</v>
      </c>
      <c r="E1479" s="4" t="s">
        <v>39</v>
      </c>
      <c r="F1479" s="4" t="s">
        <v>4</v>
      </c>
      <c r="G1479" s="4" t="s">
        <v>17</v>
      </c>
      <c r="H1479" s="4" t="s">
        <v>46</v>
      </c>
      <c r="I1479" s="9">
        <v>2</v>
      </c>
      <c r="J1479" s="6">
        <v>47.52</v>
      </c>
      <c r="K1479" s="7">
        <v>0.1</v>
      </c>
      <c r="L1479" s="6">
        <v>17.86</v>
      </c>
      <c r="M1479" s="6">
        <f>I1479*J1479*(1-K1479)</f>
        <v>85.536000000000001</v>
      </c>
      <c r="N1479" s="6">
        <f>I1479*L1479</f>
        <v>35.72</v>
      </c>
      <c r="O1479" s="6">
        <f>M1479-N1479</f>
        <v>49.816000000000003</v>
      </c>
      <c r="P1479" s="8">
        <f>IFERROR(O1479/M1479,0)</f>
        <v>0.58239805462027683</v>
      </c>
      <c r="Q1479" s="5">
        <f>YEAR(SalesDataTable[[#This Row],[Order Date]])</f>
        <v>2026</v>
      </c>
      <c r="R1479" s="8" t="str">
        <f>"Q"&amp;ROUNDUP(MONTH(SalesDataTable[[#This Row],[Order Date]])/3,0)</f>
        <v>Q3</v>
      </c>
      <c r="S1479" s="9">
        <f>MONTH(SalesDataTable[[#This Row],[Order Date]])</f>
        <v>7</v>
      </c>
      <c r="T1479" s="8" t="str">
        <f>TEXT(SalesDataTable[[#This Row],[Order Date]],"mmm")</f>
        <v>Jul</v>
      </c>
    </row>
    <row r="1480" spans="1:20" ht="15.75">
      <c r="A1480" s="2" t="s">
        <v>1531</v>
      </c>
      <c r="B1480" s="3">
        <v>46228</v>
      </c>
      <c r="C1480" s="4" t="s">
        <v>27</v>
      </c>
      <c r="D1480" s="4" t="s">
        <v>82</v>
      </c>
      <c r="E1480" s="4" t="s">
        <v>3</v>
      </c>
      <c r="F1480" s="4" t="s">
        <v>16</v>
      </c>
      <c r="G1480" s="4" t="s">
        <v>17</v>
      </c>
      <c r="H1480" s="4" t="s">
        <v>83</v>
      </c>
      <c r="I1480" s="9">
        <v>2</v>
      </c>
      <c r="J1480" s="6">
        <v>164.58</v>
      </c>
      <c r="K1480" s="7">
        <v>0.1</v>
      </c>
      <c r="L1480" s="6">
        <v>86.55</v>
      </c>
      <c r="M1480" s="6">
        <f>I1480*J1480*(1-K1480)</f>
        <v>296.24400000000003</v>
      </c>
      <c r="N1480" s="6">
        <f>I1480*L1480</f>
        <v>173.1</v>
      </c>
      <c r="O1480" s="6">
        <f>M1480-N1480</f>
        <v>123.14400000000003</v>
      </c>
      <c r="P1480" s="8">
        <f>IFERROR(O1480/M1480,0)</f>
        <v>0.41568436829100341</v>
      </c>
      <c r="Q1480" s="5">
        <f>YEAR(SalesDataTable[[#This Row],[Order Date]])</f>
        <v>2026</v>
      </c>
      <c r="R1480" s="8" t="str">
        <f>"Q"&amp;ROUNDUP(MONTH(SalesDataTable[[#This Row],[Order Date]])/3,0)</f>
        <v>Q3</v>
      </c>
      <c r="S1480" s="9">
        <f>MONTH(SalesDataTable[[#This Row],[Order Date]])</f>
        <v>7</v>
      </c>
      <c r="T1480" s="8" t="str">
        <f>TEXT(SalesDataTable[[#This Row],[Order Date]],"mmm")</f>
        <v>Jul</v>
      </c>
    </row>
    <row r="1481" spans="1:20" ht="15.75">
      <c r="A1481" s="2" t="s">
        <v>1532</v>
      </c>
      <c r="B1481" s="3">
        <v>46229</v>
      </c>
      <c r="C1481" s="4" t="s">
        <v>1</v>
      </c>
      <c r="D1481" s="4" t="s">
        <v>52</v>
      </c>
      <c r="E1481" s="4" t="s">
        <v>3</v>
      </c>
      <c r="F1481" s="4" t="s">
        <v>16</v>
      </c>
      <c r="G1481" s="4" t="s">
        <v>5</v>
      </c>
      <c r="H1481" s="4" t="s">
        <v>35</v>
      </c>
      <c r="I1481" s="9">
        <v>1</v>
      </c>
      <c r="J1481" s="6">
        <v>39.99</v>
      </c>
      <c r="K1481" s="7">
        <v>0.05</v>
      </c>
      <c r="L1481" s="6">
        <v>16.739999999999998</v>
      </c>
      <c r="M1481" s="6">
        <f>I1481*J1481*(1-K1481)</f>
        <v>37.990499999999997</v>
      </c>
      <c r="N1481" s="6">
        <f>I1481*L1481</f>
        <v>16.739999999999998</v>
      </c>
      <c r="O1481" s="6">
        <f>M1481-N1481</f>
        <v>21.250499999999999</v>
      </c>
      <c r="P1481" s="8">
        <f>IFERROR(O1481/M1481,0)</f>
        <v>0.55936352509179932</v>
      </c>
      <c r="Q1481" s="5">
        <f>YEAR(SalesDataTable[[#This Row],[Order Date]])</f>
        <v>2026</v>
      </c>
      <c r="R1481" s="8" t="str">
        <f>"Q"&amp;ROUNDUP(MONTH(SalesDataTable[[#This Row],[Order Date]])/3,0)</f>
        <v>Q3</v>
      </c>
      <c r="S1481" s="9">
        <f>MONTH(SalesDataTable[[#This Row],[Order Date]])</f>
        <v>7</v>
      </c>
      <c r="T1481" s="8" t="str">
        <f>TEXT(SalesDataTable[[#This Row],[Order Date]],"mmm")</f>
        <v>Jul</v>
      </c>
    </row>
    <row r="1482" spans="1:20" ht="15.75">
      <c r="A1482" s="2" t="s">
        <v>1533</v>
      </c>
      <c r="B1482" s="3">
        <v>46229</v>
      </c>
      <c r="C1482" s="4" t="s">
        <v>8</v>
      </c>
      <c r="D1482" s="4" t="s">
        <v>69</v>
      </c>
      <c r="E1482" s="4" t="s">
        <v>25</v>
      </c>
      <c r="F1482" s="4" t="s">
        <v>16</v>
      </c>
      <c r="G1482" s="4" t="s">
        <v>11</v>
      </c>
      <c r="H1482" s="4" t="s">
        <v>21</v>
      </c>
      <c r="I1482" s="9">
        <v>1</v>
      </c>
      <c r="J1482" s="6">
        <v>140.44</v>
      </c>
      <c r="K1482" s="7">
        <v>0</v>
      </c>
      <c r="L1482" s="6">
        <v>77.08</v>
      </c>
      <c r="M1482" s="6">
        <f>I1482*J1482*(1-K1482)</f>
        <v>140.44</v>
      </c>
      <c r="N1482" s="6">
        <f>I1482*L1482</f>
        <v>77.08</v>
      </c>
      <c r="O1482" s="6">
        <f>M1482-N1482</f>
        <v>63.36</v>
      </c>
      <c r="P1482" s="8">
        <f>IFERROR(O1482/M1482,0)</f>
        <v>0.45115351751637711</v>
      </c>
      <c r="Q1482" s="5">
        <f>YEAR(SalesDataTable[[#This Row],[Order Date]])</f>
        <v>2026</v>
      </c>
      <c r="R1482" s="8" t="str">
        <f>"Q"&amp;ROUNDUP(MONTH(SalesDataTable[[#This Row],[Order Date]])/3,0)</f>
        <v>Q3</v>
      </c>
      <c r="S1482" s="9">
        <f>MONTH(SalesDataTable[[#This Row],[Order Date]])</f>
        <v>7</v>
      </c>
      <c r="T1482" s="8" t="str">
        <f>TEXT(SalesDataTable[[#This Row],[Order Date]],"mmm")</f>
        <v>Jul</v>
      </c>
    </row>
    <row r="1483" spans="1:20" ht="15.75">
      <c r="A1483" s="2" t="s">
        <v>1534</v>
      </c>
      <c r="B1483" s="3">
        <v>46229</v>
      </c>
      <c r="C1483" s="4" t="s">
        <v>14</v>
      </c>
      <c r="D1483" s="4" t="s">
        <v>61</v>
      </c>
      <c r="E1483" s="4" t="s">
        <v>39</v>
      </c>
      <c r="F1483" s="4" t="s">
        <v>16</v>
      </c>
      <c r="G1483" s="4" t="s">
        <v>49</v>
      </c>
      <c r="H1483" s="4" t="s">
        <v>55</v>
      </c>
      <c r="I1483" s="9">
        <v>2</v>
      </c>
      <c r="J1483" s="6">
        <v>123.73</v>
      </c>
      <c r="K1483" s="7">
        <v>0.05</v>
      </c>
      <c r="L1483" s="6">
        <v>68.22</v>
      </c>
      <c r="M1483" s="6">
        <f>I1483*J1483*(1-K1483)</f>
        <v>235.08699999999999</v>
      </c>
      <c r="N1483" s="6">
        <f>I1483*L1483</f>
        <v>136.44</v>
      </c>
      <c r="O1483" s="6">
        <f>M1483-N1483</f>
        <v>98.646999999999991</v>
      </c>
      <c r="P1483" s="8">
        <f>IFERROR(O1483/M1483,0)</f>
        <v>0.41961911973014243</v>
      </c>
      <c r="Q1483" s="5">
        <f>YEAR(SalesDataTable[[#This Row],[Order Date]])</f>
        <v>2026</v>
      </c>
      <c r="R1483" s="8" t="str">
        <f>"Q"&amp;ROUNDUP(MONTH(SalesDataTable[[#This Row],[Order Date]])/3,0)</f>
        <v>Q3</v>
      </c>
      <c r="S1483" s="9">
        <f>MONTH(SalesDataTable[[#This Row],[Order Date]])</f>
        <v>7</v>
      </c>
      <c r="T1483" s="8" t="str">
        <f>TEXT(SalesDataTable[[#This Row],[Order Date]],"mmm")</f>
        <v>Jul</v>
      </c>
    </row>
    <row r="1484" spans="1:20" ht="15.75">
      <c r="A1484" s="2" t="s">
        <v>1535</v>
      </c>
      <c r="B1484" s="3">
        <v>46229</v>
      </c>
      <c r="C1484" s="4" t="s">
        <v>27</v>
      </c>
      <c r="D1484" s="4" t="s">
        <v>82</v>
      </c>
      <c r="E1484" s="4" t="s">
        <v>10</v>
      </c>
      <c r="F1484" s="4" t="s">
        <v>16</v>
      </c>
      <c r="G1484" s="4" t="s">
        <v>17</v>
      </c>
      <c r="H1484" s="4" t="s">
        <v>71</v>
      </c>
      <c r="I1484" s="9">
        <v>3</v>
      </c>
      <c r="J1484" s="6">
        <v>132.68</v>
      </c>
      <c r="K1484" s="7">
        <v>0.15</v>
      </c>
      <c r="L1484" s="6">
        <v>67.38</v>
      </c>
      <c r="M1484" s="6">
        <f>I1484*J1484*(1-K1484)</f>
        <v>338.334</v>
      </c>
      <c r="N1484" s="6">
        <f>I1484*L1484</f>
        <v>202.14</v>
      </c>
      <c r="O1484" s="6">
        <f>M1484-N1484</f>
        <v>136.19400000000002</v>
      </c>
      <c r="P1484" s="8">
        <f>IFERROR(O1484/M1484,0)</f>
        <v>0.40254304917625783</v>
      </c>
      <c r="Q1484" s="5">
        <f>YEAR(SalesDataTable[[#This Row],[Order Date]])</f>
        <v>2026</v>
      </c>
      <c r="R1484" s="8" t="str">
        <f>"Q"&amp;ROUNDUP(MONTH(SalesDataTable[[#This Row],[Order Date]])/3,0)</f>
        <v>Q3</v>
      </c>
      <c r="S1484" s="9">
        <f>MONTH(SalesDataTable[[#This Row],[Order Date]])</f>
        <v>7</v>
      </c>
      <c r="T1484" s="8" t="str">
        <f>TEXT(SalesDataTable[[#This Row],[Order Date]],"mmm")</f>
        <v>Jul</v>
      </c>
    </row>
    <row r="1485" spans="1:20" ht="15.75">
      <c r="A1485" s="2" t="s">
        <v>1536</v>
      </c>
      <c r="B1485" s="3">
        <v>46229</v>
      </c>
      <c r="C1485" s="4" t="s">
        <v>27</v>
      </c>
      <c r="D1485" s="4" t="s">
        <v>45</v>
      </c>
      <c r="E1485" s="4" t="s">
        <v>25</v>
      </c>
      <c r="F1485" s="4" t="s">
        <v>16</v>
      </c>
      <c r="G1485" s="4" t="s">
        <v>49</v>
      </c>
      <c r="H1485" s="4" t="s">
        <v>67</v>
      </c>
      <c r="I1485" s="9">
        <v>1</v>
      </c>
      <c r="J1485" s="6">
        <v>35.479999999999997</v>
      </c>
      <c r="K1485" s="7">
        <v>0.05</v>
      </c>
      <c r="L1485" s="6">
        <v>14.15</v>
      </c>
      <c r="M1485" s="6">
        <f>I1485*J1485*(1-K1485)</f>
        <v>33.705999999999996</v>
      </c>
      <c r="N1485" s="6">
        <f>I1485*L1485</f>
        <v>14.15</v>
      </c>
      <c r="O1485" s="6">
        <f>M1485-N1485</f>
        <v>19.555999999999997</v>
      </c>
      <c r="P1485" s="8">
        <f>IFERROR(O1485/M1485,0)</f>
        <v>0.58019343737020113</v>
      </c>
      <c r="Q1485" s="5">
        <f>YEAR(SalesDataTable[[#This Row],[Order Date]])</f>
        <v>2026</v>
      </c>
      <c r="R1485" s="8" t="str">
        <f>"Q"&amp;ROUNDUP(MONTH(SalesDataTable[[#This Row],[Order Date]])/3,0)</f>
        <v>Q3</v>
      </c>
      <c r="S1485" s="9">
        <f>MONTH(SalesDataTable[[#This Row],[Order Date]])</f>
        <v>7</v>
      </c>
      <c r="T1485" s="8" t="str">
        <f>TEXT(SalesDataTable[[#This Row],[Order Date]],"mmm")</f>
        <v>Jul</v>
      </c>
    </row>
    <row r="1486" spans="1:20" ht="15.75">
      <c r="A1486" s="2" t="s">
        <v>1537</v>
      </c>
      <c r="B1486" s="3">
        <v>46229</v>
      </c>
      <c r="C1486" s="4" t="s">
        <v>27</v>
      </c>
      <c r="D1486" s="4" t="s">
        <v>45</v>
      </c>
      <c r="E1486" s="4" t="s">
        <v>3</v>
      </c>
      <c r="F1486" s="4" t="s">
        <v>20</v>
      </c>
      <c r="G1486" s="4" t="s">
        <v>17</v>
      </c>
      <c r="H1486" s="4" t="s">
        <v>71</v>
      </c>
      <c r="I1486" s="9">
        <v>3</v>
      </c>
      <c r="J1486" s="6">
        <v>134.63</v>
      </c>
      <c r="K1486" s="7">
        <v>0</v>
      </c>
      <c r="L1486" s="6">
        <v>67.2</v>
      </c>
      <c r="M1486" s="6">
        <f>I1486*J1486*(1-K1486)</f>
        <v>403.89</v>
      </c>
      <c r="N1486" s="6">
        <f>I1486*L1486</f>
        <v>201.60000000000002</v>
      </c>
      <c r="O1486" s="6">
        <f>M1486-N1486</f>
        <v>202.28999999999996</v>
      </c>
      <c r="P1486" s="8">
        <f>IFERROR(O1486/M1486,0)</f>
        <v>0.50085419297333422</v>
      </c>
      <c r="Q1486" s="5">
        <f>YEAR(SalesDataTable[[#This Row],[Order Date]])</f>
        <v>2026</v>
      </c>
      <c r="R1486" s="8" t="str">
        <f>"Q"&amp;ROUNDUP(MONTH(SalesDataTable[[#This Row],[Order Date]])/3,0)</f>
        <v>Q3</v>
      </c>
      <c r="S1486" s="9">
        <f>MONTH(SalesDataTable[[#This Row],[Order Date]])</f>
        <v>7</v>
      </c>
      <c r="T1486" s="8" t="str">
        <f>TEXT(SalesDataTable[[#This Row],[Order Date]],"mmm")</f>
        <v>Jul</v>
      </c>
    </row>
    <row r="1487" spans="1:20" ht="15.75">
      <c r="A1487" s="2" t="s">
        <v>1538</v>
      </c>
      <c r="B1487" s="3">
        <v>46230</v>
      </c>
      <c r="C1487" s="4" t="s">
        <v>1</v>
      </c>
      <c r="D1487" s="4" t="s">
        <v>52</v>
      </c>
      <c r="E1487" s="4" t="s">
        <v>39</v>
      </c>
      <c r="F1487" s="4" t="s">
        <v>16</v>
      </c>
      <c r="G1487" s="4" t="s">
        <v>11</v>
      </c>
      <c r="H1487" s="4" t="s">
        <v>79</v>
      </c>
      <c r="I1487" s="9">
        <v>3</v>
      </c>
      <c r="J1487" s="6">
        <v>72.03</v>
      </c>
      <c r="K1487" s="7">
        <v>0</v>
      </c>
      <c r="L1487" s="6">
        <v>32.46</v>
      </c>
      <c r="M1487" s="6">
        <f>I1487*J1487*(1-K1487)</f>
        <v>216.09</v>
      </c>
      <c r="N1487" s="6">
        <f>I1487*L1487</f>
        <v>97.38</v>
      </c>
      <c r="O1487" s="6">
        <f>M1487-N1487</f>
        <v>118.71000000000001</v>
      </c>
      <c r="P1487" s="8">
        <f>IFERROR(O1487/M1487,0)</f>
        <v>0.54935443565181175</v>
      </c>
      <c r="Q1487" s="5">
        <f>YEAR(SalesDataTable[[#This Row],[Order Date]])</f>
        <v>2026</v>
      </c>
      <c r="R1487" s="8" t="str">
        <f>"Q"&amp;ROUNDUP(MONTH(SalesDataTable[[#This Row],[Order Date]])/3,0)</f>
        <v>Q3</v>
      </c>
      <c r="S1487" s="9">
        <f>MONTH(SalesDataTable[[#This Row],[Order Date]])</f>
        <v>7</v>
      </c>
      <c r="T1487" s="8" t="str">
        <f>TEXT(SalesDataTable[[#This Row],[Order Date]],"mmm")</f>
        <v>Jul</v>
      </c>
    </row>
    <row r="1488" spans="1:20" ht="15.75">
      <c r="A1488" s="2" t="s">
        <v>1539</v>
      </c>
      <c r="B1488" s="3">
        <v>46230</v>
      </c>
      <c r="C1488" s="4" t="s">
        <v>27</v>
      </c>
      <c r="D1488" s="4" t="s">
        <v>45</v>
      </c>
      <c r="E1488" s="4" t="s">
        <v>39</v>
      </c>
      <c r="F1488" s="4" t="s">
        <v>4</v>
      </c>
      <c r="G1488" s="4" t="s">
        <v>49</v>
      </c>
      <c r="H1488" s="4" t="s">
        <v>50</v>
      </c>
      <c r="I1488" s="9">
        <v>1</v>
      </c>
      <c r="J1488" s="6">
        <v>40.24</v>
      </c>
      <c r="K1488" s="7">
        <v>0</v>
      </c>
      <c r="L1488" s="6">
        <v>15.05</v>
      </c>
      <c r="M1488" s="6">
        <f>I1488*J1488*(1-K1488)</f>
        <v>40.24</v>
      </c>
      <c r="N1488" s="6">
        <f>I1488*L1488</f>
        <v>15.05</v>
      </c>
      <c r="O1488" s="6">
        <f>M1488-N1488</f>
        <v>25.19</v>
      </c>
      <c r="P1488" s="8">
        <f>IFERROR(O1488/M1488,0)</f>
        <v>0.62599403578528823</v>
      </c>
      <c r="Q1488" s="5">
        <f>YEAR(SalesDataTable[[#This Row],[Order Date]])</f>
        <v>2026</v>
      </c>
      <c r="R1488" s="8" t="str">
        <f>"Q"&amp;ROUNDUP(MONTH(SalesDataTable[[#This Row],[Order Date]])/3,0)</f>
        <v>Q3</v>
      </c>
      <c r="S1488" s="9">
        <f>MONTH(SalesDataTable[[#This Row],[Order Date]])</f>
        <v>7</v>
      </c>
      <c r="T1488" s="8" t="str">
        <f>TEXT(SalesDataTable[[#This Row],[Order Date]],"mmm")</f>
        <v>Jul</v>
      </c>
    </row>
    <row r="1489" spans="1:20" ht="15.75">
      <c r="A1489" s="2" t="s">
        <v>1540</v>
      </c>
      <c r="B1489" s="3">
        <v>46230</v>
      </c>
      <c r="C1489" s="4" t="s">
        <v>14</v>
      </c>
      <c r="D1489" s="4" t="s">
        <v>34</v>
      </c>
      <c r="E1489" s="4" t="s">
        <v>25</v>
      </c>
      <c r="F1489" s="4" t="s">
        <v>4</v>
      </c>
      <c r="G1489" s="4" t="s">
        <v>17</v>
      </c>
      <c r="H1489" s="4" t="s">
        <v>18</v>
      </c>
      <c r="I1489" s="9">
        <v>1</v>
      </c>
      <c r="J1489" s="6">
        <v>36.14</v>
      </c>
      <c r="K1489" s="7">
        <v>0</v>
      </c>
      <c r="L1489" s="6">
        <v>13.52</v>
      </c>
      <c r="M1489" s="6">
        <f>I1489*J1489*(1-K1489)</f>
        <v>36.14</v>
      </c>
      <c r="N1489" s="6">
        <f>I1489*L1489</f>
        <v>13.52</v>
      </c>
      <c r="O1489" s="6">
        <f>M1489-N1489</f>
        <v>22.62</v>
      </c>
      <c r="P1489" s="8">
        <f>IFERROR(O1489/M1489,0)</f>
        <v>0.62589928057553956</v>
      </c>
      <c r="Q1489" s="5">
        <f>YEAR(SalesDataTable[[#This Row],[Order Date]])</f>
        <v>2026</v>
      </c>
      <c r="R1489" s="8" t="str">
        <f>"Q"&amp;ROUNDUP(MONTH(SalesDataTable[[#This Row],[Order Date]])/3,0)</f>
        <v>Q3</v>
      </c>
      <c r="S1489" s="9">
        <f>MONTH(SalesDataTable[[#This Row],[Order Date]])</f>
        <v>7</v>
      </c>
      <c r="T1489" s="8" t="str">
        <f>TEXT(SalesDataTable[[#This Row],[Order Date]],"mmm")</f>
        <v>Jul</v>
      </c>
    </row>
    <row r="1490" spans="1:20" ht="15.75">
      <c r="A1490" s="2" t="s">
        <v>1541</v>
      </c>
      <c r="B1490" s="3">
        <v>46230</v>
      </c>
      <c r="C1490" s="4" t="s">
        <v>8</v>
      </c>
      <c r="D1490" s="4" t="s">
        <v>66</v>
      </c>
      <c r="E1490" s="4" t="s">
        <v>3</v>
      </c>
      <c r="F1490" s="4" t="s">
        <v>16</v>
      </c>
      <c r="G1490" s="4" t="s">
        <v>49</v>
      </c>
      <c r="H1490" s="4" t="s">
        <v>50</v>
      </c>
      <c r="I1490" s="9">
        <v>2</v>
      </c>
      <c r="J1490" s="6">
        <v>40.22</v>
      </c>
      <c r="K1490" s="7">
        <v>0.05</v>
      </c>
      <c r="L1490" s="6">
        <v>14.72</v>
      </c>
      <c r="M1490" s="6">
        <f>I1490*J1490*(1-K1490)</f>
        <v>76.417999999999992</v>
      </c>
      <c r="N1490" s="6">
        <f>I1490*L1490</f>
        <v>29.44</v>
      </c>
      <c r="O1490" s="6">
        <f>M1490-N1490</f>
        <v>46.977999999999994</v>
      </c>
      <c r="P1490" s="8">
        <f>IFERROR(O1490/M1490,0)</f>
        <v>0.61475045146431473</v>
      </c>
      <c r="Q1490" s="5">
        <f>YEAR(SalesDataTable[[#This Row],[Order Date]])</f>
        <v>2026</v>
      </c>
      <c r="R1490" s="8" t="str">
        <f>"Q"&amp;ROUNDUP(MONTH(SalesDataTable[[#This Row],[Order Date]])/3,0)</f>
        <v>Q3</v>
      </c>
      <c r="S1490" s="9">
        <f>MONTH(SalesDataTable[[#This Row],[Order Date]])</f>
        <v>7</v>
      </c>
      <c r="T1490" s="8" t="str">
        <f>TEXT(SalesDataTable[[#This Row],[Order Date]],"mmm")</f>
        <v>Jul</v>
      </c>
    </row>
    <row r="1491" spans="1:20" ht="15.75">
      <c r="A1491" s="2" t="s">
        <v>1542</v>
      </c>
      <c r="B1491" s="3">
        <v>46230</v>
      </c>
      <c r="C1491" s="4" t="s">
        <v>27</v>
      </c>
      <c r="D1491" s="4" t="s">
        <v>45</v>
      </c>
      <c r="E1491" s="4" t="s">
        <v>3</v>
      </c>
      <c r="F1491" s="4" t="s">
        <v>4</v>
      </c>
      <c r="G1491" s="4" t="s">
        <v>49</v>
      </c>
      <c r="H1491" s="4" t="s">
        <v>67</v>
      </c>
      <c r="I1491" s="9">
        <v>3</v>
      </c>
      <c r="J1491" s="6">
        <v>37.130000000000003</v>
      </c>
      <c r="K1491" s="7">
        <v>0.05</v>
      </c>
      <c r="L1491" s="6">
        <v>14.29</v>
      </c>
      <c r="M1491" s="6">
        <f>I1491*J1491*(1-K1491)</f>
        <v>105.82050000000001</v>
      </c>
      <c r="N1491" s="6">
        <f>I1491*L1491</f>
        <v>42.87</v>
      </c>
      <c r="O1491" s="6">
        <f>M1491-N1491</f>
        <v>62.950500000000012</v>
      </c>
      <c r="P1491" s="8">
        <f>IFERROR(O1491/M1491,0)</f>
        <v>0.59488000907196625</v>
      </c>
      <c r="Q1491" s="5">
        <f>YEAR(SalesDataTable[[#This Row],[Order Date]])</f>
        <v>2026</v>
      </c>
      <c r="R1491" s="8" t="str">
        <f>"Q"&amp;ROUNDUP(MONTH(SalesDataTable[[#This Row],[Order Date]])/3,0)</f>
        <v>Q3</v>
      </c>
      <c r="S1491" s="9">
        <f>MONTH(SalesDataTable[[#This Row],[Order Date]])</f>
        <v>7</v>
      </c>
      <c r="T1491" s="8" t="str">
        <f>TEXT(SalesDataTable[[#This Row],[Order Date]],"mmm")</f>
        <v>Jul</v>
      </c>
    </row>
    <row r="1492" spans="1:20" ht="15.75">
      <c r="A1492" s="2" t="s">
        <v>1543</v>
      </c>
      <c r="B1492" s="3">
        <v>46230</v>
      </c>
      <c r="C1492" s="4" t="s">
        <v>1</v>
      </c>
      <c r="D1492" s="4" t="s">
        <v>52</v>
      </c>
      <c r="E1492" s="4" t="s">
        <v>3</v>
      </c>
      <c r="F1492" s="4" t="s">
        <v>16</v>
      </c>
      <c r="G1492" s="4" t="s">
        <v>31</v>
      </c>
      <c r="H1492" s="4" t="s">
        <v>90</v>
      </c>
      <c r="I1492" s="9">
        <v>4</v>
      </c>
      <c r="J1492" s="6">
        <v>125.07</v>
      </c>
      <c r="K1492" s="7">
        <v>0.05</v>
      </c>
      <c r="L1492" s="6">
        <v>60</v>
      </c>
      <c r="M1492" s="6">
        <f>I1492*J1492*(1-K1492)</f>
        <v>475.26599999999996</v>
      </c>
      <c r="N1492" s="6">
        <f>I1492*L1492</f>
        <v>240</v>
      </c>
      <c r="O1492" s="6">
        <f>M1492-N1492</f>
        <v>235.26599999999996</v>
      </c>
      <c r="P1492" s="8">
        <f>IFERROR(O1492/M1492,0)</f>
        <v>0.4950196311118405</v>
      </c>
      <c r="Q1492" s="5">
        <f>YEAR(SalesDataTable[[#This Row],[Order Date]])</f>
        <v>2026</v>
      </c>
      <c r="R1492" s="8" t="str">
        <f>"Q"&amp;ROUNDUP(MONTH(SalesDataTable[[#This Row],[Order Date]])/3,0)</f>
        <v>Q3</v>
      </c>
      <c r="S1492" s="9">
        <f>MONTH(SalesDataTable[[#This Row],[Order Date]])</f>
        <v>7</v>
      </c>
      <c r="T1492" s="8" t="str">
        <f>TEXT(SalesDataTable[[#This Row],[Order Date]],"mmm")</f>
        <v>Jul</v>
      </c>
    </row>
    <row r="1493" spans="1:20" ht="15.75">
      <c r="A1493" s="2" t="s">
        <v>1544</v>
      </c>
      <c r="B1493" s="3">
        <v>46230</v>
      </c>
      <c r="C1493" s="4" t="s">
        <v>27</v>
      </c>
      <c r="D1493" s="4" t="s">
        <v>82</v>
      </c>
      <c r="E1493" s="4" t="s">
        <v>10</v>
      </c>
      <c r="F1493" s="4" t="s">
        <v>4</v>
      </c>
      <c r="G1493" s="4" t="s">
        <v>49</v>
      </c>
      <c r="H1493" s="4" t="s">
        <v>55</v>
      </c>
      <c r="I1493" s="9">
        <v>5</v>
      </c>
      <c r="J1493" s="6">
        <v>122.14</v>
      </c>
      <c r="K1493" s="7">
        <v>0.05</v>
      </c>
      <c r="L1493" s="6">
        <v>70.64</v>
      </c>
      <c r="M1493" s="6">
        <f>I1493*J1493*(1-K1493)</f>
        <v>580.16499999999996</v>
      </c>
      <c r="N1493" s="6">
        <f>I1493*L1493</f>
        <v>353.2</v>
      </c>
      <c r="O1493" s="6">
        <f>M1493-N1493</f>
        <v>226.96499999999997</v>
      </c>
      <c r="P1493" s="8">
        <f>IFERROR(O1493/M1493,0)</f>
        <v>0.39120767367903958</v>
      </c>
      <c r="Q1493" s="5">
        <f>YEAR(SalesDataTable[[#This Row],[Order Date]])</f>
        <v>2026</v>
      </c>
      <c r="R1493" s="8" t="str">
        <f>"Q"&amp;ROUNDUP(MONTH(SalesDataTable[[#This Row],[Order Date]])/3,0)</f>
        <v>Q3</v>
      </c>
      <c r="S1493" s="9">
        <f>MONTH(SalesDataTable[[#This Row],[Order Date]])</f>
        <v>7</v>
      </c>
      <c r="T1493" s="8" t="str">
        <f>TEXT(SalesDataTable[[#This Row],[Order Date]],"mmm")</f>
        <v>Jul</v>
      </c>
    </row>
    <row r="1494" spans="1:20" ht="15.75">
      <c r="A1494" s="2" t="s">
        <v>1545</v>
      </c>
      <c r="B1494" s="3">
        <v>46231</v>
      </c>
      <c r="C1494" s="4" t="s">
        <v>8</v>
      </c>
      <c r="D1494" s="4" t="s">
        <v>66</v>
      </c>
      <c r="E1494" s="4" t="s">
        <v>3</v>
      </c>
      <c r="F1494" s="4" t="s">
        <v>20</v>
      </c>
      <c r="G1494" s="4" t="s">
        <v>31</v>
      </c>
      <c r="H1494" s="4" t="s">
        <v>90</v>
      </c>
      <c r="I1494" s="9">
        <v>1</v>
      </c>
      <c r="J1494" s="6">
        <v>120.09</v>
      </c>
      <c r="K1494" s="7">
        <v>0</v>
      </c>
      <c r="L1494" s="6">
        <v>62.18</v>
      </c>
      <c r="M1494" s="6">
        <f>I1494*J1494*(1-K1494)</f>
        <v>120.09</v>
      </c>
      <c r="N1494" s="6">
        <f>I1494*L1494</f>
        <v>62.18</v>
      </c>
      <c r="O1494" s="6">
        <f>M1494-N1494</f>
        <v>57.910000000000004</v>
      </c>
      <c r="P1494" s="8">
        <f>IFERROR(O1494/M1494,0)</f>
        <v>0.48222166708302111</v>
      </c>
      <c r="Q1494" s="5">
        <f>YEAR(SalesDataTable[[#This Row],[Order Date]])</f>
        <v>2026</v>
      </c>
      <c r="R1494" s="8" t="str">
        <f>"Q"&amp;ROUNDUP(MONTH(SalesDataTable[[#This Row],[Order Date]])/3,0)</f>
        <v>Q3</v>
      </c>
      <c r="S1494" s="9">
        <f>MONTH(SalesDataTable[[#This Row],[Order Date]])</f>
        <v>7</v>
      </c>
      <c r="T1494" s="8" t="str">
        <f>TEXT(SalesDataTable[[#This Row],[Order Date]],"mmm")</f>
        <v>Jul</v>
      </c>
    </row>
    <row r="1495" spans="1:20" ht="15.75">
      <c r="A1495" s="2" t="s">
        <v>1546</v>
      </c>
      <c r="B1495" s="3">
        <v>46231</v>
      </c>
      <c r="C1495" s="4" t="s">
        <v>27</v>
      </c>
      <c r="D1495" s="4" t="s">
        <v>28</v>
      </c>
      <c r="E1495" s="4" t="s">
        <v>39</v>
      </c>
      <c r="F1495" s="4" t="s">
        <v>4</v>
      </c>
      <c r="G1495" s="4" t="s">
        <v>5</v>
      </c>
      <c r="H1495" s="4" t="s">
        <v>43</v>
      </c>
      <c r="I1495" s="9">
        <v>6</v>
      </c>
      <c r="J1495" s="6">
        <v>102.75</v>
      </c>
      <c r="K1495" s="7">
        <v>0</v>
      </c>
      <c r="L1495" s="6">
        <v>51.55</v>
      </c>
      <c r="M1495" s="6">
        <f>I1495*J1495*(1-K1495)</f>
        <v>616.5</v>
      </c>
      <c r="N1495" s="6">
        <f>I1495*L1495</f>
        <v>309.29999999999995</v>
      </c>
      <c r="O1495" s="6">
        <f>M1495-N1495</f>
        <v>307.20000000000005</v>
      </c>
      <c r="P1495" s="8">
        <f>IFERROR(O1495/M1495,0)</f>
        <v>0.49829683698296845</v>
      </c>
      <c r="Q1495" s="5">
        <f>YEAR(SalesDataTable[[#This Row],[Order Date]])</f>
        <v>2026</v>
      </c>
      <c r="R1495" s="8" t="str">
        <f>"Q"&amp;ROUNDUP(MONTH(SalesDataTable[[#This Row],[Order Date]])/3,0)</f>
        <v>Q3</v>
      </c>
      <c r="S1495" s="9">
        <f>MONTH(SalesDataTable[[#This Row],[Order Date]])</f>
        <v>7</v>
      </c>
      <c r="T1495" s="8" t="str">
        <f>TEXT(SalesDataTable[[#This Row],[Order Date]],"mmm")</f>
        <v>Jul</v>
      </c>
    </row>
    <row r="1496" spans="1:20" ht="15.75">
      <c r="A1496" s="2" t="s">
        <v>1547</v>
      </c>
      <c r="B1496" s="3">
        <v>46231</v>
      </c>
      <c r="C1496" s="4" t="s">
        <v>14</v>
      </c>
      <c r="D1496" s="4" t="s">
        <v>15</v>
      </c>
      <c r="E1496" s="4" t="s">
        <v>3</v>
      </c>
      <c r="F1496" s="4" t="s">
        <v>4</v>
      </c>
      <c r="G1496" s="4" t="s">
        <v>31</v>
      </c>
      <c r="H1496" s="4" t="s">
        <v>41</v>
      </c>
      <c r="I1496" s="9">
        <v>4</v>
      </c>
      <c r="J1496" s="6">
        <v>191.15</v>
      </c>
      <c r="K1496" s="7">
        <v>0</v>
      </c>
      <c r="L1496" s="6">
        <v>105.01</v>
      </c>
      <c r="M1496" s="6">
        <f>I1496*J1496*(1-K1496)</f>
        <v>764.6</v>
      </c>
      <c r="N1496" s="6">
        <f>I1496*L1496</f>
        <v>420.04</v>
      </c>
      <c r="O1496" s="6">
        <f>M1496-N1496</f>
        <v>344.56</v>
      </c>
      <c r="P1496" s="8">
        <f>IFERROR(O1496/M1496,0)</f>
        <v>0.45064085796494896</v>
      </c>
      <c r="Q1496" s="5">
        <f>YEAR(SalesDataTable[[#This Row],[Order Date]])</f>
        <v>2026</v>
      </c>
      <c r="R1496" s="8" t="str">
        <f>"Q"&amp;ROUNDUP(MONTH(SalesDataTable[[#This Row],[Order Date]])/3,0)</f>
        <v>Q3</v>
      </c>
      <c r="S1496" s="9">
        <f>MONTH(SalesDataTable[[#This Row],[Order Date]])</f>
        <v>7</v>
      </c>
      <c r="T1496" s="8" t="str">
        <f>TEXT(SalesDataTable[[#This Row],[Order Date]],"mmm")</f>
        <v>Jul</v>
      </c>
    </row>
    <row r="1497" spans="1:20" ht="15.75">
      <c r="A1497" s="2" t="s">
        <v>1548</v>
      </c>
      <c r="B1497" s="3">
        <v>46231</v>
      </c>
      <c r="C1497" s="4" t="s">
        <v>1</v>
      </c>
      <c r="D1497" s="4" t="s">
        <v>52</v>
      </c>
      <c r="E1497" s="4" t="s">
        <v>3</v>
      </c>
      <c r="F1497" s="4" t="s">
        <v>20</v>
      </c>
      <c r="G1497" s="4" t="s">
        <v>49</v>
      </c>
      <c r="H1497" s="4" t="s">
        <v>50</v>
      </c>
      <c r="I1497" s="9">
        <v>2</v>
      </c>
      <c r="J1497" s="6">
        <v>40.15</v>
      </c>
      <c r="K1497" s="7">
        <v>0.1</v>
      </c>
      <c r="L1497" s="6">
        <v>14.86</v>
      </c>
      <c r="M1497" s="6">
        <f>I1497*J1497*(1-K1497)</f>
        <v>72.27</v>
      </c>
      <c r="N1497" s="6">
        <f>I1497*L1497</f>
        <v>29.72</v>
      </c>
      <c r="O1497" s="6">
        <f>M1497-N1497</f>
        <v>42.55</v>
      </c>
      <c r="P1497" s="8">
        <f>IFERROR(O1497/M1497,0)</f>
        <v>0.58876435588764353</v>
      </c>
      <c r="Q1497" s="5">
        <f>YEAR(SalesDataTable[[#This Row],[Order Date]])</f>
        <v>2026</v>
      </c>
      <c r="R1497" s="8" t="str">
        <f>"Q"&amp;ROUNDUP(MONTH(SalesDataTable[[#This Row],[Order Date]])/3,0)</f>
        <v>Q3</v>
      </c>
      <c r="S1497" s="9">
        <f>MONTH(SalesDataTable[[#This Row],[Order Date]])</f>
        <v>7</v>
      </c>
      <c r="T1497" s="8" t="str">
        <f>TEXT(SalesDataTable[[#This Row],[Order Date]],"mmm")</f>
        <v>Jul</v>
      </c>
    </row>
    <row r="1498" spans="1:20" ht="15.75">
      <c r="A1498" s="2" t="s">
        <v>1549</v>
      </c>
      <c r="B1498" s="3">
        <v>46231</v>
      </c>
      <c r="C1498" s="4" t="s">
        <v>8</v>
      </c>
      <c r="D1498" s="4" t="s">
        <v>66</v>
      </c>
      <c r="E1498" s="4" t="s">
        <v>39</v>
      </c>
      <c r="F1498" s="4" t="s">
        <v>20</v>
      </c>
      <c r="G1498" s="4" t="s">
        <v>31</v>
      </c>
      <c r="H1498" s="4" t="s">
        <v>64</v>
      </c>
      <c r="I1498" s="9">
        <v>1</v>
      </c>
      <c r="J1498" s="6">
        <v>83.05</v>
      </c>
      <c r="K1498" s="7">
        <v>0</v>
      </c>
      <c r="L1498" s="6">
        <v>38.86</v>
      </c>
      <c r="M1498" s="6">
        <f>I1498*J1498*(1-K1498)</f>
        <v>83.05</v>
      </c>
      <c r="N1498" s="6">
        <f>I1498*L1498</f>
        <v>38.86</v>
      </c>
      <c r="O1498" s="6">
        <f>M1498-N1498</f>
        <v>44.19</v>
      </c>
      <c r="P1498" s="8">
        <f>IFERROR(O1498/M1498,0)</f>
        <v>0.53208910295003009</v>
      </c>
      <c r="Q1498" s="5">
        <f>YEAR(SalesDataTable[[#This Row],[Order Date]])</f>
        <v>2026</v>
      </c>
      <c r="R1498" s="8" t="str">
        <f>"Q"&amp;ROUNDUP(MONTH(SalesDataTable[[#This Row],[Order Date]])/3,0)</f>
        <v>Q3</v>
      </c>
      <c r="S1498" s="9">
        <f>MONTH(SalesDataTable[[#This Row],[Order Date]])</f>
        <v>7</v>
      </c>
      <c r="T1498" s="8" t="str">
        <f>TEXT(SalesDataTable[[#This Row],[Order Date]],"mmm")</f>
        <v>Jul</v>
      </c>
    </row>
    <row r="1499" spans="1:20" ht="15.75">
      <c r="A1499" s="2" t="s">
        <v>1550</v>
      </c>
      <c r="B1499" s="3">
        <v>46231</v>
      </c>
      <c r="C1499" s="4" t="s">
        <v>1</v>
      </c>
      <c r="D1499" s="4" t="s">
        <v>52</v>
      </c>
      <c r="E1499" s="4" t="s">
        <v>3</v>
      </c>
      <c r="F1499" s="4" t="s">
        <v>4</v>
      </c>
      <c r="G1499" s="4" t="s">
        <v>11</v>
      </c>
      <c r="H1499" s="4" t="s">
        <v>21</v>
      </c>
      <c r="I1499" s="9">
        <v>2</v>
      </c>
      <c r="J1499" s="6">
        <v>146.22999999999999</v>
      </c>
      <c r="K1499" s="7">
        <v>0</v>
      </c>
      <c r="L1499" s="6">
        <v>79.040000000000006</v>
      </c>
      <c r="M1499" s="6">
        <f>I1499*J1499*(1-K1499)</f>
        <v>292.45999999999998</v>
      </c>
      <c r="N1499" s="6">
        <f>I1499*L1499</f>
        <v>158.08000000000001</v>
      </c>
      <c r="O1499" s="6">
        <f>M1499-N1499</f>
        <v>134.37999999999997</v>
      </c>
      <c r="P1499" s="8">
        <f>IFERROR(O1499/M1499,0)</f>
        <v>0.45948163851466861</v>
      </c>
      <c r="Q1499" s="5">
        <f>YEAR(SalesDataTable[[#This Row],[Order Date]])</f>
        <v>2026</v>
      </c>
      <c r="R1499" s="8" t="str">
        <f>"Q"&amp;ROUNDUP(MONTH(SalesDataTable[[#This Row],[Order Date]])/3,0)</f>
        <v>Q3</v>
      </c>
      <c r="S1499" s="9">
        <f>MONTH(SalesDataTable[[#This Row],[Order Date]])</f>
        <v>7</v>
      </c>
      <c r="T1499" s="8" t="str">
        <f>TEXT(SalesDataTable[[#This Row],[Order Date]],"mmm")</f>
        <v>Jul</v>
      </c>
    </row>
    <row r="1500" spans="1:20" ht="15.75">
      <c r="A1500" s="2" t="s">
        <v>1551</v>
      </c>
      <c r="B1500" s="3">
        <v>46231</v>
      </c>
      <c r="C1500" s="4" t="s">
        <v>8</v>
      </c>
      <c r="D1500" s="4" t="s">
        <v>86</v>
      </c>
      <c r="E1500" s="4" t="s">
        <v>3</v>
      </c>
      <c r="F1500" s="4" t="s">
        <v>4</v>
      </c>
      <c r="G1500" s="4" t="s">
        <v>11</v>
      </c>
      <c r="H1500" s="4" t="s">
        <v>21</v>
      </c>
      <c r="I1500" s="9">
        <v>2</v>
      </c>
      <c r="J1500" s="6">
        <v>144.09</v>
      </c>
      <c r="K1500" s="7">
        <v>0</v>
      </c>
      <c r="L1500" s="6">
        <v>77.67</v>
      </c>
      <c r="M1500" s="6">
        <f>I1500*J1500*(1-K1500)</f>
        <v>288.18</v>
      </c>
      <c r="N1500" s="6">
        <f>I1500*L1500</f>
        <v>155.34</v>
      </c>
      <c r="O1500" s="6">
        <f>M1500-N1500</f>
        <v>132.84</v>
      </c>
      <c r="P1500" s="8">
        <f>IFERROR(O1500/M1500,0)</f>
        <v>0.46096189881324173</v>
      </c>
      <c r="Q1500" s="5">
        <f>YEAR(SalesDataTable[[#This Row],[Order Date]])</f>
        <v>2026</v>
      </c>
      <c r="R1500" s="8" t="str">
        <f>"Q"&amp;ROUNDUP(MONTH(SalesDataTable[[#This Row],[Order Date]])/3,0)</f>
        <v>Q3</v>
      </c>
      <c r="S1500" s="9">
        <f>MONTH(SalesDataTable[[#This Row],[Order Date]])</f>
        <v>7</v>
      </c>
      <c r="T1500" s="8" t="str">
        <f>TEXT(SalesDataTable[[#This Row],[Order Date]],"mmm")</f>
        <v>Jul</v>
      </c>
    </row>
    <row r="1501" spans="1:20" ht="15.75">
      <c r="A1501" s="2" t="s">
        <v>1552</v>
      </c>
      <c r="B1501" s="3">
        <v>46231</v>
      </c>
      <c r="C1501" s="4" t="s">
        <v>14</v>
      </c>
      <c r="D1501" s="4" t="s">
        <v>61</v>
      </c>
      <c r="E1501" s="4" t="s">
        <v>25</v>
      </c>
      <c r="F1501" s="4" t="s">
        <v>20</v>
      </c>
      <c r="G1501" s="4" t="s">
        <v>11</v>
      </c>
      <c r="H1501" s="4" t="s">
        <v>12</v>
      </c>
      <c r="I1501" s="9">
        <v>3</v>
      </c>
      <c r="J1501" s="6">
        <v>93.01</v>
      </c>
      <c r="K1501" s="7">
        <v>0.15</v>
      </c>
      <c r="L1501" s="6">
        <v>46.68</v>
      </c>
      <c r="M1501" s="6">
        <f>I1501*J1501*(1-K1501)</f>
        <v>237.17550000000003</v>
      </c>
      <c r="N1501" s="6">
        <f>I1501*L1501</f>
        <v>140.04</v>
      </c>
      <c r="O1501" s="6">
        <f>M1501-N1501</f>
        <v>97.135500000000036</v>
      </c>
      <c r="P1501" s="8">
        <f>IFERROR(O1501/M1501,0)</f>
        <v>0.4095511551572571</v>
      </c>
      <c r="Q1501" s="5">
        <f>YEAR(SalesDataTable[[#This Row],[Order Date]])</f>
        <v>2026</v>
      </c>
      <c r="R1501" s="8" t="str">
        <f>"Q"&amp;ROUNDUP(MONTH(SalesDataTable[[#This Row],[Order Date]])/3,0)</f>
        <v>Q3</v>
      </c>
      <c r="S1501" s="9">
        <f>MONTH(SalesDataTable[[#This Row],[Order Date]])</f>
        <v>7</v>
      </c>
      <c r="T1501" s="8" t="str">
        <f>TEXT(SalesDataTable[[#This Row],[Order Date]],"mmm")</f>
        <v>Jul</v>
      </c>
    </row>
    <row r="1502" spans="1:20" ht="15.75">
      <c r="A1502" s="2" t="s">
        <v>1553</v>
      </c>
      <c r="B1502" s="3">
        <v>46231</v>
      </c>
      <c r="C1502" s="4" t="s">
        <v>1</v>
      </c>
      <c r="D1502" s="4" t="s">
        <v>2</v>
      </c>
      <c r="E1502" s="4" t="s">
        <v>25</v>
      </c>
      <c r="F1502" s="4" t="s">
        <v>16</v>
      </c>
      <c r="G1502" s="4" t="s">
        <v>31</v>
      </c>
      <c r="H1502" s="4" t="s">
        <v>90</v>
      </c>
      <c r="I1502" s="9">
        <v>1</v>
      </c>
      <c r="J1502" s="6">
        <v>121.61</v>
      </c>
      <c r="K1502" s="7">
        <v>0.1</v>
      </c>
      <c r="L1502" s="6">
        <v>60.58</v>
      </c>
      <c r="M1502" s="6">
        <f>I1502*J1502*(1-K1502)</f>
        <v>109.449</v>
      </c>
      <c r="N1502" s="6">
        <f>I1502*L1502</f>
        <v>60.58</v>
      </c>
      <c r="O1502" s="6">
        <f>M1502-N1502</f>
        <v>48.869</v>
      </c>
      <c r="P1502" s="8">
        <f>IFERROR(O1502/M1502,0)</f>
        <v>0.4465001964385239</v>
      </c>
      <c r="Q1502" s="5">
        <f>YEAR(SalesDataTable[[#This Row],[Order Date]])</f>
        <v>2026</v>
      </c>
      <c r="R1502" s="8" t="str">
        <f>"Q"&amp;ROUNDUP(MONTH(SalesDataTable[[#This Row],[Order Date]])/3,0)</f>
        <v>Q3</v>
      </c>
      <c r="S1502" s="9">
        <f>MONTH(SalesDataTable[[#This Row],[Order Date]])</f>
        <v>7</v>
      </c>
      <c r="T1502" s="8" t="str">
        <f>TEXT(SalesDataTable[[#This Row],[Order Date]],"mmm")</f>
        <v>Jul</v>
      </c>
    </row>
    <row r="1503" spans="1:20" ht="15.75">
      <c r="A1503" s="2" t="s">
        <v>1554</v>
      </c>
      <c r="B1503" s="3">
        <v>46232</v>
      </c>
      <c r="C1503" s="4" t="s">
        <v>27</v>
      </c>
      <c r="D1503" s="4" t="s">
        <v>28</v>
      </c>
      <c r="E1503" s="4" t="s">
        <v>3</v>
      </c>
      <c r="F1503" s="4" t="s">
        <v>20</v>
      </c>
      <c r="G1503" s="4" t="s">
        <v>31</v>
      </c>
      <c r="H1503" s="4" t="s">
        <v>41</v>
      </c>
      <c r="I1503" s="9">
        <v>2</v>
      </c>
      <c r="J1503" s="6">
        <v>195.09</v>
      </c>
      <c r="K1503" s="7">
        <v>0</v>
      </c>
      <c r="L1503" s="6">
        <v>106.82</v>
      </c>
      <c r="M1503" s="6">
        <f>I1503*J1503*(1-K1503)</f>
        <v>390.18</v>
      </c>
      <c r="N1503" s="6">
        <f>I1503*L1503</f>
        <v>213.64</v>
      </c>
      <c r="O1503" s="6">
        <f>M1503-N1503</f>
        <v>176.54000000000002</v>
      </c>
      <c r="P1503" s="8">
        <f>IFERROR(O1503/M1503,0)</f>
        <v>0.45245783997129535</v>
      </c>
      <c r="Q1503" s="5">
        <f>YEAR(SalesDataTable[[#This Row],[Order Date]])</f>
        <v>2026</v>
      </c>
      <c r="R1503" s="8" t="str">
        <f>"Q"&amp;ROUNDUP(MONTH(SalesDataTable[[#This Row],[Order Date]])/3,0)</f>
        <v>Q3</v>
      </c>
      <c r="S1503" s="9">
        <f>MONTH(SalesDataTable[[#This Row],[Order Date]])</f>
        <v>7</v>
      </c>
      <c r="T1503" s="8" t="str">
        <f>TEXT(SalesDataTable[[#This Row],[Order Date]],"mmm")</f>
        <v>Jul</v>
      </c>
    </row>
    <row r="1504" spans="1:20" ht="15.75">
      <c r="A1504" s="2" t="s">
        <v>1555</v>
      </c>
      <c r="B1504" s="3">
        <v>46232</v>
      </c>
      <c r="C1504" s="4" t="s">
        <v>14</v>
      </c>
      <c r="D1504" s="4" t="s">
        <v>61</v>
      </c>
      <c r="E1504" s="4" t="s">
        <v>25</v>
      </c>
      <c r="F1504" s="4" t="s">
        <v>4</v>
      </c>
      <c r="G1504" s="4" t="s">
        <v>17</v>
      </c>
      <c r="H1504" s="4" t="s">
        <v>83</v>
      </c>
      <c r="I1504" s="9">
        <v>3</v>
      </c>
      <c r="J1504" s="6">
        <v>167.52</v>
      </c>
      <c r="K1504" s="7">
        <v>0</v>
      </c>
      <c r="L1504" s="6">
        <v>87.26</v>
      </c>
      <c r="M1504" s="6">
        <f>I1504*J1504*(1-K1504)</f>
        <v>502.56000000000006</v>
      </c>
      <c r="N1504" s="6">
        <f>I1504*L1504</f>
        <v>261.78000000000003</v>
      </c>
      <c r="O1504" s="6">
        <f>M1504-N1504</f>
        <v>240.78000000000003</v>
      </c>
      <c r="P1504" s="8">
        <f>IFERROR(O1504/M1504,0)</f>
        <v>0.4791069723018147</v>
      </c>
      <c r="Q1504" s="5">
        <f>YEAR(SalesDataTable[[#This Row],[Order Date]])</f>
        <v>2026</v>
      </c>
      <c r="R1504" s="8" t="str">
        <f>"Q"&amp;ROUNDUP(MONTH(SalesDataTable[[#This Row],[Order Date]])/3,0)</f>
        <v>Q3</v>
      </c>
      <c r="S1504" s="9">
        <f>MONTH(SalesDataTable[[#This Row],[Order Date]])</f>
        <v>7</v>
      </c>
      <c r="T1504" s="8" t="str">
        <f>TEXT(SalesDataTable[[#This Row],[Order Date]],"mmm")</f>
        <v>Jul</v>
      </c>
    </row>
    <row r="1505" spans="1:20" ht="15.75">
      <c r="A1505" s="2" t="s">
        <v>1556</v>
      </c>
      <c r="B1505" s="3">
        <v>46232</v>
      </c>
      <c r="C1505" s="4" t="s">
        <v>8</v>
      </c>
      <c r="D1505" s="4" t="s">
        <v>86</v>
      </c>
      <c r="E1505" s="4" t="s">
        <v>39</v>
      </c>
      <c r="F1505" s="4" t="s">
        <v>16</v>
      </c>
      <c r="G1505" s="4" t="s">
        <v>5</v>
      </c>
      <c r="H1505" s="4" t="s">
        <v>29</v>
      </c>
      <c r="I1505" s="9">
        <v>3</v>
      </c>
      <c r="J1505" s="6">
        <v>50.98</v>
      </c>
      <c r="K1505" s="7">
        <v>0</v>
      </c>
      <c r="L1505" s="6">
        <v>22.63</v>
      </c>
      <c r="M1505" s="6">
        <f>I1505*J1505*(1-K1505)</f>
        <v>152.94</v>
      </c>
      <c r="N1505" s="6">
        <f>I1505*L1505</f>
        <v>67.89</v>
      </c>
      <c r="O1505" s="6">
        <f>M1505-N1505</f>
        <v>85.05</v>
      </c>
      <c r="P1505" s="8">
        <f>IFERROR(O1505/M1505,0)</f>
        <v>0.55610043154178113</v>
      </c>
      <c r="Q1505" s="5">
        <f>YEAR(SalesDataTable[[#This Row],[Order Date]])</f>
        <v>2026</v>
      </c>
      <c r="R1505" s="8" t="str">
        <f>"Q"&amp;ROUNDUP(MONTH(SalesDataTable[[#This Row],[Order Date]])/3,0)</f>
        <v>Q3</v>
      </c>
      <c r="S1505" s="9">
        <f>MONTH(SalesDataTable[[#This Row],[Order Date]])</f>
        <v>7</v>
      </c>
      <c r="T1505" s="8" t="str">
        <f>TEXT(SalesDataTable[[#This Row],[Order Date]],"mmm")</f>
        <v>Jul</v>
      </c>
    </row>
    <row r="1506" spans="1:20" ht="15.75">
      <c r="A1506" s="2" t="s">
        <v>1557</v>
      </c>
      <c r="B1506" s="3">
        <v>46232</v>
      </c>
      <c r="C1506" s="4" t="s">
        <v>8</v>
      </c>
      <c r="D1506" s="4" t="s">
        <v>66</v>
      </c>
      <c r="E1506" s="4" t="s">
        <v>39</v>
      </c>
      <c r="F1506" s="4" t="s">
        <v>16</v>
      </c>
      <c r="G1506" s="4" t="s">
        <v>49</v>
      </c>
      <c r="H1506" s="4" t="s">
        <v>74</v>
      </c>
      <c r="I1506" s="9">
        <v>2</v>
      </c>
      <c r="J1506" s="6">
        <v>49.98</v>
      </c>
      <c r="K1506" s="7">
        <v>0.1</v>
      </c>
      <c r="L1506" s="6">
        <v>21.91</v>
      </c>
      <c r="M1506" s="6">
        <f>I1506*J1506*(1-K1506)</f>
        <v>89.963999999999999</v>
      </c>
      <c r="N1506" s="6">
        <f>I1506*L1506</f>
        <v>43.82</v>
      </c>
      <c r="O1506" s="6">
        <f>M1506-N1506</f>
        <v>46.143999999999998</v>
      </c>
      <c r="P1506" s="8">
        <f>IFERROR(O1506/M1506,0)</f>
        <v>0.51291627762215997</v>
      </c>
      <c r="Q1506" s="5">
        <f>YEAR(SalesDataTable[[#This Row],[Order Date]])</f>
        <v>2026</v>
      </c>
      <c r="R1506" s="8" t="str">
        <f>"Q"&amp;ROUNDUP(MONTH(SalesDataTable[[#This Row],[Order Date]])/3,0)</f>
        <v>Q3</v>
      </c>
      <c r="S1506" s="9">
        <f>MONTH(SalesDataTable[[#This Row],[Order Date]])</f>
        <v>7</v>
      </c>
      <c r="T1506" s="8" t="str">
        <f>TEXT(SalesDataTable[[#This Row],[Order Date]],"mmm")</f>
        <v>Jul</v>
      </c>
    </row>
    <row r="1507" spans="1:20" ht="15.75">
      <c r="A1507" s="2" t="s">
        <v>1558</v>
      </c>
      <c r="B1507" s="3">
        <v>46232</v>
      </c>
      <c r="C1507" s="4" t="s">
        <v>27</v>
      </c>
      <c r="D1507" s="4" t="s">
        <v>28</v>
      </c>
      <c r="E1507" s="4" t="s">
        <v>10</v>
      </c>
      <c r="F1507" s="4" t="s">
        <v>20</v>
      </c>
      <c r="G1507" s="4" t="s">
        <v>17</v>
      </c>
      <c r="H1507" s="4" t="s">
        <v>18</v>
      </c>
      <c r="I1507" s="9">
        <v>4</v>
      </c>
      <c r="J1507" s="6">
        <v>36.44</v>
      </c>
      <c r="K1507" s="7">
        <v>0.15</v>
      </c>
      <c r="L1507" s="6">
        <v>13.32</v>
      </c>
      <c r="M1507" s="6">
        <f>I1507*J1507*(1-K1507)</f>
        <v>123.89599999999999</v>
      </c>
      <c r="N1507" s="6">
        <f>I1507*L1507</f>
        <v>53.28</v>
      </c>
      <c r="O1507" s="6">
        <f>M1507-N1507</f>
        <v>70.615999999999985</v>
      </c>
      <c r="P1507" s="8">
        <f>IFERROR(O1507/M1507,0)</f>
        <v>0.5699619035319945</v>
      </c>
      <c r="Q1507" s="5">
        <f>YEAR(SalesDataTable[[#This Row],[Order Date]])</f>
        <v>2026</v>
      </c>
      <c r="R1507" s="8" t="str">
        <f>"Q"&amp;ROUNDUP(MONTH(SalesDataTable[[#This Row],[Order Date]])/3,0)</f>
        <v>Q3</v>
      </c>
      <c r="S1507" s="9">
        <f>MONTH(SalesDataTable[[#This Row],[Order Date]])</f>
        <v>7</v>
      </c>
      <c r="T1507" s="8" t="str">
        <f>TEXT(SalesDataTable[[#This Row],[Order Date]],"mmm")</f>
        <v>Jul</v>
      </c>
    </row>
    <row r="1508" spans="1:20" ht="15.75">
      <c r="A1508" s="2" t="s">
        <v>1559</v>
      </c>
      <c r="B1508" s="3">
        <v>46232</v>
      </c>
      <c r="C1508" s="4" t="s">
        <v>1</v>
      </c>
      <c r="D1508" s="4" t="s">
        <v>2</v>
      </c>
      <c r="E1508" s="4" t="s">
        <v>3</v>
      </c>
      <c r="F1508" s="4" t="s">
        <v>4</v>
      </c>
      <c r="G1508" s="4" t="s">
        <v>31</v>
      </c>
      <c r="H1508" s="4" t="s">
        <v>41</v>
      </c>
      <c r="I1508" s="9">
        <v>1</v>
      </c>
      <c r="J1508" s="6">
        <v>195.34</v>
      </c>
      <c r="K1508" s="7">
        <v>0.05</v>
      </c>
      <c r="L1508" s="6">
        <v>106.6</v>
      </c>
      <c r="M1508" s="6">
        <f>I1508*J1508*(1-K1508)</f>
        <v>185.57300000000001</v>
      </c>
      <c r="N1508" s="6">
        <f>I1508*L1508</f>
        <v>106.6</v>
      </c>
      <c r="O1508" s="6">
        <f>M1508-N1508</f>
        <v>78.973000000000013</v>
      </c>
      <c r="P1508" s="8">
        <f>IFERROR(O1508/M1508,0)</f>
        <v>0.42556298599472991</v>
      </c>
      <c r="Q1508" s="5">
        <f>YEAR(SalesDataTable[[#This Row],[Order Date]])</f>
        <v>2026</v>
      </c>
      <c r="R1508" s="8" t="str">
        <f>"Q"&amp;ROUNDUP(MONTH(SalesDataTable[[#This Row],[Order Date]])/3,0)</f>
        <v>Q3</v>
      </c>
      <c r="S1508" s="9">
        <f>MONTH(SalesDataTable[[#This Row],[Order Date]])</f>
        <v>7</v>
      </c>
      <c r="T1508" s="8" t="str">
        <f>TEXT(SalesDataTable[[#This Row],[Order Date]],"mmm")</f>
        <v>Jul</v>
      </c>
    </row>
    <row r="1509" spans="1:20" ht="15.75">
      <c r="A1509" s="2" t="s">
        <v>1560</v>
      </c>
      <c r="B1509" s="3">
        <v>46232</v>
      </c>
      <c r="C1509" s="4" t="s">
        <v>14</v>
      </c>
      <c r="D1509" s="4" t="s">
        <v>34</v>
      </c>
      <c r="E1509" s="4" t="s">
        <v>3</v>
      </c>
      <c r="F1509" s="4" t="s">
        <v>20</v>
      </c>
      <c r="G1509" s="4" t="s">
        <v>5</v>
      </c>
      <c r="H1509" s="4" t="s">
        <v>43</v>
      </c>
      <c r="I1509" s="9">
        <v>1</v>
      </c>
      <c r="J1509" s="6">
        <v>103.31</v>
      </c>
      <c r="K1509" s="7">
        <v>0</v>
      </c>
      <c r="L1509" s="6">
        <v>50.93</v>
      </c>
      <c r="M1509" s="6">
        <f>I1509*J1509*(1-K1509)</f>
        <v>103.31</v>
      </c>
      <c r="N1509" s="6">
        <f>I1509*L1509</f>
        <v>50.93</v>
      </c>
      <c r="O1509" s="6">
        <f>M1509-N1509</f>
        <v>52.38</v>
      </c>
      <c r="P1509" s="8">
        <f>IFERROR(O1509/M1509,0)</f>
        <v>0.50701771367728199</v>
      </c>
      <c r="Q1509" s="5">
        <f>YEAR(SalesDataTable[[#This Row],[Order Date]])</f>
        <v>2026</v>
      </c>
      <c r="R1509" s="8" t="str">
        <f>"Q"&amp;ROUNDUP(MONTH(SalesDataTable[[#This Row],[Order Date]])/3,0)</f>
        <v>Q3</v>
      </c>
      <c r="S1509" s="9">
        <f>MONTH(SalesDataTable[[#This Row],[Order Date]])</f>
        <v>7</v>
      </c>
      <c r="T1509" s="8" t="str">
        <f>TEXT(SalesDataTable[[#This Row],[Order Date]],"mmm")</f>
        <v>Jul</v>
      </c>
    </row>
    <row r="1510" spans="1:20" ht="15.75">
      <c r="A1510" s="2" t="s">
        <v>1561</v>
      </c>
      <c r="B1510" s="3">
        <v>46232</v>
      </c>
      <c r="C1510" s="4" t="s">
        <v>1</v>
      </c>
      <c r="D1510" s="4" t="s">
        <v>2</v>
      </c>
      <c r="E1510" s="4" t="s">
        <v>3</v>
      </c>
      <c r="F1510" s="4" t="s">
        <v>16</v>
      </c>
      <c r="G1510" s="4" t="s">
        <v>31</v>
      </c>
      <c r="H1510" s="4" t="s">
        <v>90</v>
      </c>
      <c r="I1510" s="9">
        <v>3</v>
      </c>
      <c r="J1510" s="6">
        <v>123.31</v>
      </c>
      <c r="K1510" s="7">
        <v>0</v>
      </c>
      <c r="L1510" s="6">
        <v>59.16</v>
      </c>
      <c r="M1510" s="6">
        <f>I1510*J1510*(1-K1510)</f>
        <v>369.93</v>
      </c>
      <c r="N1510" s="6">
        <f>I1510*L1510</f>
        <v>177.48</v>
      </c>
      <c r="O1510" s="6">
        <f>M1510-N1510</f>
        <v>192.45000000000002</v>
      </c>
      <c r="P1510" s="8">
        <f>IFERROR(O1510/M1510,0)</f>
        <v>0.52023355770010549</v>
      </c>
      <c r="Q1510" s="5">
        <f>YEAR(SalesDataTable[[#This Row],[Order Date]])</f>
        <v>2026</v>
      </c>
      <c r="R1510" s="8" t="str">
        <f>"Q"&amp;ROUNDUP(MONTH(SalesDataTable[[#This Row],[Order Date]])/3,0)</f>
        <v>Q3</v>
      </c>
      <c r="S1510" s="9">
        <f>MONTH(SalesDataTable[[#This Row],[Order Date]])</f>
        <v>7</v>
      </c>
      <c r="T1510" s="8" t="str">
        <f>TEXT(SalesDataTable[[#This Row],[Order Date]],"mmm")</f>
        <v>Jul</v>
      </c>
    </row>
    <row r="1511" spans="1:20" ht="15.75">
      <c r="A1511" s="2" t="s">
        <v>1562</v>
      </c>
      <c r="B1511" s="3">
        <v>46232</v>
      </c>
      <c r="C1511" s="4" t="s">
        <v>1</v>
      </c>
      <c r="D1511" s="4" t="s">
        <v>88</v>
      </c>
      <c r="E1511" s="4" t="s">
        <v>3</v>
      </c>
      <c r="F1511" s="4" t="s">
        <v>16</v>
      </c>
      <c r="G1511" s="4" t="s">
        <v>49</v>
      </c>
      <c r="H1511" s="4" t="s">
        <v>50</v>
      </c>
      <c r="I1511" s="9">
        <v>1</v>
      </c>
      <c r="J1511" s="6">
        <v>40.36</v>
      </c>
      <c r="K1511" s="7">
        <v>0.1</v>
      </c>
      <c r="L1511" s="6">
        <v>14.82</v>
      </c>
      <c r="M1511" s="6">
        <f>I1511*J1511*(1-K1511)</f>
        <v>36.323999999999998</v>
      </c>
      <c r="N1511" s="6">
        <f>I1511*L1511</f>
        <v>14.82</v>
      </c>
      <c r="O1511" s="6">
        <f>M1511-N1511</f>
        <v>21.503999999999998</v>
      </c>
      <c r="P1511" s="8">
        <f>IFERROR(O1511/M1511,0)</f>
        <v>0.59200528576148004</v>
      </c>
      <c r="Q1511" s="5">
        <f>YEAR(SalesDataTable[[#This Row],[Order Date]])</f>
        <v>2026</v>
      </c>
      <c r="R1511" s="8" t="str">
        <f>"Q"&amp;ROUNDUP(MONTH(SalesDataTable[[#This Row],[Order Date]])/3,0)</f>
        <v>Q3</v>
      </c>
      <c r="S1511" s="9">
        <f>MONTH(SalesDataTable[[#This Row],[Order Date]])</f>
        <v>7</v>
      </c>
      <c r="T1511" s="8" t="str">
        <f>TEXT(SalesDataTable[[#This Row],[Order Date]],"mmm")</f>
        <v>Jul</v>
      </c>
    </row>
    <row r="1512" spans="1:20" ht="15.75">
      <c r="A1512" s="2" t="s">
        <v>1563</v>
      </c>
      <c r="B1512" s="3">
        <v>46232</v>
      </c>
      <c r="C1512" s="4" t="s">
        <v>1</v>
      </c>
      <c r="D1512" s="4" t="s">
        <v>88</v>
      </c>
      <c r="E1512" s="4" t="s">
        <v>25</v>
      </c>
      <c r="F1512" s="4" t="s">
        <v>16</v>
      </c>
      <c r="G1512" s="4" t="s">
        <v>31</v>
      </c>
      <c r="H1512" s="4" t="s">
        <v>64</v>
      </c>
      <c r="I1512" s="9">
        <v>2</v>
      </c>
      <c r="J1512" s="6">
        <v>83.06</v>
      </c>
      <c r="K1512" s="7">
        <v>0</v>
      </c>
      <c r="L1512" s="6">
        <v>38.74</v>
      </c>
      <c r="M1512" s="6">
        <f>I1512*J1512*(1-K1512)</f>
        <v>166.12</v>
      </c>
      <c r="N1512" s="6">
        <f>I1512*L1512</f>
        <v>77.48</v>
      </c>
      <c r="O1512" s="6">
        <f>M1512-N1512</f>
        <v>88.64</v>
      </c>
      <c r="P1512" s="8">
        <f>IFERROR(O1512/M1512,0)</f>
        <v>0.5335901757765471</v>
      </c>
      <c r="Q1512" s="5">
        <f>YEAR(SalesDataTable[[#This Row],[Order Date]])</f>
        <v>2026</v>
      </c>
      <c r="R1512" s="8" t="str">
        <f>"Q"&amp;ROUNDUP(MONTH(SalesDataTable[[#This Row],[Order Date]])/3,0)</f>
        <v>Q3</v>
      </c>
      <c r="S1512" s="9">
        <f>MONTH(SalesDataTable[[#This Row],[Order Date]])</f>
        <v>7</v>
      </c>
      <c r="T1512" s="8" t="str">
        <f>TEXT(SalesDataTable[[#This Row],[Order Date]],"mmm")</f>
        <v>Jul</v>
      </c>
    </row>
    <row r="1513" spans="1:20" ht="15.75">
      <c r="A1513" s="2" t="s">
        <v>1564</v>
      </c>
      <c r="B1513" s="3">
        <v>46232</v>
      </c>
      <c r="C1513" s="4" t="s">
        <v>14</v>
      </c>
      <c r="D1513" s="4" t="s">
        <v>24</v>
      </c>
      <c r="E1513" s="4" t="s">
        <v>3</v>
      </c>
      <c r="F1513" s="4" t="s">
        <v>4</v>
      </c>
      <c r="G1513" s="4" t="s">
        <v>11</v>
      </c>
      <c r="H1513" s="4" t="s">
        <v>53</v>
      </c>
      <c r="I1513" s="9">
        <v>2</v>
      </c>
      <c r="J1513" s="6">
        <v>151.72999999999999</v>
      </c>
      <c r="K1513" s="7">
        <v>0</v>
      </c>
      <c r="L1513" s="6">
        <v>81.209999999999994</v>
      </c>
      <c r="M1513" s="6">
        <f>I1513*J1513*(1-K1513)</f>
        <v>303.45999999999998</v>
      </c>
      <c r="N1513" s="6">
        <f>I1513*L1513</f>
        <v>162.41999999999999</v>
      </c>
      <c r="O1513" s="6">
        <f>M1513-N1513</f>
        <v>141.04</v>
      </c>
      <c r="P1513" s="8">
        <f>IFERROR(O1513/M1513,0)</f>
        <v>0.46477295195412904</v>
      </c>
      <c r="Q1513" s="5">
        <f>YEAR(SalesDataTable[[#This Row],[Order Date]])</f>
        <v>2026</v>
      </c>
      <c r="R1513" s="8" t="str">
        <f>"Q"&amp;ROUNDUP(MONTH(SalesDataTable[[#This Row],[Order Date]])/3,0)</f>
        <v>Q3</v>
      </c>
      <c r="S1513" s="9">
        <f>MONTH(SalesDataTable[[#This Row],[Order Date]])</f>
        <v>7</v>
      </c>
      <c r="T1513" s="8" t="str">
        <f>TEXT(SalesDataTable[[#This Row],[Order Date]],"mmm")</f>
        <v>Jul</v>
      </c>
    </row>
    <row r="1514" spans="1:20" ht="15.75">
      <c r="A1514" s="2" t="s">
        <v>1565</v>
      </c>
      <c r="B1514" s="3">
        <v>46232</v>
      </c>
      <c r="C1514" s="4" t="s">
        <v>27</v>
      </c>
      <c r="D1514" s="4" t="s">
        <v>48</v>
      </c>
      <c r="E1514" s="4" t="s">
        <v>3</v>
      </c>
      <c r="F1514" s="4" t="s">
        <v>16</v>
      </c>
      <c r="G1514" s="4" t="s">
        <v>11</v>
      </c>
      <c r="H1514" s="4" t="s">
        <v>79</v>
      </c>
      <c r="I1514" s="9">
        <v>4</v>
      </c>
      <c r="J1514" s="6">
        <v>72.010000000000005</v>
      </c>
      <c r="K1514" s="7">
        <v>0.05</v>
      </c>
      <c r="L1514" s="6">
        <v>32.36</v>
      </c>
      <c r="M1514" s="6">
        <f>I1514*J1514*(1-K1514)</f>
        <v>273.63800000000003</v>
      </c>
      <c r="N1514" s="6">
        <f>I1514*L1514</f>
        <v>129.44</v>
      </c>
      <c r="O1514" s="6">
        <f>M1514-N1514</f>
        <v>144.19800000000004</v>
      </c>
      <c r="P1514" s="8">
        <f>IFERROR(O1514/M1514,0)</f>
        <v>0.52696628392255473</v>
      </c>
      <c r="Q1514" s="5">
        <f>YEAR(SalesDataTable[[#This Row],[Order Date]])</f>
        <v>2026</v>
      </c>
      <c r="R1514" s="8" t="str">
        <f>"Q"&amp;ROUNDUP(MONTH(SalesDataTable[[#This Row],[Order Date]])/3,0)</f>
        <v>Q3</v>
      </c>
      <c r="S1514" s="9">
        <f>MONTH(SalesDataTable[[#This Row],[Order Date]])</f>
        <v>7</v>
      </c>
      <c r="T1514" s="8" t="str">
        <f>TEXT(SalesDataTable[[#This Row],[Order Date]],"mmm")</f>
        <v>Jul</v>
      </c>
    </row>
    <row r="1515" spans="1:20" ht="15.75">
      <c r="A1515" s="2" t="s">
        <v>1566</v>
      </c>
      <c r="B1515" s="3">
        <v>46232</v>
      </c>
      <c r="C1515" s="4" t="s">
        <v>8</v>
      </c>
      <c r="D1515" s="4" t="s">
        <v>66</v>
      </c>
      <c r="E1515" s="4" t="s">
        <v>3</v>
      </c>
      <c r="F1515" s="4" t="s">
        <v>20</v>
      </c>
      <c r="G1515" s="4" t="s">
        <v>11</v>
      </c>
      <c r="H1515" s="4" t="s">
        <v>53</v>
      </c>
      <c r="I1515" s="9">
        <v>1</v>
      </c>
      <c r="J1515" s="6">
        <v>154.87</v>
      </c>
      <c r="K1515" s="7">
        <v>0</v>
      </c>
      <c r="L1515" s="6">
        <v>80.459999999999994</v>
      </c>
      <c r="M1515" s="6">
        <f>I1515*J1515*(1-K1515)</f>
        <v>154.87</v>
      </c>
      <c r="N1515" s="6">
        <f>I1515*L1515</f>
        <v>80.459999999999994</v>
      </c>
      <c r="O1515" s="6">
        <f>M1515-N1515</f>
        <v>74.410000000000011</v>
      </c>
      <c r="P1515" s="8">
        <f>IFERROR(O1515/M1515,0)</f>
        <v>0.48046748886162594</v>
      </c>
      <c r="Q1515" s="5">
        <f>YEAR(SalesDataTable[[#This Row],[Order Date]])</f>
        <v>2026</v>
      </c>
      <c r="R1515" s="8" t="str">
        <f>"Q"&amp;ROUNDUP(MONTH(SalesDataTable[[#This Row],[Order Date]])/3,0)</f>
        <v>Q3</v>
      </c>
      <c r="S1515" s="9">
        <f>MONTH(SalesDataTable[[#This Row],[Order Date]])</f>
        <v>7</v>
      </c>
      <c r="T1515" s="8" t="str">
        <f>TEXT(SalesDataTable[[#This Row],[Order Date]],"mmm")</f>
        <v>Jul</v>
      </c>
    </row>
    <row r="1516" spans="1:20" ht="15.75">
      <c r="A1516" s="2" t="s">
        <v>1567</v>
      </c>
      <c r="B1516" s="3">
        <v>46233</v>
      </c>
      <c r="C1516" s="4" t="s">
        <v>8</v>
      </c>
      <c r="D1516" s="4" t="s">
        <v>9</v>
      </c>
      <c r="E1516" s="4" t="s">
        <v>3</v>
      </c>
      <c r="F1516" s="4" t="s">
        <v>16</v>
      </c>
      <c r="G1516" s="4" t="s">
        <v>17</v>
      </c>
      <c r="H1516" s="4" t="s">
        <v>71</v>
      </c>
      <c r="I1516" s="9">
        <v>3</v>
      </c>
      <c r="J1516" s="6">
        <v>134.61000000000001</v>
      </c>
      <c r="K1516" s="7">
        <v>0.1</v>
      </c>
      <c r="L1516" s="6">
        <v>65.77</v>
      </c>
      <c r="M1516" s="6">
        <f>I1516*J1516*(1-K1516)</f>
        <v>363.44700000000006</v>
      </c>
      <c r="N1516" s="6">
        <f>I1516*L1516</f>
        <v>197.31</v>
      </c>
      <c r="O1516" s="6">
        <f>M1516-N1516</f>
        <v>166.13700000000006</v>
      </c>
      <c r="P1516" s="8">
        <f>IFERROR(O1516/M1516,0)</f>
        <v>0.45711479252820914</v>
      </c>
      <c r="Q1516" s="5">
        <f>YEAR(SalesDataTable[[#This Row],[Order Date]])</f>
        <v>2026</v>
      </c>
      <c r="R1516" s="8" t="str">
        <f>"Q"&amp;ROUNDUP(MONTH(SalesDataTable[[#This Row],[Order Date]])/3,0)</f>
        <v>Q3</v>
      </c>
      <c r="S1516" s="9">
        <f>MONTH(SalesDataTable[[#This Row],[Order Date]])</f>
        <v>7</v>
      </c>
      <c r="T1516" s="8" t="str">
        <f>TEXT(SalesDataTable[[#This Row],[Order Date]],"mmm")</f>
        <v>Jul</v>
      </c>
    </row>
    <row r="1517" spans="1:20" ht="15.75">
      <c r="A1517" s="2" t="s">
        <v>1568</v>
      </c>
      <c r="B1517" s="3">
        <v>46233</v>
      </c>
      <c r="C1517" s="4" t="s">
        <v>27</v>
      </c>
      <c r="D1517" s="4" t="s">
        <v>82</v>
      </c>
      <c r="E1517" s="4" t="s">
        <v>3</v>
      </c>
      <c r="F1517" s="4" t="s">
        <v>4</v>
      </c>
      <c r="G1517" s="4" t="s">
        <v>5</v>
      </c>
      <c r="H1517" s="4" t="s">
        <v>6</v>
      </c>
      <c r="I1517" s="9">
        <v>3</v>
      </c>
      <c r="J1517" s="6">
        <v>81.5</v>
      </c>
      <c r="K1517" s="7">
        <v>0.05</v>
      </c>
      <c r="L1517" s="6">
        <v>43.85</v>
      </c>
      <c r="M1517" s="6">
        <f>I1517*J1517*(1-K1517)</f>
        <v>232.27499999999998</v>
      </c>
      <c r="N1517" s="6">
        <f>I1517*L1517</f>
        <v>131.55000000000001</v>
      </c>
      <c r="O1517" s="6">
        <f>M1517-N1517</f>
        <v>100.72499999999997</v>
      </c>
      <c r="P1517" s="8">
        <f>IFERROR(O1517/M1517,0)</f>
        <v>0.43364546335163051</v>
      </c>
      <c r="Q1517" s="5">
        <f>YEAR(SalesDataTable[[#This Row],[Order Date]])</f>
        <v>2026</v>
      </c>
      <c r="R1517" s="8" t="str">
        <f>"Q"&amp;ROUNDUP(MONTH(SalesDataTable[[#This Row],[Order Date]])/3,0)</f>
        <v>Q3</v>
      </c>
      <c r="S1517" s="9">
        <f>MONTH(SalesDataTable[[#This Row],[Order Date]])</f>
        <v>7</v>
      </c>
      <c r="T1517" s="8" t="str">
        <f>TEXT(SalesDataTable[[#This Row],[Order Date]],"mmm")</f>
        <v>Jul</v>
      </c>
    </row>
    <row r="1518" spans="1:20" ht="15.75">
      <c r="A1518" s="2" t="s">
        <v>1569</v>
      </c>
      <c r="B1518" s="3">
        <v>46233</v>
      </c>
      <c r="C1518" s="4" t="s">
        <v>1</v>
      </c>
      <c r="D1518" s="4" t="s">
        <v>2</v>
      </c>
      <c r="E1518" s="4" t="s">
        <v>39</v>
      </c>
      <c r="F1518" s="4" t="s">
        <v>20</v>
      </c>
      <c r="G1518" s="4" t="s">
        <v>17</v>
      </c>
      <c r="H1518" s="4" t="s">
        <v>71</v>
      </c>
      <c r="I1518" s="9">
        <v>2</v>
      </c>
      <c r="J1518" s="6">
        <v>135.63</v>
      </c>
      <c r="K1518" s="7">
        <v>0</v>
      </c>
      <c r="L1518" s="6">
        <v>66.63</v>
      </c>
      <c r="M1518" s="6">
        <f>I1518*J1518*(1-K1518)</f>
        <v>271.26</v>
      </c>
      <c r="N1518" s="6">
        <f>I1518*L1518</f>
        <v>133.26</v>
      </c>
      <c r="O1518" s="6">
        <f>M1518-N1518</f>
        <v>138</v>
      </c>
      <c r="P1518" s="8">
        <f>IFERROR(O1518/M1518,0)</f>
        <v>0.50873700508737008</v>
      </c>
      <c r="Q1518" s="5">
        <f>YEAR(SalesDataTable[[#This Row],[Order Date]])</f>
        <v>2026</v>
      </c>
      <c r="R1518" s="8" t="str">
        <f>"Q"&amp;ROUNDUP(MONTH(SalesDataTable[[#This Row],[Order Date]])/3,0)</f>
        <v>Q3</v>
      </c>
      <c r="S1518" s="9">
        <f>MONTH(SalesDataTable[[#This Row],[Order Date]])</f>
        <v>7</v>
      </c>
      <c r="T1518" s="8" t="str">
        <f>TEXT(SalesDataTable[[#This Row],[Order Date]],"mmm")</f>
        <v>Jul</v>
      </c>
    </row>
    <row r="1519" spans="1:20" ht="15.75">
      <c r="A1519" s="2" t="s">
        <v>1570</v>
      </c>
      <c r="B1519" s="3">
        <v>46233</v>
      </c>
      <c r="C1519" s="4" t="s">
        <v>1</v>
      </c>
      <c r="D1519" s="4" t="s">
        <v>52</v>
      </c>
      <c r="E1519" s="4" t="s">
        <v>10</v>
      </c>
      <c r="F1519" s="4" t="s">
        <v>20</v>
      </c>
      <c r="G1519" s="4" t="s">
        <v>17</v>
      </c>
      <c r="H1519" s="4" t="s">
        <v>71</v>
      </c>
      <c r="I1519" s="9">
        <v>15</v>
      </c>
      <c r="J1519" s="6">
        <v>133.44999999999999</v>
      </c>
      <c r="K1519" s="7">
        <v>0.2</v>
      </c>
      <c r="L1519" s="6">
        <v>65.819999999999993</v>
      </c>
      <c r="M1519" s="6">
        <f>I1519*J1519*(1-K1519)</f>
        <v>1601.3999999999999</v>
      </c>
      <c r="N1519" s="6">
        <f>I1519*L1519</f>
        <v>987.3</v>
      </c>
      <c r="O1519" s="6">
        <f>M1519-N1519</f>
        <v>614.09999999999991</v>
      </c>
      <c r="P1519" s="8">
        <f>IFERROR(O1519/M1519,0)</f>
        <v>0.3834769576620457</v>
      </c>
      <c r="Q1519" s="5">
        <f>YEAR(SalesDataTable[[#This Row],[Order Date]])</f>
        <v>2026</v>
      </c>
      <c r="R1519" s="8" t="str">
        <f>"Q"&amp;ROUNDUP(MONTH(SalesDataTable[[#This Row],[Order Date]])/3,0)</f>
        <v>Q3</v>
      </c>
      <c r="S1519" s="9">
        <f>MONTH(SalesDataTable[[#This Row],[Order Date]])</f>
        <v>7</v>
      </c>
      <c r="T1519" s="8" t="str">
        <f>TEXT(SalesDataTable[[#This Row],[Order Date]],"mmm")</f>
        <v>Jul</v>
      </c>
    </row>
    <row r="1520" spans="1:20" ht="15.75">
      <c r="A1520" s="2" t="s">
        <v>1571</v>
      </c>
      <c r="B1520" s="3">
        <v>46233</v>
      </c>
      <c r="C1520" s="4" t="s">
        <v>1</v>
      </c>
      <c r="D1520" s="4" t="s">
        <v>88</v>
      </c>
      <c r="E1520" s="4" t="s">
        <v>3</v>
      </c>
      <c r="F1520" s="4" t="s">
        <v>20</v>
      </c>
      <c r="G1520" s="4" t="s">
        <v>31</v>
      </c>
      <c r="H1520" s="4" t="s">
        <v>90</v>
      </c>
      <c r="I1520" s="9">
        <v>1</v>
      </c>
      <c r="J1520" s="6">
        <v>120.94</v>
      </c>
      <c r="K1520" s="7">
        <v>0</v>
      </c>
      <c r="L1520" s="6">
        <v>62.24</v>
      </c>
      <c r="M1520" s="6">
        <f>I1520*J1520*(1-K1520)</f>
        <v>120.94</v>
      </c>
      <c r="N1520" s="6">
        <f>I1520*L1520</f>
        <v>62.24</v>
      </c>
      <c r="O1520" s="6">
        <f>M1520-N1520</f>
        <v>58.699999999999996</v>
      </c>
      <c r="P1520" s="8">
        <f>IFERROR(O1520/M1520,0)</f>
        <v>0.48536464362493797</v>
      </c>
      <c r="Q1520" s="5">
        <f>YEAR(SalesDataTable[[#This Row],[Order Date]])</f>
        <v>2026</v>
      </c>
      <c r="R1520" s="8" t="str">
        <f>"Q"&amp;ROUNDUP(MONTH(SalesDataTable[[#This Row],[Order Date]])/3,0)</f>
        <v>Q3</v>
      </c>
      <c r="S1520" s="9">
        <f>MONTH(SalesDataTable[[#This Row],[Order Date]])</f>
        <v>7</v>
      </c>
      <c r="T1520" s="8" t="str">
        <f>TEXT(SalesDataTable[[#This Row],[Order Date]],"mmm")</f>
        <v>Jul</v>
      </c>
    </row>
    <row r="1521" spans="1:20" ht="15.75">
      <c r="A1521" s="2" t="s">
        <v>1572</v>
      </c>
      <c r="B1521" s="3">
        <v>46233</v>
      </c>
      <c r="C1521" s="4" t="s">
        <v>8</v>
      </c>
      <c r="D1521" s="4" t="s">
        <v>66</v>
      </c>
      <c r="E1521" s="4" t="s">
        <v>3</v>
      </c>
      <c r="F1521" s="4" t="s">
        <v>4</v>
      </c>
      <c r="G1521" s="4" t="s">
        <v>31</v>
      </c>
      <c r="H1521" s="4" t="s">
        <v>32</v>
      </c>
      <c r="I1521" s="9">
        <v>2</v>
      </c>
      <c r="J1521" s="6">
        <v>332.99</v>
      </c>
      <c r="K1521" s="7">
        <v>0.15</v>
      </c>
      <c r="L1521" s="6">
        <v>199.09</v>
      </c>
      <c r="M1521" s="6">
        <f>I1521*J1521*(1-K1521)</f>
        <v>566.08299999999997</v>
      </c>
      <c r="N1521" s="6">
        <f>I1521*L1521</f>
        <v>398.18</v>
      </c>
      <c r="O1521" s="6">
        <f>M1521-N1521</f>
        <v>167.90299999999996</v>
      </c>
      <c r="P1521" s="8">
        <f>IFERROR(O1521/M1521,0)</f>
        <v>0.29660491482697759</v>
      </c>
      <c r="Q1521" s="5">
        <f>YEAR(SalesDataTable[[#This Row],[Order Date]])</f>
        <v>2026</v>
      </c>
      <c r="R1521" s="8" t="str">
        <f>"Q"&amp;ROUNDUP(MONTH(SalesDataTable[[#This Row],[Order Date]])/3,0)</f>
        <v>Q3</v>
      </c>
      <c r="S1521" s="9">
        <f>MONTH(SalesDataTable[[#This Row],[Order Date]])</f>
        <v>7</v>
      </c>
      <c r="T1521" s="8" t="str">
        <f>TEXT(SalesDataTable[[#This Row],[Order Date]],"mmm")</f>
        <v>Jul</v>
      </c>
    </row>
    <row r="1522" spans="1:20" ht="15.75">
      <c r="A1522" s="2" t="s">
        <v>1573</v>
      </c>
      <c r="B1522" s="3">
        <v>46233</v>
      </c>
      <c r="C1522" s="4" t="s">
        <v>1</v>
      </c>
      <c r="D1522" s="4" t="s">
        <v>88</v>
      </c>
      <c r="E1522" s="4" t="s">
        <v>3</v>
      </c>
      <c r="F1522" s="4" t="s">
        <v>4</v>
      </c>
      <c r="G1522" s="4" t="s">
        <v>31</v>
      </c>
      <c r="H1522" s="4" t="s">
        <v>90</v>
      </c>
      <c r="I1522" s="9">
        <v>3</v>
      </c>
      <c r="J1522" s="6">
        <v>120.88</v>
      </c>
      <c r="K1522" s="7">
        <v>0</v>
      </c>
      <c r="L1522" s="6">
        <v>60.97</v>
      </c>
      <c r="M1522" s="6">
        <f>I1522*J1522*(1-K1522)</f>
        <v>362.64</v>
      </c>
      <c r="N1522" s="6">
        <f>I1522*L1522</f>
        <v>182.91</v>
      </c>
      <c r="O1522" s="6">
        <f>M1522-N1522</f>
        <v>179.73</v>
      </c>
      <c r="P1522" s="8">
        <f>IFERROR(O1522/M1522,0)</f>
        <v>0.49561548643282594</v>
      </c>
      <c r="Q1522" s="5">
        <f>YEAR(SalesDataTable[[#This Row],[Order Date]])</f>
        <v>2026</v>
      </c>
      <c r="R1522" s="8" t="str">
        <f>"Q"&amp;ROUNDUP(MONTH(SalesDataTable[[#This Row],[Order Date]])/3,0)</f>
        <v>Q3</v>
      </c>
      <c r="S1522" s="9">
        <f>MONTH(SalesDataTable[[#This Row],[Order Date]])</f>
        <v>7</v>
      </c>
      <c r="T1522" s="8" t="str">
        <f>TEXT(SalesDataTable[[#This Row],[Order Date]],"mmm")</f>
        <v>Jul</v>
      </c>
    </row>
    <row r="1523" spans="1:20" ht="15.75">
      <c r="A1523" s="2" t="s">
        <v>1574</v>
      </c>
      <c r="B1523" s="3">
        <v>46233</v>
      </c>
      <c r="C1523" s="4" t="s">
        <v>27</v>
      </c>
      <c r="D1523" s="4" t="s">
        <v>48</v>
      </c>
      <c r="E1523" s="4" t="s">
        <v>3</v>
      </c>
      <c r="F1523" s="4" t="s">
        <v>4</v>
      </c>
      <c r="G1523" s="4" t="s">
        <v>5</v>
      </c>
      <c r="H1523" s="4" t="s">
        <v>43</v>
      </c>
      <c r="I1523" s="9">
        <v>1</v>
      </c>
      <c r="J1523" s="6">
        <v>101.73</v>
      </c>
      <c r="K1523" s="7">
        <v>0.05</v>
      </c>
      <c r="L1523" s="6">
        <v>51.63</v>
      </c>
      <c r="M1523" s="6">
        <f>I1523*J1523*(1-K1523)</f>
        <v>96.643500000000003</v>
      </c>
      <c r="N1523" s="6">
        <f>I1523*L1523</f>
        <v>51.63</v>
      </c>
      <c r="O1523" s="6">
        <f>M1523-N1523</f>
        <v>45.013500000000001</v>
      </c>
      <c r="P1523" s="8">
        <f>IFERROR(O1523/M1523,0)</f>
        <v>0.46576852038678235</v>
      </c>
      <c r="Q1523" s="5">
        <f>YEAR(SalesDataTable[[#This Row],[Order Date]])</f>
        <v>2026</v>
      </c>
      <c r="R1523" s="8" t="str">
        <f>"Q"&amp;ROUNDUP(MONTH(SalesDataTable[[#This Row],[Order Date]])/3,0)</f>
        <v>Q3</v>
      </c>
      <c r="S1523" s="9">
        <f>MONTH(SalesDataTable[[#This Row],[Order Date]])</f>
        <v>7</v>
      </c>
      <c r="T1523" s="8" t="str">
        <f>TEXT(SalesDataTable[[#This Row],[Order Date]],"mmm")</f>
        <v>Jul</v>
      </c>
    </row>
    <row r="1524" spans="1:20" ht="15.75">
      <c r="A1524" s="2" t="s">
        <v>1575</v>
      </c>
      <c r="B1524" s="3">
        <v>46233</v>
      </c>
      <c r="C1524" s="4" t="s">
        <v>27</v>
      </c>
      <c r="D1524" s="4" t="s">
        <v>45</v>
      </c>
      <c r="E1524" s="4" t="s">
        <v>3</v>
      </c>
      <c r="F1524" s="4" t="s">
        <v>4</v>
      </c>
      <c r="G1524" s="4" t="s">
        <v>17</v>
      </c>
      <c r="H1524" s="4" t="s">
        <v>18</v>
      </c>
      <c r="I1524" s="9">
        <v>2</v>
      </c>
      <c r="J1524" s="6">
        <v>36.21</v>
      </c>
      <c r="K1524" s="7">
        <v>0</v>
      </c>
      <c r="L1524" s="6">
        <v>13.5</v>
      </c>
      <c r="M1524" s="6">
        <f>I1524*J1524*(1-K1524)</f>
        <v>72.42</v>
      </c>
      <c r="N1524" s="6">
        <f>I1524*L1524</f>
        <v>27</v>
      </c>
      <c r="O1524" s="6">
        <f>M1524-N1524</f>
        <v>45.42</v>
      </c>
      <c r="P1524" s="8">
        <f>IFERROR(O1524/M1524,0)</f>
        <v>0.62717481358740679</v>
      </c>
      <c r="Q1524" s="5">
        <f>YEAR(SalesDataTable[[#This Row],[Order Date]])</f>
        <v>2026</v>
      </c>
      <c r="R1524" s="8" t="str">
        <f>"Q"&amp;ROUNDUP(MONTH(SalesDataTable[[#This Row],[Order Date]])/3,0)</f>
        <v>Q3</v>
      </c>
      <c r="S1524" s="9">
        <f>MONTH(SalesDataTable[[#This Row],[Order Date]])</f>
        <v>7</v>
      </c>
      <c r="T1524" s="8" t="str">
        <f>TEXT(SalesDataTable[[#This Row],[Order Date]],"mmm")</f>
        <v>Jul</v>
      </c>
    </row>
    <row r="1525" spans="1:20" ht="15.75">
      <c r="A1525" s="2" t="s">
        <v>1576</v>
      </c>
      <c r="B1525" s="3">
        <v>46234</v>
      </c>
      <c r="C1525" s="4" t="s">
        <v>27</v>
      </c>
      <c r="D1525" s="4" t="s">
        <v>45</v>
      </c>
      <c r="E1525" s="4" t="s">
        <v>3</v>
      </c>
      <c r="F1525" s="4" t="s">
        <v>20</v>
      </c>
      <c r="G1525" s="4" t="s">
        <v>5</v>
      </c>
      <c r="H1525" s="4" t="s">
        <v>43</v>
      </c>
      <c r="I1525" s="9">
        <v>5</v>
      </c>
      <c r="J1525" s="6">
        <v>104.65</v>
      </c>
      <c r="K1525" s="7">
        <v>0</v>
      </c>
      <c r="L1525" s="6">
        <v>49.2</v>
      </c>
      <c r="M1525" s="6">
        <f>I1525*J1525*(1-K1525)</f>
        <v>523.25</v>
      </c>
      <c r="N1525" s="6">
        <f>I1525*L1525</f>
        <v>246</v>
      </c>
      <c r="O1525" s="6">
        <f>M1525-N1525</f>
        <v>277.25</v>
      </c>
      <c r="P1525" s="8">
        <f>IFERROR(O1525/M1525,0)</f>
        <v>0.52986144290492121</v>
      </c>
      <c r="Q1525" s="5">
        <f>YEAR(SalesDataTable[[#This Row],[Order Date]])</f>
        <v>2026</v>
      </c>
      <c r="R1525" s="8" t="str">
        <f>"Q"&amp;ROUNDUP(MONTH(SalesDataTable[[#This Row],[Order Date]])/3,0)</f>
        <v>Q3</v>
      </c>
      <c r="S1525" s="9">
        <f>MONTH(SalesDataTable[[#This Row],[Order Date]])</f>
        <v>7</v>
      </c>
      <c r="T1525" s="8" t="str">
        <f>TEXT(SalesDataTable[[#This Row],[Order Date]],"mmm")</f>
        <v>Jul</v>
      </c>
    </row>
    <row r="1526" spans="1:20" ht="15.75">
      <c r="A1526" s="2" t="s">
        <v>1577</v>
      </c>
      <c r="B1526" s="3">
        <v>46234</v>
      </c>
      <c r="C1526" s="4" t="s">
        <v>14</v>
      </c>
      <c r="D1526" s="4" t="s">
        <v>34</v>
      </c>
      <c r="E1526" s="4" t="s">
        <v>10</v>
      </c>
      <c r="F1526" s="4" t="s">
        <v>4</v>
      </c>
      <c r="G1526" s="4" t="s">
        <v>31</v>
      </c>
      <c r="H1526" s="4" t="s">
        <v>41</v>
      </c>
      <c r="I1526" s="9">
        <v>5</v>
      </c>
      <c r="J1526" s="6">
        <v>198.35</v>
      </c>
      <c r="K1526" s="7">
        <v>0.05</v>
      </c>
      <c r="L1526" s="6">
        <v>104.96</v>
      </c>
      <c r="M1526" s="6">
        <f>I1526*J1526*(1-K1526)</f>
        <v>942.16249999999991</v>
      </c>
      <c r="N1526" s="6">
        <f>I1526*L1526</f>
        <v>524.79999999999995</v>
      </c>
      <c r="O1526" s="6">
        <f>M1526-N1526</f>
        <v>417.36249999999995</v>
      </c>
      <c r="P1526" s="8">
        <f>IFERROR(O1526/M1526,0)</f>
        <v>0.44298356175288234</v>
      </c>
      <c r="Q1526" s="5">
        <f>YEAR(SalesDataTable[[#This Row],[Order Date]])</f>
        <v>2026</v>
      </c>
      <c r="R1526" s="8" t="str">
        <f>"Q"&amp;ROUNDUP(MONTH(SalesDataTable[[#This Row],[Order Date]])/3,0)</f>
        <v>Q3</v>
      </c>
      <c r="S1526" s="9">
        <f>MONTH(SalesDataTable[[#This Row],[Order Date]])</f>
        <v>7</v>
      </c>
      <c r="T1526" s="8" t="str">
        <f>TEXT(SalesDataTable[[#This Row],[Order Date]],"mmm")</f>
        <v>Jul</v>
      </c>
    </row>
    <row r="1527" spans="1:20" ht="15.75">
      <c r="A1527" s="2" t="s">
        <v>1578</v>
      </c>
      <c r="B1527" s="3">
        <v>46234</v>
      </c>
      <c r="C1527" s="4" t="s">
        <v>1</v>
      </c>
      <c r="D1527" s="4" t="s">
        <v>2</v>
      </c>
      <c r="E1527" s="4" t="s">
        <v>39</v>
      </c>
      <c r="F1527" s="4" t="s">
        <v>4</v>
      </c>
      <c r="G1527" s="4" t="s">
        <v>49</v>
      </c>
      <c r="H1527" s="4" t="s">
        <v>67</v>
      </c>
      <c r="I1527" s="9">
        <v>2</v>
      </c>
      <c r="J1527" s="6">
        <v>36.56</v>
      </c>
      <c r="K1527" s="7">
        <v>0.05</v>
      </c>
      <c r="L1527" s="6">
        <v>13.76</v>
      </c>
      <c r="M1527" s="6">
        <f>I1527*J1527*(1-K1527)</f>
        <v>69.463999999999999</v>
      </c>
      <c r="N1527" s="6">
        <f>I1527*L1527</f>
        <v>27.52</v>
      </c>
      <c r="O1527" s="6">
        <f>M1527-N1527</f>
        <v>41.944000000000003</v>
      </c>
      <c r="P1527" s="8">
        <f>IFERROR(O1527/M1527,0)</f>
        <v>0.60382356328457909</v>
      </c>
      <c r="Q1527" s="5">
        <f>YEAR(SalesDataTable[[#This Row],[Order Date]])</f>
        <v>2026</v>
      </c>
      <c r="R1527" s="8" t="str">
        <f>"Q"&amp;ROUNDUP(MONTH(SalesDataTable[[#This Row],[Order Date]])/3,0)</f>
        <v>Q3</v>
      </c>
      <c r="S1527" s="9">
        <f>MONTH(SalesDataTable[[#This Row],[Order Date]])</f>
        <v>7</v>
      </c>
      <c r="T1527" s="8" t="str">
        <f>TEXT(SalesDataTable[[#This Row],[Order Date]],"mmm")</f>
        <v>Jul</v>
      </c>
    </row>
    <row r="1528" spans="1:20" ht="15.75">
      <c r="A1528" s="2" t="s">
        <v>1579</v>
      </c>
      <c r="B1528" s="3">
        <v>46234</v>
      </c>
      <c r="C1528" s="4" t="s">
        <v>8</v>
      </c>
      <c r="D1528" s="4" t="s">
        <v>86</v>
      </c>
      <c r="E1528" s="4" t="s">
        <v>3</v>
      </c>
      <c r="F1528" s="4" t="s">
        <v>4</v>
      </c>
      <c r="G1528" s="4" t="s">
        <v>11</v>
      </c>
      <c r="H1528" s="4" t="s">
        <v>12</v>
      </c>
      <c r="I1528" s="9">
        <v>5</v>
      </c>
      <c r="J1528" s="6">
        <v>92.41</v>
      </c>
      <c r="K1528" s="7">
        <v>0</v>
      </c>
      <c r="L1528" s="6">
        <v>44.29</v>
      </c>
      <c r="M1528" s="6">
        <f>I1528*J1528*(1-K1528)</f>
        <v>462.04999999999995</v>
      </c>
      <c r="N1528" s="6">
        <f>I1528*L1528</f>
        <v>221.45</v>
      </c>
      <c r="O1528" s="6">
        <f>M1528-N1528</f>
        <v>240.59999999999997</v>
      </c>
      <c r="P1528" s="8">
        <f>IFERROR(O1528/M1528,0)</f>
        <v>0.52072286549074775</v>
      </c>
      <c r="Q1528" s="5">
        <f>YEAR(SalesDataTable[[#This Row],[Order Date]])</f>
        <v>2026</v>
      </c>
      <c r="R1528" s="8" t="str">
        <f>"Q"&amp;ROUNDUP(MONTH(SalesDataTable[[#This Row],[Order Date]])/3,0)</f>
        <v>Q3</v>
      </c>
      <c r="S1528" s="9">
        <f>MONTH(SalesDataTable[[#This Row],[Order Date]])</f>
        <v>7</v>
      </c>
      <c r="T1528" s="8" t="str">
        <f>TEXT(SalesDataTable[[#This Row],[Order Date]],"mmm")</f>
        <v>Jul</v>
      </c>
    </row>
    <row r="1529" spans="1:20" ht="15.75">
      <c r="A1529" s="2" t="s">
        <v>1580</v>
      </c>
      <c r="B1529" s="3">
        <v>46235</v>
      </c>
      <c r="C1529" s="4" t="s">
        <v>27</v>
      </c>
      <c r="D1529" s="4" t="s">
        <v>82</v>
      </c>
      <c r="E1529" s="4" t="s">
        <v>3</v>
      </c>
      <c r="F1529" s="4" t="s">
        <v>4</v>
      </c>
      <c r="G1529" s="4" t="s">
        <v>31</v>
      </c>
      <c r="H1529" s="4" t="s">
        <v>90</v>
      </c>
      <c r="I1529" s="9">
        <v>4</v>
      </c>
      <c r="J1529" s="6">
        <v>121.87</v>
      </c>
      <c r="K1529" s="7">
        <v>0</v>
      </c>
      <c r="L1529" s="6">
        <v>59.89</v>
      </c>
      <c r="M1529" s="6">
        <f>I1529*J1529*(1-K1529)</f>
        <v>487.48</v>
      </c>
      <c r="N1529" s="6">
        <f>I1529*L1529</f>
        <v>239.56</v>
      </c>
      <c r="O1529" s="6">
        <f>M1529-N1529</f>
        <v>247.92000000000002</v>
      </c>
      <c r="P1529" s="8">
        <f>IFERROR(O1529/M1529,0)</f>
        <v>0.50857471075736438</v>
      </c>
      <c r="Q1529" s="5">
        <f>YEAR(SalesDataTable[[#This Row],[Order Date]])</f>
        <v>2026</v>
      </c>
      <c r="R1529" s="8" t="str">
        <f>"Q"&amp;ROUNDUP(MONTH(SalesDataTable[[#This Row],[Order Date]])/3,0)</f>
        <v>Q3</v>
      </c>
      <c r="S1529" s="9">
        <f>MONTH(SalesDataTable[[#This Row],[Order Date]])</f>
        <v>8</v>
      </c>
      <c r="T1529" s="8" t="str">
        <f>TEXT(SalesDataTable[[#This Row],[Order Date]],"mmm")</f>
        <v>Aug</v>
      </c>
    </row>
    <row r="1530" spans="1:20" ht="15.75">
      <c r="A1530" s="2" t="s">
        <v>1581</v>
      </c>
      <c r="B1530" s="3">
        <v>46235</v>
      </c>
      <c r="C1530" s="4" t="s">
        <v>27</v>
      </c>
      <c r="D1530" s="4" t="s">
        <v>48</v>
      </c>
      <c r="E1530" s="4" t="s">
        <v>3</v>
      </c>
      <c r="F1530" s="4" t="s">
        <v>4</v>
      </c>
      <c r="G1530" s="4" t="s">
        <v>17</v>
      </c>
      <c r="H1530" s="4" t="s">
        <v>71</v>
      </c>
      <c r="I1530" s="9">
        <v>2</v>
      </c>
      <c r="J1530" s="6">
        <v>130.9</v>
      </c>
      <c r="K1530" s="7">
        <v>0.05</v>
      </c>
      <c r="L1530" s="6">
        <v>67.959999999999994</v>
      </c>
      <c r="M1530" s="6">
        <f>I1530*J1530*(1-K1530)</f>
        <v>248.71</v>
      </c>
      <c r="N1530" s="6">
        <f>I1530*L1530</f>
        <v>135.91999999999999</v>
      </c>
      <c r="O1530" s="6">
        <f>M1530-N1530</f>
        <v>112.79000000000002</v>
      </c>
      <c r="P1530" s="8">
        <f>IFERROR(O1530/M1530,0)</f>
        <v>0.45350006031120588</v>
      </c>
      <c r="Q1530" s="5">
        <f>YEAR(SalesDataTable[[#This Row],[Order Date]])</f>
        <v>2026</v>
      </c>
      <c r="R1530" s="8" t="str">
        <f>"Q"&amp;ROUNDUP(MONTH(SalesDataTable[[#This Row],[Order Date]])/3,0)</f>
        <v>Q3</v>
      </c>
      <c r="S1530" s="9">
        <f>MONTH(SalesDataTable[[#This Row],[Order Date]])</f>
        <v>8</v>
      </c>
      <c r="T1530" s="8" t="str">
        <f>TEXT(SalesDataTable[[#This Row],[Order Date]],"mmm")</f>
        <v>Aug</v>
      </c>
    </row>
    <row r="1531" spans="1:20" ht="15.75">
      <c r="A1531" s="2" t="s">
        <v>1582</v>
      </c>
      <c r="B1531" s="3">
        <v>46235</v>
      </c>
      <c r="C1531" s="4" t="s">
        <v>14</v>
      </c>
      <c r="D1531" s="4" t="s">
        <v>15</v>
      </c>
      <c r="E1531" s="4" t="s">
        <v>25</v>
      </c>
      <c r="F1531" s="4" t="s">
        <v>16</v>
      </c>
      <c r="G1531" s="4" t="s">
        <v>5</v>
      </c>
      <c r="H1531" s="4" t="s">
        <v>29</v>
      </c>
      <c r="I1531" s="9">
        <v>1</v>
      </c>
      <c r="J1531" s="6">
        <v>50.98</v>
      </c>
      <c r="K1531" s="7">
        <v>0</v>
      </c>
      <c r="L1531" s="6">
        <v>22.92</v>
      </c>
      <c r="M1531" s="6">
        <f>I1531*J1531*(1-K1531)</f>
        <v>50.98</v>
      </c>
      <c r="N1531" s="6">
        <f>I1531*L1531</f>
        <v>22.92</v>
      </c>
      <c r="O1531" s="6">
        <f>M1531-N1531</f>
        <v>28.059999999999995</v>
      </c>
      <c r="P1531" s="8">
        <f>IFERROR(O1531/M1531,0)</f>
        <v>0.55041192624558644</v>
      </c>
      <c r="Q1531" s="5">
        <f>YEAR(SalesDataTable[[#This Row],[Order Date]])</f>
        <v>2026</v>
      </c>
      <c r="R1531" s="8" t="str">
        <f>"Q"&amp;ROUNDUP(MONTH(SalesDataTable[[#This Row],[Order Date]])/3,0)</f>
        <v>Q3</v>
      </c>
      <c r="S1531" s="9">
        <f>MONTH(SalesDataTable[[#This Row],[Order Date]])</f>
        <v>8</v>
      </c>
      <c r="T1531" s="8" t="str">
        <f>TEXT(SalesDataTable[[#This Row],[Order Date]],"mmm")</f>
        <v>Aug</v>
      </c>
    </row>
    <row r="1532" spans="1:20" ht="15.75">
      <c r="A1532" s="2" t="s">
        <v>1583</v>
      </c>
      <c r="B1532" s="3">
        <v>46235</v>
      </c>
      <c r="C1532" s="4" t="s">
        <v>14</v>
      </c>
      <c r="D1532" s="4" t="s">
        <v>15</v>
      </c>
      <c r="E1532" s="4" t="s">
        <v>3</v>
      </c>
      <c r="F1532" s="4" t="s">
        <v>4</v>
      </c>
      <c r="G1532" s="4" t="s">
        <v>11</v>
      </c>
      <c r="H1532" s="4" t="s">
        <v>12</v>
      </c>
      <c r="I1532" s="9">
        <v>2</v>
      </c>
      <c r="J1532" s="6">
        <v>91.11</v>
      </c>
      <c r="K1532" s="7">
        <v>0</v>
      </c>
      <c r="L1532" s="6">
        <v>44.19</v>
      </c>
      <c r="M1532" s="6">
        <f>I1532*J1532*(1-K1532)</f>
        <v>182.22</v>
      </c>
      <c r="N1532" s="6">
        <f>I1532*L1532</f>
        <v>88.38</v>
      </c>
      <c r="O1532" s="6">
        <f>M1532-N1532</f>
        <v>93.84</v>
      </c>
      <c r="P1532" s="8">
        <f>IFERROR(O1532/M1532,0)</f>
        <v>0.51498189002304906</v>
      </c>
      <c r="Q1532" s="5">
        <f>YEAR(SalesDataTable[[#This Row],[Order Date]])</f>
        <v>2026</v>
      </c>
      <c r="R1532" s="8" t="str">
        <f>"Q"&amp;ROUNDUP(MONTH(SalesDataTable[[#This Row],[Order Date]])/3,0)</f>
        <v>Q3</v>
      </c>
      <c r="S1532" s="9">
        <f>MONTH(SalesDataTable[[#This Row],[Order Date]])</f>
        <v>8</v>
      </c>
      <c r="T1532" s="8" t="str">
        <f>TEXT(SalesDataTable[[#This Row],[Order Date]],"mmm")</f>
        <v>Aug</v>
      </c>
    </row>
    <row r="1533" spans="1:20" ht="15.75">
      <c r="A1533" s="2" t="s">
        <v>1584</v>
      </c>
      <c r="B1533" s="3">
        <v>46235</v>
      </c>
      <c r="C1533" s="4" t="s">
        <v>1</v>
      </c>
      <c r="D1533" s="4" t="s">
        <v>2</v>
      </c>
      <c r="E1533" s="4" t="s">
        <v>39</v>
      </c>
      <c r="F1533" s="4" t="s">
        <v>4</v>
      </c>
      <c r="G1533" s="4" t="s">
        <v>17</v>
      </c>
      <c r="H1533" s="4" t="s">
        <v>18</v>
      </c>
      <c r="I1533" s="9">
        <v>3</v>
      </c>
      <c r="J1533" s="6">
        <v>35.619999999999997</v>
      </c>
      <c r="K1533" s="7">
        <v>0.05</v>
      </c>
      <c r="L1533" s="6">
        <v>13.47</v>
      </c>
      <c r="M1533" s="6">
        <f>I1533*J1533*(1-K1533)</f>
        <v>101.51699999999998</v>
      </c>
      <c r="N1533" s="6">
        <f>I1533*L1533</f>
        <v>40.410000000000004</v>
      </c>
      <c r="O1533" s="6">
        <f>M1533-N1533</f>
        <v>61.106999999999978</v>
      </c>
      <c r="P1533" s="8">
        <f>IFERROR(O1533/M1533,0)</f>
        <v>0.60193859156594454</v>
      </c>
      <c r="Q1533" s="5">
        <f>YEAR(SalesDataTable[[#This Row],[Order Date]])</f>
        <v>2026</v>
      </c>
      <c r="R1533" s="8" t="str">
        <f>"Q"&amp;ROUNDUP(MONTH(SalesDataTable[[#This Row],[Order Date]])/3,0)</f>
        <v>Q3</v>
      </c>
      <c r="S1533" s="9">
        <f>MONTH(SalesDataTable[[#This Row],[Order Date]])</f>
        <v>8</v>
      </c>
      <c r="T1533" s="8" t="str">
        <f>TEXT(SalesDataTable[[#This Row],[Order Date]],"mmm")</f>
        <v>Aug</v>
      </c>
    </row>
    <row r="1534" spans="1:20" ht="15.75">
      <c r="A1534" s="2" t="s">
        <v>1585</v>
      </c>
      <c r="B1534" s="3">
        <v>46235</v>
      </c>
      <c r="C1534" s="4" t="s">
        <v>27</v>
      </c>
      <c r="D1534" s="4" t="s">
        <v>82</v>
      </c>
      <c r="E1534" s="4" t="s">
        <v>3</v>
      </c>
      <c r="F1534" s="4" t="s">
        <v>16</v>
      </c>
      <c r="G1534" s="4" t="s">
        <v>11</v>
      </c>
      <c r="H1534" s="4" t="s">
        <v>12</v>
      </c>
      <c r="I1534" s="9">
        <v>1</v>
      </c>
      <c r="J1534" s="6">
        <v>91.95</v>
      </c>
      <c r="K1534" s="7">
        <v>0.05</v>
      </c>
      <c r="L1534" s="6">
        <v>46.47</v>
      </c>
      <c r="M1534" s="6">
        <f>I1534*J1534*(1-K1534)</f>
        <v>87.352499999999992</v>
      </c>
      <c r="N1534" s="6">
        <f>I1534*L1534</f>
        <v>46.47</v>
      </c>
      <c r="O1534" s="6">
        <f>M1534-N1534</f>
        <v>40.882499999999993</v>
      </c>
      <c r="P1534" s="8">
        <f>IFERROR(O1534/M1534,0)</f>
        <v>0.46801751523997592</v>
      </c>
      <c r="Q1534" s="5">
        <f>YEAR(SalesDataTable[[#This Row],[Order Date]])</f>
        <v>2026</v>
      </c>
      <c r="R1534" s="8" t="str">
        <f>"Q"&amp;ROUNDUP(MONTH(SalesDataTable[[#This Row],[Order Date]])/3,0)</f>
        <v>Q3</v>
      </c>
      <c r="S1534" s="9">
        <f>MONTH(SalesDataTable[[#This Row],[Order Date]])</f>
        <v>8</v>
      </c>
      <c r="T1534" s="8" t="str">
        <f>TEXT(SalesDataTable[[#This Row],[Order Date]],"mmm")</f>
        <v>Aug</v>
      </c>
    </row>
    <row r="1535" spans="1:20" ht="15.75">
      <c r="A1535" s="2" t="s">
        <v>1586</v>
      </c>
      <c r="B1535" s="3">
        <v>46235</v>
      </c>
      <c r="C1535" s="4" t="s">
        <v>1</v>
      </c>
      <c r="D1535" s="4" t="s">
        <v>52</v>
      </c>
      <c r="E1535" s="4" t="s">
        <v>3</v>
      </c>
      <c r="F1535" s="4" t="s">
        <v>4</v>
      </c>
      <c r="G1535" s="4" t="s">
        <v>49</v>
      </c>
      <c r="H1535" s="4" t="s">
        <v>74</v>
      </c>
      <c r="I1535" s="9">
        <v>1</v>
      </c>
      <c r="J1535" s="6">
        <v>49.46</v>
      </c>
      <c r="K1535" s="7">
        <v>0</v>
      </c>
      <c r="L1535" s="6">
        <v>21.47</v>
      </c>
      <c r="M1535" s="6">
        <f>I1535*J1535*(1-K1535)</f>
        <v>49.46</v>
      </c>
      <c r="N1535" s="6">
        <f>I1535*L1535</f>
        <v>21.47</v>
      </c>
      <c r="O1535" s="6">
        <f>M1535-N1535</f>
        <v>27.990000000000002</v>
      </c>
      <c r="P1535" s="8">
        <f>IFERROR(O1535/M1535,0)</f>
        <v>0.5659118479579458</v>
      </c>
      <c r="Q1535" s="5">
        <f>YEAR(SalesDataTable[[#This Row],[Order Date]])</f>
        <v>2026</v>
      </c>
      <c r="R1535" s="8" t="str">
        <f>"Q"&amp;ROUNDUP(MONTH(SalesDataTable[[#This Row],[Order Date]])/3,0)</f>
        <v>Q3</v>
      </c>
      <c r="S1535" s="9">
        <f>MONTH(SalesDataTable[[#This Row],[Order Date]])</f>
        <v>8</v>
      </c>
      <c r="T1535" s="8" t="str">
        <f>TEXT(SalesDataTable[[#This Row],[Order Date]],"mmm")</f>
        <v>Aug</v>
      </c>
    </row>
    <row r="1536" spans="1:20" ht="15.75">
      <c r="A1536" s="2" t="s">
        <v>1587</v>
      </c>
      <c r="B1536" s="3">
        <v>46235</v>
      </c>
      <c r="C1536" s="4" t="s">
        <v>1</v>
      </c>
      <c r="D1536" s="4" t="s">
        <v>88</v>
      </c>
      <c r="E1536" s="4" t="s">
        <v>3</v>
      </c>
      <c r="F1536" s="4" t="s">
        <v>16</v>
      </c>
      <c r="G1536" s="4" t="s">
        <v>5</v>
      </c>
      <c r="H1536" s="4" t="s">
        <v>35</v>
      </c>
      <c r="I1536" s="9">
        <v>1</v>
      </c>
      <c r="J1536" s="6">
        <v>41.25</v>
      </c>
      <c r="K1536" s="7">
        <v>0.05</v>
      </c>
      <c r="L1536" s="6">
        <v>16.98</v>
      </c>
      <c r="M1536" s="6">
        <f>I1536*J1536*(1-K1536)</f>
        <v>39.1875</v>
      </c>
      <c r="N1536" s="6">
        <f>I1536*L1536</f>
        <v>16.98</v>
      </c>
      <c r="O1536" s="6">
        <f>M1536-N1536</f>
        <v>22.2075</v>
      </c>
      <c r="P1536" s="8">
        <f>IFERROR(O1536/M1536,0)</f>
        <v>0.56669856459330148</v>
      </c>
      <c r="Q1536" s="5">
        <f>YEAR(SalesDataTable[[#This Row],[Order Date]])</f>
        <v>2026</v>
      </c>
      <c r="R1536" s="8" t="str">
        <f>"Q"&amp;ROUNDUP(MONTH(SalesDataTable[[#This Row],[Order Date]])/3,0)</f>
        <v>Q3</v>
      </c>
      <c r="S1536" s="9">
        <f>MONTH(SalesDataTable[[#This Row],[Order Date]])</f>
        <v>8</v>
      </c>
      <c r="T1536" s="8" t="str">
        <f>TEXT(SalesDataTable[[#This Row],[Order Date]],"mmm")</f>
        <v>Aug</v>
      </c>
    </row>
    <row r="1537" spans="1:20" ht="15.75">
      <c r="A1537" s="2" t="s">
        <v>1588</v>
      </c>
      <c r="B1537" s="3">
        <v>46236</v>
      </c>
      <c r="C1537" s="4" t="s">
        <v>14</v>
      </c>
      <c r="D1537" s="4" t="s">
        <v>34</v>
      </c>
      <c r="E1537" s="4" t="s">
        <v>3</v>
      </c>
      <c r="F1537" s="4" t="s">
        <v>4</v>
      </c>
      <c r="G1537" s="4" t="s">
        <v>17</v>
      </c>
      <c r="H1537" s="4" t="s">
        <v>71</v>
      </c>
      <c r="I1537" s="9">
        <v>4</v>
      </c>
      <c r="J1537" s="6">
        <v>133.65</v>
      </c>
      <c r="K1537" s="7">
        <v>0</v>
      </c>
      <c r="L1537" s="6">
        <v>66</v>
      </c>
      <c r="M1537" s="6">
        <f>I1537*J1537*(1-K1537)</f>
        <v>534.6</v>
      </c>
      <c r="N1537" s="6">
        <f>I1537*L1537</f>
        <v>264</v>
      </c>
      <c r="O1537" s="6">
        <f>M1537-N1537</f>
        <v>270.60000000000002</v>
      </c>
      <c r="P1537" s="8">
        <f>IFERROR(O1537/M1537,0)</f>
        <v>0.50617283950617287</v>
      </c>
      <c r="Q1537" s="5">
        <f>YEAR(SalesDataTable[[#This Row],[Order Date]])</f>
        <v>2026</v>
      </c>
      <c r="R1537" s="8" t="str">
        <f>"Q"&amp;ROUNDUP(MONTH(SalesDataTable[[#This Row],[Order Date]])/3,0)</f>
        <v>Q3</v>
      </c>
      <c r="S1537" s="9">
        <f>MONTH(SalesDataTable[[#This Row],[Order Date]])</f>
        <v>8</v>
      </c>
      <c r="T1537" s="8" t="str">
        <f>TEXT(SalesDataTable[[#This Row],[Order Date]],"mmm")</f>
        <v>Aug</v>
      </c>
    </row>
    <row r="1538" spans="1:20" ht="15.75">
      <c r="A1538" s="2" t="s">
        <v>1589</v>
      </c>
      <c r="B1538" s="3">
        <v>46236</v>
      </c>
      <c r="C1538" s="4" t="s">
        <v>27</v>
      </c>
      <c r="D1538" s="4" t="s">
        <v>28</v>
      </c>
      <c r="E1538" s="4" t="s">
        <v>3</v>
      </c>
      <c r="F1538" s="4" t="s">
        <v>4</v>
      </c>
      <c r="G1538" s="4" t="s">
        <v>31</v>
      </c>
      <c r="H1538" s="4" t="s">
        <v>41</v>
      </c>
      <c r="I1538" s="9">
        <v>2</v>
      </c>
      <c r="J1538" s="6">
        <v>200.45</v>
      </c>
      <c r="K1538" s="7">
        <v>0.05</v>
      </c>
      <c r="L1538" s="6">
        <v>105.42</v>
      </c>
      <c r="M1538" s="6">
        <f>I1538*J1538*(1-K1538)</f>
        <v>380.85499999999996</v>
      </c>
      <c r="N1538" s="6">
        <f>I1538*L1538</f>
        <v>210.84</v>
      </c>
      <c r="O1538" s="6">
        <f>M1538-N1538</f>
        <v>170.01499999999996</v>
      </c>
      <c r="P1538" s="8">
        <f>IFERROR(O1538/M1538,0)</f>
        <v>0.44640348689133652</v>
      </c>
      <c r="Q1538" s="5">
        <f>YEAR(SalesDataTable[[#This Row],[Order Date]])</f>
        <v>2026</v>
      </c>
      <c r="R1538" s="8" t="str">
        <f>"Q"&amp;ROUNDUP(MONTH(SalesDataTable[[#This Row],[Order Date]])/3,0)</f>
        <v>Q3</v>
      </c>
      <c r="S1538" s="9">
        <f>MONTH(SalesDataTable[[#This Row],[Order Date]])</f>
        <v>8</v>
      </c>
      <c r="T1538" s="8" t="str">
        <f>TEXT(SalesDataTable[[#This Row],[Order Date]],"mmm")</f>
        <v>Aug</v>
      </c>
    </row>
    <row r="1539" spans="1:20" ht="15.75">
      <c r="A1539" s="2" t="s">
        <v>1590</v>
      </c>
      <c r="B1539" s="3">
        <v>46236</v>
      </c>
      <c r="C1539" s="4" t="s">
        <v>1</v>
      </c>
      <c r="D1539" s="4" t="s">
        <v>2</v>
      </c>
      <c r="E1539" s="4" t="s">
        <v>39</v>
      </c>
      <c r="F1539" s="4" t="s">
        <v>4</v>
      </c>
      <c r="G1539" s="4" t="s">
        <v>5</v>
      </c>
      <c r="H1539" s="4" t="s">
        <v>29</v>
      </c>
      <c r="I1539" s="9">
        <v>2</v>
      </c>
      <c r="J1539" s="6">
        <v>51.87</v>
      </c>
      <c r="K1539" s="7">
        <v>0.05</v>
      </c>
      <c r="L1539" s="6">
        <v>21.98</v>
      </c>
      <c r="M1539" s="6">
        <f>I1539*J1539*(1-K1539)</f>
        <v>98.552999999999997</v>
      </c>
      <c r="N1539" s="6">
        <f>I1539*L1539</f>
        <v>43.96</v>
      </c>
      <c r="O1539" s="6">
        <f>M1539-N1539</f>
        <v>54.592999999999996</v>
      </c>
      <c r="P1539" s="8">
        <f>IFERROR(O1539/M1539,0)</f>
        <v>0.55394559272675614</v>
      </c>
      <c r="Q1539" s="5">
        <f>YEAR(SalesDataTable[[#This Row],[Order Date]])</f>
        <v>2026</v>
      </c>
      <c r="R1539" s="8" t="str">
        <f>"Q"&amp;ROUNDUP(MONTH(SalesDataTable[[#This Row],[Order Date]])/3,0)</f>
        <v>Q3</v>
      </c>
      <c r="S1539" s="9">
        <f>MONTH(SalesDataTable[[#This Row],[Order Date]])</f>
        <v>8</v>
      </c>
      <c r="T1539" s="8" t="str">
        <f>TEXT(SalesDataTable[[#This Row],[Order Date]],"mmm")</f>
        <v>Aug</v>
      </c>
    </row>
    <row r="1540" spans="1:20" ht="15.75">
      <c r="A1540" s="2" t="s">
        <v>1591</v>
      </c>
      <c r="B1540" s="3">
        <v>46236</v>
      </c>
      <c r="C1540" s="4" t="s">
        <v>27</v>
      </c>
      <c r="D1540" s="4" t="s">
        <v>82</v>
      </c>
      <c r="E1540" s="4" t="s">
        <v>3</v>
      </c>
      <c r="F1540" s="4" t="s">
        <v>4</v>
      </c>
      <c r="G1540" s="4" t="s">
        <v>31</v>
      </c>
      <c r="H1540" s="4" t="s">
        <v>64</v>
      </c>
      <c r="I1540" s="9">
        <v>1</v>
      </c>
      <c r="J1540" s="6">
        <v>83.6</v>
      </c>
      <c r="K1540" s="7">
        <v>0.05</v>
      </c>
      <c r="L1540" s="6">
        <v>38.51</v>
      </c>
      <c r="M1540" s="6">
        <f>I1540*J1540*(1-K1540)</f>
        <v>79.419999999999987</v>
      </c>
      <c r="N1540" s="6">
        <f>I1540*L1540</f>
        <v>38.51</v>
      </c>
      <c r="O1540" s="6">
        <f>M1540-N1540</f>
        <v>40.909999999999989</v>
      </c>
      <c r="P1540" s="8">
        <f>IFERROR(O1540/M1540,0)</f>
        <v>0.51510954419541677</v>
      </c>
      <c r="Q1540" s="5">
        <f>YEAR(SalesDataTable[[#This Row],[Order Date]])</f>
        <v>2026</v>
      </c>
      <c r="R1540" s="8" t="str">
        <f>"Q"&amp;ROUNDUP(MONTH(SalesDataTable[[#This Row],[Order Date]])/3,0)</f>
        <v>Q3</v>
      </c>
      <c r="S1540" s="9">
        <f>MONTH(SalesDataTable[[#This Row],[Order Date]])</f>
        <v>8</v>
      </c>
      <c r="T1540" s="8" t="str">
        <f>TEXT(SalesDataTable[[#This Row],[Order Date]],"mmm")</f>
        <v>Aug</v>
      </c>
    </row>
    <row r="1541" spans="1:20" ht="15.75">
      <c r="A1541" s="2" t="s">
        <v>1592</v>
      </c>
      <c r="B1541" s="3">
        <v>46236</v>
      </c>
      <c r="C1541" s="4" t="s">
        <v>14</v>
      </c>
      <c r="D1541" s="4" t="s">
        <v>126</v>
      </c>
      <c r="E1541" s="4" t="s">
        <v>3</v>
      </c>
      <c r="F1541" s="4" t="s">
        <v>16</v>
      </c>
      <c r="G1541" s="4" t="s">
        <v>17</v>
      </c>
      <c r="H1541" s="4" t="s">
        <v>18</v>
      </c>
      <c r="I1541" s="9">
        <v>1</v>
      </c>
      <c r="J1541" s="6">
        <v>35.74</v>
      </c>
      <c r="K1541" s="7">
        <v>0</v>
      </c>
      <c r="L1541" s="6">
        <v>13.49</v>
      </c>
      <c r="M1541" s="6">
        <f>I1541*J1541*(1-K1541)</f>
        <v>35.74</v>
      </c>
      <c r="N1541" s="6">
        <f>I1541*L1541</f>
        <v>13.49</v>
      </c>
      <c r="O1541" s="6">
        <f>M1541-N1541</f>
        <v>22.25</v>
      </c>
      <c r="P1541" s="8">
        <f>IFERROR(O1541/M1541,0)</f>
        <v>0.62255176273083379</v>
      </c>
      <c r="Q1541" s="5">
        <f>YEAR(SalesDataTable[[#This Row],[Order Date]])</f>
        <v>2026</v>
      </c>
      <c r="R1541" s="8" t="str">
        <f>"Q"&amp;ROUNDUP(MONTH(SalesDataTable[[#This Row],[Order Date]])/3,0)</f>
        <v>Q3</v>
      </c>
      <c r="S1541" s="9">
        <f>MONTH(SalesDataTable[[#This Row],[Order Date]])</f>
        <v>8</v>
      </c>
      <c r="T1541" s="8" t="str">
        <f>TEXT(SalesDataTable[[#This Row],[Order Date]],"mmm")</f>
        <v>Aug</v>
      </c>
    </row>
    <row r="1542" spans="1:20" ht="15.75">
      <c r="A1542" s="2" t="s">
        <v>1593</v>
      </c>
      <c r="B1542" s="3">
        <v>46236</v>
      </c>
      <c r="C1542" s="4" t="s">
        <v>27</v>
      </c>
      <c r="D1542" s="4" t="s">
        <v>28</v>
      </c>
      <c r="E1542" s="4" t="s">
        <v>3</v>
      </c>
      <c r="F1542" s="4" t="s">
        <v>4</v>
      </c>
      <c r="G1542" s="4" t="s">
        <v>5</v>
      </c>
      <c r="H1542" s="4" t="s">
        <v>6</v>
      </c>
      <c r="I1542" s="9">
        <v>1</v>
      </c>
      <c r="J1542" s="6">
        <v>79.849999999999994</v>
      </c>
      <c r="K1542" s="7">
        <v>0.1</v>
      </c>
      <c r="L1542" s="6">
        <v>43.11</v>
      </c>
      <c r="M1542" s="6">
        <f>I1542*J1542*(1-K1542)</f>
        <v>71.864999999999995</v>
      </c>
      <c r="N1542" s="6">
        <f>I1542*L1542</f>
        <v>43.11</v>
      </c>
      <c r="O1542" s="6">
        <f>M1542-N1542</f>
        <v>28.754999999999995</v>
      </c>
      <c r="P1542" s="8">
        <f>IFERROR(O1542/M1542,0)</f>
        <v>0.40012523481527862</v>
      </c>
      <c r="Q1542" s="5">
        <f>YEAR(SalesDataTable[[#This Row],[Order Date]])</f>
        <v>2026</v>
      </c>
      <c r="R1542" s="8" t="str">
        <f>"Q"&amp;ROUNDUP(MONTH(SalesDataTable[[#This Row],[Order Date]])/3,0)</f>
        <v>Q3</v>
      </c>
      <c r="S1542" s="9">
        <f>MONTH(SalesDataTable[[#This Row],[Order Date]])</f>
        <v>8</v>
      </c>
      <c r="T1542" s="8" t="str">
        <f>TEXT(SalesDataTable[[#This Row],[Order Date]],"mmm")</f>
        <v>Aug</v>
      </c>
    </row>
    <row r="1543" spans="1:20" ht="15.75">
      <c r="A1543" s="2" t="s">
        <v>1594</v>
      </c>
      <c r="B1543" s="3">
        <v>46236</v>
      </c>
      <c r="C1543" s="4" t="s">
        <v>1</v>
      </c>
      <c r="D1543" s="4" t="s">
        <v>88</v>
      </c>
      <c r="E1543" s="4" t="s">
        <v>3</v>
      </c>
      <c r="F1543" s="4" t="s">
        <v>4</v>
      </c>
      <c r="G1543" s="4" t="s">
        <v>17</v>
      </c>
      <c r="H1543" s="4" t="s">
        <v>46</v>
      </c>
      <c r="I1543" s="9">
        <v>2</v>
      </c>
      <c r="J1543" s="6">
        <v>46.44</v>
      </c>
      <c r="K1543" s="7">
        <v>0</v>
      </c>
      <c r="L1543" s="6">
        <v>18.489999999999998</v>
      </c>
      <c r="M1543" s="6">
        <f>I1543*J1543*(1-K1543)</f>
        <v>92.88</v>
      </c>
      <c r="N1543" s="6">
        <f>I1543*L1543</f>
        <v>36.979999999999997</v>
      </c>
      <c r="O1543" s="6">
        <f>M1543-N1543</f>
        <v>55.9</v>
      </c>
      <c r="P1543" s="8">
        <f>IFERROR(O1543/M1543,0)</f>
        <v>0.60185185185185186</v>
      </c>
      <c r="Q1543" s="5">
        <f>YEAR(SalesDataTable[[#This Row],[Order Date]])</f>
        <v>2026</v>
      </c>
      <c r="R1543" s="8" t="str">
        <f>"Q"&amp;ROUNDUP(MONTH(SalesDataTable[[#This Row],[Order Date]])/3,0)</f>
        <v>Q3</v>
      </c>
      <c r="S1543" s="9">
        <f>MONTH(SalesDataTable[[#This Row],[Order Date]])</f>
        <v>8</v>
      </c>
      <c r="T1543" s="8" t="str">
        <f>TEXT(SalesDataTable[[#This Row],[Order Date]],"mmm")</f>
        <v>Aug</v>
      </c>
    </row>
    <row r="1544" spans="1:20" ht="15.75">
      <c r="A1544" s="2" t="s">
        <v>1595</v>
      </c>
      <c r="B1544" s="3">
        <v>46236</v>
      </c>
      <c r="C1544" s="4" t="s">
        <v>27</v>
      </c>
      <c r="D1544" s="4" t="s">
        <v>48</v>
      </c>
      <c r="E1544" s="4" t="s">
        <v>25</v>
      </c>
      <c r="F1544" s="4" t="s">
        <v>4</v>
      </c>
      <c r="G1544" s="4" t="s">
        <v>5</v>
      </c>
      <c r="H1544" s="4" t="s">
        <v>29</v>
      </c>
      <c r="I1544" s="9">
        <v>2</v>
      </c>
      <c r="J1544" s="6">
        <v>50.44</v>
      </c>
      <c r="K1544" s="7">
        <v>0</v>
      </c>
      <c r="L1544" s="6">
        <v>22.99</v>
      </c>
      <c r="M1544" s="6">
        <f>I1544*J1544*(1-K1544)</f>
        <v>100.88</v>
      </c>
      <c r="N1544" s="6">
        <f>I1544*L1544</f>
        <v>45.98</v>
      </c>
      <c r="O1544" s="6">
        <f>M1544-N1544</f>
        <v>54.9</v>
      </c>
      <c r="P1544" s="8">
        <f>IFERROR(O1544/M1544,0)</f>
        <v>0.54421094369547984</v>
      </c>
      <c r="Q1544" s="5">
        <f>YEAR(SalesDataTable[[#This Row],[Order Date]])</f>
        <v>2026</v>
      </c>
      <c r="R1544" s="8" t="str">
        <f>"Q"&amp;ROUNDUP(MONTH(SalesDataTable[[#This Row],[Order Date]])/3,0)</f>
        <v>Q3</v>
      </c>
      <c r="S1544" s="9">
        <f>MONTH(SalesDataTable[[#This Row],[Order Date]])</f>
        <v>8</v>
      </c>
      <c r="T1544" s="8" t="str">
        <f>TEXT(SalesDataTable[[#This Row],[Order Date]],"mmm")</f>
        <v>Aug</v>
      </c>
    </row>
    <row r="1545" spans="1:20" ht="15.75">
      <c r="A1545" s="2" t="s">
        <v>1596</v>
      </c>
      <c r="B1545" s="3">
        <v>46236</v>
      </c>
      <c r="C1545" s="4" t="s">
        <v>27</v>
      </c>
      <c r="D1545" s="4" t="s">
        <v>48</v>
      </c>
      <c r="E1545" s="4" t="s">
        <v>3</v>
      </c>
      <c r="F1545" s="4" t="s">
        <v>4</v>
      </c>
      <c r="G1545" s="4" t="s">
        <v>5</v>
      </c>
      <c r="H1545" s="4" t="s">
        <v>6</v>
      </c>
      <c r="I1545" s="9">
        <v>2</v>
      </c>
      <c r="J1545" s="6">
        <v>81.38</v>
      </c>
      <c r="K1545" s="7">
        <v>0</v>
      </c>
      <c r="L1545" s="6">
        <v>42.19</v>
      </c>
      <c r="M1545" s="6">
        <f>I1545*J1545*(1-K1545)</f>
        <v>162.76</v>
      </c>
      <c r="N1545" s="6">
        <f>I1545*L1545</f>
        <v>84.38</v>
      </c>
      <c r="O1545" s="6">
        <f>M1545-N1545</f>
        <v>78.38</v>
      </c>
      <c r="P1545" s="8">
        <f>IFERROR(O1545/M1545,0)</f>
        <v>0.4815679528139592</v>
      </c>
      <c r="Q1545" s="5">
        <f>YEAR(SalesDataTable[[#This Row],[Order Date]])</f>
        <v>2026</v>
      </c>
      <c r="R1545" s="8" t="str">
        <f>"Q"&amp;ROUNDUP(MONTH(SalesDataTable[[#This Row],[Order Date]])/3,0)</f>
        <v>Q3</v>
      </c>
      <c r="S1545" s="9">
        <f>MONTH(SalesDataTable[[#This Row],[Order Date]])</f>
        <v>8</v>
      </c>
      <c r="T1545" s="8" t="str">
        <f>TEXT(SalesDataTable[[#This Row],[Order Date]],"mmm")</f>
        <v>Aug</v>
      </c>
    </row>
    <row r="1546" spans="1:20" ht="15.75">
      <c r="A1546" s="2" t="s">
        <v>1597</v>
      </c>
      <c r="B1546" s="3">
        <v>46237</v>
      </c>
      <c r="C1546" s="4" t="s">
        <v>14</v>
      </c>
      <c r="D1546" s="4" t="s">
        <v>126</v>
      </c>
      <c r="E1546" s="4" t="s">
        <v>3</v>
      </c>
      <c r="F1546" s="4" t="s">
        <v>4</v>
      </c>
      <c r="G1546" s="4" t="s">
        <v>49</v>
      </c>
      <c r="H1546" s="4" t="s">
        <v>50</v>
      </c>
      <c r="I1546" s="9">
        <v>1</v>
      </c>
      <c r="J1546" s="6">
        <v>41.3</v>
      </c>
      <c r="K1546" s="7">
        <v>0</v>
      </c>
      <c r="L1546" s="6">
        <v>14.52</v>
      </c>
      <c r="M1546" s="6">
        <f>I1546*J1546*(1-K1546)</f>
        <v>41.3</v>
      </c>
      <c r="N1546" s="6">
        <f>I1546*L1546</f>
        <v>14.52</v>
      </c>
      <c r="O1546" s="6">
        <f>M1546-N1546</f>
        <v>26.779999999999998</v>
      </c>
      <c r="P1546" s="8">
        <f>IFERROR(O1546/M1546,0)</f>
        <v>0.64842615012106541</v>
      </c>
      <c r="Q1546" s="5">
        <f>YEAR(SalesDataTable[[#This Row],[Order Date]])</f>
        <v>2026</v>
      </c>
      <c r="R1546" s="8" t="str">
        <f>"Q"&amp;ROUNDUP(MONTH(SalesDataTable[[#This Row],[Order Date]])/3,0)</f>
        <v>Q3</v>
      </c>
      <c r="S1546" s="9">
        <f>MONTH(SalesDataTable[[#This Row],[Order Date]])</f>
        <v>8</v>
      </c>
      <c r="T1546" s="8" t="str">
        <f>TEXT(SalesDataTable[[#This Row],[Order Date]],"mmm")</f>
        <v>Aug</v>
      </c>
    </row>
    <row r="1547" spans="1:20" ht="15.75">
      <c r="A1547" s="2" t="s">
        <v>1598</v>
      </c>
      <c r="B1547" s="3">
        <v>46237</v>
      </c>
      <c r="C1547" s="4" t="s">
        <v>27</v>
      </c>
      <c r="D1547" s="4" t="s">
        <v>48</v>
      </c>
      <c r="E1547" s="4" t="s">
        <v>39</v>
      </c>
      <c r="F1547" s="4" t="s">
        <v>4</v>
      </c>
      <c r="G1547" s="4" t="s">
        <v>17</v>
      </c>
      <c r="H1547" s="4" t="s">
        <v>18</v>
      </c>
      <c r="I1547" s="9">
        <v>2</v>
      </c>
      <c r="J1547" s="6">
        <v>36.15</v>
      </c>
      <c r="K1547" s="7">
        <v>0.1</v>
      </c>
      <c r="L1547" s="6">
        <v>13.19</v>
      </c>
      <c r="M1547" s="6">
        <f>I1547*J1547*(1-K1547)</f>
        <v>65.069999999999993</v>
      </c>
      <c r="N1547" s="6">
        <f>I1547*L1547</f>
        <v>26.38</v>
      </c>
      <c r="O1547" s="6">
        <f>M1547-N1547</f>
        <v>38.69</v>
      </c>
      <c r="P1547" s="8">
        <f>IFERROR(O1547/M1547,0)</f>
        <v>0.59459044106347014</v>
      </c>
      <c r="Q1547" s="5">
        <f>YEAR(SalesDataTable[[#This Row],[Order Date]])</f>
        <v>2026</v>
      </c>
      <c r="R1547" s="8" t="str">
        <f>"Q"&amp;ROUNDUP(MONTH(SalesDataTable[[#This Row],[Order Date]])/3,0)</f>
        <v>Q3</v>
      </c>
      <c r="S1547" s="9">
        <f>MONTH(SalesDataTable[[#This Row],[Order Date]])</f>
        <v>8</v>
      </c>
      <c r="T1547" s="8" t="str">
        <f>TEXT(SalesDataTable[[#This Row],[Order Date]],"mmm")</f>
        <v>Aug</v>
      </c>
    </row>
    <row r="1548" spans="1:20" ht="15.75">
      <c r="A1548" s="2" t="s">
        <v>1599</v>
      </c>
      <c r="B1548" s="3">
        <v>46237</v>
      </c>
      <c r="C1548" s="4" t="s">
        <v>8</v>
      </c>
      <c r="D1548" s="4" t="s">
        <v>69</v>
      </c>
      <c r="E1548" s="4" t="s">
        <v>3</v>
      </c>
      <c r="F1548" s="4" t="s">
        <v>4</v>
      </c>
      <c r="G1548" s="4" t="s">
        <v>17</v>
      </c>
      <c r="H1548" s="4" t="s">
        <v>71</v>
      </c>
      <c r="I1548" s="9">
        <v>3</v>
      </c>
      <c r="J1548" s="6">
        <v>132.59</v>
      </c>
      <c r="K1548" s="7">
        <v>0.1</v>
      </c>
      <c r="L1548" s="6">
        <v>66.040000000000006</v>
      </c>
      <c r="M1548" s="6">
        <f>I1548*J1548*(1-K1548)</f>
        <v>357.99299999999999</v>
      </c>
      <c r="N1548" s="6">
        <f>I1548*L1548</f>
        <v>198.12</v>
      </c>
      <c r="O1548" s="6">
        <f>M1548-N1548</f>
        <v>159.87299999999999</v>
      </c>
      <c r="P1548" s="8">
        <f>IFERROR(O1548/M1548,0)</f>
        <v>0.44658135773604507</v>
      </c>
      <c r="Q1548" s="5">
        <f>YEAR(SalesDataTable[[#This Row],[Order Date]])</f>
        <v>2026</v>
      </c>
      <c r="R1548" s="8" t="str">
        <f>"Q"&amp;ROUNDUP(MONTH(SalesDataTable[[#This Row],[Order Date]])/3,0)</f>
        <v>Q3</v>
      </c>
      <c r="S1548" s="9">
        <f>MONTH(SalesDataTable[[#This Row],[Order Date]])</f>
        <v>8</v>
      </c>
      <c r="T1548" s="8" t="str">
        <f>TEXT(SalesDataTable[[#This Row],[Order Date]],"mmm")</f>
        <v>Aug</v>
      </c>
    </row>
    <row r="1549" spans="1:20" ht="15.75">
      <c r="A1549" s="2" t="s">
        <v>1600</v>
      </c>
      <c r="B1549" s="3">
        <v>46237</v>
      </c>
      <c r="C1549" s="4" t="s">
        <v>14</v>
      </c>
      <c r="D1549" s="4" t="s">
        <v>24</v>
      </c>
      <c r="E1549" s="4" t="s">
        <v>3</v>
      </c>
      <c r="F1549" s="4" t="s">
        <v>16</v>
      </c>
      <c r="G1549" s="4" t="s">
        <v>11</v>
      </c>
      <c r="H1549" s="4" t="s">
        <v>21</v>
      </c>
      <c r="I1549" s="9">
        <v>3</v>
      </c>
      <c r="J1549" s="6">
        <v>144</v>
      </c>
      <c r="K1549" s="7">
        <v>0</v>
      </c>
      <c r="L1549" s="6">
        <v>78.89</v>
      </c>
      <c r="M1549" s="6">
        <f>I1549*J1549*(1-K1549)</f>
        <v>432</v>
      </c>
      <c r="N1549" s="6">
        <f>I1549*L1549</f>
        <v>236.67000000000002</v>
      </c>
      <c r="O1549" s="6">
        <f>M1549-N1549</f>
        <v>195.32999999999998</v>
      </c>
      <c r="P1549" s="8">
        <f>IFERROR(O1549/M1549,0)</f>
        <v>0.45215277777777774</v>
      </c>
      <c r="Q1549" s="5">
        <f>YEAR(SalesDataTable[[#This Row],[Order Date]])</f>
        <v>2026</v>
      </c>
      <c r="R1549" s="8" t="str">
        <f>"Q"&amp;ROUNDUP(MONTH(SalesDataTable[[#This Row],[Order Date]])/3,0)</f>
        <v>Q3</v>
      </c>
      <c r="S1549" s="9">
        <f>MONTH(SalesDataTable[[#This Row],[Order Date]])</f>
        <v>8</v>
      </c>
      <c r="T1549" s="8" t="str">
        <f>TEXT(SalesDataTable[[#This Row],[Order Date]],"mmm")</f>
        <v>Aug</v>
      </c>
    </row>
    <row r="1550" spans="1:20" ht="15.75">
      <c r="A1550" s="2" t="s">
        <v>1601</v>
      </c>
      <c r="B1550" s="3">
        <v>46237</v>
      </c>
      <c r="C1550" s="4" t="s">
        <v>1</v>
      </c>
      <c r="D1550" s="4" t="s">
        <v>2</v>
      </c>
      <c r="E1550" s="4" t="s">
        <v>3</v>
      </c>
      <c r="F1550" s="4" t="s">
        <v>4</v>
      </c>
      <c r="G1550" s="4" t="s">
        <v>17</v>
      </c>
      <c r="H1550" s="4" t="s">
        <v>46</v>
      </c>
      <c r="I1550" s="9">
        <v>2</v>
      </c>
      <c r="J1550" s="6">
        <v>45.45</v>
      </c>
      <c r="K1550" s="7">
        <v>0.05</v>
      </c>
      <c r="L1550" s="6">
        <v>18.829999999999998</v>
      </c>
      <c r="M1550" s="6">
        <f>I1550*J1550*(1-K1550)</f>
        <v>86.355000000000004</v>
      </c>
      <c r="N1550" s="6">
        <f>I1550*L1550</f>
        <v>37.659999999999997</v>
      </c>
      <c r="O1550" s="6">
        <f>M1550-N1550</f>
        <v>48.695000000000007</v>
      </c>
      <c r="P1550" s="8">
        <f>IFERROR(O1550/M1550,0)</f>
        <v>0.56389323142840608</v>
      </c>
      <c r="Q1550" s="5">
        <f>YEAR(SalesDataTable[[#This Row],[Order Date]])</f>
        <v>2026</v>
      </c>
      <c r="R1550" s="8" t="str">
        <f>"Q"&amp;ROUNDUP(MONTH(SalesDataTable[[#This Row],[Order Date]])/3,0)</f>
        <v>Q3</v>
      </c>
      <c r="S1550" s="9">
        <f>MONTH(SalesDataTable[[#This Row],[Order Date]])</f>
        <v>8</v>
      </c>
      <c r="T1550" s="8" t="str">
        <f>TEXT(SalesDataTable[[#This Row],[Order Date]],"mmm")</f>
        <v>Aug</v>
      </c>
    </row>
    <row r="1551" spans="1:20" ht="15.75">
      <c r="A1551" s="2" t="s">
        <v>1602</v>
      </c>
      <c r="B1551" s="3">
        <v>46237</v>
      </c>
      <c r="C1551" s="4" t="s">
        <v>8</v>
      </c>
      <c r="D1551" s="4" t="s">
        <v>38</v>
      </c>
      <c r="E1551" s="4" t="s">
        <v>3</v>
      </c>
      <c r="F1551" s="4" t="s">
        <v>4</v>
      </c>
      <c r="G1551" s="4" t="s">
        <v>5</v>
      </c>
      <c r="H1551" s="4" t="s">
        <v>35</v>
      </c>
      <c r="I1551" s="9">
        <v>1</v>
      </c>
      <c r="J1551" s="6">
        <v>41.16</v>
      </c>
      <c r="K1551" s="7">
        <v>0.05</v>
      </c>
      <c r="L1551" s="6">
        <v>16.66</v>
      </c>
      <c r="M1551" s="6">
        <f>I1551*J1551*(1-K1551)</f>
        <v>39.101999999999997</v>
      </c>
      <c r="N1551" s="6">
        <f>I1551*L1551</f>
        <v>16.66</v>
      </c>
      <c r="O1551" s="6">
        <f>M1551-N1551</f>
        <v>22.441999999999997</v>
      </c>
      <c r="P1551" s="8">
        <f>IFERROR(O1551/M1551,0)</f>
        <v>0.57393483709273174</v>
      </c>
      <c r="Q1551" s="5">
        <f>YEAR(SalesDataTable[[#This Row],[Order Date]])</f>
        <v>2026</v>
      </c>
      <c r="R1551" s="8" t="str">
        <f>"Q"&amp;ROUNDUP(MONTH(SalesDataTable[[#This Row],[Order Date]])/3,0)</f>
        <v>Q3</v>
      </c>
      <c r="S1551" s="9">
        <f>MONTH(SalesDataTable[[#This Row],[Order Date]])</f>
        <v>8</v>
      </c>
      <c r="T1551" s="8" t="str">
        <f>TEXT(SalesDataTable[[#This Row],[Order Date]],"mmm")</f>
        <v>Aug</v>
      </c>
    </row>
    <row r="1552" spans="1:20" ht="15.75">
      <c r="A1552" s="2" t="s">
        <v>1603</v>
      </c>
      <c r="B1552" s="3">
        <v>46237</v>
      </c>
      <c r="C1552" s="4" t="s">
        <v>1</v>
      </c>
      <c r="D1552" s="4" t="s">
        <v>2</v>
      </c>
      <c r="E1552" s="4" t="s">
        <v>25</v>
      </c>
      <c r="F1552" s="4" t="s">
        <v>4</v>
      </c>
      <c r="G1552" s="4" t="s">
        <v>17</v>
      </c>
      <c r="H1552" s="4" t="s">
        <v>83</v>
      </c>
      <c r="I1552" s="9">
        <v>1</v>
      </c>
      <c r="J1552" s="6">
        <v>162.78</v>
      </c>
      <c r="K1552" s="7">
        <v>0</v>
      </c>
      <c r="L1552" s="6">
        <v>85.08</v>
      </c>
      <c r="M1552" s="6">
        <f>I1552*J1552*(1-K1552)</f>
        <v>162.78</v>
      </c>
      <c r="N1552" s="6">
        <f>I1552*L1552</f>
        <v>85.08</v>
      </c>
      <c r="O1552" s="6">
        <f>M1552-N1552</f>
        <v>77.7</v>
      </c>
      <c r="P1552" s="8">
        <f>IFERROR(O1552/M1552,0)</f>
        <v>0.47733136748986366</v>
      </c>
      <c r="Q1552" s="5">
        <f>YEAR(SalesDataTable[[#This Row],[Order Date]])</f>
        <v>2026</v>
      </c>
      <c r="R1552" s="8" t="str">
        <f>"Q"&amp;ROUNDUP(MONTH(SalesDataTable[[#This Row],[Order Date]])/3,0)</f>
        <v>Q3</v>
      </c>
      <c r="S1552" s="9">
        <f>MONTH(SalesDataTable[[#This Row],[Order Date]])</f>
        <v>8</v>
      </c>
      <c r="T1552" s="8" t="str">
        <f>TEXT(SalesDataTable[[#This Row],[Order Date]],"mmm")</f>
        <v>Aug</v>
      </c>
    </row>
    <row r="1553" spans="1:20" ht="15.75">
      <c r="A1553" s="2" t="s">
        <v>1604</v>
      </c>
      <c r="B1553" s="3">
        <v>46237</v>
      </c>
      <c r="C1553" s="4" t="s">
        <v>14</v>
      </c>
      <c r="D1553" s="4" t="s">
        <v>126</v>
      </c>
      <c r="E1553" s="4" t="s">
        <v>25</v>
      </c>
      <c r="F1553" s="4" t="s">
        <v>16</v>
      </c>
      <c r="G1553" s="4" t="s">
        <v>5</v>
      </c>
      <c r="H1553" s="4" t="s">
        <v>6</v>
      </c>
      <c r="I1553" s="9">
        <v>1</v>
      </c>
      <c r="J1553" s="6">
        <v>80.040000000000006</v>
      </c>
      <c r="K1553" s="7">
        <v>0.1</v>
      </c>
      <c r="L1553" s="6">
        <v>41.88</v>
      </c>
      <c r="M1553" s="6">
        <f>I1553*J1553*(1-K1553)</f>
        <v>72.036000000000001</v>
      </c>
      <c r="N1553" s="6">
        <f>I1553*L1553</f>
        <v>41.88</v>
      </c>
      <c r="O1553" s="6">
        <f>M1553-N1553</f>
        <v>30.155999999999999</v>
      </c>
      <c r="P1553" s="8">
        <f>IFERROR(O1553/M1553,0)</f>
        <v>0.41862402132267196</v>
      </c>
      <c r="Q1553" s="5">
        <f>YEAR(SalesDataTable[[#This Row],[Order Date]])</f>
        <v>2026</v>
      </c>
      <c r="R1553" s="8" t="str">
        <f>"Q"&amp;ROUNDUP(MONTH(SalesDataTable[[#This Row],[Order Date]])/3,0)</f>
        <v>Q3</v>
      </c>
      <c r="S1553" s="9">
        <f>MONTH(SalesDataTable[[#This Row],[Order Date]])</f>
        <v>8</v>
      </c>
      <c r="T1553" s="8" t="str">
        <f>TEXT(SalesDataTable[[#This Row],[Order Date]],"mmm")</f>
        <v>Aug</v>
      </c>
    </row>
    <row r="1554" spans="1:20" ht="15.75">
      <c r="A1554" s="2" t="s">
        <v>1605</v>
      </c>
      <c r="B1554" s="3">
        <v>46237</v>
      </c>
      <c r="C1554" s="4" t="s">
        <v>14</v>
      </c>
      <c r="D1554" s="4" t="s">
        <v>34</v>
      </c>
      <c r="E1554" s="4" t="s">
        <v>3</v>
      </c>
      <c r="F1554" s="4" t="s">
        <v>16</v>
      </c>
      <c r="G1554" s="4" t="s">
        <v>11</v>
      </c>
      <c r="H1554" s="4" t="s">
        <v>12</v>
      </c>
      <c r="I1554" s="9">
        <v>1</v>
      </c>
      <c r="J1554" s="6">
        <v>90.21</v>
      </c>
      <c r="K1554" s="7">
        <v>0</v>
      </c>
      <c r="L1554" s="6">
        <v>46.31</v>
      </c>
      <c r="M1554" s="6">
        <f>I1554*J1554*(1-K1554)</f>
        <v>90.21</v>
      </c>
      <c r="N1554" s="6">
        <f>I1554*L1554</f>
        <v>46.31</v>
      </c>
      <c r="O1554" s="6">
        <f>M1554-N1554</f>
        <v>43.899999999999991</v>
      </c>
      <c r="P1554" s="8">
        <f>IFERROR(O1554/M1554,0)</f>
        <v>0.48664227912648261</v>
      </c>
      <c r="Q1554" s="5">
        <f>YEAR(SalesDataTable[[#This Row],[Order Date]])</f>
        <v>2026</v>
      </c>
      <c r="R1554" s="8" t="str">
        <f>"Q"&amp;ROUNDUP(MONTH(SalesDataTable[[#This Row],[Order Date]])/3,0)</f>
        <v>Q3</v>
      </c>
      <c r="S1554" s="9">
        <f>MONTH(SalesDataTable[[#This Row],[Order Date]])</f>
        <v>8</v>
      </c>
      <c r="T1554" s="8" t="str">
        <f>TEXT(SalesDataTable[[#This Row],[Order Date]],"mmm")</f>
        <v>Aug</v>
      </c>
    </row>
    <row r="1555" spans="1:20" ht="15.75">
      <c r="A1555" s="2" t="s">
        <v>1606</v>
      </c>
      <c r="B1555" s="3">
        <v>46238</v>
      </c>
      <c r="C1555" s="4" t="s">
        <v>1</v>
      </c>
      <c r="D1555" s="4" t="s">
        <v>52</v>
      </c>
      <c r="E1555" s="4" t="s">
        <v>25</v>
      </c>
      <c r="F1555" s="4" t="s">
        <v>20</v>
      </c>
      <c r="G1555" s="4" t="s">
        <v>17</v>
      </c>
      <c r="H1555" s="4" t="s">
        <v>71</v>
      </c>
      <c r="I1555" s="9">
        <v>1</v>
      </c>
      <c r="J1555" s="6">
        <v>133.6</v>
      </c>
      <c r="K1555" s="7">
        <v>0.1</v>
      </c>
      <c r="L1555" s="6">
        <v>67.3</v>
      </c>
      <c r="M1555" s="6">
        <f>I1555*J1555*(1-K1555)</f>
        <v>120.24</v>
      </c>
      <c r="N1555" s="6">
        <f>I1555*L1555</f>
        <v>67.3</v>
      </c>
      <c r="O1555" s="6">
        <f>M1555-N1555</f>
        <v>52.94</v>
      </c>
      <c r="P1555" s="8">
        <f>IFERROR(O1555/M1555,0)</f>
        <v>0.44028609447771122</v>
      </c>
      <c r="Q1555" s="5">
        <f>YEAR(SalesDataTable[[#This Row],[Order Date]])</f>
        <v>2026</v>
      </c>
      <c r="R1555" s="8" t="str">
        <f>"Q"&amp;ROUNDUP(MONTH(SalesDataTable[[#This Row],[Order Date]])/3,0)</f>
        <v>Q3</v>
      </c>
      <c r="S1555" s="9">
        <f>MONTH(SalesDataTable[[#This Row],[Order Date]])</f>
        <v>8</v>
      </c>
      <c r="T1555" s="8" t="str">
        <f>TEXT(SalesDataTable[[#This Row],[Order Date]],"mmm")</f>
        <v>Aug</v>
      </c>
    </row>
    <row r="1556" spans="1:20" ht="15.75">
      <c r="A1556" s="2" t="s">
        <v>1607</v>
      </c>
      <c r="B1556" s="3">
        <v>46238</v>
      </c>
      <c r="C1556" s="4" t="s">
        <v>27</v>
      </c>
      <c r="D1556" s="4" t="s">
        <v>28</v>
      </c>
      <c r="E1556" s="4" t="s">
        <v>3</v>
      </c>
      <c r="F1556" s="4" t="s">
        <v>4</v>
      </c>
      <c r="G1556" s="4" t="s">
        <v>17</v>
      </c>
      <c r="H1556" s="4" t="s">
        <v>46</v>
      </c>
      <c r="I1556" s="9">
        <v>1</v>
      </c>
      <c r="J1556" s="6">
        <v>47.53</v>
      </c>
      <c r="K1556" s="7">
        <v>0</v>
      </c>
      <c r="L1556" s="6">
        <v>18.04</v>
      </c>
      <c r="M1556" s="6">
        <f>I1556*J1556*(1-K1556)</f>
        <v>47.53</v>
      </c>
      <c r="N1556" s="6">
        <f>I1556*L1556</f>
        <v>18.04</v>
      </c>
      <c r="O1556" s="6">
        <f>M1556-N1556</f>
        <v>29.490000000000002</v>
      </c>
      <c r="P1556" s="8">
        <f>IFERROR(O1556/M1556,0)</f>
        <v>0.62045024195245113</v>
      </c>
      <c r="Q1556" s="5">
        <f>YEAR(SalesDataTable[[#This Row],[Order Date]])</f>
        <v>2026</v>
      </c>
      <c r="R1556" s="8" t="str">
        <f>"Q"&amp;ROUNDUP(MONTH(SalesDataTable[[#This Row],[Order Date]])/3,0)</f>
        <v>Q3</v>
      </c>
      <c r="S1556" s="9">
        <f>MONTH(SalesDataTable[[#This Row],[Order Date]])</f>
        <v>8</v>
      </c>
      <c r="T1556" s="8" t="str">
        <f>TEXT(SalesDataTable[[#This Row],[Order Date]],"mmm")</f>
        <v>Aug</v>
      </c>
    </row>
    <row r="1557" spans="1:20" ht="15.75">
      <c r="A1557" s="2" t="s">
        <v>1608</v>
      </c>
      <c r="B1557" s="3">
        <v>46238</v>
      </c>
      <c r="C1557" s="4" t="s">
        <v>1</v>
      </c>
      <c r="D1557" s="4" t="s">
        <v>88</v>
      </c>
      <c r="E1557" s="4" t="s">
        <v>3</v>
      </c>
      <c r="F1557" s="4" t="s">
        <v>4</v>
      </c>
      <c r="G1557" s="4" t="s">
        <v>17</v>
      </c>
      <c r="H1557" s="4" t="s">
        <v>46</v>
      </c>
      <c r="I1557" s="9">
        <v>2</v>
      </c>
      <c r="J1557" s="6">
        <v>46.71</v>
      </c>
      <c r="K1557" s="7">
        <v>0</v>
      </c>
      <c r="L1557" s="6">
        <v>18.41</v>
      </c>
      <c r="M1557" s="6">
        <f>I1557*J1557*(1-K1557)</f>
        <v>93.42</v>
      </c>
      <c r="N1557" s="6">
        <f>I1557*L1557</f>
        <v>36.82</v>
      </c>
      <c r="O1557" s="6">
        <f>M1557-N1557</f>
        <v>56.6</v>
      </c>
      <c r="P1557" s="8">
        <f>IFERROR(O1557/M1557,0)</f>
        <v>0.60586598158852489</v>
      </c>
      <c r="Q1557" s="5">
        <f>YEAR(SalesDataTable[[#This Row],[Order Date]])</f>
        <v>2026</v>
      </c>
      <c r="R1557" s="8" t="str">
        <f>"Q"&amp;ROUNDUP(MONTH(SalesDataTable[[#This Row],[Order Date]])/3,0)</f>
        <v>Q3</v>
      </c>
      <c r="S1557" s="9">
        <f>MONTH(SalesDataTable[[#This Row],[Order Date]])</f>
        <v>8</v>
      </c>
      <c r="T1557" s="8" t="str">
        <f>TEXT(SalesDataTable[[#This Row],[Order Date]],"mmm")</f>
        <v>Aug</v>
      </c>
    </row>
    <row r="1558" spans="1:20" ht="15.75">
      <c r="A1558" s="2" t="s">
        <v>1609</v>
      </c>
      <c r="B1558" s="3">
        <v>46238</v>
      </c>
      <c r="C1558" s="4" t="s">
        <v>14</v>
      </c>
      <c r="D1558" s="4" t="s">
        <v>126</v>
      </c>
      <c r="E1558" s="4" t="s">
        <v>39</v>
      </c>
      <c r="F1558" s="4" t="s">
        <v>16</v>
      </c>
      <c r="G1558" s="4" t="s">
        <v>31</v>
      </c>
      <c r="H1558" s="4" t="s">
        <v>41</v>
      </c>
      <c r="I1558" s="9">
        <v>1</v>
      </c>
      <c r="J1558" s="6">
        <v>197.26</v>
      </c>
      <c r="K1558" s="7">
        <v>0</v>
      </c>
      <c r="L1558" s="6">
        <v>104.09</v>
      </c>
      <c r="M1558" s="6">
        <f>I1558*J1558*(1-K1558)</f>
        <v>197.26</v>
      </c>
      <c r="N1558" s="6">
        <f>I1558*L1558</f>
        <v>104.09</v>
      </c>
      <c r="O1558" s="6">
        <f>M1558-N1558</f>
        <v>93.169999999999987</v>
      </c>
      <c r="P1558" s="8">
        <f>IFERROR(O1558/M1558,0)</f>
        <v>0.47232079488999285</v>
      </c>
      <c r="Q1558" s="5">
        <f>YEAR(SalesDataTable[[#This Row],[Order Date]])</f>
        <v>2026</v>
      </c>
      <c r="R1558" s="8" t="str">
        <f>"Q"&amp;ROUNDUP(MONTH(SalesDataTable[[#This Row],[Order Date]])/3,0)</f>
        <v>Q3</v>
      </c>
      <c r="S1558" s="9">
        <f>MONTH(SalesDataTable[[#This Row],[Order Date]])</f>
        <v>8</v>
      </c>
      <c r="T1558" s="8" t="str">
        <f>TEXT(SalesDataTable[[#This Row],[Order Date]],"mmm")</f>
        <v>Aug</v>
      </c>
    </row>
    <row r="1559" spans="1:20" ht="15.75">
      <c r="A1559" s="2" t="s">
        <v>1610</v>
      </c>
      <c r="B1559" s="3">
        <v>46238</v>
      </c>
      <c r="C1559" s="4" t="s">
        <v>14</v>
      </c>
      <c r="D1559" s="4" t="s">
        <v>126</v>
      </c>
      <c r="E1559" s="4" t="s">
        <v>39</v>
      </c>
      <c r="F1559" s="4" t="s">
        <v>16</v>
      </c>
      <c r="G1559" s="4" t="s">
        <v>11</v>
      </c>
      <c r="H1559" s="4" t="s">
        <v>79</v>
      </c>
      <c r="I1559" s="9">
        <v>1</v>
      </c>
      <c r="J1559" s="6">
        <v>70.56</v>
      </c>
      <c r="K1559" s="7">
        <v>0</v>
      </c>
      <c r="L1559" s="6">
        <v>32.11</v>
      </c>
      <c r="M1559" s="6">
        <f>I1559*J1559*(1-K1559)</f>
        <v>70.56</v>
      </c>
      <c r="N1559" s="6">
        <f>I1559*L1559</f>
        <v>32.11</v>
      </c>
      <c r="O1559" s="6">
        <f>M1559-N1559</f>
        <v>38.450000000000003</v>
      </c>
      <c r="P1559" s="8">
        <f>IFERROR(O1559/M1559,0)</f>
        <v>0.54492630385487528</v>
      </c>
      <c r="Q1559" s="5">
        <f>YEAR(SalesDataTable[[#This Row],[Order Date]])</f>
        <v>2026</v>
      </c>
      <c r="R1559" s="8" t="str">
        <f>"Q"&amp;ROUNDUP(MONTH(SalesDataTable[[#This Row],[Order Date]])/3,0)</f>
        <v>Q3</v>
      </c>
      <c r="S1559" s="9">
        <f>MONTH(SalesDataTable[[#This Row],[Order Date]])</f>
        <v>8</v>
      </c>
      <c r="T1559" s="8" t="str">
        <f>TEXT(SalesDataTable[[#This Row],[Order Date]],"mmm")</f>
        <v>Aug</v>
      </c>
    </row>
    <row r="1560" spans="1:20" ht="15.75">
      <c r="A1560" s="2" t="s">
        <v>1611</v>
      </c>
      <c r="B1560" s="3">
        <v>46238</v>
      </c>
      <c r="C1560" s="4" t="s">
        <v>8</v>
      </c>
      <c r="D1560" s="4" t="s">
        <v>69</v>
      </c>
      <c r="E1560" s="4" t="s">
        <v>3</v>
      </c>
      <c r="F1560" s="4" t="s">
        <v>20</v>
      </c>
      <c r="G1560" s="4" t="s">
        <v>49</v>
      </c>
      <c r="H1560" s="4" t="s">
        <v>67</v>
      </c>
      <c r="I1560" s="9">
        <v>1</v>
      </c>
      <c r="J1560" s="6">
        <v>36.58</v>
      </c>
      <c r="K1560" s="7">
        <v>0</v>
      </c>
      <c r="L1560" s="6">
        <v>13.98</v>
      </c>
      <c r="M1560" s="6">
        <f>I1560*J1560*(1-K1560)</f>
        <v>36.58</v>
      </c>
      <c r="N1560" s="6">
        <f>I1560*L1560</f>
        <v>13.98</v>
      </c>
      <c r="O1560" s="6">
        <f>M1560-N1560</f>
        <v>22.599999999999998</v>
      </c>
      <c r="P1560" s="8">
        <f>IFERROR(O1560/M1560,0)</f>
        <v>0.61782394751230174</v>
      </c>
      <c r="Q1560" s="5">
        <f>YEAR(SalesDataTable[[#This Row],[Order Date]])</f>
        <v>2026</v>
      </c>
      <c r="R1560" s="8" t="str">
        <f>"Q"&amp;ROUNDUP(MONTH(SalesDataTable[[#This Row],[Order Date]])/3,0)</f>
        <v>Q3</v>
      </c>
      <c r="S1560" s="9">
        <f>MONTH(SalesDataTable[[#This Row],[Order Date]])</f>
        <v>8</v>
      </c>
      <c r="T1560" s="8" t="str">
        <f>TEXT(SalesDataTable[[#This Row],[Order Date]],"mmm")</f>
        <v>Aug</v>
      </c>
    </row>
    <row r="1561" spans="1:20" ht="15.75">
      <c r="A1561" s="2" t="s">
        <v>1612</v>
      </c>
      <c r="B1561" s="3">
        <v>46238</v>
      </c>
      <c r="C1561" s="4" t="s">
        <v>27</v>
      </c>
      <c r="D1561" s="4" t="s">
        <v>82</v>
      </c>
      <c r="E1561" s="4" t="s">
        <v>10</v>
      </c>
      <c r="F1561" s="4" t="s">
        <v>20</v>
      </c>
      <c r="G1561" s="4" t="s">
        <v>5</v>
      </c>
      <c r="H1561" s="4" t="s">
        <v>6</v>
      </c>
      <c r="I1561" s="9">
        <v>4</v>
      </c>
      <c r="J1561" s="6">
        <v>82.98</v>
      </c>
      <c r="K1561" s="7">
        <v>0.05</v>
      </c>
      <c r="L1561" s="6">
        <v>43.79</v>
      </c>
      <c r="M1561" s="6">
        <f>I1561*J1561*(1-K1561)</f>
        <v>315.32400000000001</v>
      </c>
      <c r="N1561" s="6">
        <f>I1561*L1561</f>
        <v>175.16</v>
      </c>
      <c r="O1561" s="6">
        <f>M1561-N1561</f>
        <v>140.16400000000002</v>
      </c>
      <c r="P1561" s="8">
        <f>IFERROR(O1561/M1561,0)</f>
        <v>0.44450787126891711</v>
      </c>
      <c r="Q1561" s="5">
        <f>YEAR(SalesDataTable[[#This Row],[Order Date]])</f>
        <v>2026</v>
      </c>
      <c r="R1561" s="8" t="str">
        <f>"Q"&amp;ROUNDUP(MONTH(SalesDataTable[[#This Row],[Order Date]])/3,0)</f>
        <v>Q3</v>
      </c>
      <c r="S1561" s="9">
        <f>MONTH(SalesDataTable[[#This Row],[Order Date]])</f>
        <v>8</v>
      </c>
      <c r="T1561" s="8" t="str">
        <f>TEXT(SalesDataTable[[#This Row],[Order Date]],"mmm")</f>
        <v>Aug</v>
      </c>
    </row>
    <row r="1562" spans="1:20" ht="15.75">
      <c r="A1562" s="2" t="s">
        <v>1613</v>
      </c>
      <c r="B1562" s="3">
        <v>46238</v>
      </c>
      <c r="C1562" s="4" t="s">
        <v>1</v>
      </c>
      <c r="D1562" s="4" t="s">
        <v>2</v>
      </c>
      <c r="E1562" s="4" t="s">
        <v>3</v>
      </c>
      <c r="F1562" s="4" t="s">
        <v>16</v>
      </c>
      <c r="G1562" s="4" t="s">
        <v>5</v>
      </c>
      <c r="H1562" s="4" t="s">
        <v>35</v>
      </c>
      <c r="I1562" s="9">
        <v>1</v>
      </c>
      <c r="J1562" s="6">
        <v>41.25</v>
      </c>
      <c r="K1562" s="7">
        <v>0</v>
      </c>
      <c r="L1562" s="6">
        <v>17.02</v>
      </c>
      <c r="M1562" s="6">
        <f>I1562*J1562*(1-K1562)</f>
        <v>41.25</v>
      </c>
      <c r="N1562" s="6">
        <f>I1562*L1562</f>
        <v>17.02</v>
      </c>
      <c r="O1562" s="6">
        <f>M1562-N1562</f>
        <v>24.23</v>
      </c>
      <c r="P1562" s="8">
        <f>IFERROR(O1562/M1562,0)</f>
        <v>0.58739393939393936</v>
      </c>
      <c r="Q1562" s="5">
        <f>YEAR(SalesDataTable[[#This Row],[Order Date]])</f>
        <v>2026</v>
      </c>
      <c r="R1562" s="8" t="str">
        <f>"Q"&amp;ROUNDUP(MONTH(SalesDataTable[[#This Row],[Order Date]])/3,0)</f>
        <v>Q3</v>
      </c>
      <c r="S1562" s="9">
        <f>MONTH(SalesDataTable[[#This Row],[Order Date]])</f>
        <v>8</v>
      </c>
      <c r="T1562" s="8" t="str">
        <f>TEXT(SalesDataTable[[#This Row],[Order Date]],"mmm")</f>
        <v>Aug</v>
      </c>
    </row>
    <row r="1563" spans="1:20" ht="15.75">
      <c r="A1563" s="2" t="s">
        <v>1614</v>
      </c>
      <c r="B1563" s="3">
        <v>46238</v>
      </c>
      <c r="C1563" s="4" t="s">
        <v>14</v>
      </c>
      <c r="D1563" s="4" t="s">
        <v>24</v>
      </c>
      <c r="E1563" s="4" t="s">
        <v>3</v>
      </c>
      <c r="F1563" s="4" t="s">
        <v>4</v>
      </c>
      <c r="G1563" s="4" t="s">
        <v>5</v>
      </c>
      <c r="H1563" s="4" t="s">
        <v>43</v>
      </c>
      <c r="I1563" s="9">
        <v>1</v>
      </c>
      <c r="J1563" s="6">
        <v>101.37</v>
      </c>
      <c r="K1563" s="7">
        <v>0</v>
      </c>
      <c r="L1563" s="6">
        <v>51.56</v>
      </c>
      <c r="M1563" s="6">
        <f>I1563*J1563*(1-K1563)</f>
        <v>101.37</v>
      </c>
      <c r="N1563" s="6">
        <f>I1563*L1563</f>
        <v>51.56</v>
      </c>
      <c r="O1563" s="6">
        <f>M1563-N1563</f>
        <v>49.81</v>
      </c>
      <c r="P1563" s="8">
        <f>IFERROR(O1563/M1563,0)</f>
        <v>0.49136825490776365</v>
      </c>
      <c r="Q1563" s="5">
        <f>YEAR(SalesDataTable[[#This Row],[Order Date]])</f>
        <v>2026</v>
      </c>
      <c r="R1563" s="8" t="str">
        <f>"Q"&amp;ROUNDUP(MONTH(SalesDataTable[[#This Row],[Order Date]])/3,0)</f>
        <v>Q3</v>
      </c>
      <c r="S1563" s="9">
        <f>MONTH(SalesDataTable[[#This Row],[Order Date]])</f>
        <v>8</v>
      </c>
      <c r="T1563" s="8" t="str">
        <f>TEXT(SalesDataTable[[#This Row],[Order Date]],"mmm")</f>
        <v>Aug</v>
      </c>
    </row>
    <row r="1564" spans="1:20" ht="15.75">
      <c r="A1564" s="2" t="s">
        <v>1615</v>
      </c>
      <c r="B1564" s="3">
        <v>46238</v>
      </c>
      <c r="C1564" s="4" t="s">
        <v>14</v>
      </c>
      <c r="D1564" s="4" t="s">
        <v>126</v>
      </c>
      <c r="E1564" s="4" t="s">
        <v>3</v>
      </c>
      <c r="F1564" s="4" t="s">
        <v>4</v>
      </c>
      <c r="G1564" s="4" t="s">
        <v>31</v>
      </c>
      <c r="H1564" s="4" t="s">
        <v>32</v>
      </c>
      <c r="I1564" s="9">
        <v>1</v>
      </c>
      <c r="J1564" s="6">
        <v>340.66</v>
      </c>
      <c r="K1564" s="7">
        <v>0.05</v>
      </c>
      <c r="L1564" s="6">
        <v>194.13</v>
      </c>
      <c r="M1564" s="6">
        <f>I1564*J1564*(1-K1564)</f>
        <v>323.62700000000001</v>
      </c>
      <c r="N1564" s="6">
        <f>I1564*L1564</f>
        <v>194.13</v>
      </c>
      <c r="O1564" s="6">
        <f>M1564-N1564</f>
        <v>129.49700000000001</v>
      </c>
      <c r="P1564" s="8">
        <f>IFERROR(O1564/M1564,0)</f>
        <v>0.40014275693931595</v>
      </c>
      <c r="Q1564" s="5">
        <f>YEAR(SalesDataTable[[#This Row],[Order Date]])</f>
        <v>2026</v>
      </c>
      <c r="R1564" s="8" t="str">
        <f>"Q"&amp;ROUNDUP(MONTH(SalesDataTable[[#This Row],[Order Date]])/3,0)</f>
        <v>Q3</v>
      </c>
      <c r="S1564" s="9">
        <f>MONTH(SalesDataTable[[#This Row],[Order Date]])</f>
        <v>8</v>
      </c>
      <c r="T1564" s="8" t="str">
        <f>TEXT(SalesDataTable[[#This Row],[Order Date]],"mmm")</f>
        <v>Aug</v>
      </c>
    </row>
    <row r="1565" spans="1:20" ht="15.75">
      <c r="A1565" s="2" t="s">
        <v>1616</v>
      </c>
      <c r="B1565" s="3">
        <v>46238</v>
      </c>
      <c r="C1565" s="4" t="s">
        <v>14</v>
      </c>
      <c r="D1565" s="4" t="s">
        <v>15</v>
      </c>
      <c r="E1565" s="4" t="s">
        <v>39</v>
      </c>
      <c r="F1565" s="4" t="s">
        <v>20</v>
      </c>
      <c r="G1565" s="4" t="s">
        <v>5</v>
      </c>
      <c r="H1565" s="4" t="s">
        <v>29</v>
      </c>
      <c r="I1565" s="9">
        <v>1</v>
      </c>
      <c r="J1565" s="6">
        <v>50.43</v>
      </c>
      <c r="K1565" s="7">
        <v>0.15</v>
      </c>
      <c r="L1565" s="6">
        <v>22.94</v>
      </c>
      <c r="M1565" s="6">
        <f>I1565*J1565*(1-K1565)</f>
        <v>42.865499999999997</v>
      </c>
      <c r="N1565" s="6">
        <f>I1565*L1565</f>
        <v>22.94</v>
      </c>
      <c r="O1565" s="6">
        <f>M1565-N1565</f>
        <v>19.925499999999996</v>
      </c>
      <c r="P1565" s="8">
        <f>IFERROR(O1565/M1565,0)</f>
        <v>0.46483768998378644</v>
      </c>
      <c r="Q1565" s="5">
        <f>YEAR(SalesDataTable[[#This Row],[Order Date]])</f>
        <v>2026</v>
      </c>
      <c r="R1565" s="8" t="str">
        <f>"Q"&amp;ROUNDUP(MONTH(SalesDataTable[[#This Row],[Order Date]])/3,0)</f>
        <v>Q3</v>
      </c>
      <c r="S1565" s="9">
        <f>MONTH(SalesDataTable[[#This Row],[Order Date]])</f>
        <v>8</v>
      </c>
      <c r="T1565" s="8" t="str">
        <f>TEXT(SalesDataTable[[#This Row],[Order Date]],"mmm")</f>
        <v>Aug</v>
      </c>
    </row>
    <row r="1566" spans="1:20" ht="15.75">
      <c r="A1566" s="2" t="s">
        <v>1617</v>
      </c>
      <c r="B1566" s="3">
        <v>46239</v>
      </c>
      <c r="C1566" s="4" t="s">
        <v>27</v>
      </c>
      <c r="D1566" s="4" t="s">
        <v>48</v>
      </c>
      <c r="E1566" s="4" t="s">
        <v>3</v>
      </c>
      <c r="F1566" s="4" t="s">
        <v>16</v>
      </c>
      <c r="G1566" s="4" t="s">
        <v>49</v>
      </c>
      <c r="H1566" s="4" t="s">
        <v>50</v>
      </c>
      <c r="I1566" s="9">
        <v>1</v>
      </c>
      <c r="J1566" s="6">
        <v>40.42</v>
      </c>
      <c r="K1566" s="7">
        <v>0.05</v>
      </c>
      <c r="L1566" s="6">
        <v>14.33</v>
      </c>
      <c r="M1566" s="6">
        <f>I1566*J1566*(1-K1566)</f>
        <v>38.399000000000001</v>
      </c>
      <c r="N1566" s="6">
        <f>I1566*L1566</f>
        <v>14.33</v>
      </c>
      <c r="O1566" s="6">
        <f>M1566-N1566</f>
        <v>24.069000000000003</v>
      </c>
      <c r="P1566" s="8">
        <f>IFERROR(O1566/M1566,0)</f>
        <v>0.62681319826037141</v>
      </c>
      <c r="Q1566" s="5">
        <f>YEAR(SalesDataTable[[#This Row],[Order Date]])</f>
        <v>2026</v>
      </c>
      <c r="R1566" s="8" t="str">
        <f>"Q"&amp;ROUNDUP(MONTH(SalesDataTable[[#This Row],[Order Date]])/3,0)</f>
        <v>Q3</v>
      </c>
      <c r="S1566" s="9">
        <f>MONTH(SalesDataTable[[#This Row],[Order Date]])</f>
        <v>8</v>
      </c>
      <c r="T1566" s="8" t="str">
        <f>TEXT(SalesDataTable[[#This Row],[Order Date]],"mmm")</f>
        <v>Aug</v>
      </c>
    </row>
    <row r="1567" spans="1:20" ht="15.75">
      <c r="A1567" s="2" t="s">
        <v>1618</v>
      </c>
      <c r="B1567" s="3">
        <v>46239</v>
      </c>
      <c r="C1567" s="4" t="s">
        <v>1</v>
      </c>
      <c r="D1567" s="4" t="s">
        <v>2</v>
      </c>
      <c r="E1567" s="4" t="s">
        <v>3</v>
      </c>
      <c r="F1567" s="4" t="s">
        <v>16</v>
      </c>
      <c r="G1567" s="4" t="s">
        <v>5</v>
      </c>
      <c r="H1567" s="4" t="s">
        <v>29</v>
      </c>
      <c r="I1567" s="9">
        <v>1</v>
      </c>
      <c r="J1567" s="6">
        <v>51.81</v>
      </c>
      <c r="K1567" s="7">
        <v>0.05</v>
      </c>
      <c r="L1567" s="6">
        <v>22.28</v>
      </c>
      <c r="M1567" s="6">
        <f>I1567*J1567*(1-K1567)</f>
        <v>49.219499999999996</v>
      </c>
      <c r="N1567" s="6">
        <f>I1567*L1567</f>
        <v>22.28</v>
      </c>
      <c r="O1567" s="6">
        <f>M1567-N1567</f>
        <v>26.939499999999995</v>
      </c>
      <c r="P1567" s="8">
        <f>IFERROR(O1567/M1567,0)</f>
        <v>0.54733388189640275</v>
      </c>
      <c r="Q1567" s="5">
        <f>YEAR(SalesDataTable[[#This Row],[Order Date]])</f>
        <v>2026</v>
      </c>
      <c r="R1567" s="8" t="str">
        <f>"Q"&amp;ROUNDUP(MONTH(SalesDataTable[[#This Row],[Order Date]])/3,0)</f>
        <v>Q3</v>
      </c>
      <c r="S1567" s="9">
        <f>MONTH(SalesDataTable[[#This Row],[Order Date]])</f>
        <v>8</v>
      </c>
      <c r="T1567" s="8" t="str">
        <f>TEXT(SalesDataTable[[#This Row],[Order Date]],"mmm")</f>
        <v>Aug</v>
      </c>
    </row>
    <row r="1568" spans="1:20" ht="15.75">
      <c r="A1568" s="2" t="s">
        <v>1619</v>
      </c>
      <c r="B1568" s="3">
        <v>46239</v>
      </c>
      <c r="C1568" s="4" t="s">
        <v>14</v>
      </c>
      <c r="D1568" s="4" t="s">
        <v>15</v>
      </c>
      <c r="E1568" s="4" t="s">
        <v>25</v>
      </c>
      <c r="F1568" s="4" t="s">
        <v>16</v>
      </c>
      <c r="G1568" s="4" t="s">
        <v>49</v>
      </c>
      <c r="H1568" s="4" t="s">
        <v>67</v>
      </c>
      <c r="I1568" s="9">
        <v>3</v>
      </c>
      <c r="J1568" s="6">
        <v>35.9</v>
      </c>
      <c r="K1568" s="7">
        <v>0</v>
      </c>
      <c r="L1568" s="6">
        <v>14.11</v>
      </c>
      <c r="M1568" s="6">
        <f>I1568*J1568*(1-K1568)</f>
        <v>107.69999999999999</v>
      </c>
      <c r="N1568" s="6">
        <f>I1568*L1568</f>
        <v>42.33</v>
      </c>
      <c r="O1568" s="6">
        <f>M1568-N1568</f>
        <v>65.36999999999999</v>
      </c>
      <c r="P1568" s="8">
        <f>IFERROR(O1568/M1568,0)</f>
        <v>0.60696378830083564</v>
      </c>
      <c r="Q1568" s="5">
        <f>YEAR(SalesDataTable[[#This Row],[Order Date]])</f>
        <v>2026</v>
      </c>
      <c r="R1568" s="8" t="str">
        <f>"Q"&amp;ROUNDUP(MONTH(SalesDataTable[[#This Row],[Order Date]])/3,0)</f>
        <v>Q3</v>
      </c>
      <c r="S1568" s="9">
        <f>MONTH(SalesDataTable[[#This Row],[Order Date]])</f>
        <v>8</v>
      </c>
      <c r="T1568" s="8" t="str">
        <f>TEXT(SalesDataTable[[#This Row],[Order Date]],"mmm")</f>
        <v>Aug</v>
      </c>
    </row>
    <row r="1569" spans="1:20" ht="15.75">
      <c r="A1569" s="2" t="s">
        <v>1620</v>
      </c>
      <c r="B1569" s="3">
        <v>46239</v>
      </c>
      <c r="C1569" s="4" t="s">
        <v>8</v>
      </c>
      <c r="D1569" s="4" t="s">
        <v>86</v>
      </c>
      <c r="E1569" s="4" t="s">
        <v>25</v>
      </c>
      <c r="F1569" s="4" t="s">
        <v>20</v>
      </c>
      <c r="G1569" s="4" t="s">
        <v>11</v>
      </c>
      <c r="H1569" s="4" t="s">
        <v>12</v>
      </c>
      <c r="I1569" s="9">
        <v>2</v>
      </c>
      <c r="J1569" s="6">
        <v>90.27</v>
      </c>
      <c r="K1569" s="7">
        <v>0.05</v>
      </c>
      <c r="L1569" s="6">
        <v>46.38</v>
      </c>
      <c r="M1569" s="6">
        <f>I1569*J1569*(1-K1569)</f>
        <v>171.51299999999998</v>
      </c>
      <c r="N1569" s="6">
        <f>I1569*L1569</f>
        <v>92.76</v>
      </c>
      <c r="O1569" s="6">
        <f>M1569-N1569</f>
        <v>78.752999999999972</v>
      </c>
      <c r="P1569" s="8">
        <f>IFERROR(O1569/M1569,0)</f>
        <v>0.45916636056742044</v>
      </c>
      <c r="Q1569" s="5">
        <f>YEAR(SalesDataTable[[#This Row],[Order Date]])</f>
        <v>2026</v>
      </c>
      <c r="R1569" s="8" t="str">
        <f>"Q"&amp;ROUNDUP(MONTH(SalesDataTable[[#This Row],[Order Date]])/3,0)</f>
        <v>Q3</v>
      </c>
      <c r="S1569" s="9">
        <f>MONTH(SalesDataTable[[#This Row],[Order Date]])</f>
        <v>8</v>
      </c>
      <c r="T1569" s="8" t="str">
        <f>TEXT(SalesDataTable[[#This Row],[Order Date]],"mmm")</f>
        <v>Aug</v>
      </c>
    </row>
    <row r="1570" spans="1:20" ht="15.75">
      <c r="A1570" s="2" t="s">
        <v>1621</v>
      </c>
      <c r="B1570" s="3">
        <v>46239</v>
      </c>
      <c r="C1570" s="4" t="s">
        <v>8</v>
      </c>
      <c r="D1570" s="4" t="s">
        <v>66</v>
      </c>
      <c r="E1570" s="4" t="s">
        <v>3</v>
      </c>
      <c r="F1570" s="4" t="s">
        <v>16</v>
      </c>
      <c r="G1570" s="4" t="s">
        <v>5</v>
      </c>
      <c r="H1570" s="4" t="s">
        <v>29</v>
      </c>
      <c r="I1570" s="9">
        <v>1</v>
      </c>
      <c r="J1570" s="6">
        <v>49.68</v>
      </c>
      <c r="K1570" s="7">
        <v>0.05</v>
      </c>
      <c r="L1570" s="6">
        <v>22.02</v>
      </c>
      <c r="M1570" s="6">
        <f>I1570*J1570*(1-K1570)</f>
        <v>47.195999999999998</v>
      </c>
      <c r="N1570" s="6">
        <f>I1570*L1570</f>
        <v>22.02</v>
      </c>
      <c r="O1570" s="6">
        <f>M1570-N1570</f>
        <v>25.175999999999998</v>
      </c>
      <c r="P1570" s="8">
        <f>IFERROR(O1570/M1570,0)</f>
        <v>0.53343503686753113</v>
      </c>
      <c r="Q1570" s="5">
        <f>YEAR(SalesDataTable[[#This Row],[Order Date]])</f>
        <v>2026</v>
      </c>
      <c r="R1570" s="8" t="str">
        <f>"Q"&amp;ROUNDUP(MONTH(SalesDataTable[[#This Row],[Order Date]])/3,0)</f>
        <v>Q3</v>
      </c>
      <c r="S1570" s="9">
        <f>MONTH(SalesDataTable[[#This Row],[Order Date]])</f>
        <v>8</v>
      </c>
      <c r="T1570" s="8" t="str">
        <f>TEXT(SalesDataTable[[#This Row],[Order Date]],"mmm")</f>
        <v>Aug</v>
      </c>
    </row>
    <row r="1571" spans="1:20" ht="15.75">
      <c r="A1571" s="2" t="s">
        <v>1622</v>
      </c>
      <c r="B1571" s="3">
        <v>46239</v>
      </c>
      <c r="C1571" s="4" t="s">
        <v>8</v>
      </c>
      <c r="D1571" s="4" t="s">
        <v>69</v>
      </c>
      <c r="E1571" s="4" t="s">
        <v>3</v>
      </c>
      <c r="F1571" s="4" t="s">
        <v>16</v>
      </c>
      <c r="G1571" s="4" t="s">
        <v>17</v>
      </c>
      <c r="H1571" s="4" t="s">
        <v>71</v>
      </c>
      <c r="I1571" s="9">
        <v>2</v>
      </c>
      <c r="J1571" s="6">
        <v>131.25</v>
      </c>
      <c r="K1571" s="7">
        <v>0.05</v>
      </c>
      <c r="L1571" s="6">
        <v>65.42</v>
      </c>
      <c r="M1571" s="6">
        <f>I1571*J1571*(1-K1571)</f>
        <v>249.375</v>
      </c>
      <c r="N1571" s="6">
        <f>I1571*L1571</f>
        <v>130.84</v>
      </c>
      <c r="O1571" s="6">
        <f>M1571-N1571</f>
        <v>118.535</v>
      </c>
      <c r="P1571" s="8">
        <f>IFERROR(O1571/M1571,0)</f>
        <v>0.47532832080200499</v>
      </c>
      <c r="Q1571" s="5">
        <f>YEAR(SalesDataTable[[#This Row],[Order Date]])</f>
        <v>2026</v>
      </c>
      <c r="R1571" s="8" t="str">
        <f>"Q"&amp;ROUNDUP(MONTH(SalesDataTable[[#This Row],[Order Date]])/3,0)</f>
        <v>Q3</v>
      </c>
      <c r="S1571" s="9">
        <f>MONTH(SalesDataTable[[#This Row],[Order Date]])</f>
        <v>8</v>
      </c>
      <c r="T1571" s="8" t="str">
        <f>TEXT(SalesDataTable[[#This Row],[Order Date]],"mmm")</f>
        <v>Aug</v>
      </c>
    </row>
    <row r="1572" spans="1:20" ht="15.75">
      <c r="A1572" s="2" t="s">
        <v>1623</v>
      </c>
      <c r="B1572" s="3">
        <v>46239</v>
      </c>
      <c r="C1572" s="4" t="s">
        <v>27</v>
      </c>
      <c r="D1572" s="4" t="s">
        <v>28</v>
      </c>
      <c r="E1572" s="4" t="s">
        <v>25</v>
      </c>
      <c r="F1572" s="4" t="s">
        <v>16</v>
      </c>
      <c r="G1572" s="4" t="s">
        <v>49</v>
      </c>
      <c r="H1572" s="4" t="s">
        <v>67</v>
      </c>
      <c r="I1572" s="9">
        <v>2</v>
      </c>
      <c r="J1572" s="6">
        <v>36.78</v>
      </c>
      <c r="K1572" s="7">
        <v>0.05</v>
      </c>
      <c r="L1572" s="6">
        <v>13.85</v>
      </c>
      <c r="M1572" s="6">
        <f>I1572*J1572*(1-K1572)</f>
        <v>69.882000000000005</v>
      </c>
      <c r="N1572" s="6">
        <f>I1572*L1572</f>
        <v>27.7</v>
      </c>
      <c r="O1572" s="6">
        <f>M1572-N1572</f>
        <v>42.182000000000002</v>
      </c>
      <c r="P1572" s="8">
        <f>IFERROR(O1572/M1572,0)</f>
        <v>0.60361752668784519</v>
      </c>
      <c r="Q1572" s="5">
        <f>YEAR(SalesDataTable[[#This Row],[Order Date]])</f>
        <v>2026</v>
      </c>
      <c r="R1572" s="8" t="str">
        <f>"Q"&amp;ROUNDUP(MONTH(SalesDataTable[[#This Row],[Order Date]])/3,0)</f>
        <v>Q3</v>
      </c>
      <c r="S1572" s="9">
        <f>MONTH(SalesDataTable[[#This Row],[Order Date]])</f>
        <v>8</v>
      </c>
      <c r="T1572" s="8" t="str">
        <f>TEXT(SalesDataTable[[#This Row],[Order Date]],"mmm")</f>
        <v>Aug</v>
      </c>
    </row>
    <row r="1573" spans="1:20" ht="15.75">
      <c r="A1573" s="2" t="s">
        <v>1624</v>
      </c>
      <c r="B1573" s="3">
        <v>46239</v>
      </c>
      <c r="C1573" s="4" t="s">
        <v>14</v>
      </c>
      <c r="D1573" s="4" t="s">
        <v>15</v>
      </c>
      <c r="E1573" s="4" t="s">
        <v>25</v>
      </c>
      <c r="F1573" s="4" t="s">
        <v>4</v>
      </c>
      <c r="G1573" s="4" t="s">
        <v>5</v>
      </c>
      <c r="H1573" s="4" t="s">
        <v>6</v>
      </c>
      <c r="I1573" s="9">
        <v>1</v>
      </c>
      <c r="J1573" s="6">
        <v>80.790000000000006</v>
      </c>
      <c r="K1573" s="7">
        <v>0.1</v>
      </c>
      <c r="L1573" s="6">
        <v>43.65</v>
      </c>
      <c r="M1573" s="6">
        <f>I1573*J1573*(1-K1573)</f>
        <v>72.711000000000013</v>
      </c>
      <c r="N1573" s="6">
        <f>I1573*L1573</f>
        <v>43.65</v>
      </c>
      <c r="O1573" s="6">
        <f>M1573-N1573</f>
        <v>29.061000000000014</v>
      </c>
      <c r="P1573" s="8">
        <f>IFERROR(O1573/M1573,0)</f>
        <v>0.39967817799232591</v>
      </c>
      <c r="Q1573" s="5">
        <f>YEAR(SalesDataTable[[#This Row],[Order Date]])</f>
        <v>2026</v>
      </c>
      <c r="R1573" s="8" t="str">
        <f>"Q"&amp;ROUNDUP(MONTH(SalesDataTable[[#This Row],[Order Date]])/3,0)</f>
        <v>Q3</v>
      </c>
      <c r="S1573" s="9">
        <f>MONTH(SalesDataTable[[#This Row],[Order Date]])</f>
        <v>8</v>
      </c>
      <c r="T1573" s="8" t="str">
        <f>TEXT(SalesDataTable[[#This Row],[Order Date]],"mmm")</f>
        <v>Aug</v>
      </c>
    </row>
    <row r="1574" spans="1:20" ht="15.75">
      <c r="A1574" s="2" t="s">
        <v>1625</v>
      </c>
      <c r="B1574" s="3">
        <v>46239</v>
      </c>
      <c r="C1574" s="4" t="s">
        <v>1</v>
      </c>
      <c r="D1574" s="4" t="s">
        <v>52</v>
      </c>
      <c r="E1574" s="4" t="s">
        <v>3</v>
      </c>
      <c r="F1574" s="4" t="s">
        <v>4</v>
      </c>
      <c r="G1574" s="4" t="s">
        <v>5</v>
      </c>
      <c r="H1574" s="4" t="s">
        <v>35</v>
      </c>
      <c r="I1574" s="9">
        <v>2</v>
      </c>
      <c r="J1574" s="6">
        <v>40.53</v>
      </c>
      <c r="K1574" s="7">
        <v>0.05</v>
      </c>
      <c r="L1574" s="6">
        <v>17.100000000000001</v>
      </c>
      <c r="M1574" s="6">
        <f>I1574*J1574*(1-K1574)</f>
        <v>77.007000000000005</v>
      </c>
      <c r="N1574" s="6">
        <f>I1574*L1574</f>
        <v>34.200000000000003</v>
      </c>
      <c r="O1574" s="6">
        <f>M1574-N1574</f>
        <v>42.807000000000002</v>
      </c>
      <c r="P1574" s="8">
        <f>IFERROR(O1574/M1574,0)</f>
        <v>0.55588452997779425</v>
      </c>
      <c r="Q1574" s="5">
        <f>YEAR(SalesDataTable[[#This Row],[Order Date]])</f>
        <v>2026</v>
      </c>
      <c r="R1574" s="8" t="str">
        <f>"Q"&amp;ROUNDUP(MONTH(SalesDataTable[[#This Row],[Order Date]])/3,0)</f>
        <v>Q3</v>
      </c>
      <c r="S1574" s="9">
        <f>MONTH(SalesDataTable[[#This Row],[Order Date]])</f>
        <v>8</v>
      </c>
      <c r="T1574" s="8" t="str">
        <f>TEXT(SalesDataTable[[#This Row],[Order Date]],"mmm")</f>
        <v>Aug</v>
      </c>
    </row>
    <row r="1575" spans="1:20" ht="15.75">
      <c r="A1575" s="2" t="s">
        <v>1626</v>
      </c>
      <c r="B1575" s="3">
        <v>46239</v>
      </c>
      <c r="C1575" s="4" t="s">
        <v>14</v>
      </c>
      <c r="D1575" s="4" t="s">
        <v>15</v>
      </c>
      <c r="E1575" s="4" t="s">
        <v>39</v>
      </c>
      <c r="F1575" s="4" t="s">
        <v>16</v>
      </c>
      <c r="G1575" s="4" t="s">
        <v>5</v>
      </c>
      <c r="H1575" s="4" t="s">
        <v>6</v>
      </c>
      <c r="I1575" s="9">
        <v>2</v>
      </c>
      <c r="J1575" s="6">
        <v>81.66</v>
      </c>
      <c r="K1575" s="7">
        <v>0</v>
      </c>
      <c r="L1575" s="6">
        <v>42.11</v>
      </c>
      <c r="M1575" s="6">
        <f>I1575*J1575*(1-K1575)</f>
        <v>163.32</v>
      </c>
      <c r="N1575" s="6">
        <f>I1575*L1575</f>
        <v>84.22</v>
      </c>
      <c r="O1575" s="6">
        <f>M1575-N1575</f>
        <v>79.099999999999994</v>
      </c>
      <c r="P1575" s="8">
        <f>IFERROR(O1575/M1575,0)</f>
        <v>0.48432525104090129</v>
      </c>
      <c r="Q1575" s="5">
        <f>YEAR(SalesDataTable[[#This Row],[Order Date]])</f>
        <v>2026</v>
      </c>
      <c r="R1575" s="8" t="str">
        <f>"Q"&amp;ROUNDUP(MONTH(SalesDataTable[[#This Row],[Order Date]])/3,0)</f>
        <v>Q3</v>
      </c>
      <c r="S1575" s="9">
        <f>MONTH(SalesDataTable[[#This Row],[Order Date]])</f>
        <v>8</v>
      </c>
      <c r="T1575" s="8" t="str">
        <f>TEXT(SalesDataTable[[#This Row],[Order Date]],"mmm")</f>
        <v>Aug</v>
      </c>
    </row>
    <row r="1576" spans="1:20" ht="15.75">
      <c r="A1576" s="2" t="s">
        <v>1627</v>
      </c>
      <c r="B1576" s="3">
        <v>46239</v>
      </c>
      <c r="C1576" s="4" t="s">
        <v>8</v>
      </c>
      <c r="D1576" s="4" t="s">
        <v>69</v>
      </c>
      <c r="E1576" s="4" t="s">
        <v>39</v>
      </c>
      <c r="F1576" s="4" t="s">
        <v>4</v>
      </c>
      <c r="G1576" s="4" t="s">
        <v>11</v>
      </c>
      <c r="H1576" s="4" t="s">
        <v>21</v>
      </c>
      <c r="I1576" s="9">
        <v>1</v>
      </c>
      <c r="J1576" s="6">
        <v>146.55000000000001</v>
      </c>
      <c r="K1576" s="7">
        <v>0</v>
      </c>
      <c r="L1576" s="6">
        <v>78.8</v>
      </c>
      <c r="M1576" s="6">
        <f>I1576*J1576*(1-K1576)</f>
        <v>146.55000000000001</v>
      </c>
      <c r="N1576" s="6">
        <f>I1576*L1576</f>
        <v>78.8</v>
      </c>
      <c r="O1576" s="6">
        <f>M1576-N1576</f>
        <v>67.750000000000014</v>
      </c>
      <c r="P1576" s="8">
        <f>IFERROR(O1576/M1576,0)</f>
        <v>0.46229955646537024</v>
      </c>
      <c r="Q1576" s="5">
        <f>YEAR(SalesDataTable[[#This Row],[Order Date]])</f>
        <v>2026</v>
      </c>
      <c r="R1576" s="8" t="str">
        <f>"Q"&amp;ROUNDUP(MONTH(SalesDataTable[[#This Row],[Order Date]])/3,0)</f>
        <v>Q3</v>
      </c>
      <c r="S1576" s="9">
        <f>MONTH(SalesDataTable[[#This Row],[Order Date]])</f>
        <v>8</v>
      </c>
      <c r="T1576" s="8" t="str">
        <f>TEXT(SalesDataTable[[#This Row],[Order Date]],"mmm")</f>
        <v>Aug</v>
      </c>
    </row>
    <row r="1577" spans="1:20" ht="15.75">
      <c r="A1577" s="2" t="s">
        <v>1628</v>
      </c>
      <c r="B1577" s="3">
        <v>46239</v>
      </c>
      <c r="C1577" s="4" t="s">
        <v>8</v>
      </c>
      <c r="D1577" s="4" t="s">
        <v>9</v>
      </c>
      <c r="E1577" s="4" t="s">
        <v>25</v>
      </c>
      <c r="F1577" s="4" t="s">
        <v>4</v>
      </c>
      <c r="G1577" s="4" t="s">
        <v>17</v>
      </c>
      <c r="H1577" s="4" t="s">
        <v>83</v>
      </c>
      <c r="I1577" s="9">
        <v>2</v>
      </c>
      <c r="J1577" s="6">
        <v>161.75</v>
      </c>
      <c r="K1577" s="7">
        <v>0.1</v>
      </c>
      <c r="L1577" s="6">
        <v>85.85</v>
      </c>
      <c r="M1577" s="6">
        <f>I1577*J1577*(1-K1577)</f>
        <v>291.15000000000003</v>
      </c>
      <c r="N1577" s="6">
        <f>I1577*L1577</f>
        <v>171.7</v>
      </c>
      <c r="O1577" s="6">
        <f>M1577-N1577</f>
        <v>119.45000000000005</v>
      </c>
      <c r="P1577" s="8">
        <f>IFERROR(O1577/M1577,0)</f>
        <v>0.41026962047054794</v>
      </c>
      <c r="Q1577" s="5">
        <f>YEAR(SalesDataTable[[#This Row],[Order Date]])</f>
        <v>2026</v>
      </c>
      <c r="R1577" s="8" t="str">
        <f>"Q"&amp;ROUNDUP(MONTH(SalesDataTable[[#This Row],[Order Date]])/3,0)</f>
        <v>Q3</v>
      </c>
      <c r="S1577" s="9">
        <f>MONTH(SalesDataTable[[#This Row],[Order Date]])</f>
        <v>8</v>
      </c>
      <c r="T1577" s="8" t="str">
        <f>TEXT(SalesDataTable[[#This Row],[Order Date]],"mmm")</f>
        <v>Aug</v>
      </c>
    </row>
    <row r="1578" spans="1:20" ht="15.75">
      <c r="A1578" s="2" t="s">
        <v>1629</v>
      </c>
      <c r="B1578" s="3">
        <v>46239</v>
      </c>
      <c r="C1578" s="4" t="s">
        <v>8</v>
      </c>
      <c r="D1578" s="4" t="s">
        <v>9</v>
      </c>
      <c r="E1578" s="4" t="s">
        <v>39</v>
      </c>
      <c r="F1578" s="4" t="s">
        <v>4</v>
      </c>
      <c r="G1578" s="4" t="s">
        <v>31</v>
      </c>
      <c r="H1578" s="4" t="s">
        <v>90</v>
      </c>
      <c r="I1578" s="9">
        <v>2</v>
      </c>
      <c r="J1578" s="6">
        <v>122.47</v>
      </c>
      <c r="K1578" s="7">
        <v>0</v>
      </c>
      <c r="L1578" s="6">
        <v>59.73</v>
      </c>
      <c r="M1578" s="6">
        <f>I1578*J1578*(1-K1578)</f>
        <v>244.94</v>
      </c>
      <c r="N1578" s="6">
        <f>I1578*L1578</f>
        <v>119.46</v>
      </c>
      <c r="O1578" s="6">
        <f>M1578-N1578</f>
        <v>125.48</v>
      </c>
      <c r="P1578" s="8">
        <f>IFERROR(O1578/M1578,0)</f>
        <v>0.5122887237690863</v>
      </c>
      <c r="Q1578" s="5">
        <f>YEAR(SalesDataTable[[#This Row],[Order Date]])</f>
        <v>2026</v>
      </c>
      <c r="R1578" s="8" t="str">
        <f>"Q"&amp;ROUNDUP(MONTH(SalesDataTable[[#This Row],[Order Date]])/3,0)</f>
        <v>Q3</v>
      </c>
      <c r="S1578" s="9">
        <f>MONTH(SalesDataTable[[#This Row],[Order Date]])</f>
        <v>8</v>
      </c>
      <c r="T1578" s="8" t="str">
        <f>TEXT(SalesDataTable[[#This Row],[Order Date]],"mmm")</f>
        <v>Aug</v>
      </c>
    </row>
    <row r="1579" spans="1:20" ht="15.75">
      <c r="A1579" s="2" t="s">
        <v>1630</v>
      </c>
      <c r="B1579" s="3">
        <v>46240</v>
      </c>
      <c r="C1579" s="4" t="s">
        <v>27</v>
      </c>
      <c r="D1579" s="4" t="s">
        <v>45</v>
      </c>
      <c r="E1579" s="4" t="s">
        <v>39</v>
      </c>
      <c r="F1579" s="4" t="s">
        <v>4</v>
      </c>
      <c r="G1579" s="4" t="s">
        <v>11</v>
      </c>
      <c r="H1579" s="4" t="s">
        <v>79</v>
      </c>
      <c r="I1579" s="9">
        <v>3</v>
      </c>
      <c r="J1579" s="6">
        <v>70.930000000000007</v>
      </c>
      <c r="K1579" s="7">
        <v>0</v>
      </c>
      <c r="L1579" s="6">
        <v>32.9</v>
      </c>
      <c r="M1579" s="6">
        <f>I1579*J1579*(1-K1579)</f>
        <v>212.79000000000002</v>
      </c>
      <c r="N1579" s="6">
        <f>I1579*L1579</f>
        <v>98.699999999999989</v>
      </c>
      <c r="O1579" s="6">
        <f>M1579-N1579</f>
        <v>114.09000000000003</v>
      </c>
      <c r="P1579" s="8">
        <f>IFERROR(O1579/M1579,0)</f>
        <v>0.53616241364725792</v>
      </c>
      <c r="Q1579" s="5">
        <f>YEAR(SalesDataTable[[#This Row],[Order Date]])</f>
        <v>2026</v>
      </c>
      <c r="R1579" s="8" t="str">
        <f>"Q"&amp;ROUNDUP(MONTH(SalesDataTable[[#This Row],[Order Date]])/3,0)</f>
        <v>Q3</v>
      </c>
      <c r="S1579" s="9">
        <f>MONTH(SalesDataTable[[#This Row],[Order Date]])</f>
        <v>8</v>
      </c>
      <c r="T1579" s="8" t="str">
        <f>TEXT(SalesDataTable[[#This Row],[Order Date]],"mmm")</f>
        <v>Aug</v>
      </c>
    </row>
    <row r="1580" spans="1:20" ht="15.75">
      <c r="A1580" s="2" t="s">
        <v>1631</v>
      </c>
      <c r="B1580" s="3">
        <v>46240</v>
      </c>
      <c r="C1580" s="4" t="s">
        <v>1</v>
      </c>
      <c r="D1580" s="4" t="s">
        <v>88</v>
      </c>
      <c r="E1580" s="4" t="s">
        <v>3</v>
      </c>
      <c r="F1580" s="4" t="s">
        <v>4</v>
      </c>
      <c r="G1580" s="4" t="s">
        <v>31</v>
      </c>
      <c r="H1580" s="4" t="s">
        <v>41</v>
      </c>
      <c r="I1580" s="9">
        <v>1</v>
      </c>
      <c r="J1580" s="6">
        <v>191.44</v>
      </c>
      <c r="K1580" s="7">
        <v>0</v>
      </c>
      <c r="L1580" s="6">
        <v>102.13</v>
      </c>
      <c r="M1580" s="6">
        <f>I1580*J1580*(1-K1580)</f>
        <v>191.44</v>
      </c>
      <c r="N1580" s="6">
        <f>I1580*L1580</f>
        <v>102.13</v>
      </c>
      <c r="O1580" s="6">
        <f>M1580-N1580</f>
        <v>89.31</v>
      </c>
      <c r="P1580" s="8">
        <f>IFERROR(O1580/M1580,0)</f>
        <v>0.46651692436272463</v>
      </c>
      <c r="Q1580" s="5">
        <f>YEAR(SalesDataTable[[#This Row],[Order Date]])</f>
        <v>2026</v>
      </c>
      <c r="R1580" s="8" t="str">
        <f>"Q"&amp;ROUNDUP(MONTH(SalesDataTable[[#This Row],[Order Date]])/3,0)</f>
        <v>Q3</v>
      </c>
      <c r="S1580" s="9">
        <f>MONTH(SalesDataTable[[#This Row],[Order Date]])</f>
        <v>8</v>
      </c>
      <c r="T1580" s="8" t="str">
        <f>TEXT(SalesDataTable[[#This Row],[Order Date]],"mmm")</f>
        <v>Aug</v>
      </c>
    </row>
    <row r="1581" spans="1:20" ht="15.75">
      <c r="A1581" s="2" t="s">
        <v>1632</v>
      </c>
      <c r="B1581" s="3">
        <v>46240</v>
      </c>
      <c r="C1581" s="4" t="s">
        <v>27</v>
      </c>
      <c r="D1581" s="4" t="s">
        <v>48</v>
      </c>
      <c r="E1581" s="4" t="s">
        <v>3</v>
      </c>
      <c r="F1581" s="4" t="s">
        <v>4</v>
      </c>
      <c r="G1581" s="4" t="s">
        <v>5</v>
      </c>
      <c r="H1581" s="4" t="s">
        <v>6</v>
      </c>
      <c r="I1581" s="9">
        <v>2</v>
      </c>
      <c r="J1581" s="6">
        <v>82.92</v>
      </c>
      <c r="K1581" s="7">
        <v>0</v>
      </c>
      <c r="L1581" s="6">
        <v>41.64</v>
      </c>
      <c r="M1581" s="6">
        <f>I1581*J1581*(1-K1581)</f>
        <v>165.84</v>
      </c>
      <c r="N1581" s="6">
        <f>I1581*L1581</f>
        <v>83.28</v>
      </c>
      <c r="O1581" s="6">
        <f>M1581-N1581</f>
        <v>82.56</v>
      </c>
      <c r="P1581" s="8">
        <f>IFERROR(O1581/M1581,0)</f>
        <v>0.49782923299565845</v>
      </c>
      <c r="Q1581" s="5">
        <f>YEAR(SalesDataTable[[#This Row],[Order Date]])</f>
        <v>2026</v>
      </c>
      <c r="R1581" s="8" t="str">
        <f>"Q"&amp;ROUNDUP(MONTH(SalesDataTable[[#This Row],[Order Date]])/3,0)</f>
        <v>Q3</v>
      </c>
      <c r="S1581" s="9">
        <f>MONTH(SalesDataTable[[#This Row],[Order Date]])</f>
        <v>8</v>
      </c>
      <c r="T1581" s="8" t="str">
        <f>TEXT(SalesDataTable[[#This Row],[Order Date]],"mmm")</f>
        <v>Aug</v>
      </c>
    </row>
    <row r="1582" spans="1:20" ht="15.75">
      <c r="A1582" s="2" t="s">
        <v>1633</v>
      </c>
      <c r="B1582" s="3">
        <v>46240</v>
      </c>
      <c r="C1582" s="4" t="s">
        <v>14</v>
      </c>
      <c r="D1582" s="4" t="s">
        <v>24</v>
      </c>
      <c r="E1582" s="4" t="s">
        <v>25</v>
      </c>
      <c r="F1582" s="4" t="s">
        <v>4</v>
      </c>
      <c r="G1582" s="4" t="s">
        <v>31</v>
      </c>
      <c r="H1582" s="4" t="s">
        <v>64</v>
      </c>
      <c r="I1582" s="9">
        <v>1</v>
      </c>
      <c r="J1582" s="6">
        <v>82.82</v>
      </c>
      <c r="K1582" s="7">
        <v>0</v>
      </c>
      <c r="L1582" s="6">
        <v>38.83</v>
      </c>
      <c r="M1582" s="6">
        <f>I1582*J1582*(1-K1582)</f>
        <v>82.82</v>
      </c>
      <c r="N1582" s="6">
        <f>I1582*L1582</f>
        <v>38.83</v>
      </c>
      <c r="O1582" s="6">
        <f>M1582-N1582</f>
        <v>43.989999999999995</v>
      </c>
      <c r="P1582" s="8">
        <f>IFERROR(O1582/M1582,0)</f>
        <v>0.53115189567737264</v>
      </c>
      <c r="Q1582" s="5">
        <f>YEAR(SalesDataTable[[#This Row],[Order Date]])</f>
        <v>2026</v>
      </c>
      <c r="R1582" s="8" t="str">
        <f>"Q"&amp;ROUNDUP(MONTH(SalesDataTable[[#This Row],[Order Date]])/3,0)</f>
        <v>Q3</v>
      </c>
      <c r="S1582" s="9">
        <f>MONTH(SalesDataTable[[#This Row],[Order Date]])</f>
        <v>8</v>
      </c>
      <c r="T1582" s="8" t="str">
        <f>TEXT(SalesDataTable[[#This Row],[Order Date]],"mmm")</f>
        <v>Aug</v>
      </c>
    </row>
    <row r="1583" spans="1:20" ht="15.75">
      <c r="A1583" s="2" t="s">
        <v>1634</v>
      </c>
      <c r="B1583" s="3">
        <v>46240</v>
      </c>
      <c r="C1583" s="4" t="s">
        <v>27</v>
      </c>
      <c r="D1583" s="4" t="s">
        <v>48</v>
      </c>
      <c r="E1583" s="4" t="s">
        <v>3</v>
      </c>
      <c r="F1583" s="4" t="s">
        <v>16</v>
      </c>
      <c r="G1583" s="4" t="s">
        <v>31</v>
      </c>
      <c r="H1583" s="4" t="s">
        <v>32</v>
      </c>
      <c r="I1583" s="9">
        <v>1</v>
      </c>
      <c r="J1583" s="6">
        <v>335.26</v>
      </c>
      <c r="K1583" s="7">
        <v>0.05</v>
      </c>
      <c r="L1583" s="6">
        <v>193.73</v>
      </c>
      <c r="M1583" s="6">
        <f>I1583*J1583*(1-K1583)</f>
        <v>318.49699999999996</v>
      </c>
      <c r="N1583" s="6">
        <f>I1583*L1583</f>
        <v>193.73</v>
      </c>
      <c r="O1583" s="6">
        <f>M1583-N1583</f>
        <v>124.76699999999997</v>
      </c>
      <c r="P1583" s="8">
        <f>IFERROR(O1583/M1583,0)</f>
        <v>0.39173681384754011</v>
      </c>
      <c r="Q1583" s="5">
        <f>YEAR(SalesDataTable[[#This Row],[Order Date]])</f>
        <v>2026</v>
      </c>
      <c r="R1583" s="8" t="str">
        <f>"Q"&amp;ROUNDUP(MONTH(SalesDataTable[[#This Row],[Order Date]])/3,0)</f>
        <v>Q3</v>
      </c>
      <c r="S1583" s="9">
        <f>MONTH(SalesDataTable[[#This Row],[Order Date]])</f>
        <v>8</v>
      </c>
      <c r="T1583" s="8" t="str">
        <f>TEXT(SalesDataTable[[#This Row],[Order Date]],"mmm")</f>
        <v>Aug</v>
      </c>
    </row>
    <row r="1584" spans="1:20" ht="15.75">
      <c r="A1584" s="2" t="s">
        <v>1635</v>
      </c>
      <c r="B1584" s="3">
        <v>46240</v>
      </c>
      <c r="C1584" s="4" t="s">
        <v>14</v>
      </c>
      <c r="D1584" s="4" t="s">
        <v>126</v>
      </c>
      <c r="E1584" s="4" t="s">
        <v>39</v>
      </c>
      <c r="F1584" s="4" t="s">
        <v>20</v>
      </c>
      <c r="G1584" s="4" t="s">
        <v>17</v>
      </c>
      <c r="H1584" s="4" t="s">
        <v>46</v>
      </c>
      <c r="I1584" s="9">
        <v>1</v>
      </c>
      <c r="J1584" s="6">
        <v>47.19</v>
      </c>
      <c r="K1584" s="7">
        <v>0.05</v>
      </c>
      <c r="L1584" s="6">
        <v>18.11</v>
      </c>
      <c r="M1584" s="6">
        <f>I1584*J1584*(1-K1584)</f>
        <v>44.830499999999994</v>
      </c>
      <c r="N1584" s="6">
        <f>I1584*L1584</f>
        <v>18.11</v>
      </c>
      <c r="O1584" s="6">
        <f>M1584-N1584</f>
        <v>26.720499999999994</v>
      </c>
      <c r="P1584" s="8">
        <f>IFERROR(O1584/M1584,0)</f>
        <v>0.59603395010093574</v>
      </c>
      <c r="Q1584" s="5">
        <f>YEAR(SalesDataTable[[#This Row],[Order Date]])</f>
        <v>2026</v>
      </c>
      <c r="R1584" s="8" t="str">
        <f>"Q"&amp;ROUNDUP(MONTH(SalesDataTable[[#This Row],[Order Date]])/3,0)</f>
        <v>Q3</v>
      </c>
      <c r="S1584" s="9">
        <f>MONTH(SalesDataTable[[#This Row],[Order Date]])</f>
        <v>8</v>
      </c>
      <c r="T1584" s="8" t="str">
        <f>TEXT(SalesDataTable[[#This Row],[Order Date]],"mmm")</f>
        <v>Aug</v>
      </c>
    </row>
    <row r="1585" spans="1:20" ht="15.75">
      <c r="A1585" s="2" t="s">
        <v>1636</v>
      </c>
      <c r="B1585" s="3">
        <v>46240</v>
      </c>
      <c r="C1585" s="4" t="s">
        <v>14</v>
      </c>
      <c r="D1585" s="4" t="s">
        <v>126</v>
      </c>
      <c r="E1585" s="4" t="s">
        <v>39</v>
      </c>
      <c r="F1585" s="4" t="s">
        <v>4</v>
      </c>
      <c r="G1585" s="4" t="s">
        <v>11</v>
      </c>
      <c r="H1585" s="4" t="s">
        <v>12</v>
      </c>
      <c r="I1585" s="9">
        <v>3</v>
      </c>
      <c r="J1585" s="6">
        <v>91.57</v>
      </c>
      <c r="K1585" s="7">
        <v>0</v>
      </c>
      <c r="L1585" s="6">
        <v>44.52</v>
      </c>
      <c r="M1585" s="6">
        <f>I1585*J1585*(1-K1585)</f>
        <v>274.70999999999998</v>
      </c>
      <c r="N1585" s="6">
        <f>I1585*L1585</f>
        <v>133.56</v>
      </c>
      <c r="O1585" s="6">
        <f>M1585-N1585</f>
        <v>141.14999999999998</v>
      </c>
      <c r="P1585" s="8">
        <f>IFERROR(O1585/M1585,0)</f>
        <v>0.51381456808998571</v>
      </c>
      <c r="Q1585" s="5">
        <f>YEAR(SalesDataTable[[#This Row],[Order Date]])</f>
        <v>2026</v>
      </c>
      <c r="R1585" s="8" t="str">
        <f>"Q"&amp;ROUNDUP(MONTH(SalesDataTable[[#This Row],[Order Date]])/3,0)</f>
        <v>Q3</v>
      </c>
      <c r="S1585" s="9">
        <f>MONTH(SalesDataTable[[#This Row],[Order Date]])</f>
        <v>8</v>
      </c>
      <c r="T1585" s="8" t="str">
        <f>TEXT(SalesDataTable[[#This Row],[Order Date]],"mmm")</f>
        <v>Aug</v>
      </c>
    </row>
    <row r="1586" spans="1:20" ht="15.75">
      <c r="A1586" s="2" t="s">
        <v>1637</v>
      </c>
      <c r="B1586" s="3">
        <v>46240</v>
      </c>
      <c r="C1586" s="4" t="s">
        <v>27</v>
      </c>
      <c r="D1586" s="4" t="s">
        <v>82</v>
      </c>
      <c r="E1586" s="4" t="s">
        <v>3</v>
      </c>
      <c r="F1586" s="4" t="s">
        <v>16</v>
      </c>
      <c r="G1586" s="4" t="s">
        <v>11</v>
      </c>
      <c r="H1586" s="4" t="s">
        <v>53</v>
      </c>
      <c r="I1586" s="9">
        <v>4</v>
      </c>
      <c r="J1586" s="6">
        <v>154.41999999999999</v>
      </c>
      <c r="K1586" s="7">
        <v>0</v>
      </c>
      <c r="L1586" s="6">
        <v>77.86</v>
      </c>
      <c r="M1586" s="6">
        <f>I1586*J1586*(1-K1586)</f>
        <v>617.67999999999995</v>
      </c>
      <c r="N1586" s="6">
        <f>I1586*L1586</f>
        <v>311.44</v>
      </c>
      <c r="O1586" s="6">
        <f>M1586-N1586</f>
        <v>306.23999999999995</v>
      </c>
      <c r="P1586" s="8">
        <f>IFERROR(O1586/M1586,0)</f>
        <v>0.49579070068643954</v>
      </c>
      <c r="Q1586" s="5">
        <f>YEAR(SalesDataTable[[#This Row],[Order Date]])</f>
        <v>2026</v>
      </c>
      <c r="R1586" s="8" t="str">
        <f>"Q"&amp;ROUNDUP(MONTH(SalesDataTable[[#This Row],[Order Date]])/3,0)</f>
        <v>Q3</v>
      </c>
      <c r="S1586" s="9">
        <f>MONTH(SalesDataTable[[#This Row],[Order Date]])</f>
        <v>8</v>
      </c>
      <c r="T1586" s="8" t="str">
        <f>TEXT(SalesDataTable[[#This Row],[Order Date]],"mmm")</f>
        <v>Aug</v>
      </c>
    </row>
    <row r="1587" spans="1:20" ht="15.75">
      <c r="A1587" s="2" t="s">
        <v>1638</v>
      </c>
      <c r="B1587" s="3">
        <v>46240</v>
      </c>
      <c r="C1587" s="4" t="s">
        <v>1</v>
      </c>
      <c r="D1587" s="4" t="s">
        <v>2</v>
      </c>
      <c r="E1587" s="4" t="s">
        <v>39</v>
      </c>
      <c r="F1587" s="4" t="s">
        <v>4</v>
      </c>
      <c r="G1587" s="4" t="s">
        <v>5</v>
      </c>
      <c r="H1587" s="4" t="s">
        <v>29</v>
      </c>
      <c r="I1587" s="9">
        <v>2</v>
      </c>
      <c r="J1587" s="6">
        <v>49.91</v>
      </c>
      <c r="K1587" s="7">
        <v>0.05</v>
      </c>
      <c r="L1587" s="6">
        <v>21.86</v>
      </c>
      <c r="M1587" s="6">
        <f>I1587*J1587*(1-K1587)</f>
        <v>94.828999999999994</v>
      </c>
      <c r="N1587" s="6">
        <f>I1587*L1587</f>
        <v>43.72</v>
      </c>
      <c r="O1587" s="6">
        <f>M1587-N1587</f>
        <v>51.108999999999995</v>
      </c>
      <c r="P1587" s="8">
        <f>IFERROR(O1587/M1587,0)</f>
        <v>0.53895960096594919</v>
      </c>
      <c r="Q1587" s="5">
        <f>YEAR(SalesDataTable[[#This Row],[Order Date]])</f>
        <v>2026</v>
      </c>
      <c r="R1587" s="8" t="str">
        <f>"Q"&amp;ROUNDUP(MONTH(SalesDataTable[[#This Row],[Order Date]])/3,0)</f>
        <v>Q3</v>
      </c>
      <c r="S1587" s="9">
        <f>MONTH(SalesDataTable[[#This Row],[Order Date]])</f>
        <v>8</v>
      </c>
      <c r="T1587" s="8" t="str">
        <f>TEXT(SalesDataTable[[#This Row],[Order Date]],"mmm")</f>
        <v>Aug</v>
      </c>
    </row>
    <row r="1588" spans="1:20" ht="15.75">
      <c r="A1588" s="2" t="s">
        <v>1639</v>
      </c>
      <c r="B1588" s="3">
        <v>46240</v>
      </c>
      <c r="C1588" s="4" t="s">
        <v>27</v>
      </c>
      <c r="D1588" s="4" t="s">
        <v>48</v>
      </c>
      <c r="E1588" s="4" t="s">
        <v>39</v>
      </c>
      <c r="F1588" s="4" t="s">
        <v>4</v>
      </c>
      <c r="G1588" s="4" t="s">
        <v>11</v>
      </c>
      <c r="H1588" s="4" t="s">
        <v>12</v>
      </c>
      <c r="I1588" s="9">
        <v>1</v>
      </c>
      <c r="J1588" s="6">
        <v>91.58</v>
      </c>
      <c r="K1588" s="7">
        <v>0.1</v>
      </c>
      <c r="L1588" s="6">
        <v>44.87</v>
      </c>
      <c r="M1588" s="6">
        <f>I1588*J1588*(1-K1588)</f>
        <v>82.421999999999997</v>
      </c>
      <c r="N1588" s="6">
        <f>I1588*L1588</f>
        <v>44.87</v>
      </c>
      <c r="O1588" s="6">
        <f>M1588-N1588</f>
        <v>37.552</v>
      </c>
      <c r="P1588" s="8">
        <f>IFERROR(O1588/M1588,0)</f>
        <v>0.45560651282424597</v>
      </c>
      <c r="Q1588" s="5">
        <f>YEAR(SalesDataTable[[#This Row],[Order Date]])</f>
        <v>2026</v>
      </c>
      <c r="R1588" s="8" t="str">
        <f>"Q"&amp;ROUNDUP(MONTH(SalesDataTable[[#This Row],[Order Date]])/3,0)</f>
        <v>Q3</v>
      </c>
      <c r="S1588" s="9">
        <f>MONTH(SalesDataTable[[#This Row],[Order Date]])</f>
        <v>8</v>
      </c>
      <c r="T1588" s="8" t="str">
        <f>TEXT(SalesDataTable[[#This Row],[Order Date]],"mmm")</f>
        <v>Aug</v>
      </c>
    </row>
    <row r="1589" spans="1:20" ht="15.75">
      <c r="A1589" s="2" t="s">
        <v>1640</v>
      </c>
      <c r="B1589" s="3">
        <v>46240</v>
      </c>
      <c r="C1589" s="4" t="s">
        <v>14</v>
      </c>
      <c r="D1589" s="4" t="s">
        <v>61</v>
      </c>
      <c r="E1589" s="4" t="s">
        <v>3</v>
      </c>
      <c r="F1589" s="4" t="s">
        <v>16</v>
      </c>
      <c r="G1589" s="4" t="s">
        <v>49</v>
      </c>
      <c r="H1589" s="4" t="s">
        <v>50</v>
      </c>
      <c r="I1589" s="9">
        <v>3</v>
      </c>
      <c r="J1589" s="6">
        <v>41.11</v>
      </c>
      <c r="K1589" s="7">
        <v>0</v>
      </c>
      <c r="L1589" s="6">
        <v>14.49</v>
      </c>
      <c r="M1589" s="6">
        <f>I1589*J1589*(1-K1589)</f>
        <v>123.33</v>
      </c>
      <c r="N1589" s="6">
        <f>I1589*L1589</f>
        <v>43.47</v>
      </c>
      <c r="O1589" s="6">
        <f>M1589-N1589</f>
        <v>79.86</v>
      </c>
      <c r="P1589" s="8">
        <f>IFERROR(O1589/M1589,0)</f>
        <v>0.64753101435173921</v>
      </c>
      <c r="Q1589" s="5">
        <f>YEAR(SalesDataTable[[#This Row],[Order Date]])</f>
        <v>2026</v>
      </c>
      <c r="R1589" s="8" t="str">
        <f>"Q"&amp;ROUNDUP(MONTH(SalesDataTable[[#This Row],[Order Date]])/3,0)</f>
        <v>Q3</v>
      </c>
      <c r="S1589" s="9">
        <f>MONTH(SalesDataTable[[#This Row],[Order Date]])</f>
        <v>8</v>
      </c>
      <c r="T1589" s="8" t="str">
        <f>TEXT(SalesDataTable[[#This Row],[Order Date]],"mmm")</f>
        <v>Aug</v>
      </c>
    </row>
    <row r="1590" spans="1:20" ht="15.75">
      <c r="A1590" s="2" t="s">
        <v>1641</v>
      </c>
      <c r="B1590" s="3">
        <v>46240</v>
      </c>
      <c r="C1590" s="4" t="s">
        <v>8</v>
      </c>
      <c r="D1590" s="4" t="s">
        <v>69</v>
      </c>
      <c r="E1590" s="4" t="s">
        <v>3</v>
      </c>
      <c r="F1590" s="4" t="s">
        <v>4</v>
      </c>
      <c r="G1590" s="4" t="s">
        <v>17</v>
      </c>
      <c r="H1590" s="4" t="s">
        <v>18</v>
      </c>
      <c r="I1590" s="9">
        <v>4</v>
      </c>
      <c r="J1590" s="6">
        <v>35.9</v>
      </c>
      <c r="K1590" s="7">
        <v>0</v>
      </c>
      <c r="L1590" s="6">
        <v>13.49</v>
      </c>
      <c r="M1590" s="6">
        <f>I1590*J1590*(1-K1590)</f>
        <v>143.6</v>
      </c>
      <c r="N1590" s="6">
        <f>I1590*L1590</f>
        <v>53.96</v>
      </c>
      <c r="O1590" s="6">
        <f>M1590-N1590</f>
        <v>89.639999999999986</v>
      </c>
      <c r="P1590" s="8">
        <f>IFERROR(O1590/M1590,0)</f>
        <v>0.62423398328690805</v>
      </c>
      <c r="Q1590" s="5">
        <f>YEAR(SalesDataTable[[#This Row],[Order Date]])</f>
        <v>2026</v>
      </c>
      <c r="R1590" s="8" t="str">
        <f>"Q"&amp;ROUNDUP(MONTH(SalesDataTable[[#This Row],[Order Date]])/3,0)</f>
        <v>Q3</v>
      </c>
      <c r="S1590" s="9">
        <f>MONTH(SalesDataTable[[#This Row],[Order Date]])</f>
        <v>8</v>
      </c>
      <c r="T1590" s="8" t="str">
        <f>TEXT(SalesDataTable[[#This Row],[Order Date]],"mmm")</f>
        <v>Aug</v>
      </c>
    </row>
    <row r="1591" spans="1:20" ht="15.75">
      <c r="A1591" s="2" t="s">
        <v>1642</v>
      </c>
      <c r="B1591" s="3">
        <v>46241</v>
      </c>
      <c r="C1591" s="4" t="s">
        <v>14</v>
      </c>
      <c r="D1591" s="4" t="s">
        <v>126</v>
      </c>
      <c r="E1591" s="4" t="s">
        <v>3</v>
      </c>
      <c r="F1591" s="4" t="s">
        <v>4</v>
      </c>
      <c r="G1591" s="4" t="s">
        <v>49</v>
      </c>
      <c r="H1591" s="4" t="s">
        <v>67</v>
      </c>
      <c r="I1591" s="9">
        <v>1</v>
      </c>
      <c r="J1591" s="6">
        <v>36.33</v>
      </c>
      <c r="K1591" s="7">
        <v>0.05</v>
      </c>
      <c r="L1591" s="6">
        <v>13.78</v>
      </c>
      <c r="M1591" s="6">
        <f>I1591*J1591*(1-K1591)</f>
        <v>34.513499999999993</v>
      </c>
      <c r="N1591" s="6">
        <f>I1591*L1591</f>
        <v>13.78</v>
      </c>
      <c r="O1591" s="6">
        <f>M1591-N1591</f>
        <v>20.733499999999992</v>
      </c>
      <c r="P1591" s="8">
        <f>IFERROR(O1591/M1591,0)</f>
        <v>0.60073594390600771</v>
      </c>
      <c r="Q1591" s="5">
        <f>YEAR(SalesDataTable[[#This Row],[Order Date]])</f>
        <v>2026</v>
      </c>
      <c r="R1591" s="8" t="str">
        <f>"Q"&amp;ROUNDUP(MONTH(SalesDataTable[[#This Row],[Order Date]])/3,0)</f>
        <v>Q3</v>
      </c>
      <c r="S1591" s="9">
        <f>MONTH(SalesDataTable[[#This Row],[Order Date]])</f>
        <v>8</v>
      </c>
      <c r="T1591" s="8" t="str">
        <f>TEXT(SalesDataTable[[#This Row],[Order Date]],"mmm")</f>
        <v>Aug</v>
      </c>
    </row>
    <row r="1592" spans="1:20" ht="15.75">
      <c r="A1592" s="2" t="s">
        <v>1643</v>
      </c>
      <c r="B1592" s="3">
        <v>46241</v>
      </c>
      <c r="C1592" s="4" t="s">
        <v>8</v>
      </c>
      <c r="D1592" s="4" t="s">
        <v>86</v>
      </c>
      <c r="E1592" s="4" t="s">
        <v>39</v>
      </c>
      <c r="F1592" s="4" t="s">
        <v>16</v>
      </c>
      <c r="G1592" s="4" t="s">
        <v>17</v>
      </c>
      <c r="H1592" s="4" t="s">
        <v>46</v>
      </c>
      <c r="I1592" s="9">
        <v>5</v>
      </c>
      <c r="J1592" s="6">
        <v>45.94</v>
      </c>
      <c r="K1592" s="7">
        <v>0.05</v>
      </c>
      <c r="L1592" s="6">
        <v>18.059999999999999</v>
      </c>
      <c r="M1592" s="6">
        <f>I1592*J1592*(1-K1592)</f>
        <v>218.21499999999997</v>
      </c>
      <c r="N1592" s="6">
        <f>I1592*L1592</f>
        <v>90.3</v>
      </c>
      <c r="O1592" s="6">
        <f>M1592-N1592</f>
        <v>127.91499999999998</v>
      </c>
      <c r="P1592" s="8">
        <f>IFERROR(O1592/M1592,0)</f>
        <v>0.5861879339183832</v>
      </c>
      <c r="Q1592" s="5">
        <f>YEAR(SalesDataTable[[#This Row],[Order Date]])</f>
        <v>2026</v>
      </c>
      <c r="R1592" s="8" t="str">
        <f>"Q"&amp;ROUNDUP(MONTH(SalesDataTable[[#This Row],[Order Date]])/3,0)</f>
        <v>Q3</v>
      </c>
      <c r="S1592" s="9">
        <f>MONTH(SalesDataTable[[#This Row],[Order Date]])</f>
        <v>8</v>
      </c>
      <c r="T1592" s="8" t="str">
        <f>TEXT(SalesDataTable[[#This Row],[Order Date]],"mmm")</f>
        <v>Aug</v>
      </c>
    </row>
    <row r="1593" spans="1:20" ht="15.75">
      <c r="A1593" s="2" t="s">
        <v>1644</v>
      </c>
      <c r="B1593" s="3">
        <v>46241</v>
      </c>
      <c r="C1593" s="4" t="s">
        <v>1</v>
      </c>
      <c r="D1593" s="4" t="s">
        <v>88</v>
      </c>
      <c r="E1593" s="4" t="s">
        <v>25</v>
      </c>
      <c r="F1593" s="4" t="s">
        <v>4</v>
      </c>
      <c r="G1593" s="4" t="s">
        <v>49</v>
      </c>
      <c r="H1593" s="4" t="s">
        <v>67</v>
      </c>
      <c r="I1593" s="9">
        <v>1</v>
      </c>
      <c r="J1593" s="6">
        <v>36.630000000000003</v>
      </c>
      <c r="K1593" s="7">
        <v>0</v>
      </c>
      <c r="L1593" s="6">
        <v>13.7</v>
      </c>
      <c r="M1593" s="6">
        <f>I1593*J1593*(1-K1593)</f>
        <v>36.630000000000003</v>
      </c>
      <c r="N1593" s="6">
        <f>I1593*L1593</f>
        <v>13.7</v>
      </c>
      <c r="O1593" s="6">
        <f>M1593-N1593</f>
        <v>22.930000000000003</v>
      </c>
      <c r="P1593" s="8">
        <f>IFERROR(O1593/M1593,0)</f>
        <v>0.62598962598962604</v>
      </c>
      <c r="Q1593" s="5">
        <f>YEAR(SalesDataTable[[#This Row],[Order Date]])</f>
        <v>2026</v>
      </c>
      <c r="R1593" s="8" t="str">
        <f>"Q"&amp;ROUNDUP(MONTH(SalesDataTable[[#This Row],[Order Date]])/3,0)</f>
        <v>Q3</v>
      </c>
      <c r="S1593" s="9">
        <f>MONTH(SalesDataTable[[#This Row],[Order Date]])</f>
        <v>8</v>
      </c>
      <c r="T1593" s="8" t="str">
        <f>TEXT(SalesDataTable[[#This Row],[Order Date]],"mmm")</f>
        <v>Aug</v>
      </c>
    </row>
    <row r="1594" spans="1:20" ht="15.75">
      <c r="A1594" s="2" t="s">
        <v>1645</v>
      </c>
      <c r="B1594" s="3">
        <v>46241</v>
      </c>
      <c r="C1594" s="4" t="s">
        <v>8</v>
      </c>
      <c r="D1594" s="4" t="s">
        <v>9</v>
      </c>
      <c r="E1594" s="4" t="s">
        <v>3</v>
      </c>
      <c r="F1594" s="4" t="s">
        <v>4</v>
      </c>
      <c r="G1594" s="4" t="s">
        <v>11</v>
      </c>
      <c r="H1594" s="4" t="s">
        <v>21</v>
      </c>
      <c r="I1594" s="9">
        <v>1</v>
      </c>
      <c r="J1594" s="6">
        <v>141.38</v>
      </c>
      <c r="K1594" s="7">
        <v>0.05</v>
      </c>
      <c r="L1594" s="6">
        <v>77.14</v>
      </c>
      <c r="M1594" s="6">
        <f>I1594*J1594*(1-K1594)</f>
        <v>134.31099999999998</v>
      </c>
      <c r="N1594" s="6">
        <f>I1594*L1594</f>
        <v>77.14</v>
      </c>
      <c r="O1594" s="6">
        <f>M1594-N1594</f>
        <v>57.170999999999978</v>
      </c>
      <c r="P1594" s="8">
        <f>IFERROR(O1594/M1594,0)</f>
        <v>0.42566133823737434</v>
      </c>
      <c r="Q1594" s="5">
        <f>YEAR(SalesDataTable[[#This Row],[Order Date]])</f>
        <v>2026</v>
      </c>
      <c r="R1594" s="8" t="str">
        <f>"Q"&amp;ROUNDUP(MONTH(SalesDataTable[[#This Row],[Order Date]])/3,0)</f>
        <v>Q3</v>
      </c>
      <c r="S1594" s="9">
        <f>MONTH(SalesDataTable[[#This Row],[Order Date]])</f>
        <v>8</v>
      </c>
      <c r="T1594" s="8" t="str">
        <f>TEXT(SalesDataTable[[#This Row],[Order Date]],"mmm")</f>
        <v>Aug</v>
      </c>
    </row>
    <row r="1595" spans="1:20" ht="15.75">
      <c r="A1595" s="2" t="s">
        <v>1646</v>
      </c>
      <c r="B1595" s="3">
        <v>46241</v>
      </c>
      <c r="C1595" s="4" t="s">
        <v>8</v>
      </c>
      <c r="D1595" s="4" t="s">
        <v>86</v>
      </c>
      <c r="E1595" s="4" t="s">
        <v>25</v>
      </c>
      <c r="F1595" s="4" t="s">
        <v>4</v>
      </c>
      <c r="G1595" s="4" t="s">
        <v>31</v>
      </c>
      <c r="H1595" s="4" t="s">
        <v>32</v>
      </c>
      <c r="I1595" s="9">
        <v>3</v>
      </c>
      <c r="J1595" s="6">
        <v>343.45</v>
      </c>
      <c r="K1595" s="7">
        <v>0.05</v>
      </c>
      <c r="L1595" s="6">
        <v>195.73</v>
      </c>
      <c r="M1595" s="6">
        <f>I1595*J1595*(1-K1595)</f>
        <v>978.83249999999987</v>
      </c>
      <c r="N1595" s="6">
        <f>I1595*L1595</f>
        <v>587.18999999999994</v>
      </c>
      <c r="O1595" s="6">
        <f>M1595-N1595</f>
        <v>391.64249999999993</v>
      </c>
      <c r="P1595" s="8">
        <f>IFERROR(O1595/M1595,0)</f>
        <v>0.40011186796515236</v>
      </c>
      <c r="Q1595" s="5">
        <f>YEAR(SalesDataTable[[#This Row],[Order Date]])</f>
        <v>2026</v>
      </c>
      <c r="R1595" s="8" t="str">
        <f>"Q"&amp;ROUNDUP(MONTH(SalesDataTable[[#This Row],[Order Date]])/3,0)</f>
        <v>Q3</v>
      </c>
      <c r="S1595" s="9">
        <f>MONTH(SalesDataTable[[#This Row],[Order Date]])</f>
        <v>8</v>
      </c>
      <c r="T1595" s="8" t="str">
        <f>TEXT(SalesDataTable[[#This Row],[Order Date]],"mmm")</f>
        <v>Aug</v>
      </c>
    </row>
    <row r="1596" spans="1:20" ht="15.75">
      <c r="A1596" s="2" t="s">
        <v>1647</v>
      </c>
      <c r="B1596" s="3">
        <v>46242</v>
      </c>
      <c r="C1596" s="4" t="s">
        <v>27</v>
      </c>
      <c r="D1596" s="4" t="s">
        <v>48</v>
      </c>
      <c r="E1596" s="4" t="s">
        <v>3</v>
      </c>
      <c r="F1596" s="4" t="s">
        <v>4</v>
      </c>
      <c r="G1596" s="4" t="s">
        <v>5</v>
      </c>
      <c r="H1596" s="4" t="s">
        <v>43</v>
      </c>
      <c r="I1596" s="9">
        <v>1</v>
      </c>
      <c r="J1596" s="6">
        <v>104.69</v>
      </c>
      <c r="K1596" s="7">
        <v>0</v>
      </c>
      <c r="L1596" s="6">
        <v>49.06</v>
      </c>
      <c r="M1596" s="6">
        <f>I1596*J1596*(1-K1596)</f>
        <v>104.69</v>
      </c>
      <c r="N1596" s="6">
        <f>I1596*L1596</f>
        <v>49.06</v>
      </c>
      <c r="O1596" s="6">
        <f>M1596-N1596</f>
        <v>55.629999999999995</v>
      </c>
      <c r="P1596" s="8">
        <f>IFERROR(O1596/M1596,0)</f>
        <v>0.53137835514375775</v>
      </c>
      <c r="Q1596" s="5">
        <f>YEAR(SalesDataTable[[#This Row],[Order Date]])</f>
        <v>2026</v>
      </c>
      <c r="R1596" s="8" t="str">
        <f>"Q"&amp;ROUNDUP(MONTH(SalesDataTable[[#This Row],[Order Date]])/3,0)</f>
        <v>Q3</v>
      </c>
      <c r="S1596" s="9">
        <f>MONTH(SalesDataTable[[#This Row],[Order Date]])</f>
        <v>8</v>
      </c>
      <c r="T1596" s="8" t="str">
        <f>TEXT(SalesDataTable[[#This Row],[Order Date]],"mmm")</f>
        <v>Aug</v>
      </c>
    </row>
    <row r="1597" spans="1:20" ht="15.75">
      <c r="A1597" s="2" t="s">
        <v>1648</v>
      </c>
      <c r="B1597" s="3">
        <v>46242</v>
      </c>
      <c r="C1597" s="4" t="s">
        <v>27</v>
      </c>
      <c r="D1597" s="4" t="s">
        <v>48</v>
      </c>
      <c r="E1597" s="4" t="s">
        <v>3</v>
      </c>
      <c r="F1597" s="4" t="s">
        <v>16</v>
      </c>
      <c r="G1597" s="4" t="s">
        <v>31</v>
      </c>
      <c r="H1597" s="4" t="s">
        <v>32</v>
      </c>
      <c r="I1597" s="9">
        <v>2</v>
      </c>
      <c r="J1597" s="6">
        <v>341.23</v>
      </c>
      <c r="K1597" s="7">
        <v>0.05</v>
      </c>
      <c r="L1597" s="6">
        <v>192.5</v>
      </c>
      <c r="M1597" s="6">
        <f>I1597*J1597*(1-K1597)</f>
        <v>648.33699999999999</v>
      </c>
      <c r="N1597" s="6">
        <f>I1597*L1597</f>
        <v>385</v>
      </c>
      <c r="O1597" s="6">
        <f>M1597-N1597</f>
        <v>263.33699999999999</v>
      </c>
      <c r="P1597" s="8">
        <f>IFERROR(O1597/M1597,0)</f>
        <v>0.40617302421425894</v>
      </c>
      <c r="Q1597" s="5">
        <f>YEAR(SalesDataTable[[#This Row],[Order Date]])</f>
        <v>2026</v>
      </c>
      <c r="R1597" s="8" t="str">
        <f>"Q"&amp;ROUNDUP(MONTH(SalesDataTable[[#This Row],[Order Date]])/3,0)</f>
        <v>Q3</v>
      </c>
      <c r="S1597" s="9">
        <f>MONTH(SalesDataTable[[#This Row],[Order Date]])</f>
        <v>8</v>
      </c>
      <c r="T1597" s="8" t="str">
        <f>TEXT(SalesDataTable[[#This Row],[Order Date]],"mmm")</f>
        <v>Aug</v>
      </c>
    </row>
    <row r="1598" spans="1:20" ht="15.75">
      <c r="A1598" s="2" t="s">
        <v>1649</v>
      </c>
      <c r="B1598" s="3">
        <v>46242</v>
      </c>
      <c r="C1598" s="4" t="s">
        <v>27</v>
      </c>
      <c r="D1598" s="4" t="s">
        <v>48</v>
      </c>
      <c r="E1598" s="4" t="s">
        <v>25</v>
      </c>
      <c r="F1598" s="4" t="s">
        <v>16</v>
      </c>
      <c r="G1598" s="4" t="s">
        <v>31</v>
      </c>
      <c r="H1598" s="4" t="s">
        <v>90</v>
      </c>
      <c r="I1598" s="9">
        <v>1</v>
      </c>
      <c r="J1598" s="6">
        <v>125.95</v>
      </c>
      <c r="K1598" s="7">
        <v>0.05</v>
      </c>
      <c r="L1598" s="6">
        <v>61.9</v>
      </c>
      <c r="M1598" s="6">
        <f>I1598*J1598*(1-K1598)</f>
        <v>119.6525</v>
      </c>
      <c r="N1598" s="6">
        <f>I1598*L1598</f>
        <v>61.9</v>
      </c>
      <c r="O1598" s="6">
        <f>M1598-N1598</f>
        <v>57.752500000000005</v>
      </c>
      <c r="P1598" s="8">
        <f>IFERROR(O1598/M1598,0)</f>
        <v>0.48266856104134892</v>
      </c>
      <c r="Q1598" s="5">
        <f>YEAR(SalesDataTable[[#This Row],[Order Date]])</f>
        <v>2026</v>
      </c>
      <c r="R1598" s="8" t="str">
        <f>"Q"&amp;ROUNDUP(MONTH(SalesDataTable[[#This Row],[Order Date]])/3,0)</f>
        <v>Q3</v>
      </c>
      <c r="S1598" s="9">
        <f>MONTH(SalesDataTable[[#This Row],[Order Date]])</f>
        <v>8</v>
      </c>
      <c r="T1598" s="8" t="str">
        <f>TEXT(SalesDataTable[[#This Row],[Order Date]],"mmm")</f>
        <v>Aug</v>
      </c>
    </row>
    <row r="1599" spans="1:20" ht="15.75">
      <c r="A1599" s="2" t="s">
        <v>1650</v>
      </c>
      <c r="B1599" s="3">
        <v>46242</v>
      </c>
      <c r="C1599" s="4" t="s">
        <v>8</v>
      </c>
      <c r="D1599" s="4" t="s">
        <v>9</v>
      </c>
      <c r="E1599" s="4" t="s">
        <v>3</v>
      </c>
      <c r="F1599" s="4" t="s">
        <v>4</v>
      </c>
      <c r="G1599" s="4" t="s">
        <v>11</v>
      </c>
      <c r="H1599" s="4" t="s">
        <v>12</v>
      </c>
      <c r="I1599" s="9">
        <v>6</v>
      </c>
      <c r="J1599" s="6">
        <v>91.9</v>
      </c>
      <c r="K1599" s="7">
        <v>0.05</v>
      </c>
      <c r="L1599" s="6">
        <v>44.69</v>
      </c>
      <c r="M1599" s="6">
        <f>I1599*J1599*(1-K1599)</f>
        <v>523.83000000000004</v>
      </c>
      <c r="N1599" s="6">
        <f>I1599*L1599</f>
        <v>268.14</v>
      </c>
      <c r="O1599" s="6">
        <f>M1599-N1599</f>
        <v>255.69000000000005</v>
      </c>
      <c r="P1599" s="8">
        <f>IFERROR(O1599/M1599,0)</f>
        <v>0.48811637363266713</v>
      </c>
      <c r="Q1599" s="5">
        <f>YEAR(SalesDataTable[[#This Row],[Order Date]])</f>
        <v>2026</v>
      </c>
      <c r="R1599" s="8" t="str">
        <f>"Q"&amp;ROUNDUP(MONTH(SalesDataTable[[#This Row],[Order Date]])/3,0)</f>
        <v>Q3</v>
      </c>
      <c r="S1599" s="9">
        <f>MONTH(SalesDataTable[[#This Row],[Order Date]])</f>
        <v>8</v>
      </c>
      <c r="T1599" s="8" t="str">
        <f>TEXT(SalesDataTable[[#This Row],[Order Date]],"mmm")</f>
        <v>Aug</v>
      </c>
    </row>
    <row r="1600" spans="1:20" ht="15.75">
      <c r="A1600" s="2" t="s">
        <v>1651</v>
      </c>
      <c r="B1600" s="3">
        <v>46242</v>
      </c>
      <c r="C1600" s="4" t="s">
        <v>27</v>
      </c>
      <c r="D1600" s="4" t="s">
        <v>48</v>
      </c>
      <c r="E1600" s="4" t="s">
        <v>25</v>
      </c>
      <c r="F1600" s="4" t="s">
        <v>4</v>
      </c>
      <c r="G1600" s="4" t="s">
        <v>31</v>
      </c>
      <c r="H1600" s="4" t="s">
        <v>64</v>
      </c>
      <c r="I1600" s="9">
        <v>1</v>
      </c>
      <c r="J1600" s="6">
        <v>81.22</v>
      </c>
      <c r="K1600" s="7">
        <v>0</v>
      </c>
      <c r="L1600" s="6">
        <v>39.18</v>
      </c>
      <c r="M1600" s="6">
        <f>I1600*J1600*(1-K1600)</f>
        <v>81.22</v>
      </c>
      <c r="N1600" s="6">
        <f>I1600*L1600</f>
        <v>39.18</v>
      </c>
      <c r="O1600" s="6">
        <f>M1600-N1600</f>
        <v>42.04</v>
      </c>
      <c r="P1600" s="8">
        <f>IFERROR(O1600/M1600,0)</f>
        <v>0.51760650086185667</v>
      </c>
      <c r="Q1600" s="5">
        <f>YEAR(SalesDataTable[[#This Row],[Order Date]])</f>
        <v>2026</v>
      </c>
      <c r="R1600" s="8" t="str">
        <f>"Q"&amp;ROUNDUP(MONTH(SalesDataTable[[#This Row],[Order Date]])/3,0)</f>
        <v>Q3</v>
      </c>
      <c r="S1600" s="9">
        <f>MONTH(SalesDataTable[[#This Row],[Order Date]])</f>
        <v>8</v>
      </c>
      <c r="T1600" s="8" t="str">
        <f>TEXT(SalesDataTable[[#This Row],[Order Date]],"mmm")</f>
        <v>Aug</v>
      </c>
    </row>
    <row r="1601" spans="1:20" ht="15.75">
      <c r="A1601" s="2" t="s">
        <v>1652</v>
      </c>
      <c r="B1601" s="3">
        <v>46242</v>
      </c>
      <c r="C1601" s="4" t="s">
        <v>1</v>
      </c>
      <c r="D1601" s="4" t="s">
        <v>2</v>
      </c>
      <c r="E1601" s="4" t="s">
        <v>3</v>
      </c>
      <c r="F1601" s="4" t="s">
        <v>20</v>
      </c>
      <c r="G1601" s="4" t="s">
        <v>11</v>
      </c>
      <c r="H1601" s="4" t="s">
        <v>79</v>
      </c>
      <c r="I1601" s="9">
        <v>2</v>
      </c>
      <c r="J1601" s="6">
        <v>72.31</v>
      </c>
      <c r="K1601" s="7">
        <v>0</v>
      </c>
      <c r="L1601" s="6">
        <v>31.75</v>
      </c>
      <c r="M1601" s="6">
        <f>I1601*J1601*(1-K1601)</f>
        <v>144.62</v>
      </c>
      <c r="N1601" s="6">
        <f>I1601*L1601</f>
        <v>63.5</v>
      </c>
      <c r="O1601" s="6">
        <f>M1601-N1601</f>
        <v>81.12</v>
      </c>
      <c r="P1601" s="8">
        <f>IFERROR(O1601/M1601,0)</f>
        <v>0.56091826856589688</v>
      </c>
      <c r="Q1601" s="5">
        <f>YEAR(SalesDataTable[[#This Row],[Order Date]])</f>
        <v>2026</v>
      </c>
      <c r="R1601" s="8" t="str">
        <f>"Q"&amp;ROUNDUP(MONTH(SalesDataTable[[#This Row],[Order Date]])/3,0)</f>
        <v>Q3</v>
      </c>
      <c r="S1601" s="9">
        <f>MONTH(SalesDataTable[[#This Row],[Order Date]])</f>
        <v>8</v>
      </c>
      <c r="T1601" s="8" t="str">
        <f>TEXT(SalesDataTable[[#This Row],[Order Date]],"mmm")</f>
        <v>Aug</v>
      </c>
    </row>
    <row r="1602" spans="1:20" ht="15.75">
      <c r="A1602" s="2" t="s">
        <v>1653</v>
      </c>
      <c r="B1602" s="3">
        <v>46242</v>
      </c>
      <c r="C1602" s="4" t="s">
        <v>14</v>
      </c>
      <c r="D1602" s="4" t="s">
        <v>15</v>
      </c>
      <c r="E1602" s="4" t="s">
        <v>25</v>
      </c>
      <c r="F1602" s="4" t="s">
        <v>4</v>
      </c>
      <c r="G1602" s="4" t="s">
        <v>31</v>
      </c>
      <c r="H1602" s="4" t="s">
        <v>64</v>
      </c>
      <c r="I1602" s="9">
        <v>1</v>
      </c>
      <c r="J1602" s="6">
        <v>79.989999999999995</v>
      </c>
      <c r="K1602" s="7">
        <v>0.05</v>
      </c>
      <c r="L1602" s="6">
        <v>40.25</v>
      </c>
      <c r="M1602" s="6">
        <f>I1602*J1602*(1-K1602)</f>
        <v>75.990499999999997</v>
      </c>
      <c r="N1602" s="6">
        <f>I1602*L1602</f>
        <v>40.25</v>
      </c>
      <c r="O1602" s="6">
        <f>M1602-N1602</f>
        <v>35.740499999999997</v>
      </c>
      <c r="P1602" s="8">
        <f>IFERROR(O1602/M1602,0)</f>
        <v>0.47032852790809376</v>
      </c>
      <c r="Q1602" s="5">
        <f>YEAR(SalesDataTable[[#This Row],[Order Date]])</f>
        <v>2026</v>
      </c>
      <c r="R1602" s="8" t="str">
        <f>"Q"&amp;ROUNDUP(MONTH(SalesDataTable[[#This Row],[Order Date]])/3,0)</f>
        <v>Q3</v>
      </c>
      <c r="S1602" s="9">
        <f>MONTH(SalesDataTable[[#This Row],[Order Date]])</f>
        <v>8</v>
      </c>
      <c r="T1602" s="8" t="str">
        <f>TEXT(SalesDataTable[[#This Row],[Order Date]],"mmm")</f>
        <v>Aug</v>
      </c>
    </row>
    <row r="1603" spans="1:20" ht="15.75">
      <c r="A1603" s="2" t="s">
        <v>1654</v>
      </c>
      <c r="B1603" s="3">
        <v>46242</v>
      </c>
      <c r="C1603" s="4" t="s">
        <v>27</v>
      </c>
      <c r="D1603" s="4" t="s">
        <v>82</v>
      </c>
      <c r="E1603" s="4" t="s">
        <v>3</v>
      </c>
      <c r="F1603" s="4" t="s">
        <v>16</v>
      </c>
      <c r="G1603" s="4" t="s">
        <v>11</v>
      </c>
      <c r="H1603" s="4" t="s">
        <v>53</v>
      </c>
      <c r="I1603" s="9">
        <v>1</v>
      </c>
      <c r="J1603" s="6">
        <v>151.87</v>
      </c>
      <c r="K1603" s="7">
        <v>0.1</v>
      </c>
      <c r="L1603" s="6">
        <v>76.97</v>
      </c>
      <c r="M1603" s="6">
        <f>I1603*J1603*(1-K1603)</f>
        <v>136.68300000000002</v>
      </c>
      <c r="N1603" s="6">
        <f>I1603*L1603</f>
        <v>76.97</v>
      </c>
      <c r="O1603" s="6">
        <f>M1603-N1603</f>
        <v>59.713000000000022</v>
      </c>
      <c r="P1603" s="8">
        <f>IFERROR(O1603/M1603,0)</f>
        <v>0.4368721786908395</v>
      </c>
      <c r="Q1603" s="5">
        <f>YEAR(SalesDataTable[[#This Row],[Order Date]])</f>
        <v>2026</v>
      </c>
      <c r="R1603" s="8" t="str">
        <f>"Q"&amp;ROUNDUP(MONTH(SalesDataTable[[#This Row],[Order Date]])/3,0)</f>
        <v>Q3</v>
      </c>
      <c r="S1603" s="9">
        <f>MONTH(SalesDataTable[[#This Row],[Order Date]])</f>
        <v>8</v>
      </c>
      <c r="T1603" s="8" t="str">
        <f>TEXT(SalesDataTable[[#This Row],[Order Date]],"mmm")</f>
        <v>Aug</v>
      </c>
    </row>
    <row r="1604" spans="1:20" ht="15.75">
      <c r="A1604" s="2" t="s">
        <v>1655</v>
      </c>
      <c r="B1604" s="3">
        <v>46242</v>
      </c>
      <c r="C1604" s="4" t="s">
        <v>27</v>
      </c>
      <c r="D1604" s="4" t="s">
        <v>48</v>
      </c>
      <c r="E1604" s="4" t="s">
        <v>39</v>
      </c>
      <c r="F1604" s="4" t="s">
        <v>16</v>
      </c>
      <c r="G1604" s="4" t="s">
        <v>11</v>
      </c>
      <c r="H1604" s="4" t="s">
        <v>53</v>
      </c>
      <c r="I1604" s="9">
        <v>1</v>
      </c>
      <c r="J1604" s="6">
        <v>156.55000000000001</v>
      </c>
      <c r="K1604" s="7">
        <v>0</v>
      </c>
      <c r="L1604" s="6">
        <v>80.430000000000007</v>
      </c>
      <c r="M1604" s="6">
        <f>I1604*J1604*(1-K1604)</f>
        <v>156.55000000000001</v>
      </c>
      <c r="N1604" s="6">
        <f>I1604*L1604</f>
        <v>80.430000000000007</v>
      </c>
      <c r="O1604" s="6">
        <f>M1604-N1604</f>
        <v>76.12</v>
      </c>
      <c r="P1604" s="8">
        <f>IFERROR(O1604/M1604,0)</f>
        <v>0.48623442989460236</v>
      </c>
      <c r="Q1604" s="5">
        <f>YEAR(SalesDataTable[[#This Row],[Order Date]])</f>
        <v>2026</v>
      </c>
      <c r="R1604" s="8" t="str">
        <f>"Q"&amp;ROUNDUP(MONTH(SalesDataTable[[#This Row],[Order Date]])/3,0)</f>
        <v>Q3</v>
      </c>
      <c r="S1604" s="9">
        <f>MONTH(SalesDataTable[[#This Row],[Order Date]])</f>
        <v>8</v>
      </c>
      <c r="T1604" s="8" t="str">
        <f>TEXT(SalesDataTable[[#This Row],[Order Date]],"mmm")</f>
        <v>Aug</v>
      </c>
    </row>
    <row r="1605" spans="1:20" ht="15.75">
      <c r="A1605" s="2" t="s">
        <v>1656</v>
      </c>
      <c r="B1605" s="3">
        <v>46242</v>
      </c>
      <c r="C1605" s="4" t="s">
        <v>8</v>
      </c>
      <c r="D1605" s="4" t="s">
        <v>69</v>
      </c>
      <c r="E1605" s="4" t="s">
        <v>25</v>
      </c>
      <c r="F1605" s="4" t="s">
        <v>16</v>
      </c>
      <c r="G1605" s="4" t="s">
        <v>11</v>
      </c>
      <c r="H1605" s="4" t="s">
        <v>53</v>
      </c>
      <c r="I1605" s="9">
        <v>1</v>
      </c>
      <c r="J1605" s="6">
        <v>152.72</v>
      </c>
      <c r="K1605" s="7">
        <v>0</v>
      </c>
      <c r="L1605" s="6">
        <v>77.73</v>
      </c>
      <c r="M1605" s="6">
        <f>I1605*J1605*(1-K1605)</f>
        <v>152.72</v>
      </c>
      <c r="N1605" s="6">
        <f>I1605*L1605</f>
        <v>77.73</v>
      </c>
      <c r="O1605" s="6">
        <f>M1605-N1605</f>
        <v>74.989999999999995</v>
      </c>
      <c r="P1605" s="8">
        <f>IFERROR(O1605/M1605,0)</f>
        <v>0.4910293347302252</v>
      </c>
      <c r="Q1605" s="5">
        <f>YEAR(SalesDataTable[[#This Row],[Order Date]])</f>
        <v>2026</v>
      </c>
      <c r="R1605" s="8" t="str">
        <f>"Q"&amp;ROUNDUP(MONTH(SalesDataTable[[#This Row],[Order Date]])/3,0)</f>
        <v>Q3</v>
      </c>
      <c r="S1605" s="9">
        <f>MONTH(SalesDataTable[[#This Row],[Order Date]])</f>
        <v>8</v>
      </c>
      <c r="T1605" s="8" t="str">
        <f>TEXT(SalesDataTable[[#This Row],[Order Date]],"mmm")</f>
        <v>Aug</v>
      </c>
    </row>
    <row r="1606" spans="1:20" ht="15.75">
      <c r="A1606" s="2" t="s">
        <v>1657</v>
      </c>
      <c r="B1606" s="3">
        <v>46242</v>
      </c>
      <c r="C1606" s="4" t="s">
        <v>8</v>
      </c>
      <c r="D1606" s="4" t="s">
        <v>69</v>
      </c>
      <c r="E1606" s="4" t="s">
        <v>3</v>
      </c>
      <c r="F1606" s="4" t="s">
        <v>20</v>
      </c>
      <c r="G1606" s="4" t="s">
        <v>5</v>
      </c>
      <c r="H1606" s="4" t="s">
        <v>35</v>
      </c>
      <c r="I1606" s="9">
        <v>1</v>
      </c>
      <c r="J1606" s="6">
        <v>40.51</v>
      </c>
      <c r="K1606" s="7">
        <v>0.05</v>
      </c>
      <c r="L1606" s="6">
        <v>16.29</v>
      </c>
      <c r="M1606" s="6">
        <f>I1606*J1606*(1-K1606)</f>
        <v>38.484499999999997</v>
      </c>
      <c r="N1606" s="6">
        <f>I1606*L1606</f>
        <v>16.29</v>
      </c>
      <c r="O1606" s="6">
        <f>M1606-N1606</f>
        <v>22.194499999999998</v>
      </c>
      <c r="P1606" s="8">
        <f>IFERROR(O1606/M1606,0)</f>
        <v>0.57671270251659756</v>
      </c>
      <c r="Q1606" s="5">
        <f>YEAR(SalesDataTable[[#This Row],[Order Date]])</f>
        <v>2026</v>
      </c>
      <c r="R1606" s="8" t="str">
        <f>"Q"&amp;ROUNDUP(MONTH(SalesDataTable[[#This Row],[Order Date]])/3,0)</f>
        <v>Q3</v>
      </c>
      <c r="S1606" s="9">
        <f>MONTH(SalesDataTable[[#This Row],[Order Date]])</f>
        <v>8</v>
      </c>
      <c r="T1606" s="8" t="str">
        <f>TEXT(SalesDataTable[[#This Row],[Order Date]],"mmm")</f>
        <v>Aug</v>
      </c>
    </row>
    <row r="1607" spans="1:20" ht="15.75">
      <c r="A1607" s="2" t="s">
        <v>1658</v>
      </c>
      <c r="B1607" s="3">
        <v>46243</v>
      </c>
      <c r="C1607" s="4" t="s">
        <v>27</v>
      </c>
      <c r="D1607" s="4" t="s">
        <v>45</v>
      </c>
      <c r="E1607" s="4" t="s">
        <v>39</v>
      </c>
      <c r="F1607" s="4" t="s">
        <v>4</v>
      </c>
      <c r="G1607" s="4" t="s">
        <v>49</v>
      </c>
      <c r="H1607" s="4" t="s">
        <v>50</v>
      </c>
      <c r="I1607" s="9">
        <v>3</v>
      </c>
      <c r="J1607" s="6">
        <v>40.61</v>
      </c>
      <c r="K1607" s="7">
        <v>0</v>
      </c>
      <c r="L1607" s="6">
        <v>14.72</v>
      </c>
      <c r="M1607" s="6">
        <f>I1607*J1607*(1-K1607)</f>
        <v>121.83</v>
      </c>
      <c r="N1607" s="6">
        <f>I1607*L1607</f>
        <v>44.160000000000004</v>
      </c>
      <c r="O1607" s="6">
        <f>M1607-N1607</f>
        <v>77.669999999999987</v>
      </c>
      <c r="P1607" s="8">
        <f>IFERROR(O1607/M1607,0)</f>
        <v>0.63752770253632096</v>
      </c>
      <c r="Q1607" s="5">
        <f>YEAR(SalesDataTable[[#This Row],[Order Date]])</f>
        <v>2026</v>
      </c>
      <c r="R1607" s="8" t="str">
        <f>"Q"&amp;ROUNDUP(MONTH(SalesDataTable[[#This Row],[Order Date]])/3,0)</f>
        <v>Q3</v>
      </c>
      <c r="S1607" s="9">
        <f>MONTH(SalesDataTable[[#This Row],[Order Date]])</f>
        <v>8</v>
      </c>
      <c r="T1607" s="8" t="str">
        <f>TEXT(SalesDataTable[[#This Row],[Order Date]],"mmm")</f>
        <v>Aug</v>
      </c>
    </row>
    <row r="1608" spans="1:20" ht="15.75">
      <c r="A1608" s="2" t="s">
        <v>1659</v>
      </c>
      <c r="B1608" s="3">
        <v>46243</v>
      </c>
      <c r="C1608" s="4" t="s">
        <v>14</v>
      </c>
      <c r="D1608" s="4" t="s">
        <v>34</v>
      </c>
      <c r="E1608" s="4" t="s">
        <v>25</v>
      </c>
      <c r="F1608" s="4" t="s">
        <v>16</v>
      </c>
      <c r="G1608" s="4" t="s">
        <v>11</v>
      </c>
      <c r="H1608" s="4" t="s">
        <v>12</v>
      </c>
      <c r="I1608" s="9">
        <v>1</v>
      </c>
      <c r="J1608" s="6">
        <v>93.41</v>
      </c>
      <c r="K1608" s="7">
        <v>0.05</v>
      </c>
      <c r="L1608" s="6">
        <v>44.7</v>
      </c>
      <c r="M1608" s="6">
        <f>I1608*J1608*(1-K1608)</f>
        <v>88.739499999999992</v>
      </c>
      <c r="N1608" s="6">
        <f>I1608*L1608</f>
        <v>44.7</v>
      </c>
      <c r="O1608" s="6">
        <f>M1608-N1608</f>
        <v>44.03949999999999</v>
      </c>
      <c r="P1608" s="8">
        <f>IFERROR(O1608/M1608,0)</f>
        <v>0.49627843294136198</v>
      </c>
      <c r="Q1608" s="5">
        <f>YEAR(SalesDataTable[[#This Row],[Order Date]])</f>
        <v>2026</v>
      </c>
      <c r="R1608" s="8" t="str">
        <f>"Q"&amp;ROUNDUP(MONTH(SalesDataTable[[#This Row],[Order Date]])/3,0)</f>
        <v>Q3</v>
      </c>
      <c r="S1608" s="9">
        <f>MONTH(SalesDataTable[[#This Row],[Order Date]])</f>
        <v>8</v>
      </c>
      <c r="T1608" s="8" t="str">
        <f>TEXT(SalesDataTable[[#This Row],[Order Date]],"mmm")</f>
        <v>Aug</v>
      </c>
    </row>
    <row r="1609" spans="1:20" ht="15.75">
      <c r="A1609" s="2" t="s">
        <v>1660</v>
      </c>
      <c r="B1609" s="3">
        <v>46243</v>
      </c>
      <c r="C1609" s="4" t="s">
        <v>1</v>
      </c>
      <c r="D1609" s="4" t="s">
        <v>2</v>
      </c>
      <c r="E1609" s="4" t="s">
        <v>25</v>
      </c>
      <c r="F1609" s="4" t="s">
        <v>16</v>
      </c>
      <c r="G1609" s="4" t="s">
        <v>11</v>
      </c>
      <c r="H1609" s="4" t="s">
        <v>12</v>
      </c>
      <c r="I1609" s="9">
        <v>2</v>
      </c>
      <c r="J1609" s="6">
        <v>90.23</v>
      </c>
      <c r="K1609" s="7">
        <v>0</v>
      </c>
      <c r="L1609" s="6">
        <v>44.22</v>
      </c>
      <c r="M1609" s="6">
        <f>I1609*J1609*(1-K1609)</f>
        <v>180.46</v>
      </c>
      <c r="N1609" s="6">
        <f>I1609*L1609</f>
        <v>88.44</v>
      </c>
      <c r="O1609" s="6">
        <f>M1609-N1609</f>
        <v>92.02000000000001</v>
      </c>
      <c r="P1609" s="8">
        <f>IFERROR(O1609/M1609,0)</f>
        <v>0.50991909564446414</v>
      </c>
      <c r="Q1609" s="5">
        <f>YEAR(SalesDataTable[[#This Row],[Order Date]])</f>
        <v>2026</v>
      </c>
      <c r="R1609" s="8" t="str">
        <f>"Q"&amp;ROUNDUP(MONTH(SalesDataTable[[#This Row],[Order Date]])/3,0)</f>
        <v>Q3</v>
      </c>
      <c r="S1609" s="9">
        <f>MONTH(SalesDataTable[[#This Row],[Order Date]])</f>
        <v>8</v>
      </c>
      <c r="T1609" s="8" t="str">
        <f>TEXT(SalesDataTable[[#This Row],[Order Date]],"mmm")</f>
        <v>Aug</v>
      </c>
    </row>
    <row r="1610" spans="1:20" ht="15.75">
      <c r="A1610" s="2" t="s">
        <v>1661</v>
      </c>
      <c r="B1610" s="3">
        <v>46243</v>
      </c>
      <c r="C1610" s="4" t="s">
        <v>8</v>
      </c>
      <c r="D1610" s="4" t="s">
        <v>66</v>
      </c>
      <c r="E1610" s="4" t="s">
        <v>25</v>
      </c>
      <c r="F1610" s="4" t="s">
        <v>4</v>
      </c>
      <c r="G1610" s="4" t="s">
        <v>5</v>
      </c>
      <c r="H1610" s="4" t="s">
        <v>29</v>
      </c>
      <c r="I1610" s="9">
        <v>1</v>
      </c>
      <c r="J1610" s="6">
        <v>51.75</v>
      </c>
      <c r="K1610" s="7">
        <v>0</v>
      </c>
      <c r="L1610" s="6">
        <v>22.36</v>
      </c>
      <c r="M1610" s="6">
        <f>I1610*J1610*(1-K1610)</f>
        <v>51.75</v>
      </c>
      <c r="N1610" s="6">
        <f>I1610*L1610</f>
        <v>22.36</v>
      </c>
      <c r="O1610" s="6">
        <f>M1610-N1610</f>
        <v>29.39</v>
      </c>
      <c r="P1610" s="8">
        <f>IFERROR(O1610/M1610,0)</f>
        <v>0.56792270531400968</v>
      </c>
      <c r="Q1610" s="5">
        <f>YEAR(SalesDataTable[[#This Row],[Order Date]])</f>
        <v>2026</v>
      </c>
      <c r="R1610" s="8" t="str">
        <f>"Q"&amp;ROUNDUP(MONTH(SalesDataTable[[#This Row],[Order Date]])/3,0)</f>
        <v>Q3</v>
      </c>
      <c r="S1610" s="9">
        <f>MONTH(SalesDataTable[[#This Row],[Order Date]])</f>
        <v>8</v>
      </c>
      <c r="T1610" s="8" t="str">
        <f>TEXT(SalesDataTable[[#This Row],[Order Date]],"mmm")</f>
        <v>Aug</v>
      </c>
    </row>
    <row r="1611" spans="1:20" ht="15.75">
      <c r="A1611" s="2" t="s">
        <v>1662</v>
      </c>
      <c r="B1611" s="3">
        <v>46243</v>
      </c>
      <c r="C1611" s="4" t="s">
        <v>27</v>
      </c>
      <c r="D1611" s="4" t="s">
        <v>82</v>
      </c>
      <c r="E1611" s="4" t="s">
        <v>25</v>
      </c>
      <c r="F1611" s="4" t="s">
        <v>16</v>
      </c>
      <c r="G1611" s="4" t="s">
        <v>5</v>
      </c>
      <c r="H1611" s="4" t="s">
        <v>43</v>
      </c>
      <c r="I1611" s="9">
        <v>3</v>
      </c>
      <c r="J1611" s="6">
        <v>102.91</v>
      </c>
      <c r="K1611" s="7">
        <v>0.1</v>
      </c>
      <c r="L1611" s="6">
        <v>50.23</v>
      </c>
      <c r="M1611" s="6">
        <f>I1611*J1611*(1-K1611)</f>
        <v>277.85700000000003</v>
      </c>
      <c r="N1611" s="6">
        <f>I1611*L1611</f>
        <v>150.69</v>
      </c>
      <c r="O1611" s="6">
        <f>M1611-N1611</f>
        <v>127.16700000000003</v>
      </c>
      <c r="P1611" s="8">
        <f>IFERROR(O1611/M1611,0)</f>
        <v>0.45767067232425318</v>
      </c>
      <c r="Q1611" s="5">
        <f>YEAR(SalesDataTable[[#This Row],[Order Date]])</f>
        <v>2026</v>
      </c>
      <c r="R1611" s="8" t="str">
        <f>"Q"&amp;ROUNDUP(MONTH(SalesDataTable[[#This Row],[Order Date]])/3,0)</f>
        <v>Q3</v>
      </c>
      <c r="S1611" s="9">
        <f>MONTH(SalesDataTable[[#This Row],[Order Date]])</f>
        <v>8</v>
      </c>
      <c r="T1611" s="8" t="str">
        <f>TEXT(SalesDataTable[[#This Row],[Order Date]],"mmm")</f>
        <v>Aug</v>
      </c>
    </row>
    <row r="1612" spans="1:20" ht="15.75">
      <c r="A1612" s="2" t="s">
        <v>1663</v>
      </c>
      <c r="B1612" s="3">
        <v>46243</v>
      </c>
      <c r="C1612" s="4" t="s">
        <v>14</v>
      </c>
      <c r="D1612" s="4" t="s">
        <v>126</v>
      </c>
      <c r="E1612" s="4" t="s">
        <v>3</v>
      </c>
      <c r="F1612" s="4" t="s">
        <v>16</v>
      </c>
      <c r="G1612" s="4" t="s">
        <v>5</v>
      </c>
      <c r="H1612" s="4" t="s">
        <v>6</v>
      </c>
      <c r="I1612" s="9">
        <v>4</v>
      </c>
      <c r="J1612" s="6">
        <v>82.63</v>
      </c>
      <c r="K1612" s="7">
        <v>0.1</v>
      </c>
      <c r="L1612" s="6">
        <v>43.78</v>
      </c>
      <c r="M1612" s="6">
        <f>I1612*J1612*(1-K1612)</f>
        <v>297.46800000000002</v>
      </c>
      <c r="N1612" s="6">
        <f>I1612*L1612</f>
        <v>175.12</v>
      </c>
      <c r="O1612" s="6">
        <f>M1612-N1612</f>
        <v>122.34800000000001</v>
      </c>
      <c r="P1612" s="8">
        <f>IFERROR(O1612/M1612,0)</f>
        <v>0.41129802197211129</v>
      </c>
      <c r="Q1612" s="5">
        <f>YEAR(SalesDataTable[[#This Row],[Order Date]])</f>
        <v>2026</v>
      </c>
      <c r="R1612" s="8" t="str">
        <f>"Q"&amp;ROUNDUP(MONTH(SalesDataTable[[#This Row],[Order Date]])/3,0)</f>
        <v>Q3</v>
      </c>
      <c r="S1612" s="9">
        <f>MONTH(SalesDataTable[[#This Row],[Order Date]])</f>
        <v>8</v>
      </c>
      <c r="T1612" s="8" t="str">
        <f>TEXT(SalesDataTable[[#This Row],[Order Date]],"mmm")</f>
        <v>Aug</v>
      </c>
    </row>
    <row r="1613" spans="1:20" ht="15.75">
      <c r="A1613" s="2" t="s">
        <v>1664</v>
      </c>
      <c r="B1613" s="3">
        <v>46244</v>
      </c>
      <c r="C1613" s="4" t="s">
        <v>1</v>
      </c>
      <c r="D1613" s="4" t="s">
        <v>2</v>
      </c>
      <c r="E1613" s="4" t="s">
        <v>25</v>
      </c>
      <c r="F1613" s="4" t="s">
        <v>4</v>
      </c>
      <c r="G1613" s="4" t="s">
        <v>31</v>
      </c>
      <c r="H1613" s="4" t="s">
        <v>41</v>
      </c>
      <c r="I1613" s="9">
        <v>1</v>
      </c>
      <c r="J1613" s="6">
        <v>196.39</v>
      </c>
      <c r="K1613" s="7">
        <v>0</v>
      </c>
      <c r="L1613" s="6">
        <v>102.92</v>
      </c>
      <c r="M1613" s="6">
        <f>I1613*J1613*(1-K1613)</f>
        <v>196.39</v>
      </c>
      <c r="N1613" s="6">
        <f>I1613*L1613</f>
        <v>102.92</v>
      </c>
      <c r="O1613" s="6">
        <f>M1613-N1613</f>
        <v>93.469999999999985</v>
      </c>
      <c r="P1613" s="8">
        <f>IFERROR(O1613/M1613,0)</f>
        <v>0.47594073017974436</v>
      </c>
      <c r="Q1613" s="5">
        <f>YEAR(SalesDataTable[[#This Row],[Order Date]])</f>
        <v>2026</v>
      </c>
      <c r="R1613" s="8" t="str">
        <f>"Q"&amp;ROUNDUP(MONTH(SalesDataTable[[#This Row],[Order Date]])/3,0)</f>
        <v>Q3</v>
      </c>
      <c r="S1613" s="9">
        <f>MONTH(SalesDataTable[[#This Row],[Order Date]])</f>
        <v>8</v>
      </c>
      <c r="T1613" s="8" t="str">
        <f>TEXT(SalesDataTable[[#This Row],[Order Date]],"mmm")</f>
        <v>Aug</v>
      </c>
    </row>
    <row r="1614" spans="1:20" ht="15.75">
      <c r="A1614" s="2" t="s">
        <v>1665</v>
      </c>
      <c r="B1614" s="3">
        <v>46244</v>
      </c>
      <c r="C1614" s="4" t="s">
        <v>14</v>
      </c>
      <c r="D1614" s="4" t="s">
        <v>61</v>
      </c>
      <c r="E1614" s="4" t="s">
        <v>39</v>
      </c>
      <c r="F1614" s="4" t="s">
        <v>20</v>
      </c>
      <c r="G1614" s="4" t="s">
        <v>17</v>
      </c>
      <c r="H1614" s="4" t="s">
        <v>18</v>
      </c>
      <c r="I1614" s="9">
        <v>2</v>
      </c>
      <c r="J1614" s="6">
        <v>36.25</v>
      </c>
      <c r="K1614" s="7">
        <v>0</v>
      </c>
      <c r="L1614" s="6">
        <v>13.77</v>
      </c>
      <c r="M1614" s="6">
        <f>I1614*J1614*(1-K1614)</f>
        <v>72.5</v>
      </c>
      <c r="N1614" s="6">
        <f>I1614*L1614</f>
        <v>27.54</v>
      </c>
      <c r="O1614" s="6">
        <f>M1614-N1614</f>
        <v>44.96</v>
      </c>
      <c r="P1614" s="8">
        <f>IFERROR(O1614/M1614,0)</f>
        <v>0.62013793103448278</v>
      </c>
      <c r="Q1614" s="5">
        <f>YEAR(SalesDataTable[[#This Row],[Order Date]])</f>
        <v>2026</v>
      </c>
      <c r="R1614" s="8" t="str">
        <f>"Q"&amp;ROUNDUP(MONTH(SalesDataTable[[#This Row],[Order Date]])/3,0)</f>
        <v>Q3</v>
      </c>
      <c r="S1614" s="9">
        <f>MONTH(SalesDataTable[[#This Row],[Order Date]])</f>
        <v>8</v>
      </c>
      <c r="T1614" s="8" t="str">
        <f>TEXT(SalesDataTable[[#This Row],[Order Date]],"mmm")</f>
        <v>Aug</v>
      </c>
    </row>
    <row r="1615" spans="1:20" ht="15.75">
      <c r="A1615" s="2" t="s">
        <v>1666</v>
      </c>
      <c r="B1615" s="3">
        <v>46244</v>
      </c>
      <c r="C1615" s="4" t="s">
        <v>8</v>
      </c>
      <c r="D1615" s="4" t="s">
        <v>9</v>
      </c>
      <c r="E1615" s="4" t="s">
        <v>25</v>
      </c>
      <c r="F1615" s="4" t="s">
        <v>4</v>
      </c>
      <c r="G1615" s="4" t="s">
        <v>31</v>
      </c>
      <c r="H1615" s="4" t="s">
        <v>41</v>
      </c>
      <c r="I1615" s="9">
        <v>2</v>
      </c>
      <c r="J1615" s="6">
        <v>199.85</v>
      </c>
      <c r="K1615" s="7">
        <v>0.05</v>
      </c>
      <c r="L1615" s="6">
        <v>104.34</v>
      </c>
      <c r="M1615" s="6">
        <f>I1615*J1615*(1-K1615)</f>
        <v>379.71499999999997</v>
      </c>
      <c r="N1615" s="6">
        <f>I1615*L1615</f>
        <v>208.68</v>
      </c>
      <c r="O1615" s="6">
        <f>M1615-N1615</f>
        <v>171.03499999999997</v>
      </c>
      <c r="P1615" s="8">
        <f>IFERROR(O1615/M1615,0)</f>
        <v>0.45042992770893953</v>
      </c>
      <c r="Q1615" s="5">
        <f>YEAR(SalesDataTable[[#This Row],[Order Date]])</f>
        <v>2026</v>
      </c>
      <c r="R1615" s="8" t="str">
        <f>"Q"&amp;ROUNDUP(MONTH(SalesDataTable[[#This Row],[Order Date]])/3,0)</f>
        <v>Q3</v>
      </c>
      <c r="S1615" s="9">
        <f>MONTH(SalesDataTable[[#This Row],[Order Date]])</f>
        <v>8</v>
      </c>
      <c r="T1615" s="8" t="str">
        <f>TEXT(SalesDataTable[[#This Row],[Order Date]],"mmm")</f>
        <v>Aug</v>
      </c>
    </row>
    <row r="1616" spans="1:20" ht="15.75">
      <c r="A1616" s="2" t="s">
        <v>1667</v>
      </c>
      <c r="B1616" s="3">
        <v>46244</v>
      </c>
      <c r="C1616" s="4" t="s">
        <v>14</v>
      </c>
      <c r="D1616" s="4" t="s">
        <v>15</v>
      </c>
      <c r="E1616" s="4" t="s">
        <v>25</v>
      </c>
      <c r="F1616" s="4" t="s">
        <v>16</v>
      </c>
      <c r="G1616" s="4" t="s">
        <v>17</v>
      </c>
      <c r="H1616" s="4" t="s">
        <v>46</v>
      </c>
      <c r="I1616" s="9">
        <v>1</v>
      </c>
      <c r="J1616" s="6">
        <v>46.32</v>
      </c>
      <c r="K1616" s="7">
        <v>0.05</v>
      </c>
      <c r="L1616" s="6">
        <v>18.34</v>
      </c>
      <c r="M1616" s="6">
        <f>I1616*J1616*(1-K1616)</f>
        <v>44.003999999999998</v>
      </c>
      <c r="N1616" s="6">
        <f>I1616*L1616</f>
        <v>18.34</v>
      </c>
      <c r="O1616" s="6">
        <f>M1616-N1616</f>
        <v>25.663999999999998</v>
      </c>
      <c r="P1616" s="8">
        <f>IFERROR(O1616/M1616,0)</f>
        <v>0.58321970729933637</v>
      </c>
      <c r="Q1616" s="5">
        <f>YEAR(SalesDataTable[[#This Row],[Order Date]])</f>
        <v>2026</v>
      </c>
      <c r="R1616" s="8" t="str">
        <f>"Q"&amp;ROUNDUP(MONTH(SalesDataTable[[#This Row],[Order Date]])/3,0)</f>
        <v>Q3</v>
      </c>
      <c r="S1616" s="9">
        <f>MONTH(SalesDataTable[[#This Row],[Order Date]])</f>
        <v>8</v>
      </c>
      <c r="T1616" s="8" t="str">
        <f>TEXT(SalesDataTable[[#This Row],[Order Date]],"mmm")</f>
        <v>Aug</v>
      </c>
    </row>
    <row r="1617" spans="1:20" ht="15.75">
      <c r="A1617" s="2" t="s">
        <v>1668</v>
      </c>
      <c r="B1617" s="3">
        <v>46244</v>
      </c>
      <c r="C1617" s="4" t="s">
        <v>8</v>
      </c>
      <c r="D1617" s="4" t="s">
        <v>86</v>
      </c>
      <c r="E1617" s="4" t="s">
        <v>3</v>
      </c>
      <c r="F1617" s="4" t="s">
        <v>16</v>
      </c>
      <c r="G1617" s="4" t="s">
        <v>11</v>
      </c>
      <c r="H1617" s="4" t="s">
        <v>53</v>
      </c>
      <c r="I1617" s="9">
        <v>4</v>
      </c>
      <c r="J1617" s="6">
        <v>151.06</v>
      </c>
      <c r="K1617" s="7">
        <v>0</v>
      </c>
      <c r="L1617" s="6">
        <v>77.67</v>
      </c>
      <c r="M1617" s="6">
        <f>I1617*J1617*(1-K1617)</f>
        <v>604.24</v>
      </c>
      <c r="N1617" s="6">
        <f>I1617*L1617</f>
        <v>310.68</v>
      </c>
      <c r="O1617" s="6">
        <f>M1617-N1617</f>
        <v>293.56</v>
      </c>
      <c r="P1617" s="8">
        <f>IFERROR(O1617/M1617,0)</f>
        <v>0.48583344366476894</v>
      </c>
      <c r="Q1617" s="5">
        <f>YEAR(SalesDataTable[[#This Row],[Order Date]])</f>
        <v>2026</v>
      </c>
      <c r="R1617" s="8" t="str">
        <f>"Q"&amp;ROUNDUP(MONTH(SalesDataTable[[#This Row],[Order Date]])/3,0)</f>
        <v>Q3</v>
      </c>
      <c r="S1617" s="9">
        <f>MONTH(SalesDataTable[[#This Row],[Order Date]])</f>
        <v>8</v>
      </c>
      <c r="T1617" s="8" t="str">
        <f>TEXT(SalesDataTable[[#This Row],[Order Date]],"mmm")</f>
        <v>Aug</v>
      </c>
    </row>
    <row r="1618" spans="1:20" ht="15.75">
      <c r="A1618" s="2" t="s">
        <v>1669</v>
      </c>
      <c r="B1618" s="3">
        <v>46244</v>
      </c>
      <c r="C1618" s="4" t="s">
        <v>27</v>
      </c>
      <c r="D1618" s="4" t="s">
        <v>45</v>
      </c>
      <c r="E1618" s="4" t="s">
        <v>3</v>
      </c>
      <c r="F1618" s="4" t="s">
        <v>4</v>
      </c>
      <c r="G1618" s="4" t="s">
        <v>11</v>
      </c>
      <c r="H1618" s="4" t="s">
        <v>79</v>
      </c>
      <c r="I1618" s="9">
        <v>1</v>
      </c>
      <c r="J1618" s="6">
        <v>72.39</v>
      </c>
      <c r="K1618" s="7">
        <v>0.1</v>
      </c>
      <c r="L1618" s="6">
        <v>31.64</v>
      </c>
      <c r="M1618" s="6">
        <f>I1618*J1618*(1-K1618)</f>
        <v>65.150999999999996</v>
      </c>
      <c r="N1618" s="6">
        <f>I1618*L1618</f>
        <v>31.64</v>
      </c>
      <c r="O1618" s="6">
        <f>M1618-N1618</f>
        <v>33.510999999999996</v>
      </c>
      <c r="P1618" s="8">
        <f>IFERROR(O1618/M1618,0)</f>
        <v>0.51435895074519189</v>
      </c>
      <c r="Q1618" s="5">
        <f>YEAR(SalesDataTable[[#This Row],[Order Date]])</f>
        <v>2026</v>
      </c>
      <c r="R1618" s="8" t="str">
        <f>"Q"&amp;ROUNDUP(MONTH(SalesDataTable[[#This Row],[Order Date]])/3,0)</f>
        <v>Q3</v>
      </c>
      <c r="S1618" s="9">
        <f>MONTH(SalesDataTable[[#This Row],[Order Date]])</f>
        <v>8</v>
      </c>
      <c r="T1618" s="8" t="str">
        <f>TEXT(SalesDataTable[[#This Row],[Order Date]],"mmm")</f>
        <v>Aug</v>
      </c>
    </row>
    <row r="1619" spans="1:20" ht="15.75">
      <c r="A1619" s="2" t="s">
        <v>1670</v>
      </c>
      <c r="B1619" s="3">
        <v>46245</v>
      </c>
      <c r="C1619" s="4" t="s">
        <v>1</v>
      </c>
      <c r="D1619" s="4" t="s">
        <v>52</v>
      </c>
      <c r="E1619" s="4" t="s">
        <v>25</v>
      </c>
      <c r="F1619" s="4" t="s">
        <v>4</v>
      </c>
      <c r="G1619" s="4" t="s">
        <v>11</v>
      </c>
      <c r="H1619" s="4" t="s">
        <v>79</v>
      </c>
      <c r="I1619" s="9">
        <v>1</v>
      </c>
      <c r="J1619" s="6">
        <v>72.650000000000006</v>
      </c>
      <c r="K1619" s="7">
        <v>0</v>
      </c>
      <c r="L1619" s="6">
        <v>31.72</v>
      </c>
      <c r="M1619" s="6">
        <f>I1619*J1619*(1-K1619)</f>
        <v>72.650000000000006</v>
      </c>
      <c r="N1619" s="6">
        <f>I1619*L1619</f>
        <v>31.72</v>
      </c>
      <c r="O1619" s="6">
        <f>M1619-N1619</f>
        <v>40.930000000000007</v>
      </c>
      <c r="P1619" s="8">
        <f>IFERROR(O1619/M1619,0)</f>
        <v>0.56338609772883697</v>
      </c>
      <c r="Q1619" s="5">
        <f>YEAR(SalesDataTable[[#This Row],[Order Date]])</f>
        <v>2026</v>
      </c>
      <c r="R1619" s="8" t="str">
        <f>"Q"&amp;ROUNDUP(MONTH(SalesDataTable[[#This Row],[Order Date]])/3,0)</f>
        <v>Q3</v>
      </c>
      <c r="S1619" s="9">
        <f>MONTH(SalesDataTable[[#This Row],[Order Date]])</f>
        <v>8</v>
      </c>
      <c r="T1619" s="8" t="str">
        <f>TEXT(SalesDataTable[[#This Row],[Order Date]],"mmm")</f>
        <v>Aug</v>
      </c>
    </row>
    <row r="1620" spans="1:20" ht="15.75">
      <c r="A1620" s="2" t="s">
        <v>1671</v>
      </c>
      <c r="B1620" s="3">
        <v>46245</v>
      </c>
      <c r="C1620" s="4" t="s">
        <v>27</v>
      </c>
      <c r="D1620" s="4" t="s">
        <v>82</v>
      </c>
      <c r="E1620" s="4" t="s">
        <v>3</v>
      </c>
      <c r="F1620" s="4" t="s">
        <v>16</v>
      </c>
      <c r="G1620" s="4" t="s">
        <v>31</v>
      </c>
      <c r="H1620" s="4" t="s">
        <v>41</v>
      </c>
      <c r="I1620" s="9">
        <v>1</v>
      </c>
      <c r="J1620" s="6">
        <v>198.44</v>
      </c>
      <c r="K1620" s="7">
        <v>0</v>
      </c>
      <c r="L1620" s="6">
        <v>106.79</v>
      </c>
      <c r="M1620" s="6">
        <f>I1620*J1620*(1-K1620)</f>
        <v>198.44</v>
      </c>
      <c r="N1620" s="6">
        <f>I1620*L1620</f>
        <v>106.79</v>
      </c>
      <c r="O1620" s="6">
        <f>M1620-N1620</f>
        <v>91.649999999999991</v>
      </c>
      <c r="P1620" s="8">
        <f>IFERROR(O1620/M1620,0)</f>
        <v>0.46185244910300338</v>
      </c>
      <c r="Q1620" s="5">
        <f>YEAR(SalesDataTable[[#This Row],[Order Date]])</f>
        <v>2026</v>
      </c>
      <c r="R1620" s="8" t="str">
        <f>"Q"&amp;ROUNDUP(MONTH(SalesDataTable[[#This Row],[Order Date]])/3,0)</f>
        <v>Q3</v>
      </c>
      <c r="S1620" s="9">
        <f>MONTH(SalesDataTable[[#This Row],[Order Date]])</f>
        <v>8</v>
      </c>
      <c r="T1620" s="8" t="str">
        <f>TEXT(SalesDataTable[[#This Row],[Order Date]],"mmm")</f>
        <v>Aug</v>
      </c>
    </row>
    <row r="1621" spans="1:20" ht="15.75">
      <c r="A1621" s="2" t="s">
        <v>1672</v>
      </c>
      <c r="B1621" s="3">
        <v>46245</v>
      </c>
      <c r="C1621" s="4" t="s">
        <v>14</v>
      </c>
      <c r="D1621" s="4" t="s">
        <v>126</v>
      </c>
      <c r="E1621" s="4" t="s">
        <v>3</v>
      </c>
      <c r="F1621" s="4" t="s">
        <v>4</v>
      </c>
      <c r="G1621" s="4" t="s">
        <v>31</v>
      </c>
      <c r="H1621" s="4" t="s">
        <v>41</v>
      </c>
      <c r="I1621" s="9">
        <v>1</v>
      </c>
      <c r="J1621" s="6">
        <v>193.67</v>
      </c>
      <c r="K1621" s="7">
        <v>0</v>
      </c>
      <c r="L1621" s="6">
        <v>103.79</v>
      </c>
      <c r="M1621" s="6">
        <f>I1621*J1621*(1-K1621)</f>
        <v>193.67</v>
      </c>
      <c r="N1621" s="6">
        <f>I1621*L1621</f>
        <v>103.79</v>
      </c>
      <c r="O1621" s="6">
        <f>M1621-N1621</f>
        <v>89.879999999999981</v>
      </c>
      <c r="P1621" s="8">
        <f>IFERROR(O1621/M1621,0)</f>
        <v>0.46408839779005517</v>
      </c>
      <c r="Q1621" s="5">
        <f>YEAR(SalesDataTable[[#This Row],[Order Date]])</f>
        <v>2026</v>
      </c>
      <c r="R1621" s="8" t="str">
        <f>"Q"&amp;ROUNDUP(MONTH(SalesDataTable[[#This Row],[Order Date]])/3,0)</f>
        <v>Q3</v>
      </c>
      <c r="S1621" s="9">
        <f>MONTH(SalesDataTable[[#This Row],[Order Date]])</f>
        <v>8</v>
      </c>
      <c r="T1621" s="8" t="str">
        <f>TEXT(SalesDataTable[[#This Row],[Order Date]],"mmm")</f>
        <v>Aug</v>
      </c>
    </row>
    <row r="1622" spans="1:20" ht="15.75">
      <c r="A1622" s="2" t="s">
        <v>1673</v>
      </c>
      <c r="B1622" s="3">
        <v>46245</v>
      </c>
      <c r="C1622" s="4" t="s">
        <v>27</v>
      </c>
      <c r="D1622" s="4" t="s">
        <v>48</v>
      </c>
      <c r="E1622" s="4" t="s">
        <v>3</v>
      </c>
      <c r="F1622" s="4" t="s">
        <v>4</v>
      </c>
      <c r="G1622" s="4" t="s">
        <v>17</v>
      </c>
      <c r="H1622" s="4" t="s">
        <v>83</v>
      </c>
      <c r="I1622" s="9">
        <v>5</v>
      </c>
      <c r="J1622" s="6">
        <v>166.03</v>
      </c>
      <c r="K1622" s="7">
        <v>0</v>
      </c>
      <c r="L1622" s="6">
        <v>87.46</v>
      </c>
      <c r="M1622" s="6">
        <f>I1622*J1622*(1-K1622)</f>
        <v>830.15</v>
      </c>
      <c r="N1622" s="6">
        <f>I1622*L1622</f>
        <v>437.29999999999995</v>
      </c>
      <c r="O1622" s="6">
        <f>M1622-N1622</f>
        <v>392.85</v>
      </c>
      <c r="P1622" s="8">
        <f>IFERROR(O1622/M1622,0)</f>
        <v>0.47322772992832624</v>
      </c>
      <c r="Q1622" s="5">
        <f>YEAR(SalesDataTable[[#This Row],[Order Date]])</f>
        <v>2026</v>
      </c>
      <c r="R1622" s="8" t="str">
        <f>"Q"&amp;ROUNDUP(MONTH(SalesDataTable[[#This Row],[Order Date]])/3,0)</f>
        <v>Q3</v>
      </c>
      <c r="S1622" s="9">
        <f>MONTH(SalesDataTable[[#This Row],[Order Date]])</f>
        <v>8</v>
      </c>
      <c r="T1622" s="8" t="str">
        <f>TEXT(SalesDataTable[[#This Row],[Order Date]],"mmm")</f>
        <v>Aug</v>
      </c>
    </row>
    <row r="1623" spans="1:20" ht="15.75">
      <c r="A1623" s="2" t="s">
        <v>1674</v>
      </c>
      <c r="B1623" s="3">
        <v>46245</v>
      </c>
      <c r="C1623" s="4" t="s">
        <v>1</v>
      </c>
      <c r="D1623" s="4" t="s">
        <v>2</v>
      </c>
      <c r="E1623" s="4" t="s">
        <v>3</v>
      </c>
      <c r="F1623" s="4" t="s">
        <v>20</v>
      </c>
      <c r="G1623" s="4" t="s">
        <v>31</v>
      </c>
      <c r="H1623" s="4" t="s">
        <v>64</v>
      </c>
      <c r="I1623" s="9">
        <v>2</v>
      </c>
      <c r="J1623" s="6">
        <v>81.569999999999993</v>
      </c>
      <c r="K1623" s="7">
        <v>0</v>
      </c>
      <c r="L1623" s="6">
        <v>40.36</v>
      </c>
      <c r="M1623" s="6">
        <f>I1623*J1623*(1-K1623)</f>
        <v>163.13999999999999</v>
      </c>
      <c r="N1623" s="6">
        <f>I1623*L1623</f>
        <v>80.72</v>
      </c>
      <c r="O1623" s="6">
        <f>M1623-N1623</f>
        <v>82.419999999999987</v>
      </c>
      <c r="P1623" s="8">
        <f>IFERROR(O1623/M1623,0)</f>
        <v>0.50521024886600463</v>
      </c>
      <c r="Q1623" s="5">
        <f>YEAR(SalesDataTable[[#This Row],[Order Date]])</f>
        <v>2026</v>
      </c>
      <c r="R1623" s="8" t="str">
        <f>"Q"&amp;ROUNDUP(MONTH(SalesDataTable[[#This Row],[Order Date]])/3,0)</f>
        <v>Q3</v>
      </c>
      <c r="S1623" s="9">
        <f>MONTH(SalesDataTable[[#This Row],[Order Date]])</f>
        <v>8</v>
      </c>
      <c r="T1623" s="8" t="str">
        <f>TEXT(SalesDataTable[[#This Row],[Order Date]],"mmm")</f>
        <v>Aug</v>
      </c>
    </row>
    <row r="1624" spans="1:20" ht="15.75">
      <c r="A1624" s="2" t="s">
        <v>1675</v>
      </c>
      <c r="B1624" s="3">
        <v>46245</v>
      </c>
      <c r="C1624" s="4" t="s">
        <v>1</v>
      </c>
      <c r="D1624" s="4" t="s">
        <v>88</v>
      </c>
      <c r="E1624" s="4" t="s">
        <v>25</v>
      </c>
      <c r="F1624" s="4" t="s">
        <v>20</v>
      </c>
      <c r="G1624" s="4" t="s">
        <v>11</v>
      </c>
      <c r="H1624" s="4" t="s">
        <v>21</v>
      </c>
      <c r="I1624" s="9">
        <v>2</v>
      </c>
      <c r="J1624" s="6">
        <v>143.86000000000001</v>
      </c>
      <c r="K1624" s="7">
        <v>0</v>
      </c>
      <c r="L1624" s="6">
        <v>81.23</v>
      </c>
      <c r="M1624" s="6">
        <f>I1624*J1624*(1-K1624)</f>
        <v>287.72000000000003</v>
      </c>
      <c r="N1624" s="6">
        <f>I1624*L1624</f>
        <v>162.46</v>
      </c>
      <c r="O1624" s="6">
        <f>M1624-N1624</f>
        <v>125.26000000000002</v>
      </c>
      <c r="P1624" s="8">
        <f>IFERROR(O1624/M1624,0)</f>
        <v>0.43535381621020441</v>
      </c>
      <c r="Q1624" s="5">
        <f>YEAR(SalesDataTable[[#This Row],[Order Date]])</f>
        <v>2026</v>
      </c>
      <c r="R1624" s="8" t="str">
        <f>"Q"&amp;ROUNDUP(MONTH(SalesDataTable[[#This Row],[Order Date]])/3,0)</f>
        <v>Q3</v>
      </c>
      <c r="S1624" s="9">
        <f>MONTH(SalesDataTable[[#This Row],[Order Date]])</f>
        <v>8</v>
      </c>
      <c r="T1624" s="8" t="str">
        <f>TEXT(SalesDataTable[[#This Row],[Order Date]],"mmm")</f>
        <v>Aug</v>
      </c>
    </row>
    <row r="1625" spans="1:20" ht="15.75">
      <c r="A1625" s="2" t="s">
        <v>1676</v>
      </c>
      <c r="B1625" s="3">
        <v>46245</v>
      </c>
      <c r="C1625" s="4" t="s">
        <v>8</v>
      </c>
      <c r="D1625" s="4" t="s">
        <v>86</v>
      </c>
      <c r="E1625" s="4" t="s">
        <v>3</v>
      </c>
      <c r="F1625" s="4" t="s">
        <v>4</v>
      </c>
      <c r="G1625" s="4" t="s">
        <v>11</v>
      </c>
      <c r="H1625" s="4" t="s">
        <v>12</v>
      </c>
      <c r="I1625" s="9">
        <v>3</v>
      </c>
      <c r="J1625" s="6">
        <v>93.53</v>
      </c>
      <c r="K1625" s="7">
        <v>0</v>
      </c>
      <c r="L1625" s="6">
        <v>46.19</v>
      </c>
      <c r="M1625" s="6">
        <f>I1625*J1625*(1-K1625)</f>
        <v>280.59000000000003</v>
      </c>
      <c r="N1625" s="6">
        <f>I1625*L1625</f>
        <v>138.57</v>
      </c>
      <c r="O1625" s="6">
        <f>M1625-N1625</f>
        <v>142.02000000000004</v>
      </c>
      <c r="P1625" s="8">
        <f>IFERROR(O1625/M1625,0)</f>
        <v>0.5061477600769807</v>
      </c>
      <c r="Q1625" s="5">
        <f>YEAR(SalesDataTable[[#This Row],[Order Date]])</f>
        <v>2026</v>
      </c>
      <c r="R1625" s="8" t="str">
        <f>"Q"&amp;ROUNDUP(MONTH(SalesDataTable[[#This Row],[Order Date]])/3,0)</f>
        <v>Q3</v>
      </c>
      <c r="S1625" s="9">
        <f>MONTH(SalesDataTable[[#This Row],[Order Date]])</f>
        <v>8</v>
      </c>
      <c r="T1625" s="8" t="str">
        <f>TEXT(SalesDataTable[[#This Row],[Order Date]],"mmm")</f>
        <v>Aug</v>
      </c>
    </row>
    <row r="1626" spans="1:20" ht="15.75">
      <c r="A1626" s="2" t="s">
        <v>1677</v>
      </c>
      <c r="B1626" s="3">
        <v>46245</v>
      </c>
      <c r="C1626" s="4" t="s">
        <v>27</v>
      </c>
      <c r="D1626" s="4" t="s">
        <v>28</v>
      </c>
      <c r="E1626" s="4" t="s">
        <v>10</v>
      </c>
      <c r="F1626" s="4" t="s">
        <v>20</v>
      </c>
      <c r="G1626" s="4" t="s">
        <v>17</v>
      </c>
      <c r="H1626" s="4" t="s">
        <v>83</v>
      </c>
      <c r="I1626" s="9">
        <v>10</v>
      </c>
      <c r="J1626" s="6">
        <v>162.38</v>
      </c>
      <c r="K1626" s="7">
        <v>0.05</v>
      </c>
      <c r="L1626" s="6">
        <v>85.82</v>
      </c>
      <c r="M1626" s="6">
        <f>I1626*J1626*(1-K1626)</f>
        <v>1542.61</v>
      </c>
      <c r="N1626" s="6">
        <f>I1626*L1626</f>
        <v>858.19999999999993</v>
      </c>
      <c r="O1626" s="6">
        <f>M1626-N1626</f>
        <v>684.41</v>
      </c>
      <c r="P1626" s="8">
        <f>IFERROR(O1626/M1626,0)</f>
        <v>0.44367014345816508</v>
      </c>
      <c r="Q1626" s="5">
        <f>YEAR(SalesDataTable[[#This Row],[Order Date]])</f>
        <v>2026</v>
      </c>
      <c r="R1626" s="8" t="str">
        <f>"Q"&amp;ROUNDUP(MONTH(SalesDataTable[[#This Row],[Order Date]])/3,0)</f>
        <v>Q3</v>
      </c>
      <c r="S1626" s="9">
        <f>MONTH(SalesDataTable[[#This Row],[Order Date]])</f>
        <v>8</v>
      </c>
      <c r="T1626" s="8" t="str">
        <f>TEXT(SalesDataTable[[#This Row],[Order Date]],"mmm")</f>
        <v>Aug</v>
      </c>
    </row>
    <row r="1627" spans="1:20" ht="15.75">
      <c r="A1627" s="2" t="s">
        <v>1678</v>
      </c>
      <c r="B1627" s="3">
        <v>46245</v>
      </c>
      <c r="C1627" s="4" t="s">
        <v>1</v>
      </c>
      <c r="D1627" s="4" t="s">
        <v>88</v>
      </c>
      <c r="E1627" s="4" t="s">
        <v>39</v>
      </c>
      <c r="F1627" s="4" t="s">
        <v>20</v>
      </c>
      <c r="G1627" s="4" t="s">
        <v>49</v>
      </c>
      <c r="H1627" s="4" t="s">
        <v>55</v>
      </c>
      <c r="I1627" s="9">
        <v>1</v>
      </c>
      <c r="J1627" s="6">
        <v>122.52</v>
      </c>
      <c r="K1627" s="7">
        <v>0.05</v>
      </c>
      <c r="L1627" s="6">
        <v>69.66</v>
      </c>
      <c r="M1627" s="6">
        <f>I1627*J1627*(1-K1627)</f>
        <v>116.39399999999999</v>
      </c>
      <c r="N1627" s="6">
        <f>I1627*L1627</f>
        <v>69.66</v>
      </c>
      <c r="O1627" s="6">
        <f>M1627-N1627</f>
        <v>46.733999999999995</v>
      </c>
      <c r="P1627" s="8">
        <f>IFERROR(O1627/M1627,0)</f>
        <v>0.40151554203824935</v>
      </c>
      <c r="Q1627" s="5">
        <f>YEAR(SalesDataTable[[#This Row],[Order Date]])</f>
        <v>2026</v>
      </c>
      <c r="R1627" s="8" t="str">
        <f>"Q"&amp;ROUNDUP(MONTH(SalesDataTable[[#This Row],[Order Date]])/3,0)</f>
        <v>Q3</v>
      </c>
      <c r="S1627" s="9">
        <f>MONTH(SalesDataTable[[#This Row],[Order Date]])</f>
        <v>8</v>
      </c>
      <c r="T1627" s="8" t="str">
        <f>TEXT(SalesDataTable[[#This Row],[Order Date]],"mmm")</f>
        <v>Aug</v>
      </c>
    </row>
    <row r="1628" spans="1:20" ht="15.75">
      <c r="A1628" s="2" t="s">
        <v>1679</v>
      </c>
      <c r="B1628" s="3">
        <v>46246</v>
      </c>
      <c r="C1628" s="4" t="s">
        <v>27</v>
      </c>
      <c r="D1628" s="4" t="s">
        <v>82</v>
      </c>
      <c r="E1628" s="4" t="s">
        <v>39</v>
      </c>
      <c r="F1628" s="4" t="s">
        <v>4</v>
      </c>
      <c r="G1628" s="4" t="s">
        <v>11</v>
      </c>
      <c r="H1628" s="4" t="s">
        <v>21</v>
      </c>
      <c r="I1628" s="9">
        <v>1</v>
      </c>
      <c r="J1628" s="6">
        <v>142.84</v>
      </c>
      <c r="K1628" s="7">
        <v>0</v>
      </c>
      <c r="L1628" s="6">
        <v>77.7</v>
      </c>
      <c r="M1628" s="6">
        <f>I1628*J1628*(1-K1628)</f>
        <v>142.84</v>
      </c>
      <c r="N1628" s="6">
        <f>I1628*L1628</f>
        <v>77.7</v>
      </c>
      <c r="O1628" s="6">
        <f>M1628-N1628</f>
        <v>65.14</v>
      </c>
      <c r="P1628" s="8">
        <f>IFERROR(O1628/M1628,0)</f>
        <v>0.4560347241669</v>
      </c>
      <c r="Q1628" s="5">
        <f>YEAR(SalesDataTable[[#This Row],[Order Date]])</f>
        <v>2026</v>
      </c>
      <c r="R1628" s="8" t="str">
        <f>"Q"&amp;ROUNDUP(MONTH(SalesDataTable[[#This Row],[Order Date]])/3,0)</f>
        <v>Q3</v>
      </c>
      <c r="S1628" s="9">
        <f>MONTH(SalesDataTable[[#This Row],[Order Date]])</f>
        <v>8</v>
      </c>
      <c r="T1628" s="8" t="str">
        <f>TEXT(SalesDataTable[[#This Row],[Order Date]],"mmm")</f>
        <v>Aug</v>
      </c>
    </row>
    <row r="1629" spans="1:20" ht="15.75">
      <c r="A1629" s="2" t="s">
        <v>1680</v>
      </c>
      <c r="B1629" s="3">
        <v>46246</v>
      </c>
      <c r="C1629" s="4" t="s">
        <v>8</v>
      </c>
      <c r="D1629" s="4" t="s">
        <v>86</v>
      </c>
      <c r="E1629" s="4" t="s">
        <v>25</v>
      </c>
      <c r="F1629" s="4" t="s">
        <v>4</v>
      </c>
      <c r="G1629" s="4" t="s">
        <v>11</v>
      </c>
      <c r="H1629" s="4" t="s">
        <v>79</v>
      </c>
      <c r="I1629" s="9">
        <v>3</v>
      </c>
      <c r="J1629" s="6">
        <v>72.349999999999994</v>
      </c>
      <c r="K1629" s="7">
        <v>0</v>
      </c>
      <c r="L1629" s="6">
        <v>32.119999999999997</v>
      </c>
      <c r="M1629" s="6">
        <f>I1629*J1629*(1-K1629)</f>
        <v>217.04999999999998</v>
      </c>
      <c r="N1629" s="6">
        <f>I1629*L1629</f>
        <v>96.359999999999985</v>
      </c>
      <c r="O1629" s="6">
        <f>M1629-N1629</f>
        <v>120.69</v>
      </c>
      <c r="P1629" s="8">
        <f>IFERROR(O1629/M1629,0)</f>
        <v>0.55604699378023503</v>
      </c>
      <c r="Q1629" s="5">
        <f>YEAR(SalesDataTable[[#This Row],[Order Date]])</f>
        <v>2026</v>
      </c>
      <c r="R1629" s="8" t="str">
        <f>"Q"&amp;ROUNDUP(MONTH(SalesDataTable[[#This Row],[Order Date]])/3,0)</f>
        <v>Q3</v>
      </c>
      <c r="S1629" s="9">
        <f>MONTH(SalesDataTable[[#This Row],[Order Date]])</f>
        <v>8</v>
      </c>
      <c r="T1629" s="8" t="str">
        <f>TEXT(SalesDataTable[[#This Row],[Order Date]],"mmm")</f>
        <v>Aug</v>
      </c>
    </row>
    <row r="1630" spans="1:20" ht="15.75">
      <c r="A1630" s="2" t="s">
        <v>1681</v>
      </c>
      <c r="B1630" s="3">
        <v>46246</v>
      </c>
      <c r="C1630" s="4" t="s">
        <v>27</v>
      </c>
      <c r="D1630" s="4" t="s">
        <v>28</v>
      </c>
      <c r="E1630" s="4" t="s">
        <v>3</v>
      </c>
      <c r="F1630" s="4" t="s">
        <v>16</v>
      </c>
      <c r="G1630" s="4" t="s">
        <v>49</v>
      </c>
      <c r="H1630" s="4" t="s">
        <v>50</v>
      </c>
      <c r="I1630" s="9">
        <v>3</v>
      </c>
      <c r="J1630" s="6">
        <v>40.14</v>
      </c>
      <c r="K1630" s="7">
        <v>0.05</v>
      </c>
      <c r="L1630" s="6">
        <v>14.53</v>
      </c>
      <c r="M1630" s="6">
        <f>I1630*J1630*(1-K1630)</f>
        <v>114.399</v>
      </c>
      <c r="N1630" s="6">
        <f>I1630*L1630</f>
        <v>43.589999999999996</v>
      </c>
      <c r="O1630" s="6">
        <f>M1630-N1630</f>
        <v>70.808999999999997</v>
      </c>
      <c r="P1630" s="8">
        <f>IFERROR(O1630/M1630,0)</f>
        <v>0.61896520074476169</v>
      </c>
      <c r="Q1630" s="5">
        <f>YEAR(SalesDataTable[[#This Row],[Order Date]])</f>
        <v>2026</v>
      </c>
      <c r="R1630" s="8" t="str">
        <f>"Q"&amp;ROUNDUP(MONTH(SalesDataTable[[#This Row],[Order Date]])/3,0)</f>
        <v>Q3</v>
      </c>
      <c r="S1630" s="9">
        <f>MONTH(SalesDataTable[[#This Row],[Order Date]])</f>
        <v>8</v>
      </c>
      <c r="T1630" s="8" t="str">
        <f>TEXT(SalesDataTable[[#This Row],[Order Date]],"mmm")</f>
        <v>Aug</v>
      </c>
    </row>
    <row r="1631" spans="1:20" ht="15.75">
      <c r="A1631" s="2" t="s">
        <v>1682</v>
      </c>
      <c r="B1631" s="3">
        <v>46246</v>
      </c>
      <c r="C1631" s="4" t="s">
        <v>27</v>
      </c>
      <c r="D1631" s="4" t="s">
        <v>82</v>
      </c>
      <c r="E1631" s="4" t="s">
        <v>3</v>
      </c>
      <c r="F1631" s="4" t="s">
        <v>16</v>
      </c>
      <c r="G1631" s="4" t="s">
        <v>49</v>
      </c>
      <c r="H1631" s="4" t="s">
        <v>74</v>
      </c>
      <c r="I1631" s="9">
        <v>2</v>
      </c>
      <c r="J1631" s="6">
        <v>51.84</v>
      </c>
      <c r="K1631" s="7">
        <v>0</v>
      </c>
      <c r="L1631" s="6">
        <v>21.62</v>
      </c>
      <c r="M1631" s="6">
        <f>I1631*J1631*(1-K1631)</f>
        <v>103.68</v>
      </c>
      <c r="N1631" s="6">
        <f>I1631*L1631</f>
        <v>43.24</v>
      </c>
      <c r="O1631" s="6">
        <f>M1631-N1631</f>
        <v>60.440000000000005</v>
      </c>
      <c r="P1631" s="8">
        <f>IFERROR(O1631/M1631,0)</f>
        <v>0.58294753086419759</v>
      </c>
      <c r="Q1631" s="5">
        <f>YEAR(SalesDataTable[[#This Row],[Order Date]])</f>
        <v>2026</v>
      </c>
      <c r="R1631" s="8" t="str">
        <f>"Q"&amp;ROUNDUP(MONTH(SalesDataTable[[#This Row],[Order Date]])/3,0)</f>
        <v>Q3</v>
      </c>
      <c r="S1631" s="9">
        <f>MONTH(SalesDataTable[[#This Row],[Order Date]])</f>
        <v>8</v>
      </c>
      <c r="T1631" s="8" t="str">
        <f>TEXT(SalesDataTable[[#This Row],[Order Date]],"mmm")</f>
        <v>Aug</v>
      </c>
    </row>
    <row r="1632" spans="1:20" ht="15.75">
      <c r="A1632" s="2" t="s">
        <v>1683</v>
      </c>
      <c r="B1632" s="3">
        <v>46246</v>
      </c>
      <c r="C1632" s="4" t="s">
        <v>27</v>
      </c>
      <c r="D1632" s="4" t="s">
        <v>48</v>
      </c>
      <c r="E1632" s="4" t="s">
        <v>3</v>
      </c>
      <c r="F1632" s="4" t="s">
        <v>16</v>
      </c>
      <c r="G1632" s="4" t="s">
        <v>5</v>
      </c>
      <c r="H1632" s="4" t="s">
        <v>6</v>
      </c>
      <c r="I1632" s="9">
        <v>3</v>
      </c>
      <c r="J1632" s="6">
        <v>82.32</v>
      </c>
      <c r="K1632" s="7">
        <v>0.15</v>
      </c>
      <c r="L1632" s="6">
        <v>41.95</v>
      </c>
      <c r="M1632" s="6">
        <f>I1632*J1632*(1-K1632)</f>
        <v>209.91599999999997</v>
      </c>
      <c r="N1632" s="6">
        <f>I1632*L1632</f>
        <v>125.85000000000001</v>
      </c>
      <c r="O1632" s="6">
        <f>M1632-N1632</f>
        <v>84.06599999999996</v>
      </c>
      <c r="P1632" s="8">
        <f>IFERROR(O1632/M1632,0)</f>
        <v>0.40047447550448739</v>
      </c>
      <c r="Q1632" s="5">
        <f>YEAR(SalesDataTable[[#This Row],[Order Date]])</f>
        <v>2026</v>
      </c>
      <c r="R1632" s="8" t="str">
        <f>"Q"&amp;ROUNDUP(MONTH(SalesDataTable[[#This Row],[Order Date]])/3,0)</f>
        <v>Q3</v>
      </c>
      <c r="S1632" s="9">
        <f>MONTH(SalesDataTable[[#This Row],[Order Date]])</f>
        <v>8</v>
      </c>
      <c r="T1632" s="8" t="str">
        <f>TEXT(SalesDataTable[[#This Row],[Order Date]],"mmm")</f>
        <v>Aug</v>
      </c>
    </row>
    <row r="1633" spans="1:20" ht="15.75">
      <c r="A1633" s="2" t="s">
        <v>1684</v>
      </c>
      <c r="B1633" s="3">
        <v>46247</v>
      </c>
      <c r="C1633" s="4" t="s">
        <v>14</v>
      </c>
      <c r="D1633" s="4" t="s">
        <v>34</v>
      </c>
      <c r="E1633" s="4" t="s">
        <v>3</v>
      </c>
      <c r="F1633" s="4" t="s">
        <v>4</v>
      </c>
      <c r="G1633" s="4" t="s">
        <v>11</v>
      </c>
      <c r="H1633" s="4" t="s">
        <v>12</v>
      </c>
      <c r="I1633" s="9">
        <v>1</v>
      </c>
      <c r="J1633" s="6">
        <v>91.78</v>
      </c>
      <c r="K1633" s="7">
        <v>0</v>
      </c>
      <c r="L1633" s="6">
        <v>46.15</v>
      </c>
      <c r="M1633" s="6">
        <f>I1633*J1633*(1-K1633)</f>
        <v>91.78</v>
      </c>
      <c r="N1633" s="6">
        <f>I1633*L1633</f>
        <v>46.15</v>
      </c>
      <c r="O1633" s="6">
        <f>M1633-N1633</f>
        <v>45.63</v>
      </c>
      <c r="P1633" s="8">
        <f>IFERROR(O1633/M1633,0)</f>
        <v>0.49716713881019831</v>
      </c>
      <c r="Q1633" s="5">
        <f>YEAR(SalesDataTable[[#This Row],[Order Date]])</f>
        <v>2026</v>
      </c>
      <c r="R1633" s="8" t="str">
        <f>"Q"&amp;ROUNDUP(MONTH(SalesDataTable[[#This Row],[Order Date]])/3,0)</f>
        <v>Q3</v>
      </c>
      <c r="S1633" s="9">
        <f>MONTH(SalesDataTable[[#This Row],[Order Date]])</f>
        <v>8</v>
      </c>
      <c r="T1633" s="8" t="str">
        <f>TEXT(SalesDataTable[[#This Row],[Order Date]],"mmm")</f>
        <v>Aug</v>
      </c>
    </row>
    <row r="1634" spans="1:20" ht="15.75">
      <c r="A1634" s="2" t="s">
        <v>1685</v>
      </c>
      <c r="B1634" s="3">
        <v>46247</v>
      </c>
      <c r="C1634" s="4" t="s">
        <v>8</v>
      </c>
      <c r="D1634" s="4" t="s">
        <v>86</v>
      </c>
      <c r="E1634" s="4" t="s">
        <v>3</v>
      </c>
      <c r="F1634" s="4" t="s">
        <v>20</v>
      </c>
      <c r="G1634" s="4" t="s">
        <v>11</v>
      </c>
      <c r="H1634" s="4" t="s">
        <v>12</v>
      </c>
      <c r="I1634" s="9">
        <v>2</v>
      </c>
      <c r="J1634" s="6">
        <v>93.13</v>
      </c>
      <c r="K1634" s="7">
        <v>0</v>
      </c>
      <c r="L1634" s="6">
        <v>45.68</v>
      </c>
      <c r="M1634" s="6">
        <f>I1634*J1634*(1-K1634)</f>
        <v>186.26</v>
      </c>
      <c r="N1634" s="6">
        <f>I1634*L1634</f>
        <v>91.36</v>
      </c>
      <c r="O1634" s="6">
        <f>M1634-N1634</f>
        <v>94.899999999999991</v>
      </c>
      <c r="P1634" s="8">
        <f>IFERROR(O1634/M1634,0)</f>
        <v>0.50950284548480618</v>
      </c>
      <c r="Q1634" s="5">
        <f>YEAR(SalesDataTable[[#This Row],[Order Date]])</f>
        <v>2026</v>
      </c>
      <c r="R1634" s="8" t="str">
        <f>"Q"&amp;ROUNDUP(MONTH(SalesDataTable[[#This Row],[Order Date]])/3,0)</f>
        <v>Q3</v>
      </c>
      <c r="S1634" s="9">
        <f>MONTH(SalesDataTable[[#This Row],[Order Date]])</f>
        <v>8</v>
      </c>
      <c r="T1634" s="8" t="str">
        <f>TEXT(SalesDataTable[[#This Row],[Order Date]],"mmm")</f>
        <v>Aug</v>
      </c>
    </row>
    <row r="1635" spans="1:20" ht="15.75">
      <c r="A1635" s="2" t="s">
        <v>1686</v>
      </c>
      <c r="B1635" s="3">
        <v>46247</v>
      </c>
      <c r="C1635" s="4" t="s">
        <v>8</v>
      </c>
      <c r="D1635" s="4" t="s">
        <v>69</v>
      </c>
      <c r="E1635" s="4" t="s">
        <v>3</v>
      </c>
      <c r="F1635" s="4" t="s">
        <v>4</v>
      </c>
      <c r="G1635" s="4" t="s">
        <v>17</v>
      </c>
      <c r="H1635" s="4" t="s">
        <v>18</v>
      </c>
      <c r="I1635" s="9">
        <v>1</v>
      </c>
      <c r="J1635" s="6">
        <v>36.67</v>
      </c>
      <c r="K1635" s="7">
        <v>0.1</v>
      </c>
      <c r="L1635" s="6">
        <v>13.18</v>
      </c>
      <c r="M1635" s="6">
        <f>I1635*J1635*(1-K1635)</f>
        <v>33.003</v>
      </c>
      <c r="N1635" s="6">
        <f>I1635*L1635</f>
        <v>13.18</v>
      </c>
      <c r="O1635" s="6">
        <f>M1635-N1635</f>
        <v>19.823</v>
      </c>
      <c r="P1635" s="8">
        <f>IFERROR(O1635/M1635,0)</f>
        <v>0.60064236584552921</v>
      </c>
      <c r="Q1635" s="5">
        <f>YEAR(SalesDataTable[[#This Row],[Order Date]])</f>
        <v>2026</v>
      </c>
      <c r="R1635" s="8" t="str">
        <f>"Q"&amp;ROUNDUP(MONTH(SalesDataTable[[#This Row],[Order Date]])/3,0)</f>
        <v>Q3</v>
      </c>
      <c r="S1635" s="9">
        <f>MONTH(SalesDataTable[[#This Row],[Order Date]])</f>
        <v>8</v>
      </c>
      <c r="T1635" s="8" t="str">
        <f>TEXT(SalesDataTable[[#This Row],[Order Date]],"mmm")</f>
        <v>Aug</v>
      </c>
    </row>
    <row r="1636" spans="1:20" ht="15.75">
      <c r="A1636" s="2" t="s">
        <v>1687</v>
      </c>
      <c r="B1636" s="3">
        <v>46247</v>
      </c>
      <c r="C1636" s="4" t="s">
        <v>27</v>
      </c>
      <c r="D1636" s="4" t="s">
        <v>48</v>
      </c>
      <c r="E1636" s="4" t="s">
        <v>10</v>
      </c>
      <c r="F1636" s="4" t="s">
        <v>4</v>
      </c>
      <c r="G1636" s="4" t="s">
        <v>49</v>
      </c>
      <c r="H1636" s="4" t="s">
        <v>74</v>
      </c>
      <c r="I1636" s="9">
        <v>4</v>
      </c>
      <c r="J1636" s="6">
        <v>51.25</v>
      </c>
      <c r="K1636" s="7">
        <v>0.1</v>
      </c>
      <c r="L1636" s="6">
        <v>21.77</v>
      </c>
      <c r="M1636" s="6">
        <f>I1636*J1636*(1-K1636)</f>
        <v>184.5</v>
      </c>
      <c r="N1636" s="6">
        <f>I1636*L1636</f>
        <v>87.08</v>
      </c>
      <c r="O1636" s="6">
        <f>M1636-N1636</f>
        <v>97.42</v>
      </c>
      <c r="P1636" s="8">
        <f>IFERROR(O1636/M1636,0)</f>
        <v>0.52802168021680218</v>
      </c>
      <c r="Q1636" s="5">
        <f>YEAR(SalesDataTable[[#This Row],[Order Date]])</f>
        <v>2026</v>
      </c>
      <c r="R1636" s="8" t="str">
        <f>"Q"&amp;ROUNDUP(MONTH(SalesDataTable[[#This Row],[Order Date]])/3,0)</f>
        <v>Q3</v>
      </c>
      <c r="S1636" s="9">
        <f>MONTH(SalesDataTable[[#This Row],[Order Date]])</f>
        <v>8</v>
      </c>
      <c r="T1636" s="8" t="str">
        <f>TEXT(SalesDataTable[[#This Row],[Order Date]],"mmm")</f>
        <v>Aug</v>
      </c>
    </row>
    <row r="1637" spans="1:20" ht="15.75">
      <c r="A1637" s="2" t="s">
        <v>1688</v>
      </c>
      <c r="B1637" s="3">
        <v>46247</v>
      </c>
      <c r="C1637" s="4" t="s">
        <v>27</v>
      </c>
      <c r="D1637" s="4" t="s">
        <v>48</v>
      </c>
      <c r="E1637" s="4" t="s">
        <v>39</v>
      </c>
      <c r="F1637" s="4" t="s">
        <v>20</v>
      </c>
      <c r="G1637" s="4" t="s">
        <v>49</v>
      </c>
      <c r="H1637" s="4" t="s">
        <v>50</v>
      </c>
      <c r="I1637" s="9">
        <v>1</v>
      </c>
      <c r="J1637" s="6">
        <v>39.61</v>
      </c>
      <c r="K1637" s="7">
        <v>0.1</v>
      </c>
      <c r="L1637" s="6">
        <v>14.85</v>
      </c>
      <c r="M1637" s="6">
        <f>I1637*J1637*(1-K1637)</f>
        <v>35.649000000000001</v>
      </c>
      <c r="N1637" s="6">
        <f>I1637*L1637</f>
        <v>14.85</v>
      </c>
      <c r="O1637" s="6">
        <f>M1637-N1637</f>
        <v>20.798999999999999</v>
      </c>
      <c r="P1637" s="8">
        <f>IFERROR(O1637/M1637,0)</f>
        <v>0.58343852562484222</v>
      </c>
      <c r="Q1637" s="5">
        <f>YEAR(SalesDataTable[[#This Row],[Order Date]])</f>
        <v>2026</v>
      </c>
      <c r="R1637" s="8" t="str">
        <f>"Q"&amp;ROUNDUP(MONTH(SalesDataTable[[#This Row],[Order Date]])/3,0)</f>
        <v>Q3</v>
      </c>
      <c r="S1637" s="9">
        <f>MONTH(SalesDataTable[[#This Row],[Order Date]])</f>
        <v>8</v>
      </c>
      <c r="T1637" s="8" t="str">
        <f>TEXT(SalesDataTable[[#This Row],[Order Date]],"mmm")</f>
        <v>Aug</v>
      </c>
    </row>
    <row r="1638" spans="1:20" ht="15.75">
      <c r="A1638" s="2" t="s">
        <v>1689</v>
      </c>
      <c r="B1638" s="3">
        <v>46247</v>
      </c>
      <c r="C1638" s="4" t="s">
        <v>1</v>
      </c>
      <c r="D1638" s="4" t="s">
        <v>88</v>
      </c>
      <c r="E1638" s="4" t="s">
        <v>39</v>
      </c>
      <c r="F1638" s="4" t="s">
        <v>4</v>
      </c>
      <c r="G1638" s="4" t="s">
        <v>5</v>
      </c>
      <c r="H1638" s="4" t="s">
        <v>6</v>
      </c>
      <c r="I1638" s="9">
        <v>2</v>
      </c>
      <c r="J1638" s="6">
        <v>81.59</v>
      </c>
      <c r="K1638" s="7">
        <v>0.15</v>
      </c>
      <c r="L1638" s="6">
        <v>43.9</v>
      </c>
      <c r="M1638" s="6">
        <f>I1638*J1638*(1-K1638)</f>
        <v>138.703</v>
      </c>
      <c r="N1638" s="6">
        <f>I1638*L1638</f>
        <v>87.8</v>
      </c>
      <c r="O1638" s="6">
        <f>M1638-N1638</f>
        <v>50.903000000000006</v>
      </c>
      <c r="P1638" s="8">
        <f>IFERROR(O1638/M1638,0)</f>
        <v>0.3669927831409559</v>
      </c>
      <c r="Q1638" s="5">
        <f>YEAR(SalesDataTable[[#This Row],[Order Date]])</f>
        <v>2026</v>
      </c>
      <c r="R1638" s="8" t="str">
        <f>"Q"&amp;ROUNDUP(MONTH(SalesDataTable[[#This Row],[Order Date]])/3,0)</f>
        <v>Q3</v>
      </c>
      <c r="S1638" s="9">
        <f>MONTH(SalesDataTable[[#This Row],[Order Date]])</f>
        <v>8</v>
      </c>
      <c r="T1638" s="8" t="str">
        <f>TEXT(SalesDataTable[[#This Row],[Order Date]],"mmm")</f>
        <v>Aug</v>
      </c>
    </row>
    <row r="1639" spans="1:20" ht="15.75">
      <c r="A1639" s="2" t="s">
        <v>1690</v>
      </c>
      <c r="B1639" s="3">
        <v>46248</v>
      </c>
      <c r="C1639" s="4" t="s">
        <v>8</v>
      </c>
      <c r="D1639" s="4" t="s">
        <v>9</v>
      </c>
      <c r="E1639" s="4" t="s">
        <v>25</v>
      </c>
      <c r="F1639" s="4" t="s">
        <v>16</v>
      </c>
      <c r="G1639" s="4" t="s">
        <v>49</v>
      </c>
      <c r="H1639" s="4" t="s">
        <v>55</v>
      </c>
      <c r="I1639" s="9">
        <v>3</v>
      </c>
      <c r="J1639" s="6">
        <v>122.96</v>
      </c>
      <c r="K1639" s="7">
        <v>0.1</v>
      </c>
      <c r="L1639" s="6">
        <v>67.62</v>
      </c>
      <c r="M1639" s="6">
        <f>I1639*J1639*(1-K1639)</f>
        <v>331.99200000000002</v>
      </c>
      <c r="N1639" s="6">
        <f>I1639*L1639</f>
        <v>202.86</v>
      </c>
      <c r="O1639" s="6">
        <f>M1639-N1639</f>
        <v>129.13200000000001</v>
      </c>
      <c r="P1639" s="8">
        <f>IFERROR(O1639/M1639,0)</f>
        <v>0.38896117978746475</v>
      </c>
      <c r="Q1639" s="5">
        <f>YEAR(SalesDataTable[[#This Row],[Order Date]])</f>
        <v>2026</v>
      </c>
      <c r="R1639" s="8" t="str">
        <f>"Q"&amp;ROUNDUP(MONTH(SalesDataTable[[#This Row],[Order Date]])/3,0)</f>
        <v>Q3</v>
      </c>
      <c r="S1639" s="9">
        <f>MONTH(SalesDataTable[[#This Row],[Order Date]])</f>
        <v>8</v>
      </c>
      <c r="T1639" s="8" t="str">
        <f>TEXT(SalesDataTable[[#This Row],[Order Date]],"mmm")</f>
        <v>Aug</v>
      </c>
    </row>
    <row r="1640" spans="1:20" ht="15.75">
      <c r="A1640" s="2" t="s">
        <v>1691</v>
      </c>
      <c r="B1640" s="3">
        <v>46248</v>
      </c>
      <c r="C1640" s="4" t="s">
        <v>8</v>
      </c>
      <c r="D1640" s="4" t="s">
        <v>66</v>
      </c>
      <c r="E1640" s="4" t="s">
        <v>25</v>
      </c>
      <c r="F1640" s="4" t="s">
        <v>4</v>
      </c>
      <c r="G1640" s="4" t="s">
        <v>11</v>
      </c>
      <c r="H1640" s="4" t="s">
        <v>79</v>
      </c>
      <c r="I1640" s="9">
        <v>1</v>
      </c>
      <c r="J1640" s="6">
        <v>70.91</v>
      </c>
      <c r="K1640" s="7">
        <v>0</v>
      </c>
      <c r="L1640" s="6">
        <v>33.11</v>
      </c>
      <c r="M1640" s="6">
        <f>I1640*J1640*(1-K1640)</f>
        <v>70.91</v>
      </c>
      <c r="N1640" s="6">
        <f>I1640*L1640</f>
        <v>33.11</v>
      </c>
      <c r="O1640" s="6">
        <f>M1640-N1640</f>
        <v>37.799999999999997</v>
      </c>
      <c r="P1640" s="8">
        <f>IFERROR(O1640/M1640,0)</f>
        <v>0.53307008884501483</v>
      </c>
      <c r="Q1640" s="5">
        <f>YEAR(SalesDataTable[[#This Row],[Order Date]])</f>
        <v>2026</v>
      </c>
      <c r="R1640" s="8" t="str">
        <f>"Q"&amp;ROUNDUP(MONTH(SalesDataTable[[#This Row],[Order Date]])/3,0)</f>
        <v>Q3</v>
      </c>
      <c r="S1640" s="9">
        <f>MONTH(SalesDataTable[[#This Row],[Order Date]])</f>
        <v>8</v>
      </c>
      <c r="T1640" s="8" t="str">
        <f>TEXT(SalesDataTable[[#This Row],[Order Date]],"mmm")</f>
        <v>Aug</v>
      </c>
    </row>
    <row r="1641" spans="1:20" ht="15.75">
      <c r="A1641" s="2" t="s">
        <v>1692</v>
      </c>
      <c r="B1641" s="3">
        <v>46248</v>
      </c>
      <c r="C1641" s="4" t="s">
        <v>8</v>
      </c>
      <c r="D1641" s="4" t="s">
        <v>38</v>
      </c>
      <c r="E1641" s="4" t="s">
        <v>10</v>
      </c>
      <c r="F1641" s="4" t="s">
        <v>20</v>
      </c>
      <c r="G1641" s="4" t="s">
        <v>5</v>
      </c>
      <c r="H1641" s="4" t="s">
        <v>29</v>
      </c>
      <c r="I1641" s="9">
        <v>6</v>
      </c>
      <c r="J1641" s="6">
        <v>50.94</v>
      </c>
      <c r="K1641" s="7">
        <v>0.1</v>
      </c>
      <c r="L1641" s="6">
        <v>22.76</v>
      </c>
      <c r="M1641" s="6">
        <f>I1641*J1641*(1-K1641)</f>
        <v>275.07600000000002</v>
      </c>
      <c r="N1641" s="6">
        <f>I1641*L1641</f>
        <v>136.56</v>
      </c>
      <c r="O1641" s="6">
        <f>M1641-N1641</f>
        <v>138.51600000000002</v>
      </c>
      <c r="P1641" s="8">
        <f>IFERROR(O1641/M1641,0)</f>
        <v>0.50355538105832576</v>
      </c>
      <c r="Q1641" s="5">
        <f>YEAR(SalesDataTable[[#This Row],[Order Date]])</f>
        <v>2026</v>
      </c>
      <c r="R1641" s="8" t="str">
        <f>"Q"&amp;ROUNDUP(MONTH(SalesDataTable[[#This Row],[Order Date]])/3,0)</f>
        <v>Q3</v>
      </c>
      <c r="S1641" s="9">
        <f>MONTH(SalesDataTable[[#This Row],[Order Date]])</f>
        <v>8</v>
      </c>
      <c r="T1641" s="8" t="str">
        <f>TEXT(SalesDataTable[[#This Row],[Order Date]],"mmm")</f>
        <v>Aug</v>
      </c>
    </row>
    <row r="1642" spans="1:20" ht="15.75">
      <c r="A1642" s="2" t="s">
        <v>1693</v>
      </c>
      <c r="B1642" s="3">
        <v>46248</v>
      </c>
      <c r="C1642" s="4" t="s">
        <v>8</v>
      </c>
      <c r="D1642" s="4" t="s">
        <v>9</v>
      </c>
      <c r="E1642" s="4" t="s">
        <v>3</v>
      </c>
      <c r="F1642" s="4" t="s">
        <v>16</v>
      </c>
      <c r="G1642" s="4" t="s">
        <v>11</v>
      </c>
      <c r="H1642" s="4" t="s">
        <v>21</v>
      </c>
      <c r="I1642" s="9">
        <v>1</v>
      </c>
      <c r="J1642" s="6">
        <v>144.96</v>
      </c>
      <c r="K1642" s="7">
        <v>0.05</v>
      </c>
      <c r="L1642" s="6">
        <v>77.959999999999994</v>
      </c>
      <c r="M1642" s="6">
        <f>I1642*J1642*(1-K1642)</f>
        <v>137.71199999999999</v>
      </c>
      <c r="N1642" s="6">
        <f>I1642*L1642</f>
        <v>77.959999999999994</v>
      </c>
      <c r="O1642" s="6">
        <f>M1642-N1642</f>
        <v>59.751999999999995</v>
      </c>
      <c r="P1642" s="8">
        <f>IFERROR(O1642/M1642,0)</f>
        <v>0.43389101893807364</v>
      </c>
      <c r="Q1642" s="5">
        <f>YEAR(SalesDataTable[[#This Row],[Order Date]])</f>
        <v>2026</v>
      </c>
      <c r="R1642" s="8" t="str">
        <f>"Q"&amp;ROUNDUP(MONTH(SalesDataTable[[#This Row],[Order Date]])/3,0)</f>
        <v>Q3</v>
      </c>
      <c r="S1642" s="9">
        <f>MONTH(SalesDataTable[[#This Row],[Order Date]])</f>
        <v>8</v>
      </c>
      <c r="T1642" s="8" t="str">
        <f>TEXT(SalesDataTable[[#This Row],[Order Date]],"mmm")</f>
        <v>Aug</v>
      </c>
    </row>
    <row r="1643" spans="1:20" ht="15.75">
      <c r="A1643" s="2" t="s">
        <v>1694</v>
      </c>
      <c r="B1643" s="3">
        <v>46248</v>
      </c>
      <c r="C1643" s="4" t="s">
        <v>27</v>
      </c>
      <c r="D1643" s="4" t="s">
        <v>48</v>
      </c>
      <c r="E1643" s="4" t="s">
        <v>25</v>
      </c>
      <c r="F1643" s="4" t="s">
        <v>16</v>
      </c>
      <c r="G1643" s="4" t="s">
        <v>11</v>
      </c>
      <c r="H1643" s="4" t="s">
        <v>53</v>
      </c>
      <c r="I1643" s="9">
        <v>1</v>
      </c>
      <c r="J1643" s="6">
        <v>152.97</v>
      </c>
      <c r="K1643" s="7">
        <v>0</v>
      </c>
      <c r="L1643" s="6">
        <v>79.66</v>
      </c>
      <c r="M1643" s="6">
        <f>I1643*J1643*(1-K1643)</f>
        <v>152.97</v>
      </c>
      <c r="N1643" s="6">
        <f>I1643*L1643</f>
        <v>79.66</v>
      </c>
      <c r="O1643" s="6">
        <f>M1643-N1643</f>
        <v>73.31</v>
      </c>
      <c r="P1643" s="8">
        <f>IFERROR(O1643/M1643,0)</f>
        <v>0.47924429626724196</v>
      </c>
      <c r="Q1643" s="5">
        <f>YEAR(SalesDataTable[[#This Row],[Order Date]])</f>
        <v>2026</v>
      </c>
      <c r="R1643" s="8" t="str">
        <f>"Q"&amp;ROUNDUP(MONTH(SalesDataTable[[#This Row],[Order Date]])/3,0)</f>
        <v>Q3</v>
      </c>
      <c r="S1643" s="9">
        <f>MONTH(SalesDataTable[[#This Row],[Order Date]])</f>
        <v>8</v>
      </c>
      <c r="T1643" s="8" t="str">
        <f>TEXT(SalesDataTable[[#This Row],[Order Date]],"mmm")</f>
        <v>Aug</v>
      </c>
    </row>
    <row r="1644" spans="1:20" ht="15.75">
      <c r="A1644" s="2" t="s">
        <v>1695</v>
      </c>
      <c r="B1644" s="3">
        <v>46248</v>
      </c>
      <c r="C1644" s="4" t="s">
        <v>14</v>
      </c>
      <c r="D1644" s="4" t="s">
        <v>126</v>
      </c>
      <c r="E1644" s="4" t="s">
        <v>3</v>
      </c>
      <c r="F1644" s="4" t="s">
        <v>20</v>
      </c>
      <c r="G1644" s="4" t="s">
        <v>17</v>
      </c>
      <c r="H1644" s="4" t="s">
        <v>46</v>
      </c>
      <c r="I1644" s="9">
        <v>2</v>
      </c>
      <c r="J1644" s="6">
        <v>45.79</v>
      </c>
      <c r="K1644" s="7">
        <v>0</v>
      </c>
      <c r="L1644" s="6">
        <v>18.23</v>
      </c>
      <c r="M1644" s="6">
        <f>I1644*J1644*(1-K1644)</f>
        <v>91.58</v>
      </c>
      <c r="N1644" s="6">
        <f>I1644*L1644</f>
        <v>36.46</v>
      </c>
      <c r="O1644" s="6">
        <f>M1644-N1644</f>
        <v>55.12</v>
      </c>
      <c r="P1644" s="8">
        <f>IFERROR(O1644/M1644,0)</f>
        <v>0.60187813933173184</v>
      </c>
      <c r="Q1644" s="5">
        <f>YEAR(SalesDataTable[[#This Row],[Order Date]])</f>
        <v>2026</v>
      </c>
      <c r="R1644" s="8" t="str">
        <f>"Q"&amp;ROUNDUP(MONTH(SalesDataTable[[#This Row],[Order Date]])/3,0)</f>
        <v>Q3</v>
      </c>
      <c r="S1644" s="9">
        <f>MONTH(SalesDataTable[[#This Row],[Order Date]])</f>
        <v>8</v>
      </c>
      <c r="T1644" s="8" t="str">
        <f>TEXT(SalesDataTable[[#This Row],[Order Date]],"mmm")</f>
        <v>Aug</v>
      </c>
    </row>
    <row r="1645" spans="1:20" ht="15.75">
      <c r="A1645" s="2" t="s">
        <v>1696</v>
      </c>
      <c r="B1645" s="3">
        <v>46248</v>
      </c>
      <c r="C1645" s="4" t="s">
        <v>8</v>
      </c>
      <c r="D1645" s="4" t="s">
        <v>38</v>
      </c>
      <c r="E1645" s="4" t="s">
        <v>3</v>
      </c>
      <c r="F1645" s="4" t="s">
        <v>16</v>
      </c>
      <c r="G1645" s="4" t="s">
        <v>17</v>
      </c>
      <c r="H1645" s="4" t="s">
        <v>83</v>
      </c>
      <c r="I1645" s="9">
        <v>1</v>
      </c>
      <c r="J1645" s="6">
        <v>161.31</v>
      </c>
      <c r="K1645" s="7">
        <v>0</v>
      </c>
      <c r="L1645" s="6">
        <v>87.81</v>
      </c>
      <c r="M1645" s="6">
        <f>I1645*J1645*(1-K1645)</f>
        <v>161.31</v>
      </c>
      <c r="N1645" s="6">
        <f>I1645*L1645</f>
        <v>87.81</v>
      </c>
      <c r="O1645" s="6">
        <f>M1645-N1645</f>
        <v>73.5</v>
      </c>
      <c r="P1645" s="8">
        <f>IFERROR(O1645/M1645,0)</f>
        <v>0.45564441138181139</v>
      </c>
      <c r="Q1645" s="5">
        <f>YEAR(SalesDataTable[[#This Row],[Order Date]])</f>
        <v>2026</v>
      </c>
      <c r="R1645" s="8" t="str">
        <f>"Q"&amp;ROUNDUP(MONTH(SalesDataTable[[#This Row],[Order Date]])/3,0)</f>
        <v>Q3</v>
      </c>
      <c r="S1645" s="9">
        <f>MONTH(SalesDataTable[[#This Row],[Order Date]])</f>
        <v>8</v>
      </c>
      <c r="T1645" s="8" t="str">
        <f>TEXT(SalesDataTable[[#This Row],[Order Date]],"mmm")</f>
        <v>Aug</v>
      </c>
    </row>
    <row r="1646" spans="1:20" ht="15.75">
      <c r="A1646" s="2" t="s">
        <v>1697</v>
      </c>
      <c r="B1646" s="3">
        <v>46249</v>
      </c>
      <c r="C1646" s="4" t="s">
        <v>27</v>
      </c>
      <c r="D1646" s="4" t="s">
        <v>45</v>
      </c>
      <c r="E1646" s="4" t="s">
        <v>3</v>
      </c>
      <c r="F1646" s="4" t="s">
        <v>16</v>
      </c>
      <c r="G1646" s="4" t="s">
        <v>49</v>
      </c>
      <c r="H1646" s="4" t="s">
        <v>67</v>
      </c>
      <c r="I1646" s="9">
        <v>2</v>
      </c>
      <c r="J1646" s="6">
        <v>35.97</v>
      </c>
      <c r="K1646" s="7">
        <v>0.05</v>
      </c>
      <c r="L1646" s="6">
        <v>14.28</v>
      </c>
      <c r="M1646" s="6">
        <f>I1646*J1646*(1-K1646)</f>
        <v>68.342999999999989</v>
      </c>
      <c r="N1646" s="6">
        <f>I1646*L1646</f>
        <v>28.56</v>
      </c>
      <c r="O1646" s="6">
        <f>M1646-N1646</f>
        <v>39.782999999999987</v>
      </c>
      <c r="P1646" s="8">
        <f>IFERROR(O1646/M1646,0)</f>
        <v>0.58210789693165343</v>
      </c>
      <c r="Q1646" s="5">
        <f>YEAR(SalesDataTable[[#This Row],[Order Date]])</f>
        <v>2026</v>
      </c>
      <c r="R1646" s="8" t="str">
        <f>"Q"&amp;ROUNDUP(MONTH(SalesDataTable[[#This Row],[Order Date]])/3,0)</f>
        <v>Q3</v>
      </c>
      <c r="S1646" s="9">
        <f>MONTH(SalesDataTable[[#This Row],[Order Date]])</f>
        <v>8</v>
      </c>
      <c r="T1646" s="8" t="str">
        <f>TEXT(SalesDataTable[[#This Row],[Order Date]],"mmm")</f>
        <v>Aug</v>
      </c>
    </row>
    <row r="1647" spans="1:20" ht="15.75">
      <c r="A1647" s="2" t="s">
        <v>1698</v>
      </c>
      <c r="B1647" s="3">
        <v>46249</v>
      </c>
      <c r="C1647" s="4" t="s">
        <v>1</v>
      </c>
      <c r="D1647" s="4" t="s">
        <v>2</v>
      </c>
      <c r="E1647" s="4" t="s">
        <v>25</v>
      </c>
      <c r="F1647" s="4" t="s">
        <v>16</v>
      </c>
      <c r="G1647" s="4" t="s">
        <v>49</v>
      </c>
      <c r="H1647" s="4" t="s">
        <v>50</v>
      </c>
      <c r="I1647" s="9">
        <v>2</v>
      </c>
      <c r="J1647" s="6">
        <v>39.729999999999997</v>
      </c>
      <c r="K1647" s="7">
        <v>0</v>
      </c>
      <c r="L1647" s="6">
        <v>14.95</v>
      </c>
      <c r="M1647" s="6">
        <f>I1647*J1647*(1-K1647)</f>
        <v>79.459999999999994</v>
      </c>
      <c r="N1647" s="6">
        <f>I1647*L1647</f>
        <v>29.9</v>
      </c>
      <c r="O1647" s="6">
        <f>M1647-N1647</f>
        <v>49.559999999999995</v>
      </c>
      <c r="P1647" s="8">
        <f>IFERROR(O1647/M1647,0)</f>
        <v>0.62371004278882458</v>
      </c>
      <c r="Q1647" s="5">
        <f>YEAR(SalesDataTable[[#This Row],[Order Date]])</f>
        <v>2026</v>
      </c>
      <c r="R1647" s="8" t="str">
        <f>"Q"&amp;ROUNDUP(MONTH(SalesDataTable[[#This Row],[Order Date]])/3,0)</f>
        <v>Q3</v>
      </c>
      <c r="S1647" s="9">
        <f>MONTH(SalesDataTable[[#This Row],[Order Date]])</f>
        <v>8</v>
      </c>
      <c r="T1647" s="8" t="str">
        <f>TEXT(SalesDataTable[[#This Row],[Order Date]],"mmm")</f>
        <v>Aug</v>
      </c>
    </row>
    <row r="1648" spans="1:20" ht="15.75">
      <c r="A1648" s="2" t="s">
        <v>1699</v>
      </c>
      <c r="B1648" s="3">
        <v>46249</v>
      </c>
      <c r="C1648" s="4" t="s">
        <v>8</v>
      </c>
      <c r="D1648" s="4" t="s">
        <v>69</v>
      </c>
      <c r="E1648" s="4" t="s">
        <v>3</v>
      </c>
      <c r="F1648" s="4" t="s">
        <v>20</v>
      </c>
      <c r="G1648" s="4" t="s">
        <v>17</v>
      </c>
      <c r="H1648" s="4" t="s">
        <v>18</v>
      </c>
      <c r="I1648" s="9">
        <v>2</v>
      </c>
      <c r="J1648" s="6">
        <v>36.049999999999997</v>
      </c>
      <c r="K1648" s="7">
        <v>0</v>
      </c>
      <c r="L1648" s="6">
        <v>13.8</v>
      </c>
      <c r="M1648" s="6">
        <f>I1648*J1648*(1-K1648)</f>
        <v>72.099999999999994</v>
      </c>
      <c r="N1648" s="6">
        <f>I1648*L1648</f>
        <v>27.6</v>
      </c>
      <c r="O1648" s="6">
        <f>M1648-N1648</f>
        <v>44.499999999999993</v>
      </c>
      <c r="P1648" s="8">
        <f>IFERROR(O1648/M1648,0)</f>
        <v>0.61719833564493753</v>
      </c>
      <c r="Q1648" s="5">
        <f>YEAR(SalesDataTable[[#This Row],[Order Date]])</f>
        <v>2026</v>
      </c>
      <c r="R1648" s="8" t="str">
        <f>"Q"&amp;ROUNDUP(MONTH(SalesDataTable[[#This Row],[Order Date]])/3,0)</f>
        <v>Q3</v>
      </c>
      <c r="S1648" s="9">
        <f>MONTH(SalesDataTable[[#This Row],[Order Date]])</f>
        <v>8</v>
      </c>
      <c r="T1648" s="8" t="str">
        <f>TEXT(SalesDataTable[[#This Row],[Order Date]],"mmm")</f>
        <v>Aug</v>
      </c>
    </row>
    <row r="1649" spans="1:20" ht="15.75">
      <c r="A1649" s="2" t="s">
        <v>1700</v>
      </c>
      <c r="B1649" s="3">
        <v>46249</v>
      </c>
      <c r="C1649" s="4" t="s">
        <v>27</v>
      </c>
      <c r="D1649" s="4" t="s">
        <v>45</v>
      </c>
      <c r="E1649" s="4" t="s">
        <v>3</v>
      </c>
      <c r="F1649" s="4" t="s">
        <v>16</v>
      </c>
      <c r="G1649" s="4" t="s">
        <v>31</v>
      </c>
      <c r="H1649" s="4" t="s">
        <v>41</v>
      </c>
      <c r="I1649" s="9">
        <v>1</v>
      </c>
      <c r="J1649" s="6">
        <v>194.36</v>
      </c>
      <c r="K1649" s="7">
        <v>0</v>
      </c>
      <c r="L1649" s="6">
        <v>106.01</v>
      </c>
      <c r="M1649" s="6">
        <f>I1649*J1649*(1-K1649)</f>
        <v>194.36</v>
      </c>
      <c r="N1649" s="6">
        <f>I1649*L1649</f>
        <v>106.01</v>
      </c>
      <c r="O1649" s="6">
        <f>M1649-N1649</f>
        <v>88.350000000000009</v>
      </c>
      <c r="P1649" s="8">
        <f>IFERROR(O1649/M1649,0)</f>
        <v>0.45456884132537562</v>
      </c>
      <c r="Q1649" s="5">
        <f>YEAR(SalesDataTable[[#This Row],[Order Date]])</f>
        <v>2026</v>
      </c>
      <c r="R1649" s="8" t="str">
        <f>"Q"&amp;ROUNDUP(MONTH(SalesDataTable[[#This Row],[Order Date]])/3,0)</f>
        <v>Q3</v>
      </c>
      <c r="S1649" s="9">
        <f>MONTH(SalesDataTable[[#This Row],[Order Date]])</f>
        <v>8</v>
      </c>
      <c r="T1649" s="8" t="str">
        <f>TEXT(SalesDataTable[[#This Row],[Order Date]],"mmm")</f>
        <v>Aug</v>
      </c>
    </row>
    <row r="1650" spans="1:20" ht="15.75">
      <c r="A1650" s="2" t="s">
        <v>1701</v>
      </c>
      <c r="B1650" s="3">
        <v>46249</v>
      </c>
      <c r="C1650" s="4" t="s">
        <v>27</v>
      </c>
      <c r="D1650" s="4" t="s">
        <v>28</v>
      </c>
      <c r="E1650" s="4" t="s">
        <v>25</v>
      </c>
      <c r="F1650" s="4" t="s">
        <v>4</v>
      </c>
      <c r="G1650" s="4" t="s">
        <v>31</v>
      </c>
      <c r="H1650" s="4" t="s">
        <v>41</v>
      </c>
      <c r="I1650" s="9">
        <v>1</v>
      </c>
      <c r="J1650" s="6">
        <v>192.67</v>
      </c>
      <c r="K1650" s="7">
        <v>0.05</v>
      </c>
      <c r="L1650" s="6">
        <v>103.37</v>
      </c>
      <c r="M1650" s="6">
        <f>I1650*J1650*(1-K1650)</f>
        <v>183.03649999999999</v>
      </c>
      <c r="N1650" s="6">
        <f>I1650*L1650</f>
        <v>103.37</v>
      </c>
      <c r="O1650" s="6">
        <f>M1650-N1650</f>
        <v>79.666499999999985</v>
      </c>
      <c r="P1650" s="8">
        <f>IFERROR(O1650/M1650,0)</f>
        <v>0.43524925356417976</v>
      </c>
      <c r="Q1650" s="5">
        <f>YEAR(SalesDataTable[[#This Row],[Order Date]])</f>
        <v>2026</v>
      </c>
      <c r="R1650" s="8" t="str">
        <f>"Q"&amp;ROUNDUP(MONTH(SalesDataTable[[#This Row],[Order Date]])/3,0)</f>
        <v>Q3</v>
      </c>
      <c r="S1650" s="9">
        <f>MONTH(SalesDataTable[[#This Row],[Order Date]])</f>
        <v>8</v>
      </c>
      <c r="T1650" s="8" t="str">
        <f>TEXT(SalesDataTable[[#This Row],[Order Date]],"mmm")</f>
        <v>Aug</v>
      </c>
    </row>
    <row r="1651" spans="1:20" ht="15.75">
      <c r="A1651" s="2" t="s">
        <v>1702</v>
      </c>
      <c r="B1651" s="3">
        <v>46249</v>
      </c>
      <c r="C1651" s="4" t="s">
        <v>14</v>
      </c>
      <c r="D1651" s="4" t="s">
        <v>126</v>
      </c>
      <c r="E1651" s="4" t="s">
        <v>3</v>
      </c>
      <c r="F1651" s="4" t="s">
        <v>16</v>
      </c>
      <c r="G1651" s="4" t="s">
        <v>11</v>
      </c>
      <c r="H1651" s="4" t="s">
        <v>12</v>
      </c>
      <c r="I1651" s="9">
        <v>3</v>
      </c>
      <c r="J1651" s="6">
        <v>92.12</v>
      </c>
      <c r="K1651" s="7">
        <v>0.1</v>
      </c>
      <c r="L1651" s="6">
        <v>44.1</v>
      </c>
      <c r="M1651" s="6">
        <f>I1651*J1651*(1-K1651)</f>
        <v>248.72400000000002</v>
      </c>
      <c r="N1651" s="6">
        <f>I1651*L1651</f>
        <v>132.30000000000001</v>
      </c>
      <c r="O1651" s="6">
        <f>M1651-N1651</f>
        <v>116.42400000000001</v>
      </c>
      <c r="P1651" s="8">
        <f>IFERROR(O1651/M1651,0)</f>
        <v>0.46808510638297873</v>
      </c>
      <c r="Q1651" s="5">
        <f>YEAR(SalesDataTable[[#This Row],[Order Date]])</f>
        <v>2026</v>
      </c>
      <c r="R1651" s="8" t="str">
        <f>"Q"&amp;ROUNDUP(MONTH(SalesDataTable[[#This Row],[Order Date]])/3,0)</f>
        <v>Q3</v>
      </c>
      <c r="S1651" s="9">
        <f>MONTH(SalesDataTable[[#This Row],[Order Date]])</f>
        <v>8</v>
      </c>
      <c r="T1651" s="8" t="str">
        <f>TEXT(SalesDataTable[[#This Row],[Order Date]],"mmm")</f>
        <v>Aug</v>
      </c>
    </row>
    <row r="1652" spans="1:20" ht="15.75">
      <c r="A1652" s="2" t="s">
        <v>1703</v>
      </c>
      <c r="B1652" s="3">
        <v>46249</v>
      </c>
      <c r="C1652" s="4" t="s">
        <v>8</v>
      </c>
      <c r="D1652" s="4" t="s">
        <v>9</v>
      </c>
      <c r="E1652" s="4" t="s">
        <v>25</v>
      </c>
      <c r="F1652" s="4" t="s">
        <v>20</v>
      </c>
      <c r="G1652" s="4" t="s">
        <v>31</v>
      </c>
      <c r="H1652" s="4" t="s">
        <v>41</v>
      </c>
      <c r="I1652" s="9">
        <v>1</v>
      </c>
      <c r="J1652" s="6">
        <v>192.82</v>
      </c>
      <c r="K1652" s="7">
        <v>0</v>
      </c>
      <c r="L1652" s="6">
        <v>104.98</v>
      </c>
      <c r="M1652" s="6">
        <f>I1652*J1652*(1-K1652)</f>
        <v>192.82</v>
      </c>
      <c r="N1652" s="6">
        <f>I1652*L1652</f>
        <v>104.98</v>
      </c>
      <c r="O1652" s="6">
        <f>M1652-N1652</f>
        <v>87.839999999999989</v>
      </c>
      <c r="P1652" s="8">
        <f>IFERROR(O1652/M1652,0)</f>
        <v>0.45555440307022088</v>
      </c>
      <c r="Q1652" s="5">
        <f>YEAR(SalesDataTable[[#This Row],[Order Date]])</f>
        <v>2026</v>
      </c>
      <c r="R1652" s="8" t="str">
        <f>"Q"&amp;ROUNDUP(MONTH(SalesDataTable[[#This Row],[Order Date]])/3,0)</f>
        <v>Q3</v>
      </c>
      <c r="S1652" s="9">
        <f>MONTH(SalesDataTable[[#This Row],[Order Date]])</f>
        <v>8</v>
      </c>
      <c r="T1652" s="8" t="str">
        <f>TEXT(SalesDataTable[[#This Row],[Order Date]],"mmm")</f>
        <v>Aug</v>
      </c>
    </row>
    <row r="1653" spans="1:20" ht="15.75">
      <c r="A1653" s="2" t="s">
        <v>1704</v>
      </c>
      <c r="B1653" s="3">
        <v>46250</v>
      </c>
      <c r="C1653" s="4" t="s">
        <v>14</v>
      </c>
      <c r="D1653" s="4" t="s">
        <v>126</v>
      </c>
      <c r="E1653" s="4" t="s">
        <v>3</v>
      </c>
      <c r="F1653" s="4" t="s">
        <v>16</v>
      </c>
      <c r="G1653" s="4" t="s">
        <v>5</v>
      </c>
      <c r="H1653" s="4" t="s">
        <v>6</v>
      </c>
      <c r="I1653" s="9">
        <v>3</v>
      </c>
      <c r="J1653" s="6">
        <v>80.099999999999994</v>
      </c>
      <c r="K1653" s="7">
        <v>0</v>
      </c>
      <c r="L1653" s="6">
        <v>42.41</v>
      </c>
      <c r="M1653" s="6">
        <f>I1653*J1653*(1-K1653)</f>
        <v>240.29999999999998</v>
      </c>
      <c r="N1653" s="6">
        <f>I1653*L1653</f>
        <v>127.22999999999999</v>
      </c>
      <c r="O1653" s="6">
        <f>M1653-N1653</f>
        <v>113.07</v>
      </c>
      <c r="P1653" s="8">
        <f>IFERROR(O1653/M1653,0)</f>
        <v>0.47053682896379528</v>
      </c>
      <c r="Q1653" s="5">
        <f>YEAR(SalesDataTable[[#This Row],[Order Date]])</f>
        <v>2026</v>
      </c>
      <c r="R1653" s="8" t="str">
        <f>"Q"&amp;ROUNDUP(MONTH(SalesDataTable[[#This Row],[Order Date]])/3,0)</f>
        <v>Q3</v>
      </c>
      <c r="S1653" s="9">
        <f>MONTH(SalesDataTable[[#This Row],[Order Date]])</f>
        <v>8</v>
      </c>
      <c r="T1653" s="8" t="str">
        <f>TEXT(SalesDataTable[[#This Row],[Order Date]],"mmm")</f>
        <v>Aug</v>
      </c>
    </row>
    <row r="1654" spans="1:20" ht="15.75">
      <c r="A1654" s="2" t="s">
        <v>1705</v>
      </c>
      <c r="B1654" s="3">
        <v>46250</v>
      </c>
      <c r="C1654" s="4" t="s">
        <v>27</v>
      </c>
      <c r="D1654" s="4" t="s">
        <v>45</v>
      </c>
      <c r="E1654" s="4" t="s">
        <v>39</v>
      </c>
      <c r="F1654" s="4" t="s">
        <v>16</v>
      </c>
      <c r="G1654" s="4" t="s">
        <v>5</v>
      </c>
      <c r="H1654" s="4" t="s">
        <v>6</v>
      </c>
      <c r="I1654" s="9">
        <v>6</v>
      </c>
      <c r="J1654" s="6">
        <v>83.26</v>
      </c>
      <c r="K1654" s="7">
        <v>0</v>
      </c>
      <c r="L1654" s="6">
        <v>43.8</v>
      </c>
      <c r="M1654" s="6">
        <f>I1654*J1654*(1-K1654)</f>
        <v>499.56000000000006</v>
      </c>
      <c r="N1654" s="6">
        <f>I1654*L1654</f>
        <v>262.79999999999995</v>
      </c>
      <c r="O1654" s="6">
        <f>M1654-N1654</f>
        <v>236.7600000000001</v>
      </c>
      <c r="P1654" s="8">
        <f>IFERROR(O1654/M1654,0)</f>
        <v>0.47393706461686297</v>
      </c>
      <c r="Q1654" s="5">
        <f>YEAR(SalesDataTable[[#This Row],[Order Date]])</f>
        <v>2026</v>
      </c>
      <c r="R1654" s="8" t="str">
        <f>"Q"&amp;ROUNDUP(MONTH(SalesDataTable[[#This Row],[Order Date]])/3,0)</f>
        <v>Q3</v>
      </c>
      <c r="S1654" s="9">
        <f>MONTH(SalesDataTable[[#This Row],[Order Date]])</f>
        <v>8</v>
      </c>
      <c r="T1654" s="8" t="str">
        <f>TEXT(SalesDataTable[[#This Row],[Order Date]],"mmm")</f>
        <v>Aug</v>
      </c>
    </row>
    <row r="1655" spans="1:20" ht="15.75">
      <c r="A1655" s="2" t="s">
        <v>1706</v>
      </c>
      <c r="B1655" s="3">
        <v>46250</v>
      </c>
      <c r="C1655" s="4" t="s">
        <v>8</v>
      </c>
      <c r="D1655" s="4" t="s">
        <v>9</v>
      </c>
      <c r="E1655" s="4" t="s">
        <v>25</v>
      </c>
      <c r="F1655" s="4" t="s">
        <v>4</v>
      </c>
      <c r="G1655" s="4" t="s">
        <v>49</v>
      </c>
      <c r="H1655" s="4" t="s">
        <v>50</v>
      </c>
      <c r="I1655" s="9">
        <v>4</v>
      </c>
      <c r="J1655" s="6">
        <v>40.46</v>
      </c>
      <c r="K1655" s="7">
        <v>0</v>
      </c>
      <c r="L1655" s="6">
        <v>15.12</v>
      </c>
      <c r="M1655" s="6">
        <f>I1655*J1655*(1-K1655)</f>
        <v>161.84</v>
      </c>
      <c r="N1655" s="6">
        <f>I1655*L1655</f>
        <v>60.48</v>
      </c>
      <c r="O1655" s="6">
        <f>M1655-N1655</f>
        <v>101.36000000000001</v>
      </c>
      <c r="P1655" s="8">
        <f>IFERROR(O1655/M1655,0)</f>
        <v>0.62629757785467133</v>
      </c>
      <c r="Q1655" s="5">
        <f>YEAR(SalesDataTable[[#This Row],[Order Date]])</f>
        <v>2026</v>
      </c>
      <c r="R1655" s="8" t="str">
        <f>"Q"&amp;ROUNDUP(MONTH(SalesDataTable[[#This Row],[Order Date]])/3,0)</f>
        <v>Q3</v>
      </c>
      <c r="S1655" s="9">
        <f>MONTH(SalesDataTable[[#This Row],[Order Date]])</f>
        <v>8</v>
      </c>
      <c r="T1655" s="8" t="str">
        <f>TEXT(SalesDataTable[[#This Row],[Order Date]],"mmm")</f>
        <v>Aug</v>
      </c>
    </row>
    <row r="1656" spans="1:20" ht="15.75">
      <c r="A1656" s="2" t="s">
        <v>1707</v>
      </c>
      <c r="B1656" s="3">
        <v>46250</v>
      </c>
      <c r="C1656" s="4" t="s">
        <v>14</v>
      </c>
      <c r="D1656" s="4" t="s">
        <v>126</v>
      </c>
      <c r="E1656" s="4" t="s">
        <v>10</v>
      </c>
      <c r="F1656" s="4" t="s">
        <v>4</v>
      </c>
      <c r="G1656" s="4" t="s">
        <v>5</v>
      </c>
      <c r="H1656" s="4" t="s">
        <v>6</v>
      </c>
      <c r="I1656" s="9">
        <v>5</v>
      </c>
      <c r="J1656" s="6">
        <v>81.55</v>
      </c>
      <c r="K1656" s="7">
        <v>0.2</v>
      </c>
      <c r="L1656" s="6">
        <v>42.09</v>
      </c>
      <c r="M1656" s="6">
        <f>I1656*J1656*(1-K1656)</f>
        <v>326.20000000000005</v>
      </c>
      <c r="N1656" s="6">
        <f>I1656*L1656</f>
        <v>210.45000000000002</v>
      </c>
      <c r="O1656" s="6">
        <f>M1656-N1656</f>
        <v>115.75000000000003</v>
      </c>
      <c r="P1656" s="8">
        <f>IFERROR(O1656/M1656,0)</f>
        <v>0.3548436541998774</v>
      </c>
      <c r="Q1656" s="5">
        <f>YEAR(SalesDataTable[[#This Row],[Order Date]])</f>
        <v>2026</v>
      </c>
      <c r="R1656" s="8" t="str">
        <f>"Q"&amp;ROUNDUP(MONTH(SalesDataTable[[#This Row],[Order Date]])/3,0)</f>
        <v>Q3</v>
      </c>
      <c r="S1656" s="9">
        <f>MONTH(SalesDataTable[[#This Row],[Order Date]])</f>
        <v>8</v>
      </c>
      <c r="T1656" s="8" t="str">
        <f>TEXT(SalesDataTable[[#This Row],[Order Date]],"mmm")</f>
        <v>Aug</v>
      </c>
    </row>
    <row r="1657" spans="1:20" ht="15.75">
      <c r="A1657" s="2" t="s">
        <v>1708</v>
      </c>
      <c r="B1657" s="3">
        <v>46250</v>
      </c>
      <c r="C1657" s="4" t="s">
        <v>8</v>
      </c>
      <c r="D1657" s="4" t="s">
        <v>69</v>
      </c>
      <c r="E1657" s="4" t="s">
        <v>25</v>
      </c>
      <c r="F1657" s="4" t="s">
        <v>16</v>
      </c>
      <c r="G1657" s="4" t="s">
        <v>31</v>
      </c>
      <c r="H1657" s="4" t="s">
        <v>64</v>
      </c>
      <c r="I1657" s="9">
        <v>2</v>
      </c>
      <c r="J1657" s="6">
        <v>83.56</v>
      </c>
      <c r="K1657" s="7">
        <v>0</v>
      </c>
      <c r="L1657" s="6">
        <v>39.119999999999997</v>
      </c>
      <c r="M1657" s="6">
        <f>I1657*J1657*(1-K1657)</f>
        <v>167.12</v>
      </c>
      <c r="N1657" s="6">
        <f>I1657*L1657</f>
        <v>78.239999999999995</v>
      </c>
      <c r="O1657" s="6">
        <f>M1657-N1657</f>
        <v>88.88000000000001</v>
      </c>
      <c r="P1657" s="8">
        <f>IFERROR(O1657/M1657,0)</f>
        <v>0.53183341311632359</v>
      </c>
      <c r="Q1657" s="5">
        <f>YEAR(SalesDataTable[[#This Row],[Order Date]])</f>
        <v>2026</v>
      </c>
      <c r="R1657" s="8" t="str">
        <f>"Q"&amp;ROUNDUP(MONTH(SalesDataTable[[#This Row],[Order Date]])/3,0)</f>
        <v>Q3</v>
      </c>
      <c r="S1657" s="9">
        <f>MONTH(SalesDataTable[[#This Row],[Order Date]])</f>
        <v>8</v>
      </c>
      <c r="T1657" s="8" t="str">
        <f>TEXT(SalesDataTable[[#This Row],[Order Date]],"mmm")</f>
        <v>Aug</v>
      </c>
    </row>
    <row r="1658" spans="1:20" ht="15.75">
      <c r="A1658" s="2" t="s">
        <v>1709</v>
      </c>
      <c r="B1658" s="3">
        <v>46250</v>
      </c>
      <c r="C1658" s="4" t="s">
        <v>14</v>
      </c>
      <c r="D1658" s="4" t="s">
        <v>61</v>
      </c>
      <c r="E1658" s="4" t="s">
        <v>3</v>
      </c>
      <c r="F1658" s="4" t="s">
        <v>4</v>
      </c>
      <c r="G1658" s="4" t="s">
        <v>31</v>
      </c>
      <c r="H1658" s="4" t="s">
        <v>90</v>
      </c>
      <c r="I1658" s="9">
        <v>3</v>
      </c>
      <c r="J1658" s="6">
        <v>125.75</v>
      </c>
      <c r="K1658" s="7">
        <v>0</v>
      </c>
      <c r="L1658" s="6">
        <v>62.05</v>
      </c>
      <c r="M1658" s="6">
        <f>I1658*J1658*(1-K1658)</f>
        <v>377.25</v>
      </c>
      <c r="N1658" s="6">
        <f>I1658*L1658</f>
        <v>186.14999999999998</v>
      </c>
      <c r="O1658" s="6">
        <f>M1658-N1658</f>
        <v>191.10000000000002</v>
      </c>
      <c r="P1658" s="8">
        <f>IFERROR(O1658/M1658,0)</f>
        <v>0.50656063618290259</v>
      </c>
      <c r="Q1658" s="5">
        <f>YEAR(SalesDataTable[[#This Row],[Order Date]])</f>
        <v>2026</v>
      </c>
      <c r="R1658" s="8" t="str">
        <f>"Q"&amp;ROUNDUP(MONTH(SalesDataTable[[#This Row],[Order Date]])/3,0)</f>
        <v>Q3</v>
      </c>
      <c r="S1658" s="9">
        <f>MONTH(SalesDataTable[[#This Row],[Order Date]])</f>
        <v>8</v>
      </c>
      <c r="T1658" s="8" t="str">
        <f>TEXT(SalesDataTable[[#This Row],[Order Date]],"mmm")</f>
        <v>Aug</v>
      </c>
    </row>
    <row r="1659" spans="1:20" ht="15.75">
      <c r="A1659" s="2" t="s">
        <v>1710</v>
      </c>
      <c r="B1659" s="3">
        <v>46250</v>
      </c>
      <c r="C1659" s="4" t="s">
        <v>1</v>
      </c>
      <c r="D1659" s="4" t="s">
        <v>2</v>
      </c>
      <c r="E1659" s="4" t="s">
        <v>3</v>
      </c>
      <c r="F1659" s="4" t="s">
        <v>4</v>
      </c>
      <c r="G1659" s="4" t="s">
        <v>17</v>
      </c>
      <c r="H1659" s="4" t="s">
        <v>18</v>
      </c>
      <c r="I1659" s="9">
        <v>1</v>
      </c>
      <c r="J1659" s="6">
        <v>35.619999999999997</v>
      </c>
      <c r="K1659" s="7">
        <v>0.1</v>
      </c>
      <c r="L1659" s="6">
        <v>13.55</v>
      </c>
      <c r="M1659" s="6">
        <f>I1659*J1659*(1-K1659)</f>
        <v>32.058</v>
      </c>
      <c r="N1659" s="6">
        <f>I1659*L1659</f>
        <v>13.55</v>
      </c>
      <c r="O1659" s="6">
        <f>M1659-N1659</f>
        <v>18.507999999999999</v>
      </c>
      <c r="P1659" s="8">
        <f>IFERROR(O1659/M1659,0)</f>
        <v>0.57732859192713204</v>
      </c>
      <c r="Q1659" s="5">
        <f>YEAR(SalesDataTable[[#This Row],[Order Date]])</f>
        <v>2026</v>
      </c>
      <c r="R1659" s="8" t="str">
        <f>"Q"&amp;ROUNDUP(MONTH(SalesDataTable[[#This Row],[Order Date]])/3,0)</f>
        <v>Q3</v>
      </c>
      <c r="S1659" s="9">
        <f>MONTH(SalesDataTable[[#This Row],[Order Date]])</f>
        <v>8</v>
      </c>
      <c r="T1659" s="8" t="str">
        <f>TEXT(SalesDataTable[[#This Row],[Order Date]],"mmm")</f>
        <v>Aug</v>
      </c>
    </row>
    <row r="1660" spans="1:20" ht="15.75">
      <c r="A1660" s="2" t="s">
        <v>1711</v>
      </c>
      <c r="B1660" s="3">
        <v>46250</v>
      </c>
      <c r="C1660" s="4" t="s">
        <v>8</v>
      </c>
      <c r="D1660" s="4" t="s">
        <v>86</v>
      </c>
      <c r="E1660" s="4" t="s">
        <v>3</v>
      </c>
      <c r="F1660" s="4" t="s">
        <v>20</v>
      </c>
      <c r="G1660" s="4" t="s">
        <v>5</v>
      </c>
      <c r="H1660" s="4" t="s">
        <v>43</v>
      </c>
      <c r="I1660" s="9">
        <v>2</v>
      </c>
      <c r="J1660" s="6">
        <v>104.02</v>
      </c>
      <c r="K1660" s="7">
        <v>0</v>
      </c>
      <c r="L1660" s="6">
        <v>50.26</v>
      </c>
      <c r="M1660" s="6">
        <f>I1660*J1660*(1-K1660)</f>
        <v>208.04</v>
      </c>
      <c r="N1660" s="6">
        <f>I1660*L1660</f>
        <v>100.52</v>
      </c>
      <c r="O1660" s="6">
        <f>M1660-N1660</f>
        <v>107.52</v>
      </c>
      <c r="P1660" s="8">
        <f>IFERROR(O1660/M1660,0)</f>
        <v>0.51682368775235532</v>
      </c>
      <c r="Q1660" s="5">
        <f>YEAR(SalesDataTable[[#This Row],[Order Date]])</f>
        <v>2026</v>
      </c>
      <c r="R1660" s="8" t="str">
        <f>"Q"&amp;ROUNDUP(MONTH(SalesDataTable[[#This Row],[Order Date]])/3,0)</f>
        <v>Q3</v>
      </c>
      <c r="S1660" s="9">
        <f>MONTH(SalesDataTable[[#This Row],[Order Date]])</f>
        <v>8</v>
      </c>
      <c r="T1660" s="8" t="str">
        <f>TEXT(SalesDataTable[[#This Row],[Order Date]],"mmm")</f>
        <v>Aug</v>
      </c>
    </row>
    <row r="1661" spans="1:20" ht="15.75">
      <c r="A1661" s="2" t="s">
        <v>1712</v>
      </c>
      <c r="B1661" s="3">
        <v>46250</v>
      </c>
      <c r="C1661" s="4" t="s">
        <v>8</v>
      </c>
      <c r="D1661" s="4" t="s">
        <v>38</v>
      </c>
      <c r="E1661" s="4" t="s">
        <v>10</v>
      </c>
      <c r="F1661" s="4" t="s">
        <v>20</v>
      </c>
      <c r="G1661" s="4" t="s">
        <v>11</v>
      </c>
      <c r="H1661" s="4" t="s">
        <v>12</v>
      </c>
      <c r="I1661" s="9">
        <v>8</v>
      </c>
      <c r="J1661" s="6">
        <v>92.71</v>
      </c>
      <c r="K1661" s="7">
        <v>0.1</v>
      </c>
      <c r="L1661" s="6">
        <v>44.83</v>
      </c>
      <c r="M1661" s="6">
        <f>I1661*J1661*(1-K1661)</f>
        <v>667.51199999999994</v>
      </c>
      <c r="N1661" s="6">
        <f>I1661*L1661</f>
        <v>358.64</v>
      </c>
      <c r="O1661" s="6">
        <f>M1661-N1661</f>
        <v>308.87199999999996</v>
      </c>
      <c r="P1661" s="8">
        <f>IFERROR(O1661/M1661,0)</f>
        <v>0.46272126943036229</v>
      </c>
      <c r="Q1661" s="5">
        <f>YEAR(SalesDataTable[[#This Row],[Order Date]])</f>
        <v>2026</v>
      </c>
      <c r="R1661" s="8" t="str">
        <f>"Q"&amp;ROUNDUP(MONTH(SalesDataTable[[#This Row],[Order Date]])/3,0)</f>
        <v>Q3</v>
      </c>
      <c r="S1661" s="9">
        <f>MONTH(SalesDataTable[[#This Row],[Order Date]])</f>
        <v>8</v>
      </c>
      <c r="T1661" s="8" t="str">
        <f>TEXT(SalesDataTable[[#This Row],[Order Date]],"mmm")</f>
        <v>Aug</v>
      </c>
    </row>
    <row r="1662" spans="1:20" ht="15.75">
      <c r="A1662" s="2" t="s">
        <v>1713</v>
      </c>
      <c r="B1662" s="3">
        <v>46250</v>
      </c>
      <c r="C1662" s="4" t="s">
        <v>8</v>
      </c>
      <c r="D1662" s="4" t="s">
        <v>69</v>
      </c>
      <c r="E1662" s="4" t="s">
        <v>3</v>
      </c>
      <c r="F1662" s="4" t="s">
        <v>16</v>
      </c>
      <c r="G1662" s="4" t="s">
        <v>11</v>
      </c>
      <c r="H1662" s="4" t="s">
        <v>12</v>
      </c>
      <c r="I1662" s="9">
        <v>1</v>
      </c>
      <c r="J1662" s="6">
        <v>90.58</v>
      </c>
      <c r="K1662" s="7">
        <v>0</v>
      </c>
      <c r="L1662" s="6">
        <v>44.53</v>
      </c>
      <c r="M1662" s="6">
        <f>I1662*J1662*(1-K1662)</f>
        <v>90.58</v>
      </c>
      <c r="N1662" s="6">
        <f>I1662*L1662</f>
        <v>44.53</v>
      </c>
      <c r="O1662" s="6">
        <f>M1662-N1662</f>
        <v>46.05</v>
      </c>
      <c r="P1662" s="8">
        <f>IFERROR(O1662/M1662,0)</f>
        <v>0.50839037315080593</v>
      </c>
      <c r="Q1662" s="5">
        <f>YEAR(SalesDataTable[[#This Row],[Order Date]])</f>
        <v>2026</v>
      </c>
      <c r="R1662" s="8" t="str">
        <f>"Q"&amp;ROUNDUP(MONTH(SalesDataTable[[#This Row],[Order Date]])/3,0)</f>
        <v>Q3</v>
      </c>
      <c r="S1662" s="9">
        <f>MONTH(SalesDataTable[[#This Row],[Order Date]])</f>
        <v>8</v>
      </c>
      <c r="T1662" s="8" t="str">
        <f>TEXT(SalesDataTable[[#This Row],[Order Date]],"mmm")</f>
        <v>Aug</v>
      </c>
    </row>
    <row r="1663" spans="1:20" ht="15.75">
      <c r="A1663" s="2" t="s">
        <v>1714</v>
      </c>
      <c r="B1663" s="3">
        <v>46250</v>
      </c>
      <c r="C1663" s="4" t="s">
        <v>8</v>
      </c>
      <c r="D1663" s="4" t="s">
        <v>86</v>
      </c>
      <c r="E1663" s="4" t="s">
        <v>3</v>
      </c>
      <c r="F1663" s="4" t="s">
        <v>16</v>
      </c>
      <c r="G1663" s="4" t="s">
        <v>31</v>
      </c>
      <c r="H1663" s="4" t="s">
        <v>90</v>
      </c>
      <c r="I1663" s="9">
        <v>1</v>
      </c>
      <c r="J1663" s="6">
        <v>120.22</v>
      </c>
      <c r="K1663" s="7">
        <v>0</v>
      </c>
      <c r="L1663" s="6">
        <v>62.31</v>
      </c>
      <c r="M1663" s="6">
        <f>I1663*J1663*(1-K1663)</f>
        <v>120.22</v>
      </c>
      <c r="N1663" s="6">
        <f>I1663*L1663</f>
        <v>62.31</v>
      </c>
      <c r="O1663" s="6">
        <f>M1663-N1663</f>
        <v>57.91</v>
      </c>
      <c r="P1663" s="8">
        <f>IFERROR(O1663/M1663,0)</f>
        <v>0.48170021627017134</v>
      </c>
      <c r="Q1663" s="5">
        <f>YEAR(SalesDataTable[[#This Row],[Order Date]])</f>
        <v>2026</v>
      </c>
      <c r="R1663" s="8" t="str">
        <f>"Q"&amp;ROUNDUP(MONTH(SalesDataTable[[#This Row],[Order Date]])/3,0)</f>
        <v>Q3</v>
      </c>
      <c r="S1663" s="9">
        <f>MONTH(SalesDataTable[[#This Row],[Order Date]])</f>
        <v>8</v>
      </c>
      <c r="T1663" s="8" t="str">
        <f>TEXT(SalesDataTable[[#This Row],[Order Date]],"mmm")</f>
        <v>Aug</v>
      </c>
    </row>
    <row r="1664" spans="1:20" ht="15.75">
      <c r="A1664" s="2" t="s">
        <v>1715</v>
      </c>
      <c r="B1664" s="3">
        <v>46250</v>
      </c>
      <c r="C1664" s="4" t="s">
        <v>14</v>
      </c>
      <c r="D1664" s="4" t="s">
        <v>15</v>
      </c>
      <c r="E1664" s="4" t="s">
        <v>25</v>
      </c>
      <c r="F1664" s="4" t="s">
        <v>16</v>
      </c>
      <c r="G1664" s="4" t="s">
        <v>17</v>
      </c>
      <c r="H1664" s="4" t="s">
        <v>18</v>
      </c>
      <c r="I1664" s="9">
        <v>3</v>
      </c>
      <c r="J1664" s="6">
        <v>36.35</v>
      </c>
      <c r="K1664" s="7">
        <v>0</v>
      </c>
      <c r="L1664" s="6">
        <v>13.42</v>
      </c>
      <c r="M1664" s="6">
        <f>I1664*J1664*(1-K1664)</f>
        <v>109.05000000000001</v>
      </c>
      <c r="N1664" s="6">
        <f>I1664*L1664</f>
        <v>40.26</v>
      </c>
      <c r="O1664" s="6">
        <f>M1664-N1664</f>
        <v>68.79000000000002</v>
      </c>
      <c r="P1664" s="8">
        <f>IFERROR(O1664/M1664,0)</f>
        <v>0.63081155433287495</v>
      </c>
      <c r="Q1664" s="5">
        <f>YEAR(SalesDataTable[[#This Row],[Order Date]])</f>
        <v>2026</v>
      </c>
      <c r="R1664" s="8" t="str">
        <f>"Q"&amp;ROUNDUP(MONTH(SalesDataTable[[#This Row],[Order Date]])/3,0)</f>
        <v>Q3</v>
      </c>
      <c r="S1664" s="9">
        <f>MONTH(SalesDataTable[[#This Row],[Order Date]])</f>
        <v>8</v>
      </c>
      <c r="T1664" s="8" t="str">
        <f>TEXT(SalesDataTable[[#This Row],[Order Date]],"mmm")</f>
        <v>Aug</v>
      </c>
    </row>
    <row r="1665" spans="1:20" ht="15.75">
      <c r="A1665" s="2" t="s">
        <v>1716</v>
      </c>
      <c r="B1665" s="3">
        <v>46250</v>
      </c>
      <c r="C1665" s="4" t="s">
        <v>8</v>
      </c>
      <c r="D1665" s="4" t="s">
        <v>69</v>
      </c>
      <c r="E1665" s="4" t="s">
        <v>39</v>
      </c>
      <c r="F1665" s="4" t="s">
        <v>4</v>
      </c>
      <c r="G1665" s="4" t="s">
        <v>31</v>
      </c>
      <c r="H1665" s="4" t="s">
        <v>41</v>
      </c>
      <c r="I1665" s="9">
        <v>2</v>
      </c>
      <c r="J1665" s="6">
        <v>195.28</v>
      </c>
      <c r="K1665" s="7">
        <v>0</v>
      </c>
      <c r="L1665" s="6">
        <v>102.24</v>
      </c>
      <c r="M1665" s="6">
        <f>I1665*J1665*(1-K1665)</f>
        <v>390.56</v>
      </c>
      <c r="N1665" s="6">
        <f>I1665*L1665</f>
        <v>204.48</v>
      </c>
      <c r="O1665" s="6">
        <f>M1665-N1665</f>
        <v>186.08</v>
      </c>
      <c r="P1665" s="8">
        <f>IFERROR(O1665/M1665,0)</f>
        <v>0.4764440802949611</v>
      </c>
      <c r="Q1665" s="5">
        <f>YEAR(SalesDataTable[[#This Row],[Order Date]])</f>
        <v>2026</v>
      </c>
      <c r="R1665" s="8" t="str">
        <f>"Q"&amp;ROUNDUP(MONTH(SalesDataTable[[#This Row],[Order Date]])/3,0)</f>
        <v>Q3</v>
      </c>
      <c r="S1665" s="9">
        <f>MONTH(SalesDataTable[[#This Row],[Order Date]])</f>
        <v>8</v>
      </c>
      <c r="T1665" s="8" t="str">
        <f>TEXT(SalesDataTable[[#This Row],[Order Date]],"mmm")</f>
        <v>Aug</v>
      </c>
    </row>
    <row r="1666" spans="1:20" ht="15.75">
      <c r="A1666" s="2" t="s">
        <v>1717</v>
      </c>
      <c r="B1666" s="3">
        <v>46250</v>
      </c>
      <c r="C1666" s="4" t="s">
        <v>14</v>
      </c>
      <c r="D1666" s="4" t="s">
        <v>126</v>
      </c>
      <c r="E1666" s="4" t="s">
        <v>39</v>
      </c>
      <c r="F1666" s="4" t="s">
        <v>4</v>
      </c>
      <c r="G1666" s="4" t="s">
        <v>17</v>
      </c>
      <c r="H1666" s="4" t="s">
        <v>46</v>
      </c>
      <c r="I1666" s="9">
        <v>4</v>
      </c>
      <c r="J1666" s="6">
        <v>46.05</v>
      </c>
      <c r="K1666" s="7">
        <v>0</v>
      </c>
      <c r="L1666" s="6">
        <v>18.75</v>
      </c>
      <c r="M1666" s="6">
        <f>I1666*J1666*(1-K1666)</f>
        <v>184.2</v>
      </c>
      <c r="N1666" s="6">
        <f>I1666*L1666</f>
        <v>75</v>
      </c>
      <c r="O1666" s="6">
        <f>M1666-N1666</f>
        <v>109.19999999999999</v>
      </c>
      <c r="P1666" s="8">
        <f>IFERROR(O1666/M1666,0)</f>
        <v>0.5928338762214983</v>
      </c>
      <c r="Q1666" s="5">
        <f>YEAR(SalesDataTable[[#This Row],[Order Date]])</f>
        <v>2026</v>
      </c>
      <c r="R1666" s="8" t="str">
        <f>"Q"&amp;ROUNDUP(MONTH(SalesDataTable[[#This Row],[Order Date]])/3,0)</f>
        <v>Q3</v>
      </c>
      <c r="S1666" s="9">
        <f>MONTH(SalesDataTable[[#This Row],[Order Date]])</f>
        <v>8</v>
      </c>
      <c r="T1666" s="8" t="str">
        <f>TEXT(SalesDataTable[[#This Row],[Order Date]],"mmm")</f>
        <v>Aug</v>
      </c>
    </row>
    <row r="1667" spans="1:20" ht="15.75">
      <c r="A1667" s="2" t="s">
        <v>1718</v>
      </c>
      <c r="B1667" s="3">
        <v>46250</v>
      </c>
      <c r="C1667" s="4" t="s">
        <v>1</v>
      </c>
      <c r="D1667" s="4" t="s">
        <v>2</v>
      </c>
      <c r="E1667" s="4" t="s">
        <v>25</v>
      </c>
      <c r="F1667" s="4" t="s">
        <v>4</v>
      </c>
      <c r="G1667" s="4" t="s">
        <v>31</v>
      </c>
      <c r="H1667" s="4" t="s">
        <v>64</v>
      </c>
      <c r="I1667" s="9">
        <v>1</v>
      </c>
      <c r="J1667" s="6">
        <v>81.040000000000006</v>
      </c>
      <c r="K1667" s="7">
        <v>0.1</v>
      </c>
      <c r="L1667" s="6">
        <v>39.29</v>
      </c>
      <c r="M1667" s="6">
        <f>I1667*J1667*(1-K1667)</f>
        <v>72.936000000000007</v>
      </c>
      <c r="N1667" s="6">
        <f>I1667*L1667</f>
        <v>39.29</v>
      </c>
      <c r="O1667" s="6">
        <f>M1667-N1667</f>
        <v>33.646000000000008</v>
      </c>
      <c r="P1667" s="8">
        <f>IFERROR(O1667/M1667,0)</f>
        <v>0.46130854447735009</v>
      </c>
      <c r="Q1667" s="5">
        <f>YEAR(SalesDataTable[[#This Row],[Order Date]])</f>
        <v>2026</v>
      </c>
      <c r="R1667" s="8" t="str">
        <f>"Q"&amp;ROUNDUP(MONTH(SalesDataTable[[#This Row],[Order Date]])/3,0)</f>
        <v>Q3</v>
      </c>
      <c r="S1667" s="9">
        <f>MONTH(SalesDataTable[[#This Row],[Order Date]])</f>
        <v>8</v>
      </c>
      <c r="T1667" s="8" t="str">
        <f>TEXT(SalesDataTable[[#This Row],[Order Date]],"mmm")</f>
        <v>Aug</v>
      </c>
    </row>
    <row r="1668" spans="1:20" ht="15.75">
      <c r="A1668" s="2" t="s">
        <v>1719</v>
      </c>
      <c r="B1668" s="3">
        <v>46250</v>
      </c>
      <c r="C1668" s="4" t="s">
        <v>1</v>
      </c>
      <c r="D1668" s="4" t="s">
        <v>88</v>
      </c>
      <c r="E1668" s="4" t="s">
        <v>25</v>
      </c>
      <c r="F1668" s="4" t="s">
        <v>20</v>
      </c>
      <c r="G1668" s="4" t="s">
        <v>31</v>
      </c>
      <c r="H1668" s="4" t="s">
        <v>41</v>
      </c>
      <c r="I1668" s="9">
        <v>1</v>
      </c>
      <c r="J1668" s="6">
        <v>191.12</v>
      </c>
      <c r="K1668" s="7">
        <v>0.05</v>
      </c>
      <c r="L1668" s="6">
        <v>106.14</v>
      </c>
      <c r="M1668" s="6">
        <f>I1668*J1668*(1-K1668)</f>
        <v>181.56399999999999</v>
      </c>
      <c r="N1668" s="6">
        <f>I1668*L1668</f>
        <v>106.14</v>
      </c>
      <c r="O1668" s="6">
        <f>M1668-N1668</f>
        <v>75.423999999999992</v>
      </c>
      <c r="P1668" s="8">
        <f>IFERROR(O1668/M1668,0)</f>
        <v>0.41541274702033443</v>
      </c>
      <c r="Q1668" s="5">
        <f>YEAR(SalesDataTable[[#This Row],[Order Date]])</f>
        <v>2026</v>
      </c>
      <c r="R1668" s="8" t="str">
        <f>"Q"&amp;ROUNDUP(MONTH(SalesDataTable[[#This Row],[Order Date]])/3,0)</f>
        <v>Q3</v>
      </c>
      <c r="S1668" s="9">
        <f>MONTH(SalesDataTable[[#This Row],[Order Date]])</f>
        <v>8</v>
      </c>
      <c r="T1668" s="8" t="str">
        <f>TEXT(SalesDataTable[[#This Row],[Order Date]],"mmm")</f>
        <v>Aug</v>
      </c>
    </row>
    <row r="1669" spans="1:20" ht="15.75">
      <c r="A1669" s="2" t="s">
        <v>1720</v>
      </c>
      <c r="B1669" s="3">
        <v>46250</v>
      </c>
      <c r="C1669" s="4" t="s">
        <v>1</v>
      </c>
      <c r="D1669" s="4" t="s">
        <v>88</v>
      </c>
      <c r="E1669" s="4" t="s">
        <v>3</v>
      </c>
      <c r="F1669" s="4" t="s">
        <v>16</v>
      </c>
      <c r="G1669" s="4" t="s">
        <v>11</v>
      </c>
      <c r="H1669" s="4" t="s">
        <v>53</v>
      </c>
      <c r="I1669" s="9">
        <v>1</v>
      </c>
      <c r="J1669" s="6">
        <v>156.19</v>
      </c>
      <c r="K1669" s="7">
        <v>0</v>
      </c>
      <c r="L1669" s="6">
        <v>79.239999999999995</v>
      </c>
      <c r="M1669" s="6">
        <f>I1669*J1669*(1-K1669)</f>
        <v>156.19</v>
      </c>
      <c r="N1669" s="6">
        <f>I1669*L1669</f>
        <v>79.239999999999995</v>
      </c>
      <c r="O1669" s="6">
        <f>M1669-N1669</f>
        <v>76.95</v>
      </c>
      <c r="P1669" s="8">
        <f>IFERROR(O1669/M1669,0)</f>
        <v>0.49266918496702738</v>
      </c>
      <c r="Q1669" s="5">
        <f>YEAR(SalesDataTable[[#This Row],[Order Date]])</f>
        <v>2026</v>
      </c>
      <c r="R1669" s="8" t="str">
        <f>"Q"&amp;ROUNDUP(MONTH(SalesDataTable[[#This Row],[Order Date]])/3,0)</f>
        <v>Q3</v>
      </c>
      <c r="S1669" s="9">
        <f>MONTH(SalesDataTable[[#This Row],[Order Date]])</f>
        <v>8</v>
      </c>
      <c r="T1669" s="8" t="str">
        <f>TEXT(SalesDataTable[[#This Row],[Order Date]],"mmm")</f>
        <v>Aug</v>
      </c>
    </row>
    <row r="1670" spans="1:20" ht="15.75">
      <c r="A1670" s="2" t="s">
        <v>1721</v>
      </c>
      <c r="B1670" s="3">
        <v>46251</v>
      </c>
      <c r="C1670" s="4" t="s">
        <v>8</v>
      </c>
      <c r="D1670" s="4" t="s">
        <v>66</v>
      </c>
      <c r="E1670" s="4" t="s">
        <v>3</v>
      </c>
      <c r="F1670" s="4" t="s">
        <v>4</v>
      </c>
      <c r="G1670" s="4" t="s">
        <v>17</v>
      </c>
      <c r="H1670" s="4" t="s">
        <v>18</v>
      </c>
      <c r="I1670" s="9">
        <v>4</v>
      </c>
      <c r="J1670" s="6">
        <v>36.93</v>
      </c>
      <c r="K1670" s="7">
        <v>0</v>
      </c>
      <c r="L1670" s="6">
        <v>13.36</v>
      </c>
      <c r="M1670" s="6">
        <f>I1670*J1670*(1-K1670)</f>
        <v>147.72</v>
      </c>
      <c r="N1670" s="6">
        <f>I1670*L1670</f>
        <v>53.44</v>
      </c>
      <c r="O1670" s="6">
        <f>M1670-N1670</f>
        <v>94.28</v>
      </c>
      <c r="P1670" s="8">
        <f>IFERROR(O1670/M1670,0)</f>
        <v>0.63823449769834828</v>
      </c>
      <c r="Q1670" s="5">
        <f>YEAR(SalesDataTable[[#This Row],[Order Date]])</f>
        <v>2026</v>
      </c>
      <c r="R1670" s="8" t="str">
        <f>"Q"&amp;ROUNDUP(MONTH(SalesDataTable[[#This Row],[Order Date]])/3,0)</f>
        <v>Q3</v>
      </c>
      <c r="S1670" s="9">
        <f>MONTH(SalesDataTable[[#This Row],[Order Date]])</f>
        <v>8</v>
      </c>
      <c r="T1670" s="8" t="str">
        <f>TEXT(SalesDataTable[[#This Row],[Order Date]],"mmm")</f>
        <v>Aug</v>
      </c>
    </row>
    <row r="1671" spans="1:20" ht="15.75">
      <c r="A1671" s="2" t="s">
        <v>1722</v>
      </c>
      <c r="B1671" s="3">
        <v>46251</v>
      </c>
      <c r="C1671" s="4" t="s">
        <v>8</v>
      </c>
      <c r="D1671" s="4" t="s">
        <v>69</v>
      </c>
      <c r="E1671" s="4" t="s">
        <v>25</v>
      </c>
      <c r="F1671" s="4" t="s">
        <v>4</v>
      </c>
      <c r="G1671" s="4" t="s">
        <v>5</v>
      </c>
      <c r="H1671" s="4" t="s">
        <v>43</v>
      </c>
      <c r="I1671" s="9">
        <v>3</v>
      </c>
      <c r="J1671" s="6">
        <v>104.96</v>
      </c>
      <c r="K1671" s="7">
        <v>0.05</v>
      </c>
      <c r="L1671" s="6">
        <v>51.66</v>
      </c>
      <c r="M1671" s="6">
        <f>I1671*J1671*(1-K1671)</f>
        <v>299.13599999999997</v>
      </c>
      <c r="N1671" s="6">
        <f>I1671*L1671</f>
        <v>154.97999999999999</v>
      </c>
      <c r="O1671" s="6">
        <f>M1671-N1671</f>
        <v>144.15599999999998</v>
      </c>
      <c r="P1671" s="8">
        <f>IFERROR(O1671/M1671,0)</f>
        <v>0.48190789473684209</v>
      </c>
      <c r="Q1671" s="5">
        <f>YEAR(SalesDataTable[[#This Row],[Order Date]])</f>
        <v>2026</v>
      </c>
      <c r="R1671" s="8" t="str">
        <f>"Q"&amp;ROUNDUP(MONTH(SalesDataTable[[#This Row],[Order Date]])/3,0)</f>
        <v>Q3</v>
      </c>
      <c r="S1671" s="9">
        <f>MONTH(SalesDataTable[[#This Row],[Order Date]])</f>
        <v>8</v>
      </c>
      <c r="T1671" s="8" t="str">
        <f>TEXT(SalesDataTable[[#This Row],[Order Date]],"mmm")</f>
        <v>Aug</v>
      </c>
    </row>
    <row r="1672" spans="1:20" ht="15.75">
      <c r="A1672" s="2" t="s">
        <v>1723</v>
      </c>
      <c r="B1672" s="3">
        <v>46251</v>
      </c>
      <c r="C1672" s="4" t="s">
        <v>8</v>
      </c>
      <c r="D1672" s="4" t="s">
        <v>9</v>
      </c>
      <c r="E1672" s="4" t="s">
        <v>39</v>
      </c>
      <c r="F1672" s="4" t="s">
        <v>16</v>
      </c>
      <c r="G1672" s="4" t="s">
        <v>17</v>
      </c>
      <c r="H1672" s="4" t="s">
        <v>83</v>
      </c>
      <c r="I1672" s="9">
        <v>3</v>
      </c>
      <c r="J1672" s="6">
        <v>168.51</v>
      </c>
      <c r="K1672" s="7">
        <v>0</v>
      </c>
      <c r="L1672" s="6">
        <v>85.34</v>
      </c>
      <c r="M1672" s="6">
        <f>I1672*J1672*(1-K1672)</f>
        <v>505.53</v>
      </c>
      <c r="N1672" s="6">
        <f>I1672*L1672</f>
        <v>256.02</v>
      </c>
      <c r="O1672" s="6">
        <f>M1672-N1672</f>
        <v>249.51</v>
      </c>
      <c r="P1672" s="8">
        <f>IFERROR(O1672/M1672,0)</f>
        <v>0.49356121298439265</v>
      </c>
      <c r="Q1672" s="5">
        <f>YEAR(SalesDataTable[[#This Row],[Order Date]])</f>
        <v>2026</v>
      </c>
      <c r="R1672" s="8" t="str">
        <f>"Q"&amp;ROUNDUP(MONTH(SalesDataTable[[#This Row],[Order Date]])/3,0)</f>
        <v>Q3</v>
      </c>
      <c r="S1672" s="9">
        <f>MONTH(SalesDataTable[[#This Row],[Order Date]])</f>
        <v>8</v>
      </c>
      <c r="T1672" s="8" t="str">
        <f>TEXT(SalesDataTable[[#This Row],[Order Date]],"mmm")</f>
        <v>Aug</v>
      </c>
    </row>
    <row r="1673" spans="1:20" ht="15.75">
      <c r="A1673" s="2" t="s">
        <v>1724</v>
      </c>
      <c r="B1673" s="3">
        <v>46251</v>
      </c>
      <c r="C1673" s="4" t="s">
        <v>8</v>
      </c>
      <c r="D1673" s="4" t="s">
        <v>69</v>
      </c>
      <c r="E1673" s="4" t="s">
        <v>25</v>
      </c>
      <c r="F1673" s="4" t="s">
        <v>16</v>
      </c>
      <c r="G1673" s="4" t="s">
        <v>17</v>
      </c>
      <c r="H1673" s="4" t="s">
        <v>46</v>
      </c>
      <c r="I1673" s="9">
        <v>1</v>
      </c>
      <c r="J1673" s="6">
        <v>46.44</v>
      </c>
      <c r="K1673" s="7">
        <v>0.05</v>
      </c>
      <c r="L1673" s="6">
        <v>18.59</v>
      </c>
      <c r="M1673" s="6">
        <f>I1673*J1673*(1-K1673)</f>
        <v>44.117999999999995</v>
      </c>
      <c r="N1673" s="6">
        <f>I1673*L1673</f>
        <v>18.59</v>
      </c>
      <c r="O1673" s="6">
        <f>M1673-N1673</f>
        <v>25.527999999999995</v>
      </c>
      <c r="P1673" s="8">
        <f>IFERROR(O1673/M1673,0)</f>
        <v>0.57863003762636556</v>
      </c>
      <c r="Q1673" s="5">
        <f>YEAR(SalesDataTable[[#This Row],[Order Date]])</f>
        <v>2026</v>
      </c>
      <c r="R1673" s="8" t="str">
        <f>"Q"&amp;ROUNDUP(MONTH(SalesDataTable[[#This Row],[Order Date]])/3,0)</f>
        <v>Q3</v>
      </c>
      <c r="S1673" s="9">
        <f>MONTH(SalesDataTable[[#This Row],[Order Date]])</f>
        <v>8</v>
      </c>
      <c r="T1673" s="8" t="str">
        <f>TEXT(SalesDataTable[[#This Row],[Order Date]],"mmm")</f>
        <v>Aug</v>
      </c>
    </row>
    <row r="1674" spans="1:20" ht="15.75">
      <c r="A1674" s="2" t="s">
        <v>1725</v>
      </c>
      <c r="B1674" s="3">
        <v>46251</v>
      </c>
      <c r="C1674" s="4" t="s">
        <v>1</v>
      </c>
      <c r="D1674" s="4" t="s">
        <v>2</v>
      </c>
      <c r="E1674" s="4" t="s">
        <v>3</v>
      </c>
      <c r="F1674" s="4" t="s">
        <v>16</v>
      </c>
      <c r="G1674" s="4" t="s">
        <v>11</v>
      </c>
      <c r="H1674" s="4" t="s">
        <v>79</v>
      </c>
      <c r="I1674" s="9">
        <v>1</v>
      </c>
      <c r="J1674" s="6">
        <v>69.900000000000006</v>
      </c>
      <c r="K1674" s="7">
        <v>0.1</v>
      </c>
      <c r="L1674" s="6">
        <v>31.43</v>
      </c>
      <c r="M1674" s="6">
        <f>I1674*J1674*(1-K1674)</f>
        <v>62.910000000000004</v>
      </c>
      <c r="N1674" s="6">
        <f>I1674*L1674</f>
        <v>31.43</v>
      </c>
      <c r="O1674" s="6">
        <f>M1674-N1674</f>
        <v>31.480000000000004</v>
      </c>
      <c r="P1674" s="8">
        <f>IFERROR(O1674/M1674,0)</f>
        <v>0.50039739310125575</v>
      </c>
      <c r="Q1674" s="5">
        <f>YEAR(SalesDataTable[[#This Row],[Order Date]])</f>
        <v>2026</v>
      </c>
      <c r="R1674" s="8" t="str">
        <f>"Q"&amp;ROUNDUP(MONTH(SalesDataTable[[#This Row],[Order Date]])/3,0)</f>
        <v>Q3</v>
      </c>
      <c r="S1674" s="9">
        <f>MONTH(SalesDataTable[[#This Row],[Order Date]])</f>
        <v>8</v>
      </c>
      <c r="T1674" s="8" t="str">
        <f>TEXT(SalesDataTable[[#This Row],[Order Date]],"mmm")</f>
        <v>Aug</v>
      </c>
    </row>
    <row r="1675" spans="1:20" ht="15.75">
      <c r="A1675" s="2" t="s">
        <v>1726</v>
      </c>
      <c r="B1675" s="3">
        <v>46252</v>
      </c>
      <c r="C1675" s="4" t="s">
        <v>27</v>
      </c>
      <c r="D1675" s="4" t="s">
        <v>82</v>
      </c>
      <c r="E1675" s="4" t="s">
        <v>3</v>
      </c>
      <c r="F1675" s="4" t="s">
        <v>16</v>
      </c>
      <c r="G1675" s="4" t="s">
        <v>5</v>
      </c>
      <c r="H1675" s="4" t="s">
        <v>35</v>
      </c>
      <c r="I1675" s="9">
        <v>2</v>
      </c>
      <c r="J1675" s="6">
        <v>39.83</v>
      </c>
      <c r="K1675" s="7">
        <v>0</v>
      </c>
      <c r="L1675" s="6">
        <v>17.18</v>
      </c>
      <c r="M1675" s="6">
        <f>I1675*J1675*(1-K1675)</f>
        <v>79.66</v>
      </c>
      <c r="N1675" s="6">
        <f>I1675*L1675</f>
        <v>34.36</v>
      </c>
      <c r="O1675" s="6">
        <f>M1675-N1675</f>
        <v>45.3</v>
      </c>
      <c r="P1675" s="8">
        <f>IFERROR(O1675/M1675,0)</f>
        <v>0.56866683404468987</v>
      </c>
      <c r="Q1675" s="5">
        <f>YEAR(SalesDataTable[[#This Row],[Order Date]])</f>
        <v>2026</v>
      </c>
      <c r="R1675" s="8" t="str">
        <f>"Q"&amp;ROUNDUP(MONTH(SalesDataTable[[#This Row],[Order Date]])/3,0)</f>
        <v>Q3</v>
      </c>
      <c r="S1675" s="9">
        <f>MONTH(SalesDataTable[[#This Row],[Order Date]])</f>
        <v>8</v>
      </c>
      <c r="T1675" s="8" t="str">
        <f>TEXT(SalesDataTable[[#This Row],[Order Date]],"mmm")</f>
        <v>Aug</v>
      </c>
    </row>
    <row r="1676" spans="1:20" ht="15.75">
      <c r="A1676" s="2" t="s">
        <v>1727</v>
      </c>
      <c r="B1676" s="3">
        <v>46252</v>
      </c>
      <c r="C1676" s="4" t="s">
        <v>1</v>
      </c>
      <c r="D1676" s="4" t="s">
        <v>52</v>
      </c>
      <c r="E1676" s="4" t="s">
        <v>3</v>
      </c>
      <c r="F1676" s="4" t="s">
        <v>16</v>
      </c>
      <c r="G1676" s="4" t="s">
        <v>17</v>
      </c>
      <c r="H1676" s="4" t="s">
        <v>18</v>
      </c>
      <c r="I1676" s="9">
        <v>2</v>
      </c>
      <c r="J1676" s="6">
        <v>36.020000000000003</v>
      </c>
      <c r="K1676" s="7">
        <v>0</v>
      </c>
      <c r="L1676" s="6">
        <v>13.87</v>
      </c>
      <c r="M1676" s="6">
        <f>I1676*J1676*(1-K1676)</f>
        <v>72.040000000000006</v>
      </c>
      <c r="N1676" s="6">
        <f>I1676*L1676</f>
        <v>27.74</v>
      </c>
      <c r="O1676" s="6">
        <f>M1676-N1676</f>
        <v>44.300000000000011</v>
      </c>
      <c r="P1676" s="8">
        <f>IFERROR(O1676/M1676,0)</f>
        <v>0.61493614658523055</v>
      </c>
      <c r="Q1676" s="5">
        <f>YEAR(SalesDataTable[[#This Row],[Order Date]])</f>
        <v>2026</v>
      </c>
      <c r="R1676" s="8" t="str">
        <f>"Q"&amp;ROUNDUP(MONTH(SalesDataTable[[#This Row],[Order Date]])/3,0)</f>
        <v>Q3</v>
      </c>
      <c r="S1676" s="9">
        <f>MONTH(SalesDataTable[[#This Row],[Order Date]])</f>
        <v>8</v>
      </c>
      <c r="T1676" s="8" t="str">
        <f>TEXT(SalesDataTable[[#This Row],[Order Date]],"mmm")</f>
        <v>Aug</v>
      </c>
    </row>
    <row r="1677" spans="1:20" ht="15.75">
      <c r="A1677" s="2" t="s">
        <v>1728</v>
      </c>
      <c r="B1677" s="3">
        <v>46252</v>
      </c>
      <c r="C1677" s="4" t="s">
        <v>1</v>
      </c>
      <c r="D1677" s="4" t="s">
        <v>88</v>
      </c>
      <c r="E1677" s="4" t="s">
        <v>39</v>
      </c>
      <c r="F1677" s="4" t="s">
        <v>20</v>
      </c>
      <c r="G1677" s="4" t="s">
        <v>49</v>
      </c>
      <c r="H1677" s="4" t="s">
        <v>55</v>
      </c>
      <c r="I1677" s="9">
        <v>3</v>
      </c>
      <c r="J1677" s="6">
        <v>125.31</v>
      </c>
      <c r="K1677" s="7">
        <v>0</v>
      </c>
      <c r="L1677" s="6">
        <v>67.64</v>
      </c>
      <c r="M1677" s="6">
        <f>I1677*J1677*(1-K1677)</f>
        <v>375.93</v>
      </c>
      <c r="N1677" s="6">
        <f>I1677*L1677</f>
        <v>202.92000000000002</v>
      </c>
      <c r="O1677" s="6">
        <f>M1677-N1677</f>
        <v>173.01</v>
      </c>
      <c r="P1677" s="8">
        <f>IFERROR(O1677/M1677,0)</f>
        <v>0.46021865772883247</v>
      </c>
      <c r="Q1677" s="5">
        <f>YEAR(SalesDataTable[[#This Row],[Order Date]])</f>
        <v>2026</v>
      </c>
      <c r="R1677" s="8" t="str">
        <f>"Q"&amp;ROUNDUP(MONTH(SalesDataTable[[#This Row],[Order Date]])/3,0)</f>
        <v>Q3</v>
      </c>
      <c r="S1677" s="9">
        <f>MONTH(SalesDataTable[[#This Row],[Order Date]])</f>
        <v>8</v>
      </c>
      <c r="T1677" s="8" t="str">
        <f>TEXT(SalesDataTable[[#This Row],[Order Date]],"mmm")</f>
        <v>Aug</v>
      </c>
    </row>
    <row r="1678" spans="1:20" ht="15.75">
      <c r="A1678" s="2" t="s">
        <v>1729</v>
      </c>
      <c r="B1678" s="3">
        <v>46252</v>
      </c>
      <c r="C1678" s="4" t="s">
        <v>8</v>
      </c>
      <c r="D1678" s="4" t="s">
        <v>69</v>
      </c>
      <c r="E1678" s="4" t="s">
        <v>3</v>
      </c>
      <c r="F1678" s="4" t="s">
        <v>4</v>
      </c>
      <c r="G1678" s="4" t="s">
        <v>11</v>
      </c>
      <c r="H1678" s="4" t="s">
        <v>12</v>
      </c>
      <c r="I1678" s="9">
        <v>3</v>
      </c>
      <c r="J1678" s="6">
        <v>92.5</v>
      </c>
      <c r="K1678" s="7">
        <v>0.1</v>
      </c>
      <c r="L1678" s="6">
        <v>46.38</v>
      </c>
      <c r="M1678" s="6">
        <f>I1678*J1678*(1-K1678)</f>
        <v>249.75</v>
      </c>
      <c r="N1678" s="6">
        <f>I1678*L1678</f>
        <v>139.14000000000001</v>
      </c>
      <c r="O1678" s="6">
        <f>M1678-N1678</f>
        <v>110.60999999999999</v>
      </c>
      <c r="P1678" s="8">
        <f>IFERROR(O1678/M1678,0)</f>
        <v>0.4428828828828828</v>
      </c>
      <c r="Q1678" s="5">
        <f>YEAR(SalesDataTable[[#This Row],[Order Date]])</f>
        <v>2026</v>
      </c>
      <c r="R1678" s="8" t="str">
        <f>"Q"&amp;ROUNDUP(MONTH(SalesDataTable[[#This Row],[Order Date]])/3,0)</f>
        <v>Q3</v>
      </c>
      <c r="S1678" s="9">
        <f>MONTH(SalesDataTable[[#This Row],[Order Date]])</f>
        <v>8</v>
      </c>
      <c r="T1678" s="8" t="str">
        <f>TEXT(SalesDataTable[[#This Row],[Order Date]],"mmm")</f>
        <v>Aug</v>
      </c>
    </row>
    <row r="1679" spans="1:20" ht="15.75">
      <c r="A1679" s="2" t="s">
        <v>1730</v>
      </c>
      <c r="B1679" s="3">
        <v>46252</v>
      </c>
      <c r="C1679" s="4" t="s">
        <v>8</v>
      </c>
      <c r="D1679" s="4" t="s">
        <v>9</v>
      </c>
      <c r="E1679" s="4" t="s">
        <v>10</v>
      </c>
      <c r="F1679" s="4" t="s">
        <v>20</v>
      </c>
      <c r="G1679" s="4" t="s">
        <v>5</v>
      </c>
      <c r="H1679" s="4" t="s">
        <v>43</v>
      </c>
      <c r="I1679" s="9">
        <v>5</v>
      </c>
      <c r="J1679" s="6">
        <v>100.48</v>
      </c>
      <c r="K1679" s="7">
        <v>0.1</v>
      </c>
      <c r="L1679" s="6">
        <v>49.67</v>
      </c>
      <c r="M1679" s="6">
        <f>I1679*J1679*(1-K1679)</f>
        <v>452.16</v>
      </c>
      <c r="N1679" s="6">
        <f>I1679*L1679</f>
        <v>248.35000000000002</v>
      </c>
      <c r="O1679" s="6">
        <f>M1679-N1679</f>
        <v>203.81</v>
      </c>
      <c r="P1679" s="8">
        <f>IFERROR(O1679/M1679,0)</f>
        <v>0.45074752300070769</v>
      </c>
      <c r="Q1679" s="5">
        <f>YEAR(SalesDataTable[[#This Row],[Order Date]])</f>
        <v>2026</v>
      </c>
      <c r="R1679" s="8" t="str">
        <f>"Q"&amp;ROUNDUP(MONTH(SalesDataTable[[#This Row],[Order Date]])/3,0)</f>
        <v>Q3</v>
      </c>
      <c r="S1679" s="9">
        <f>MONTH(SalesDataTable[[#This Row],[Order Date]])</f>
        <v>8</v>
      </c>
      <c r="T1679" s="8" t="str">
        <f>TEXT(SalesDataTable[[#This Row],[Order Date]],"mmm")</f>
        <v>Aug</v>
      </c>
    </row>
    <row r="1680" spans="1:20" ht="15.75">
      <c r="A1680" s="2" t="s">
        <v>1731</v>
      </c>
      <c r="B1680" s="3">
        <v>46252</v>
      </c>
      <c r="C1680" s="4" t="s">
        <v>1</v>
      </c>
      <c r="D1680" s="4" t="s">
        <v>88</v>
      </c>
      <c r="E1680" s="4" t="s">
        <v>39</v>
      </c>
      <c r="F1680" s="4" t="s">
        <v>16</v>
      </c>
      <c r="G1680" s="4" t="s">
        <v>31</v>
      </c>
      <c r="H1680" s="4" t="s">
        <v>64</v>
      </c>
      <c r="I1680" s="9">
        <v>2</v>
      </c>
      <c r="J1680" s="6">
        <v>79.78</v>
      </c>
      <c r="K1680" s="7">
        <v>0</v>
      </c>
      <c r="L1680" s="6">
        <v>38.770000000000003</v>
      </c>
      <c r="M1680" s="6">
        <f>I1680*J1680*(1-K1680)</f>
        <v>159.56</v>
      </c>
      <c r="N1680" s="6">
        <f>I1680*L1680</f>
        <v>77.540000000000006</v>
      </c>
      <c r="O1680" s="6">
        <f>M1680-N1680</f>
        <v>82.02</v>
      </c>
      <c r="P1680" s="8">
        <f>IFERROR(O1680/M1680,0)</f>
        <v>0.51403860616695907</v>
      </c>
      <c r="Q1680" s="5">
        <f>YEAR(SalesDataTable[[#This Row],[Order Date]])</f>
        <v>2026</v>
      </c>
      <c r="R1680" s="8" t="str">
        <f>"Q"&amp;ROUNDUP(MONTH(SalesDataTable[[#This Row],[Order Date]])/3,0)</f>
        <v>Q3</v>
      </c>
      <c r="S1680" s="9">
        <f>MONTH(SalesDataTable[[#This Row],[Order Date]])</f>
        <v>8</v>
      </c>
      <c r="T1680" s="8" t="str">
        <f>TEXT(SalesDataTable[[#This Row],[Order Date]],"mmm")</f>
        <v>Aug</v>
      </c>
    </row>
    <row r="1681" spans="1:20" ht="15.75">
      <c r="A1681" s="2" t="s">
        <v>1732</v>
      </c>
      <c r="B1681" s="3">
        <v>46252</v>
      </c>
      <c r="C1681" s="4" t="s">
        <v>14</v>
      </c>
      <c r="D1681" s="4" t="s">
        <v>61</v>
      </c>
      <c r="E1681" s="4" t="s">
        <v>10</v>
      </c>
      <c r="F1681" s="4" t="s">
        <v>20</v>
      </c>
      <c r="G1681" s="4" t="s">
        <v>11</v>
      </c>
      <c r="H1681" s="4" t="s">
        <v>21</v>
      </c>
      <c r="I1681" s="9">
        <v>4</v>
      </c>
      <c r="J1681" s="6">
        <v>144.44</v>
      </c>
      <c r="K1681" s="7">
        <v>0.1</v>
      </c>
      <c r="L1681" s="6">
        <v>77.66</v>
      </c>
      <c r="M1681" s="6">
        <f>I1681*J1681*(1-K1681)</f>
        <v>519.98400000000004</v>
      </c>
      <c r="N1681" s="6">
        <f>I1681*L1681</f>
        <v>310.64</v>
      </c>
      <c r="O1681" s="6">
        <f>M1681-N1681</f>
        <v>209.34400000000005</v>
      </c>
      <c r="P1681" s="8">
        <f>IFERROR(O1681/M1681,0)</f>
        <v>0.4025970029847073</v>
      </c>
      <c r="Q1681" s="5">
        <f>YEAR(SalesDataTable[[#This Row],[Order Date]])</f>
        <v>2026</v>
      </c>
      <c r="R1681" s="8" t="str">
        <f>"Q"&amp;ROUNDUP(MONTH(SalesDataTable[[#This Row],[Order Date]])/3,0)</f>
        <v>Q3</v>
      </c>
      <c r="S1681" s="9">
        <f>MONTH(SalesDataTable[[#This Row],[Order Date]])</f>
        <v>8</v>
      </c>
      <c r="T1681" s="8" t="str">
        <f>TEXT(SalesDataTable[[#This Row],[Order Date]],"mmm")</f>
        <v>Aug</v>
      </c>
    </row>
    <row r="1682" spans="1:20" ht="15.75">
      <c r="A1682" s="2" t="s">
        <v>1733</v>
      </c>
      <c r="B1682" s="3">
        <v>46253</v>
      </c>
      <c r="C1682" s="4" t="s">
        <v>8</v>
      </c>
      <c r="D1682" s="4" t="s">
        <v>9</v>
      </c>
      <c r="E1682" s="4" t="s">
        <v>3</v>
      </c>
      <c r="F1682" s="4" t="s">
        <v>4</v>
      </c>
      <c r="G1682" s="4" t="s">
        <v>11</v>
      </c>
      <c r="H1682" s="4" t="s">
        <v>53</v>
      </c>
      <c r="I1682" s="9">
        <v>3</v>
      </c>
      <c r="J1682" s="6">
        <v>157.41999999999999</v>
      </c>
      <c r="K1682" s="7">
        <v>0</v>
      </c>
      <c r="L1682" s="6">
        <v>77.989999999999995</v>
      </c>
      <c r="M1682" s="6">
        <f>I1682*J1682*(1-K1682)</f>
        <v>472.26</v>
      </c>
      <c r="N1682" s="6">
        <f>I1682*L1682</f>
        <v>233.96999999999997</v>
      </c>
      <c r="O1682" s="6">
        <f>M1682-N1682</f>
        <v>238.29000000000002</v>
      </c>
      <c r="P1682" s="8">
        <f>IFERROR(O1682/M1682,0)</f>
        <v>0.5045737517469191</v>
      </c>
      <c r="Q1682" s="5">
        <f>YEAR(SalesDataTable[[#This Row],[Order Date]])</f>
        <v>2026</v>
      </c>
      <c r="R1682" s="8" t="str">
        <f>"Q"&amp;ROUNDUP(MONTH(SalesDataTable[[#This Row],[Order Date]])/3,0)</f>
        <v>Q3</v>
      </c>
      <c r="S1682" s="9">
        <f>MONTH(SalesDataTable[[#This Row],[Order Date]])</f>
        <v>8</v>
      </c>
      <c r="T1682" s="8" t="str">
        <f>TEXT(SalesDataTable[[#This Row],[Order Date]],"mmm")</f>
        <v>Aug</v>
      </c>
    </row>
    <row r="1683" spans="1:20" ht="15.75">
      <c r="A1683" s="2" t="s">
        <v>1734</v>
      </c>
      <c r="B1683" s="3">
        <v>46253</v>
      </c>
      <c r="C1683" s="4" t="s">
        <v>8</v>
      </c>
      <c r="D1683" s="4" t="s">
        <v>86</v>
      </c>
      <c r="E1683" s="4" t="s">
        <v>39</v>
      </c>
      <c r="F1683" s="4" t="s">
        <v>20</v>
      </c>
      <c r="G1683" s="4" t="s">
        <v>11</v>
      </c>
      <c r="H1683" s="4" t="s">
        <v>12</v>
      </c>
      <c r="I1683" s="9">
        <v>1</v>
      </c>
      <c r="J1683" s="6">
        <v>90.37</v>
      </c>
      <c r="K1683" s="7">
        <v>0.05</v>
      </c>
      <c r="L1683" s="6">
        <v>45.89</v>
      </c>
      <c r="M1683" s="6">
        <f>I1683*J1683*(1-K1683)</f>
        <v>85.851500000000001</v>
      </c>
      <c r="N1683" s="6">
        <f>I1683*L1683</f>
        <v>45.89</v>
      </c>
      <c r="O1683" s="6">
        <f>M1683-N1683</f>
        <v>39.961500000000001</v>
      </c>
      <c r="P1683" s="8">
        <f>IFERROR(O1683/M1683,0)</f>
        <v>0.46547235633623174</v>
      </c>
      <c r="Q1683" s="5">
        <f>YEAR(SalesDataTable[[#This Row],[Order Date]])</f>
        <v>2026</v>
      </c>
      <c r="R1683" s="8" t="str">
        <f>"Q"&amp;ROUNDUP(MONTH(SalesDataTable[[#This Row],[Order Date]])/3,0)</f>
        <v>Q3</v>
      </c>
      <c r="S1683" s="9">
        <f>MONTH(SalesDataTable[[#This Row],[Order Date]])</f>
        <v>8</v>
      </c>
      <c r="T1683" s="8" t="str">
        <f>TEXT(SalesDataTable[[#This Row],[Order Date]],"mmm")</f>
        <v>Aug</v>
      </c>
    </row>
    <row r="1684" spans="1:20" ht="15.75">
      <c r="A1684" s="2" t="s">
        <v>1735</v>
      </c>
      <c r="B1684" s="3">
        <v>46253</v>
      </c>
      <c r="C1684" s="4" t="s">
        <v>8</v>
      </c>
      <c r="D1684" s="4" t="s">
        <v>38</v>
      </c>
      <c r="E1684" s="4" t="s">
        <v>10</v>
      </c>
      <c r="F1684" s="4" t="s">
        <v>20</v>
      </c>
      <c r="G1684" s="4" t="s">
        <v>5</v>
      </c>
      <c r="H1684" s="4" t="s">
        <v>43</v>
      </c>
      <c r="I1684" s="9">
        <v>15</v>
      </c>
      <c r="J1684" s="6">
        <v>104.79</v>
      </c>
      <c r="K1684" s="7">
        <v>0.15</v>
      </c>
      <c r="L1684" s="6">
        <v>49.67</v>
      </c>
      <c r="M1684" s="6">
        <f>I1684*J1684*(1-K1684)</f>
        <v>1336.0725</v>
      </c>
      <c r="N1684" s="6">
        <f>I1684*L1684</f>
        <v>745.05000000000007</v>
      </c>
      <c r="O1684" s="6">
        <f>M1684-N1684</f>
        <v>591.02249999999992</v>
      </c>
      <c r="P1684" s="8">
        <f>IFERROR(O1684/M1684,0)</f>
        <v>0.44235810556687599</v>
      </c>
      <c r="Q1684" s="5">
        <f>YEAR(SalesDataTable[[#This Row],[Order Date]])</f>
        <v>2026</v>
      </c>
      <c r="R1684" s="8" t="str">
        <f>"Q"&amp;ROUNDUP(MONTH(SalesDataTable[[#This Row],[Order Date]])/3,0)</f>
        <v>Q3</v>
      </c>
      <c r="S1684" s="9">
        <f>MONTH(SalesDataTable[[#This Row],[Order Date]])</f>
        <v>8</v>
      </c>
      <c r="T1684" s="8" t="str">
        <f>TEXT(SalesDataTable[[#This Row],[Order Date]],"mmm")</f>
        <v>Aug</v>
      </c>
    </row>
    <row r="1685" spans="1:20" ht="15.75">
      <c r="A1685" s="2" t="s">
        <v>1736</v>
      </c>
      <c r="B1685" s="3">
        <v>46253</v>
      </c>
      <c r="C1685" s="4" t="s">
        <v>14</v>
      </c>
      <c r="D1685" s="4" t="s">
        <v>15</v>
      </c>
      <c r="E1685" s="4" t="s">
        <v>3</v>
      </c>
      <c r="F1685" s="4" t="s">
        <v>4</v>
      </c>
      <c r="G1685" s="4" t="s">
        <v>17</v>
      </c>
      <c r="H1685" s="4" t="s">
        <v>71</v>
      </c>
      <c r="I1685" s="9">
        <v>1</v>
      </c>
      <c r="J1685" s="6">
        <v>130.94</v>
      </c>
      <c r="K1685" s="7">
        <v>0</v>
      </c>
      <c r="L1685" s="6">
        <v>66.06</v>
      </c>
      <c r="M1685" s="6">
        <f>I1685*J1685*(1-K1685)</f>
        <v>130.94</v>
      </c>
      <c r="N1685" s="6">
        <f>I1685*L1685</f>
        <v>66.06</v>
      </c>
      <c r="O1685" s="6">
        <f>M1685-N1685</f>
        <v>64.88</v>
      </c>
      <c r="P1685" s="8">
        <f>IFERROR(O1685/M1685,0)</f>
        <v>0.49549411944402011</v>
      </c>
      <c r="Q1685" s="5">
        <f>YEAR(SalesDataTable[[#This Row],[Order Date]])</f>
        <v>2026</v>
      </c>
      <c r="R1685" s="8" t="str">
        <f>"Q"&amp;ROUNDUP(MONTH(SalesDataTable[[#This Row],[Order Date]])/3,0)</f>
        <v>Q3</v>
      </c>
      <c r="S1685" s="9">
        <f>MONTH(SalesDataTable[[#This Row],[Order Date]])</f>
        <v>8</v>
      </c>
      <c r="T1685" s="8" t="str">
        <f>TEXT(SalesDataTable[[#This Row],[Order Date]],"mmm")</f>
        <v>Aug</v>
      </c>
    </row>
    <row r="1686" spans="1:20" ht="15.75">
      <c r="A1686" s="2" t="s">
        <v>1737</v>
      </c>
      <c r="B1686" s="3">
        <v>46253</v>
      </c>
      <c r="C1686" s="4" t="s">
        <v>8</v>
      </c>
      <c r="D1686" s="4" t="s">
        <v>38</v>
      </c>
      <c r="E1686" s="4" t="s">
        <v>3</v>
      </c>
      <c r="F1686" s="4" t="s">
        <v>4</v>
      </c>
      <c r="G1686" s="4" t="s">
        <v>5</v>
      </c>
      <c r="H1686" s="4" t="s">
        <v>35</v>
      </c>
      <c r="I1686" s="9">
        <v>1</v>
      </c>
      <c r="J1686" s="6">
        <v>40.42</v>
      </c>
      <c r="K1686" s="7">
        <v>0.05</v>
      </c>
      <c r="L1686" s="6">
        <v>16.62</v>
      </c>
      <c r="M1686" s="6">
        <f>I1686*J1686*(1-K1686)</f>
        <v>38.399000000000001</v>
      </c>
      <c r="N1686" s="6">
        <f>I1686*L1686</f>
        <v>16.62</v>
      </c>
      <c r="O1686" s="6">
        <f>M1686-N1686</f>
        <v>21.779</v>
      </c>
      <c r="P1686" s="8">
        <f>IFERROR(O1686/M1686,0)</f>
        <v>0.5671762285476184</v>
      </c>
      <c r="Q1686" s="5">
        <f>YEAR(SalesDataTable[[#This Row],[Order Date]])</f>
        <v>2026</v>
      </c>
      <c r="R1686" s="8" t="str">
        <f>"Q"&amp;ROUNDUP(MONTH(SalesDataTable[[#This Row],[Order Date]])/3,0)</f>
        <v>Q3</v>
      </c>
      <c r="S1686" s="9">
        <f>MONTH(SalesDataTable[[#This Row],[Order Date]])</f>
        <v>8</v>
      </c>
      <c r="T1686" s="8" t="str">
        <f>TEXT(SalesDataTable[[#This Row],[Order Date]],"mmm")</f>
        <v>Aug</v>
      </c>
    </row>
    <row r="1687" spans="1:20" ht="15.75">
      <c r="A1687" s="2" t="s">
        <v>1738</v>
      </c>
      <c r="B1687" s="3">
        <v>46253</v>
      </c>
      <c r="C1687" s="4" t="s">
        <v>8</v>
      </c>
      <c r="D1687" s="4" t="s">
        <v>66</v>
      </c>
      <c r="E1687" s="4" t="s">
        <v>39</v>
      </c>
      <c r="F1687" s="4" t="s">
        <v>4</v>
      </c>
      <c r="G1687" s="4" t="s">
        <v>31</v>
      </c>
      <c r="H1687" s="4" t="s">
        <v>32</v>
      </c>
      <c r="I1687" s="9">
        <v>1</v>
      </c>
      <c r="J1687" s="6">
        <v>338.45</v>
      </c>
      <c r="K1687" s="7">
        <v>0.15</v>
      </c>
      <c r="L1687" s="6">
        <v>197.2</v>
      </c>
      <c r="M1687" s="6">
        <f>I1687*J1687*(1-K1687)</f>
        <v>287.6825</v>
      </c>
      <c r="N1687" s="6">
        <f>I1687*L1687</f>
        <v>197.2</v>
      </c>
      <c r="O1687" s="6">
        <f>M1687-N1687</f>
        <v>90.482500000000016</v>
      </c>
      <c r="P1687" s="8">
        <f>IFERROR(O1687/M1687,0)</f>
        <v>0.31452208598020392</v>
      </c>
      <c r="Q1687" s="5">
        <f>YEAR(SalesDataTable[[#This Row],[Order Date]])</f>
        <v>2026</v>
      </c>
      <c r="R1687" s="8" t="str">
        <f>"Q"&amp;ROUNDUP(MONTH(SalesDataTable[[#This Row],[Order Date]])/3,0)</f>
        <v>Q3</v>
      </c>
      <c r="S1687" s="9">
        <f>MONTH(SalesDataTable[[#This Row],[Order Date]])</f>
        <v>8</v>
      </c>
      <c r="T1687" s="8" t="str">
        <f>TEXT(SalesDataTable[[#This Row],[Order Date]],"mmm")</f>
        <v>Aug</v>
      </c>
    </row>
    <row r="1688" spans="1:20" ht="15.75">
      <c r="A1688" s="2" t="s">
        <v>1739</v>
      </c>
      <c r="B1688" s="3">
        <v>46253</v>
      </c>
      <c r="C1688" s="4" t="s">
        <v>14</v>
      </c>
      <c r="D1688" s="4" t="s">
        <v>61</v>
      </c>
      <c r="E1688" s="4" t="s">
        <v>39</v>
      </c>
      <c r="F1688" s="4" t="s">
        <v>4</v>
      </c>
      <c r="G1688" s="4" t="s">
        <v>5</v>
      </c>
      <c r="H1688" s="4" t="s">
        <v>43</v>
      </c>
      <c r="I1688" s="9">
        <v>1</v>
      </c>
      <c r="J1688" s="6">
        <v>103.92</v>
      </c>
      <c r="K1688" s="7">
        <v>0.05</v>
      </c>
      <c r="L1688" s="6">
        <v>50.71</v>
      </c>
      <c r="M1688" s="6">
        <f>I1688*J1688*(1-K1688)</f>
        <v>98.724000000000004</v>
      </c>
      <c r="N1688" s="6">
        <f>I1688*L1688</f>
        <v>50.71</v>
      </c>
      <c r="O1688" s="6">
        <f>M1688-N1688</f>
        <v>48.014000000000003</v>
      </c>
      <c r="P1688" s="8">
        <f>IFERROR(O1688/M1688,0)</f>
        <v>0.48634577205137558</v>
      </c>
      <c r="Q1688" s="5">
        <f>YEAR(SalesDataTable[[#This Row],[Order Date]])</f>
        <v>2026</v>
      </c>
      <c r="R1688" s="8" t="str">
        <f>"Q"&amp;ROUNDUP(MONTH(SalesDataTable[[#This Row],[Order Date]])/3,0)</f>
        <v>Q3</v>
      </c>
      <c r="S1688" s="9">
        <f>MONTH(SalesDataTable[[#This Row],[Order Date]])</f>
        <v>8</v>
      </c>
      <c r="T1688" s="8" t="str">
        <f>TEXT(SalesDataTable[[#This Row],[Order Date]],"mmm")</f>
        <v>Aug</v>
      </c>
    </row>
    <row r="1689" spans="1:20" ht="15.75">
      <c r="A1689" s="2" t="s">
        <v>1740</v>
      </c>
      <c r="B1689" s="3">
        <v>46254</v>
      </c>
      <c r="C1689" s="4" t="s">
        <v>1</v>
      </c>
      <c r="D1689" s="4" t="s">
        <v>52</v>
      </c>
      <c r="E1689" s="4" t="s">
        <v>3</v>
      </c>
      <c r="F1689" s="4" t="s">
        <v>16</v>
      </c>
      <c r="G1689" s="4" t="s">
        <v>5</v>
      </c>
      <c r="H1689" s="4" t="s">
        <v>29</v>
      </c>
      <c r="I1689" s="9">
        <v>6</v>
      </c>
      <c r="J1689" s="6">
        <v>51.67</v>
      </c>
      <c r="K1689" s="7">
        <v>0.1</v>
      </c>
      <c r="L1689" s="6">
        <v>23.1</v>
      </c>
      <c r="M1689" s="6">
        <f>I1689*J1689*(1-K1689)</f>
        <v>279.01799999999997</v>
      </c>
      <c r="N1689" s="6">
        <f>I1689*L1689</f>
        <v>138.60000000000002</v>
      </c>
      <c r="O1689" s="6">
        <f>M1689-N1689</f>
        <v>140.41799999999995</v>
      </c>
      <c r="P1689" s="8">
        <f>IFERROR(O1689/M1689,0)</f>
        <v>0.50325785433197845</v>
      </c>
      <c r="Q1689" s="5">
        <f>YEAR(SalesDataTable[[#This Row],[Order Date]])</f>
        <v>2026</v>
      </c>
      <c r="R1689" s="8" t="str">
        <f>"Q"&amp;ROUNDUP(MONTH(SalesDataTable[[#This Row],[Order Date]])/3,0)</f>
        <v>Q3</v>
      </c>
      <c r="S1689" s="9">
        <f>MONTH(SalesDataTable[[#This Row],[Order Date]])</f>
        <v>8</v>
      </c>
      <c r="T1689" s="8" t="str">
        <f>TEXT(SalesDataTable[[#This Row],[Order Date]],"mmm")</f>
        <v>Aug</v>
      </c>
    </row>
    <row r="1690" spans="1:20" ht="15.75">
      <c r="A1690" s="2" t="s">
        <v>1741</v>
      </c>
      <c r="B1690" s="3">
        <v>46254</v>
      </c>
      <c r="C1690" s="4" t="s">
        <v>8</v>
      </c>
      <c r="D1690" s="4" t="s">
        <v>69</v>
      </c>
      <c r="E1690" s="4" t="s">
        <v>10</v>
      </c>
      <c r="F1690" s="4" t="s">
        <v>4</v>
      </c>
      <c r="G1690" s="4" t="s">
        <v>17</v>
      </c>
      <c r="H1690" s="4" t="s">
        <v>83</v>
      </c>
      <c r="I1690" s="9">
        <v>4</v>
      </c>
      <c r="J1690" s="6">
        <v>166.02</v>
      </c>
      <c r="K1690" s="7">
        <v>0.1</v>
      </c>
      <c r="L1690" s="6">
        <v>87.99</v>
      </c>
      <c r="M1690" s="6">
        <f>I1690*J1690*(1-K1690)</f>
        <v>597.67200000000003</v>
      </c>
      <c r="N1690" s="6">
        <f>I1690*L1690</f>
        <v>351.96</v>
      </c>
      <c r="O1690" s="6">
        <f>M1690-N1690</f>
        <v>245.71200000000005</v>
      </c>
      <c r="P1690" s="8">
        <f>IFERROR(O1690/M1690,0)</f>
        <v>0.4111151266915633</v>
      </c>
      <c r="Q1690" s="5">
        <f>YEAR(SalesDataTable[[#This Row],[Order Date]])</f>
        <v>2026</v>
      </c>
      <c r="R1690" s="8" t="str">
        <f>"Q"&amp;ROUNDUP(MONTH(SalesDataTable[[#This Row],[Order Date]])/3,0)</f>
        <v>Q3</v>
      </c>
      <c r="S1690" s="9">
        <f>MONTH(SalesDataTable[[#This Row],[Order Date]])</f>
        <v>8</v>
      </c>
      <c r="T1690" s="8" t="str">
        <f>TEXT(SalesDataTable[[#This Row],[Order Date]],"mmm")</f>
        <v>Aug</v>
      </c>
    </row>
    <row r="1691" spans="1:20" ht="15.75">
      <c r="A1691" s="2" t="s">
        <v>1742</v>
      </c>
      <c r="B1691" s="3">
        <v>46254</v>
      </c>
      <c r="C1691" s="4" t="s">
        <v>14</v>
      </c>
      <c r="D1691" s="4" t="s">
        <v>34</v>
      </c>
      <c r="E1691" s="4" t="s">
        <v>25</v>
      </c>
      <c r="F1691" s="4" t="s">
        <v>16</v>
      </c>
      <c r="G1691" s="4" t="s">
        <v>5</v>
      </c>
      <c r="H1691" s="4" t="s">
        <v>29</v>
      </c>
      <c r="I1691" s="9">
        <v>2</v>
      </c>
      <c r="J1691" s="6">
        <v>50.59</v>
      </c>
      <c r="K1691" s="7">
        <v>0.1</v>
      </c>
      <c r="L1691" s="6">
        <v>22.68</v>
      </c>
      <c r="M1691" s="6">
        <f>I1691*J1691*(1-K1691)</f>
        <v>91.062000000000012</v>
      </c>
      <c r="N1691" s="6">
        <f>I1691*L1691</f>
        <v>45.36</v>
      </c>
      <c r="O1691" s="6">
        <f>M1691-N1691</f>
        <v>45.702000000000012</v>
      </c>
      <c r="P1691" s="8">
        <f>IFERROR(O1691/M1691,0)</f>
        <v>0.5018778414706464</v>
      </c>
      <c r="Q1691" s="5">
        <f>YEAR(SalesDataTable[[#This Row],[Order Date]])</f>
        <v>2026</v>
      </c>
      <c r="R1691" s="8" t="str">
        <f>"Q"&amp;ROUNDUP(MONTH(SalesDataTable[[#This Row],[Order Date]])/3,0)</f>
        <v>Q3</v>
      </c>
      <c r="S1691" s="9">
        <f>MONTH(SalesDataTable[[#This Row],[Order Date]])</f>
        <v>8</v>
      </c>
      <c r="T1691" s="8" t="str">
        <f>TEXT(SalesDataTable[[#This Row],[Order Date]],"mmm")</f>
        <v>Aug</v>
      </c>
    </row>
    <row r="1692" spans="1:20" ht="15.75">
      <c r="A1692" s="2" t="s">
        <v>1743</v>
      </c>
      <c r="B1692" s="3">
        <v>46254</v>
      </c>
      <c r="C1692" s="4" t="s">
        <v>27</v>
      </c>
      <c r="D1692" s="4" t="s">
        <v>45</v>
      </c>
      <c r="E1692" s="4" t="s">
        <v>25</v>
      </c>
      <c r="F1692" s="4" t="s">
        <v>4</v>
      </c>
      <c r="G1692" s="4" t="s">
        <v>11</v>
      </c>
      <c r="H1692" s="4" t="s">
        <v>53</v>
      </c>
      <c r="I1692" s="9">
        <v>1</v>
      </c>
      <c r="J1692" s="6">
        <v>155.83000000000001</v>
      </c>
      <c r="K1692" s="7">
        <v>0</v>
      </c>
      <c r="L1692" s="6">
        <v>77.260000000000005</v>
      </c>
      <c r="M1692" s="6">
        <f>I1692*J1692*(1-K1692)</f>
        <v>155.83000000000001</v>
      </c>
      <c r="N1692" s="6">
        <f>I1692*L1692</f>
        <v>77.260000000000005</v>
      </c>
      <c r="O1692" s="6">
        <f>M1692-N1692</f>
        <v>78.570000000000007</v>
      </c>
      <c r="P1692" s="8">
        <f>IFERROR(O1692/M1692,0)</f>
        <v>0.50420329846627732</v>
      </c>
      <c r="Q1692" s="5">
        <f>YEAR(SalesDataTable[[#This Row],[Order Date]])</f>
        <v>2026</v>
      </c>
      <c r="R1692" s="8" t="str">
        <f>"Q"&amp;ROUNDUP(MONTH(SalesDataTable[[#This Row],[Order Date]])/3,0)</f>
        <v>Q3</v>
      </c>
      <c r="S1692" s="9">
        <f>MONTH(SalesDataTable[[#This Row],[Order Date]])</f>
        <v>8</v>
      </c>
      <c r="T1692" s="8" t="str">
        <f>TEXT(SalesDataTable[[#This Row],[Order Date]],"mmm")</f>
        <v>Aug</v>
      </c>
    </row>
    <row r="1693" spans="1:20" ht="15.75">
      <c r="A1693" s="2" t="s">
        <v>1744</v>
      </c>
      <c r="B1693" s="3">
        <v>46254</v>
      </c>
      <c r="C1693" s="4" t="s">
        <v>27</v>
      </c>
      <c r="D1693" s="4" t="s">
        <v>28</v>
      </c>
      <c r="E1693" s="4" t="s">
        <v>3</v>
      </c>
      <c r="F1693" s="4" t="s">
        <v>16</v>
      </c>
      <c r="G1693" s="4" t="s">
        <v>49</v>
      </c>
      <c r="H1693" s="4" t="s">
        <v>67</v>
      </c>
      <c r="I1693" s="9">
        <v>1</v>
      </c>
      <c r="J1693" s="6">
        <v>36.380000000000003</v>
      </c>
      <c r="K1693" s="7">
        <v>0.05</v>
      </c>
      <c r="L1693" s="6">
        <v>14.2</v>
      </c>
      <c r="M1693" s="6">
        <f>I1693*J1693*(1-K1693)</f>
        <v>34.561</v>
      </c>
      <c r="N1693" s="6">
        <f>I1693*L1693</f>
        <v>14.2</v>
      </c>
      <c r="O1693" s="6">
        <f>M1693-N1693</f>
        <v>20.361000000000001</v>
      </c>
      <c r="P1693" s="8">
        <f>IFERROR(O1693/M1693,0)</f>
        <v>0.58913225890454557</v>
      </c>
      <c r="Q1693" s="5">
        <f>YEAR(SalesDataTable[[#This Row],[Order Date]])</f>
        <v>2026</v>
      </c>
      <c r="R1693" s="8" t="str">
        <f>"Q"&amp;ROUNDUP(MONTH(SalesDataTable[[#This Row],[Order Date]])/3,0)</f>
        <v>Q3</v>
      </c>
      <c r="S1693" s="9">
        <f>MONTH(SalesDataTable[[#This Row],[Order Date]])</f>
        <v>8</v>
      </c>
      <c r="T1693" s="8" t="str">
        <f>TEXT(SalesDataTable[[#This Row],[Order Date]],"mmm")</f>
        <v>Aug</v>
      </c>
    </row>
    <row r="1694" spans="1:20" ht="15.75">
      <c r="A1694" s="2" t="s">
        <v>1745</v>
      </c>
      <c r="B1694" s="3">
        <v>46254</v>
      </c>
      <c r="C1694" s="4" t="s">
        <v>8</v>
      </c>
      <c r="D1694" s="4" t="s">
        <v>69</v>
      </c>
      <c r="E1694" s="4" t="s">
        <v>25</v>
      </c>
      <c r="F1694" s="4" t="s">
        <v>16</v>
      </c>
      <c r="G1694" s="4" t="s">
        <v>31</v>
      </c>
      <c r="H1694" s="4" t="s">
        <v>90</v>
      </c>
      <c r="I1694" s="9">
        <v>2</v>
      </c>
      <c r="J1694" s="6">
        <v>124.09</v>
      </c>
      <c r="K1694" s="7">
        <v>0</v>
      </c>
      <c r="L1694" s="6">
        <v>60.39</v>
      </c>
      <c r="M1694" s="6">
        <f>I1694*J1694*(1-K1694)</f>
        <v>248.18</v>
      </c>
      <c r="N1694" s="6">
        <f>I1694*L1694</f>
        <v>120.78</v>
      </c>
      <c r="O1694" s="6">
        <f>M1694-N1694</f>
        <v>127.4</v>
      </c>
      <c r="P1694" s="8">
        <f>IFERROR(O1694/M1694,0)</f>
        <v>0.513337094044645</v>
      </c>
      <c r="Q1694" s="5">
        <f>YEAR(SalesDataTable[[#This Row],[Order Date]])</f>
        <v>2026</v>
      </c>
      <c r="R1694" s="8" t="str">
        <f>"Q"&amp;ROUNDUP(MONTH(SalesDataTable[[#This Row],[Order Date]])/3,0)</f>
        <v>Q3</v>
      </c>
      <c r="S1694" s="9">
        <f>MONTH(SalesDataTable[[#This Row],[Order Date]])</f>
        <v>8</v>
      </c>
      <c r="T1694" s="8" t="str">
        <f>TEXT(SalesDataTable[[#This Row],[Order Date]],"mmm")</f>
        <v>Aug</v>
      </c>
    </row>
    <row r="1695" spans="1:20" ht="15.75">
      <c r="A1695" s="2" t="s">
        <v>1746</v>
      </c>
      <c r="B1695" s="3">
        <v>46254</v>
      </c>
      <c r="C1695" s="4" t="s">
        <v>27</v>
      </c>
      <c r="D1695" s="4" t="s">
        <v>48</v>
      </c>
      <c r="E1695" s="4" t="s">
        <v>3</v>
      </c>
      <c r="F1695" s="4" t="s">
        <v>16</v>
      </c>
      <c r="G1695" s="4" t="s">
        <v>11</v>
      </c>
      <c r="H1695" s="4" t="s">
        <v>21</v>
      </c>
      <c r="I1695" s="9">
        <v>1</v>
      </c>
      <c r="J1695" s="6">
        <v>141.97999999999999</v>
      </c>
      <c r="K1695" s="7">
        <v>0.05</v>
      </c>
      <c r="L1695" s="6">
        <v>79.510000000000005</v>
      </c>
      <c r="M1695" s="6">
        <f>I1695*J1695*(1-K1695)</f>
        <v>134.88099999999997</v>
      </c>
      <c r="N1695" s="6">
        <f>I1695*L1695</f>
        <v>79.510000000000005</v>
      </c>
      <c r="O1695" s="6">
        <f>M1695-N1695</f>
        <v>55.370999999999967</v>
      </c>
      <c r="P1695" s="8">
        <f>IFERROR(O1695/M1695,0)</f>
        <v>0.41051741905828082</v>
      </c>
      <c r="Q1695" s="5">
        <f>YEAR(SalesDataTable[[#This Row],[Order Date]])</f>
        <v>2026</v>
      </c>
      <c r="R1695" s="8" t="str">
        <f>"Q"&amp;ROUNDUP(MONTH(SalesDataTable[[#This Row],[Order Date]])/3,0)</f>
        <v>Q3</v>
      </c>
      <c r="S1695" s="9">
        <f>MONTH(SalesDataTable[[#This Row],[Order Date]])</f>
        <v>8</v>
      </c>
      <c r="T1695" s="8" t="str">
        <f>TEXT(SalesDataTable[[#This Row],[Order Date]],"mmm")</f>
        <v>Aug</v>
      </c>
    </row>
    <row r="1696" spans="1:20" ht="15.75">
      <c r="A1696" s="2" t="s">
        <v>1747</v>
      </c>
      <c r="B1696" s="3">
        <v>46254</v>
      </c>
      <c r="C1696" s="4" t="s">
        <v>27</v>
      </c>
      <c r="D1696" s="4" t="s">
        <v>82</v>
      </c>
      <c r="E1696" s="4" t="s">
        <v>25</v>
      </c>
      <c r="F1696" s="4" t="s">
        <v>16</v>
      </c>
      <c r="G1696" s="4" t="s">
        <v>31</v>
      </c>
      <c r="H1696" s="4" t="s">
        <v>90</v>
      </c>
      <c r="I1696" s="9">
        <v>5</v>
      </c>
      <c r="J1696" s="6">
        <v>121.93</v>
      </c>
      <c r="K1696" s="7">
        <v>0.15</v>
      </c>
      <c r="L1696" s="6">
        <v>62.28</v>
      </c>
      <c r="M1696" s="6">
        <f>I1696*J1696*(1-K1696)</f>
        <v>518.2025000000001</v>
      </c>
      <c r="N1696" s="6">
        <f>I1696*L1696</f>
        <v>311.39999999999998</v>
      </c>
      <c r="O1696" s="6">
        <f>M1696-N1696</f>
        <v>206.80250000000012</v>
      </c>
      <c r="P1696" s="8">
        <f>IFERROR(O1696/M1696,0)</f>
        <v>0.39907661580173792</v>
      </c>
      <c r="Q1696" s="5">
        <f>YEAR(SalesDataTable[[#This Row],[Order Date]])</f>
        <v>2026</v>
      </c>
      <c r="R1696" s="8" t="str">
        <f>"Q"&amp;ROUNDUP(MONTH(SalesDataTable[[#This Row],[Order Date]])/3,0)</f>
        <v>Q3</v>
      </c>
      <c r="S1696" s="9">
        <f>MONTH(SalesDataTable[[#This Row],[Order Date]])</f>
        <v>8</v>
      </c>
      <c r="T1696" s="8" t="str">
        <f>TEXT(SalesDataTable[[#This Row],[Order Date]],"mmm")</f>
        <v>Aug</v>
      </c>
    </row>
    <row r="1697" spans="1:20" ht="15.75">
      <c r="A1697" s="2" t="s">
        <v>1748</v>
      </c>
      <c r="B1697" s="3">
        <v>46254</v>
      </c>
      <c r="C1697" s="4" t="s">
        <v>27</v>
      </c>
      <c r="D1697" s="4" t="s">
        <v>28</v>
      </c>
      <c r="E1697" s="4" t="s">
        <v>3</v>
      </c>
      <c r="F1697" s="4" t="s">
        <v>16</v>
      </c>
      <c r="G1697" s="4" t="s">
        <v>17</v>
      </c>
      <c r="H1697" s="4" t="s">
        <v>18</v>
      </c>
      <c r="I1697" s="9">
        <v>1</v>
      </c>
      <c r="J1697" s="6">
        <v>35.58</v>
      </c>
      <c r="K1697" s="7">
        <v>0.15</v>
      </c>
      <c r="L1697" s="6">
        <v>13.94</v>
      </c>
      <c r="M1697" s="6">
        <f>I1697*J1697*(1-K1697)</f>
        <v>30.242999999999999</v>
      </c>
      <c r="N1697" s="6">
        <f>I1697*L1697</f>
        <v>13.94</v>
      </c>
      <c r="O1697" s="6">
        <f>M1697-N1697</f>
        <v>16.302999999999997</v>
      </c>
      <c r="P1697" s="8">
        <f>IFERROR(O1697/M1697,0)</f>
        <v>0.53906689151208542</v>
      </c>
      <c r="Q1697" s="5">
        <f>YEAR(SalesDataTable[[#This Row],[Order Date]])</f>
        <v>2026</v>
      </c>
      <c r="R1697" s="8" t="str">
        <f>"Q"&amp;ROUNDUP(MONTH(SalesDataTable[[#This Row],[Order Date]])/3,0)</f>
        <v>Q3</v>
      </c>
      <c r="S1697" s="9">
        <f>MONTH(SalesDataTable[[#This Row],[Order Date]])</f>
        <v>8</v>
      </c>
      <c r="T1697" s="8" t="str">
        <f>TEXT(SalesDataTable[[#This Row],[Order Date]],"mmm")</f>
        <v>Aug</v>
      </c>
    </row>
    <row r="1698" spans="1:20" ht="15.75">
      <c r="A1698" s="2" t="s">
        <v>1749</v>
      </c>
      <c r="B1698" s="3">
        <v>46254</v>
      </c>
      <c r="C1698" s="4" t="s">
        <v>14</v>
      </c>
      <c r="D1698" s="4" t="s">
        <v>34</v>
      </c>
      <c r="E1698" s="4" t="s">
        <v>39</v>
      </c>
      <c r="F1698" s="4" t="s">
        <v>4</v>
      </c>
      <c r="G1698" s="4" t="s">
        <v>11</v>
      </c>
      <c r="H1698" s="4" t="s">
        <v>53</v>
      </c>
      <c r="I1698" s="9">
        <v>1</v>
      </c>
      <c r="J1698" s="6">
        <v>157.84</v>
      </c>
      <c r="K1698" s="7">
        <v>0</v>
      </c>
      <c r="L1698" s="6">
        <v>77.87</v>
      </c>
      <c r="M1698" s="6">
        <f>I1698*J1698*(1-K1698)</f>
        <v>157.84</v>
      </c>
      <c r="N1698" s="6">
        <f>I1698*L1698</f>
        <v>77.87</v>
      </c>
      <c r="O1698" s="6">
        <f>M1698-N1698</f>
        <v>79.97</v>
      </c>
      <c r="P1698" s="8">
        <f>IFERROR(O1698/M1698,0)</f>
        <v>0.50665230613279266</v>
      </c>
      <c r="Q1698" s="5">
        <f>YEAR(SalesDataTable[[#This Row],[Order Date]])</f>
        <v>2026</v>
      </c>
      <c r="R1698" s="8" t="str">
        <f>"Q"&amp;ROUNDUP(MONTH(SalesDataTable[[#This Row],[Order Date]])/3,0)</f>
        <v>Q3</v>
      </c>
      <c r="S1698" s="9">
        <f>MONTH(SalesDataTable[[#This Row],[Order Date]])</f>
        <v>8</v>
      </c>
      <c r="T1698" s="8" t="str">
        <f>TEXT(SalesDataTable[[#This Row],[Order Date]],"mmm")</f>
        <v>Aug</v>
      </c>
    </row>
    <row r="1699" spans="1:20" ht="15.75">
      <c r="A1699" s="2" t="s">
        <v>1750</v>
      </c>
      <c r="B1699" s="3">
        <v>46254</v>
      </c>
      <c r="C1699" s="4" t="s">
        <v>8</v>
      </c>
      <c r="D1699" s="4" t="s">
        <v>69</v>
      </c>
      <c r="E1699" s="4" t="s">
        <v>3</v>
      </c>
      <c r="F1699" s="4" t="s">
        <v>16</v>
      </c>
      <c r="G1699" s="4" t="s">
        <v>31</v>
      </c>
      <c r="H1699" s="4" t="s">
        <v>32</v>
      </c>
      <c r="I1699" s="9">
        <v>1</v>
      </c>
      <c r="J1699" s="6">
        <v>336.35</v>
      </c>
      <c r="K1699" s="7">
        <v>0</v>
      </c>
      <c r="L1699" s="6">
        <v>195.07</v>
      </c>
      <c r="M1699" s="6">
        <f>I1699*J1699*(1-K1699)</f>
        <v>336.35</v>
      </c>
      <c r="N1699" s="6">
        <f>I1699*L1699</f>
        <v>195.07</v>
      </c>
      <c r="O1699" s="6">
        <f>M1699-N1699</f>
        <v>141.28000000000003</v>
      </c>
      <c r="P1699" s="8">
        <f>IFERROR(O1699/M1699,0)</f>
        <v>0.42003865021554931</v>
      </c>
      <c r="Q1699" s="5">
        <f>YEAR(SalesDataTable[[#This Row],[Order Date]])</f>
        <v>2026</v>
      </c>
      <c r="R1699" s="8" t="str">
        <f>"Q"&amp;ROUNDUP(MONTH(SalesDataTable[[#This Row],[Order Date]])/3,0)</f>
        <v>Q3</v>
      </c>
      <c r="S1699" s="9">
        <f>MONTH(SalesDataTable[[#This Row],[Order Date]])</f>
        <v>8</v>
      </c>
      <c r="T1699" s="8" t="str">
        <f>TEXT(SalesDataTable[[#This Row],[Order Date]],"mmm")</f>
        <v>Aug</v>
      </c>
    </row>
    <row r="1700" spans="1:20" ht="15.75">
      <c r="A1700" s="2" t="s">
        <v>1751</v>
      </c>
      <c r="B1700" s="3">
        <v>46254</v>
      </c>
      <c r="C1700" s="4" t="s">
        <v>27</v>
      </c>
      <c r="D1700" s="4" t="s">
        <v>82</v>
      </c>
      <c r="E1700" s="4" t="s">
        <v>10</v>
      </c>
      <c r="F1700" s="4" t="s">
        <v>4</v>
      </c>
      <c r="G1700" s="4" t="s">
        <v>11</v>
      </c>
      <c r="H1700" s="4" t="s">
        <v>53</v>
      </c>
      <c r="I1700" s="9">
        <v>3</v>
      </c>
      <c r="J1700" s="6">
        <v>153.03</v>
      </c>
      <c r="K1700" s="7">
        <v>0.15</v>
      </c>
      <c r="L1700" s="6">
        <v>78.239999999999995</v>
      </c>
      <c r="M1700" s="6">
        <f>I1700*J1700*(1-K1700)</f>
        <v>390.22650000000004</v>
      </c>
      <c r="N1700" s="6">
        <f>I1700*L1700</f>
        <v>234.71999999999997</v>
      </c>
      <c r="O1700" s="6">
        <f>M1700-N1700</f>
        <v>155.50650000000007</v>
      </c>
      <c r="P1700" s="8">
        <f>IFERROR(O1700/M1700,0)</f>
        <v>0.39850317700104954</v>
      </c>
      <c r="Q1700" s="5">
        <f>YEAR(SalesDataTable[[#This Row],[Order Date]])</f>
        <v>2026</v>
      </c>
      <c r="R1700" s="8" t="str">
        <f>"Q"&amp;ROUNDUP(MONTH(SalesDataTable[[#This Row],[Order Date]])/3,0)</f>
        <v>Q3</v>
      </c>
      <c r="S1700" s="9">
        <f>MONTH(SalesDataTable[[#This Row],[Order Date]])</f>
        <v>8</v>
      </c>
      <c r="T1700" s="8" t="str">
        <f>TEXT(SalesDataTable[[#This Row],[Order Date]],"mmm")</f>
        <v>Aug</v>
      </c>
    </row>
    <row r="1701" spans="1:20" ht="15.75">
      <c r="A1701" s="2" t="s">
        <v>1752</v>
      </c>
      <c r="B1701" s="3">
        <v>46254</v>
      </c>
      <c r="C1701" s="4" t="s">
        <v>8</v>
      </c>
      <c r="D1701" s="4" t="s">
        <v>86</v>
      </c>
      <c r="E1701" s="4" t="s">
        <v>3</v>
      </c>
      <c r="F1701" s="4" t="s">
        <v>4</v>
      </c>
      <c r="G1701" s="4" t="s">
        <v>5</v>
      </c>
      <c r="H1701" s="4" t="s">
        <v>43</v>
      </c>
      <c r="I1701" s="9">
        <v>2</v>
      </c>
      <c r="J1701" s="6">
        <v>105.01</v>
      </c>
      <c r="K1701" s="7">
        <v>0.15</v>
      </c>
      <c r="L1701" s="6">
        <v>50.56</v>
      </c>
      <c r="M1701" s="6">
        <f>I1701*J1701*(1-K1701)</f>
        <v>178.517</v>
      </c>
      <c r="N1701" s="6">
        <f>I1701*L1701</f>
        <v>101.12</v>
      </c>
      <c r="O1701" s="6">
        <f>M1701-N1701</f>
        <v>77.396999999999991</v>
      </c>
      <c r="P1701" s="8">
        <f>IFERROR(O1701/M1701,0)</f>
        <v>0.43355534766996978</v>
      </c>
      <c r="Q1701" s="5">
        <f>YEAR(SalesDataTable[[#This Row],[Order Date]])</f>
        <v>2026</v>
      </c>
      <c r="R1701" s="8" t="str">
        <f>"Q"&amp;ROUNDUP(MONTH(SalesDataTable[[#This Row],[Order Date]])/3,0)</f>
        <v>Q3</v>
      </c>
      <c r="S1701" s="9">
        <f>MONTH(SalesDataTable[[#This Row],[Order Date]])</f>
        <v>8</v>
      </c>
      <c r="T1701" s="8" t="str">
        <f>TEXT(SalesDataTable[[#This Row],[Order Date]],"mmm")</f>
        <v>Aug</v>
      </c>
    </row>
    <row r="1702" spans="1:20" ht="15.75">
      <c r="A1702" s="2" t="s">
        <v>1753</v>
      </c>
      <c r="B1702" s="3">
        <v>46255</v>
      </c>
      <c r="C1702" s="4" t="s">
        <v>1</v>
      </c>
      <c r="D1702" s="4" t="s">
        <v>2</v>
      </c>
      <c r="E1702" s="4" t="s">
        <v>25</v>
      </c>
      <c r="F1702" s="4" t="s">
        <v>4</v>
      </c>
      <c r="G1702" s="4" t="s">
        <v>17</v>
      </c>
      <c r="H1702" s="4" t="s">
        <v>46</v>
      </c>
      <c r="I1702" s="9">
        <v>2</v>
      </c>
      <c r="J1702" s="6">
        <v>45.47</v>
      </c>
      <c r="K1702" s="7">
        <v>0</v>
      </c>
      <c r="L1702" s="6">
        <v>18.27</v>
      </c>
      <c r="M1702" s="6">
        <f>I1702*J1702*(1-K1702)</f>
        <v>90.94</v>
      </c>
      <c r="N1702" s="6">
        <f>I1702*L1702</f>
        <v>36.54</v>
      </c>
      <c r="O1702" s="6">
        <f>M1702-N1702</f>
        <v>54.4</v>
      </c>
      <c r="P1702" s="8">
        <f>IFERROR(O1702/M1702,0)</f>
        <v>0.5981966131515285</v>
      </c>
      <c r="Q1702" s="5">
        <f>YEAR(SalesDataTable[[#This Row],[Order Date]])</f>
        <v>2026</v>
      </c>
      <c r="R1702" s="8" t="str">
        <f>"Q"&amp;ROUNDUP(MONTH(SalesDataTable[[#This Row],[Order Date]])/3,0)</f>
        <v>Q3</v>
      </c>
      <c r="S1702" s="9">
        <f>MONTH(SalesDataTable[[#This Row],[Order Date]])</f>
        <v>8</v>
      </c>
      <c r="T1702" s="8" t="str">
        <f>TEXT(SalesDataTable[[#This Row],[Order Date]],"mmm")</f>
        <v>Aug</v>
      </c>
    </row>
    <row r="1703" spans="1:20" ht="15.75">
      <c r="A1703" s="2" t="s">
        <v>1754</v>
      </c>
      <c r="B1703" s="3">
        <v>46255</v>
      </c>
      <c r="C1703" s="4" t="s">
        <v>1</v>
      </c>
      <c r="D1703" s="4" t="s">
        <v>88</v>
      </c>
      <c r="E1703" s="4" t="s">
        <v>25</v>
      </c>
      <c r="F1703" s="4" t="s">
        <v>16</v>
      </c>
      <c r="G1703" s="4" t="s">
        <v>17</v>
      </c>
      <c r="H1703" s="4" t="s">
        <v>46</v>
      </c>
      <c r="I1703" s="9">
        <v>2</v>
      </c>
      <c r="J1703" s="6">
        <v>47.58</v>
      </c>
      <c r="K1703" s="7">
        <v>0.1</v>
      </c>
      <c r="L1703" s="6">
        <v>18.47</v>
      </c>
      <c r="M1703" s="6">
        <f>I1703*J1703*(1-K1703)</f>
        <v>85.644000000000005</v>
      </c>
      <c r="N1703" s="6">
        <f>I1703*L1703</f>
        <v>36.94</v>
      </c>
      <c r="O1703" s="6">
        <f>M1703-N1703</f>
        <v>48.704000000000008</v>
      </c>
      <c r="P1703" s="8">
        <f>IFERROR(O1703/M1703,0)</f>
        <v>0.56867965064686377</v>
      </c>
      <c r="Q1703" s="5">
        <f>YEAR(SalesDataTable[[#This Row],[Order Date]])</f>
        <v>2026</v>
      </c>
      <c r="R1703" s="8" t="str">
        <f>"Q"&amp;ROUNDUP(MONTH(SalesDataTable[[#This Row],[Order Date]])/3,0)</f>
        <v>Q3</v>
      </c>
      <c r="S1703" s="9">
        <f>MONTH(SalesDataTable[[#This Row],[Order Date]])</f>
        <v>8</v>
      </c>
      <c r="T1703" s="8" t="str">
        <f>TEXT(SalesDataTable[[#This Row],[Order Date]],"mmm")</f>
        <v>Aug</v>
      </c>
    </row>
    <row r="1704" spans="1:20" ht="15.75">
      <c r="A1704" s="2" t="s">
        <v>1755</v>
      </c>
      <c r="B1704" s="3">
        <v>46255</v>
      </c>
      <c r="C1704" s="4" t="s">
        <v>27</v>
      </c>
      <c r="D1704" s="4" t="s">
        <v>28</v>
      </c>
      <c r="E1704" s="4" t="s">
        <v>3</v>
      </c>
      <c r="F1704" s="4" t="s">
        <v>16</v>
      </c>
      <c r="G1704" s="4" t="s">
        <v>11</v>
      </c>
      <c r="H1704" s="4" t="s">
        <v>53</v>
      </c>
      <c r="I1704" s="9">
        <v>5</v>
      </c>
      <c r="J1704" s="6">
        <v>155.65</v>
      </c>
      <c r="K1704" s="7">
        <v>0</v>
      </c>
      <c r="L1704" s="6">
        <v>79.13</v>
      </c>
      <c r="M1704" s="6">
        <f>I1704*J1704*(1-K1704)</f>
        <v>778.25</v>
      </c>
      <c r="N1704" s="6">
        <f>I1704*L1704</f>
        <v>395.65</v>
      </c>
      <c r="O1704" s="6">
        <f>M1704-N1704</f>
        <v>382.6</v>
      </c>
      <c r="P1704" s="8">
        <f>IFERROR(O1704/M1704,0)</f>
        <v>0.49161580469000965</v>
      </c>
      <c r="Q1704" s="5">
        <f>YEAR(SalesDataTable[[#This Row],[Order Date]])</f>
        <v>2026</v>
      </c>
      <c r="R1704" s="8" t="str">
        <f>"Q"&amp;ROUNDUP(MONTH(SalesDataTable[[#This Row],[Order Date]])/3,0)</f>
        <v>Q3</v>
      </c>
      <c r="S1704" s="9">
        <f>MONTH(SalesDataTable[[#This Row],[Order Date]])</f>
        <v>8</v>
      </c>
      <c r="T1704" s="8" t="str">
        <f>TEXT(SalesDataTable[[#This Row],[Order Date]],"mmm")</f>
        <v>Aug</v>
      </c>
    </row>
    <row r="1705" spans="1:20" ht="15.75">
      <c r="A1705" s="2" t="s">
        <v>1756</v>
      </c>
      <c r="B1705" s="3">
        <v>46255</v>
      </c>
      <c r="C1705" s="4" t="s">
        <v>27</v>
      </c>
      <c r="D1705" s="4" t="s">
        <v>82</v>
      </c>
      <c r="E1705" s="4" t="s">
        <v>25</v>
      </c>
      <c r="F1705" s="4" t="s">
        <v>4</v>
      </c>
      <c r="G1705" s="4" t="s">
        <v>31</v>
      </c>
      <c r="H1705" s="4" t="s">
        <v>41</v>
      </c>
      <c r="I1705" s="9">
        <v>1</v>
      </c>
      <c r="J1705" s="6">
        <v>195.15</v>
      </c>
      <c r="K1705" s="7">
        <v>0</v>
      </c>
      <c r="L1705" s="6">
        <v>101.99</v>
      </c>
      <c r="M1705" s="6">
        <f>I1705*J1705*(1-K1705)</f>
        <v>195.15</v>
      </c>
      <c r="N1705" s="6">
        <f>I1705*L1705</f>
        <v>101.99</v>
      </c>
      <c r="O1705" s="6">
        <f>M1705-N1705</f>
        <v>93.160000000000011</v>
      </c>
      <c r="P1705" s="8">
        <f>IFERROR(O1705/M1705,0)</f>
        <v>0.47737637714578535</v>
      </c>
      <c r="Q1705" s="5">
        <f>YEAR(SalesDataTable[[#This Row],[Order Date]])</f>
        <v>2026</v>
      </c>
      <c r="R1705" s="8" t="str">
        <f>"Q"&amp;ROUNDUP(MONTH(SalesDataTable[[#This Row],[Order Date]])/3,0)</f>
        <v>Q3</v>
      </c>
      <c r="S1705" s="9">
        <f>MONTH(SalesDataTable[[#This Row],[Order Date]])</f>
        <v>8</v>
      </c>
      <c r="T1705" s="8" t="str">
        <f>TEXT(SalesDataTable[[#This Row],[Order Date]],"mmm")</f>
        <v>Aug</v>
      </c>
    </row>
    <row r="1706" spans="1:20" ht="15.75">
      <c r="A1706" s="2" t="s">
        <v>1757</v>
      </c>
      <c r="B1706" s="3">
        <v>46255</v>
      </c>
      <c r="C1706" s="4" t="s">
        <v>8</v>
      </c>
      <c r="D1706" s="4" t="s">
        <v>38</v>
      </c>
      <c r="E1706" s="4" t="s">
        <v>39</v>
      </c>
      <c r="F1706" s="4" t="s">
        <v>16</v>
      </c>
      <c r="G1706" s="4" t="s">
        <v>5</v>
      </c>
      <c r="H1706" s="4" t="s">
        <v>6</v>
      </c>
      <c r="I1706" s="9">
        <v>1</v>
      </c>
      <c r="J1706" s="6">
        <v>81.569999999999993</v>
      </c>
      <c r="K1706" s="7">
        <v>0</v>
      </c>
      <c r="L1706" s="6">
        <v>43.79</v>
      </c>
      <c r="M1706" s="6">
        <f>I1706*J1706*(1-K1706)</f>
        <v>81.569999999999993</v>
      </c>
      <c r="N1706" s="6">
        <f>I1706*L1706</f>
        <v>43.79</v>
      </c>
      <c r="O1706" s="6">
        <f>M1706-N1706</f>
        <v>37.779999999999994</v>
      </c>
      <c r="P1706" s="8">
        <f>IFERROR(O1706/M1706,0)</f>
        <v>0.4631604756650729</v>
      </c>
      <c r="Q1706" s="5">
        <f>YEAR(SalesDataTable[[#This Row],[Order Date]])</f>
        <v>2026</v>
      </c>
      <c r="R1706" s="8" t="str">
        <f>"Q"&amp;ROUNDUP(MONTH(SalesDataTable[[#This Row],[Order Date]])/3,0)</f>
        <v>Q3</v>
      </c>
      <c r="S1706" s="9">
        <f>MONTH(SalesDataTable[[#This Row],[Order Date]])</f>
        <v>8</v>
      </c>
      <c r="T1706" s="8" t="str">
        <f>TEXT(SalesDataTable[[#This Row],[Order Date]],"mmm")</f>
        <v>Aug</v>
      </c>
    </row>
    <row r="1707" spans="1:20" ht="15.75">
      <c r="A1707" s="2" t="s">
        <v>1758</v>
      </c>
      <c r="B1707" s="3">
        <v>46255</v>
      </c>
      <c r="C1707" s="4" t="s">
        <v>1</v>
      </c>
      <c r="D1707" s="4" t="s">
        <v>88</v>
      </c>
      <c r="E1707" s="4" t="s">
        <v>25</v>
      </c>
      <c r="F1707" s="4" t="s">
        <v>16</v>
      </c>
      <c r="G1707" s="4" t="s">
        <v>31</v>
      </c>
      <c r="H1707" s="4" t="s">
        <v>90</v>
      </c>
      <c r="I1707" s="9">
        <v>5</v>
      </c>
      <c r="J1707" s="6">
        <v>125.44</v>
      </c>
      <c r="K1707" s="7">
        <v>0</v>
      </c>
      <c r="L1707" s="6">
        <v>59.58</v>
      </c>
      <c r="M1707" s="6">
        <f>I1707*J1707*(1-K1707)</f>
        <v>627.20000000000005</v>
      </c>
      <c r="N1707" s="6">
        <f>I1707*L1707</f>
        <v>297.89999999999998</v>
      </c>
      <c r="O1707" s="6">
        <f>M1707-N1707</f>
        <v>329.30000000000007</v>
      </c>
      <c r="P1707" s="8">
        <f>IFERROR(O1707/M1707,0)</f>
        <v>0.52503188775510212</v>
      </c>
      <c r="Q1707" s="5">
        <f>YEAR(SalesDataTable[[#This Row],[Order Date]])</f>
        <v>2026</v>
      </c>
      <c r="R1707" s="8" t="str">
        <f>"Q"&amp;ROUNDUP(MONTH(SalesDataTable[[#This Row],[Order Date]])/3,0)</f>
        <v>Q3</v>
      </c>
      <c r="S1707" s="9">
        <f>MONTH(SalesDataTable[[#This Row],[Order Date]])</f>
        <v>8</v>
      </c>
      <c r="T1707" s="8" t="str">
        <f>TEXT(SalesDataTable[[#This Row],[Order Date]],"mmm")</f>
        <v>Aug</v>
      </c>
    </row>
    <row r="1708" spans="1:20" ht="15.75">
      <c r="A1708" s="2" t="s">
        <v>1759</v>
      </c>
      <c r="B1708" s="3">
        <v>46255</v>
      </c>
      <c r="C1708" s="4" t="s">
        <v>8</v>
      </c>
      <c r="D1708" s="4" t="s">
        <v>66</v>
      </c>
      <c r="E1708" s="4" t="s">
        <v>3</v>
      </c>
      <c r="F1708" s="4" t="s">
        <v>20</v>
      </c>
      <c r="G1708" s="4" t="s">
        <v>11</v>
      </c>
      <c r="H1708" s="4" t="s">
        <v>53</v>
      </c>
      <c r="I1708" s="9">
        <v>2</v>
      </c>
      <c r="J1708" s="6">
        <v>155.11000000000001</v>
      </c>
      <c r="K1708" s="7">
        <v>0.05</v>
      </c>
      <c r="L1708" s="6">
        <v>80.13</v>
      </c>
      <c r="M1708" s="6">
        <f>I1708*J1708*(1-K1708)</f>
        <v>294.709</v>
      </c>
      <c r="N1708" s="6">
        <f>I1708*L1708</f>
        <v>160.26</v>
      </c>
      <c r="O1708" s="6">
        <f>M1708-N1708</f>
        <v>134.44900000000001</v>
      </c>
      <c r="P1708" s="8">
        <f>IFERROR(O1708/M1708,0)</f>
        <v>0.45620934548995795</v>
      </c>
      <c r="Q1708" s="5">
        <f>YEAR(SalesDataTable[[#This Row],[Order Date]])</f>
        <v>2026</v>
      </c>
      <c r="R1708" s="8" t="str">
        <f>"Q"&amp;ROUNDUP(MONTH(SalesDataTable[[#This Row],[Order Date]])/3,0)</f>
        <v>Q3</v>
      </c>
      <c r="S1708" s="9">
        <f>MONTH(SalesDataTable[[#This Row],[Order Date]])</f>
        <v>8</v>
      </c>
      <c r="T1708" s="8" t="str">
        <f>TEXT(SalesDataTable[[#This Row],[Order Date]],"mmm")</f>
        <v>Aug</v>
      </c>
    </row>
    <row r="1709" spans="1:20" ht="15.75">
      <c r="A1709" s="2" t="s">
        <v>1760</v>
      </c>
      <c r="B1709" s="3">
        <v>46255</v>
      </c>
      <c r="C1709" s="4" t="s">
        <v>14</v>
      </c>
      <c r="D1709" s="4" t="s">
        <v>61</v>
      </c>
      <c r="E1709" s="4" t="s">
        <v>25</v>
      </c>
      <c r="F1709" s="4" t="s">
        <v>16</v>
      </c>
      <c r="G1709" s="4" t="s">
        <v>5</v>
      </c>
      <c r="H1709" s="4" t="s">
        <v>6</v>
      </c>
      <c r="I1709" s="9">
        <v>1</v>
      </c>
      <c r="J1709" s="6">
        <v>80.7</v>
      </c>
      <c r="K1709" s="7">
        <v>0</v>
      </c>
      <c r="L1709" s="6">
        <v>41.98</v>
      </c>
      <c r="M1709" s="6">
        <f>I1709*J1709*(1-K1709)</f>
        <v>80.7</v>
      </c>
      <c r="N1709" s="6">
        <f>I1709*L1709</f>
        <v>41.98</v>
      </c>
      <c r="O1709" s="6">
        <f>M1709-N1709</f>
        <v>38.720000000000006</v>
      </c>
      <c r="P1709" s="8">
        <f>IFERROR(O1709/M1709,0)</f>
        <v>0.47980173482032223</v>
      </c>
      <c r="Q1709" s="5">
        <f>YEAR(SalesDataTable[[#This Row],[Order Date]])</f>
        <v>2026</v>
      </c>
      <c r="R1709" s="8" t="str">
        <f>"Q"&amp;ROUNDUP(MONTH(SalesDataTable[[#This Row],[Order Date]])/3,0)</f>
        <v>Q3</v>
      </c>
      <c r="S1709" s="9">
        <f>MONTH(SalesDataTable[[#This Row],[Order Date]])</f>
        <v>8</v>
      </c>
      <c r="T1709" s="8" t="str">
        <f>TEXT(SalesDataTable[[#This Row],[Order Date]],"mmm")</f>
        <v>Aug</v>
      </c>
    </row>
    <row r="1710" spans="1:20" ht="15.75">
      <c r="A1710" s="2" t="s">
        <v>1761</v>
      </c>
      <c r="B1710" s="3">
        <v>46255</v>
      </c>
      <c r="C1710" s="4" t="s">
        <v>27</v>
      </c>
      <c r="D1710" s="4" t="s">
        <v>48</v>
      </c>
      <c r="E1710" s="4" t="s">
        <v>10</v>
      </c>
      <c r="F1710" s="4" t="s">
        <v>4</v>
      </c>
      <c r="G1710" s="4" t="s">
        <v>11</v>
      </c>
      <c r="H1710" s="4" t="s">
        <v>53</v>
      </c>
      <c r="I1710" s="9">
        <v>10</v>
      </c>
      <c r="J1710" s="6">
        <v>156.72</v>
      </c>
      <c r="K1710" s="7">
        <v>0.15</v>
      </c>
      <c r="L1710" s="6">
        <v>78.12</v>
      </c>
      <c r="M1710" s="6">
        <f>I1710*J1710*(1-K1710)</f>
        <v>1332.12</v>
      </c>
      <c r="N1710" s="6">
        <f>I1710*L1710</f>
        <v>781.2</v>
      </c>
      <c r="O1710" s="6">
        <f>M1710-N1710</f>
        <v>550.91999999999985</v>
      </c>
      <c r="P1710" s="8">
        <f>IFERROR(O1710/M1710,0)</f>
        <v>0.41356634537429054</v>
      </c>
      <c r="Q1710" s="5">
        <f>YEAR(SalesDataTable[[#This Row],[Order Date]])</f>
        <v>2026</v>
      </c>
      <c r="R1710" s="8" t="str">
        <f>"Q"&amp;ROUNDUP(MONTH(SalesDataTable[[#This Row],[Order Date]])/3,0)</f>
        <v>Q3</v>
      </c>
      <c r="S1710" s="9">
        <f>MONTH(SalesDataTable[[#This Row],[Order Date]])</f>
        <v>8</v>
      </c>
      <c r="T1710" s="8" t="str">
        <f>TEXT(SalesDataTable[[#This Row],[Order Date]],"mmm")</f>
        <v>Aug</v>
      </c>
    </row>
    <row r="1711" spans="1:20" ht="15.75">
      <c r="A1711" s="2" t="s">
        <v>1762</v>
      </c>
      <c r="B1711" s="3">
        <v>46255</v>
      </c>
      <c r="C1711" s="4" t="s">
        <v>8</v>
      </c>
      <c r="D1711" s="4" t="s">
        <v>86</v>
      </c>
      <c r="E1711" s="4" t="s">
        <v>10</v>
      </c>
      <c r="F1711" s="4" t="s">
        <v>20</v>
      </c>
      <c r="G1711" s="4" t="s">
        <v>17</v>
      </c>
      <c r="H1711" s="4" t="s">
        <v>83</v>
      </c>
      <c r="I1711" s="9">
        <v>5</v>
      </c>
      <c r="J1711" s="6">
        <v>162.76</v>
      </c>
      <c r="K1711" s="7">
        <v>0.15</v>
      </c>
      <c r="L1711" s="6">
        <v>85.32</v>
      </c>
      <c r="M1711" s="6">
        <f>I1711*J1711*(1-K1711)</f>
        <v>691.7299999999999</v>
      </c>
      <c r="N1711" s="6">
        <f>I1711*L1711</f>
        <v>426.59999999999997</v>
      </c>
      <c r="O1711" s="6">
        <f>M1711-N1711</f>
        <v>265.12999999999994</v>
      </c>
      <c r="P1711" s="8">
        <f>IFERROR(O1711/M1711,0)</f>
        <v>0.38328538591647027</v>
      </c>
      <c r="Q1711" s="5">
        <f>YEAR(SalesDataTable[[#This Row],[Order Date]])</f>
        <v>2026</v>
      </c>
      <c r="R1711" s="8" t="str">
        <f>"Q"&amp;ROUNDUP(MONTH(SalesDataTable[[#This Row],[Order Date]])/3,0)</f>
        <v>Q3</v>
      </c>
      <c r="S1711" s="9">
        <f>MONTH(SalesDataTable[[#This Row],[Order Date]])</f>
        <v>8</v>
      </c>
      <c r="T1711" s="8" t="str">
        <f>TEXT(SalesDataTable[[#This Row],[Order Date]],"mmm")</f>
        <v>Aug</v>
      </c>
    </row>
    <row r="1712" spans="1:20" ht="15.75">
      <c r="A1712" s="2" t="s">
        <v>1763</v>
      </c>
      <c r="B1712" s="3">
        <v>46256</v>
      </c>
      <c r="C1712" s="4" t="s">
        <v>27</v>
      </c>
      <c r="D1712" s="4" t="s">
        <v>48</v>
      </c>
      <c r="E1712" s="4" t="s">
        <v>25</v>
      </c>
      <c r="F1712" s="4" t="s">
        <v>20</v>
      </c>
      <c r="G1712" s="4" t="s">
        <v>49</v>
      </c>
      <c r="H1712" s="4" t="s">
        <v>50</v>
      </c>
      <c r="I1712" s="9">
        <v>2</v>
      </c>
      <c r="J1712" s="6">
        <v>40.22</v>
      </c>
      <c r="K1712" s="7">
        <v>0</v>
      </c>
      <c r="L1712" s="6">
        <v>14.45</v>
      </c>
      <c r="M1712" s="6">
        <f>I1712*J1712*(1-K1712)</f>
        <v>80.44</v>
      </c>
      <c r="N1712" s="6">
        <f>I1712*L1712</f>
        <v>28.9</v>
      </c>
      <c r="O1712" s="6">
        <f>M1712-N1712</f>
        <v>51.54</v>
      </c>
      <c r="P1712" s="8">
        <f>IFERROR(O1712/M1712,0)</f>
        <v>0.64072600696171056</v>
      </c>
      <c r="Q1712" s="5">
        <f>YEAR(SalesDataTable[[#This Row],[Order Date]])</f>
        <v>2026</v>
      </c>
      <c r="R1712" s="8" t="str">
        <f>"Q"&amp;ROUNDUP(MONTH(SalesDataTable[[#This Row],[Order Date]])/3,0)</f>
        <v>Q3</v>
      </c>
      <c r="S1712" s="9">
        <f>MONTH(SalesDataTable[[#This Row],[Order Date]])</f>
        <v>8</v>
      </c>
      <c r="T1712" s="8" t="str">
        <f>TEXT(SalesDataTable[[#This Row],[Order Date]],"mmm")</f>
        <v>Aug</v>
      </c>
    </row>
    <row r="1713" spans="1:20" ht="15.75">
      <c r="A1713" s="2" t="s">
        <v>1764</v>
      </c>
      <c r="B1713" s="3">
        <v>46256</v>
      </c>
      <c r="C1713" s="4" t="s">
        <v>1</v>
      </c>
      <c r="D1713" s="4" t="s">
        <v>52</v>
      </c>
      <c r="E1713" s="4" t="s">
        <v>39</v>
      </c>
      <c r="F1713" s="4" t="s">
        <v>16</v>
      </c>
      <c r="G1713" s="4" t="s">
        <v>17</v>
      </c>
      <c r="H1713" s="4" t="s">
        <v>46</v>
      </c>
      <c r="I1713" s="9">
        <v>1</v>
      </c>
      <c r="J1713" s="6">
        <v>45.42</v>
      </c>
      <c r="K1713" s="7">
        <v>0.15</v>
      </c>
      <c r="L1713" s="6">
        <v>18.079999999999998</v>
      </c>
      <c r="M1713" s="6">
        <f>I1713*J1713*(1-K1713)</f>
        <v>38.606999999999999</v>
      </c>
      <c r="N1713" s="6">
        <f>I1713*L1713</f>
        <v>18.079999999999998</v>
      </c>
      <c r="O1713" s="6">
        <f>M1713-N1713</f>
        <v>20.527000000000001</v>
      </c>
      <c r="P1713" s="8">
        <f>IFERROR(O1713/M1713,0)</f>
        <v>0.53169114409304019</v>
      </c>
      <c r="Q1713" s="5">
        <f>YEAR(SalesDataTable[[#This Row],[Order Date]])</f>
        <v>2026</v>
      </c>
      <c r="R1713" s="8" t="str">
        <f>"Q"&amp;ROUNDUP(MONTH(SalesDataTable[[#This Row],[Order Date]])/3,0)</f>
        <v>Q3</v>
      </c>
      <c r="S1713" s="9">
        <f>MONTH(SalesDataTable[[#This Row],[Order Date]])</f>
        <v>8</v>
      </c>
      <c r="T1713" s="8" t="str">
        <f>TEXT(SalesDataTable[[#This Row],[Order Date]],"mmm")</f>
        <v>Aug</v>
      </c>
    </row>
    <row r="1714" spans="1:20" ht="15.75">
      <c r="A1714" s="2" t="s">
        <v>1765</v>
      </c>
      <c r="B1714" s="3">
        <v>46256</v>
      </c>
      <c r="C1714" s="4" t="s">
        <v>1</v>
      </c>
      <c r="D1714" s="4" t="s">
        <v>52</v>
      </c>
      <c r="E1714" s="4" t="s">
        <v>3</v>
      </c>
      <c r="F1714" s="4" t="s">
        <v>4</v>
      </c>
      <c r="G1714" s="4" t="s">
        <v>11</v>
      </c>
      <c r="H1714" s="4" t="s">
        <v>12</v>
      </c>
      <c r="I1714" s="9">
        <v>1</v>
      </c>
      <c r="J1714" s="6">
        <v>93.55</v>
      </c>
      <c r="K1714" s="7">
        <v>0</v>
      </c>
      <c r="L1714" s="6">
        <v>44.89</v>
      </c>
      <c r="M1714" s="6">
        <f>I1714*J1714*(1-K1714)</f>
        <v>93.55</v>
      </c>
      <c r="N1714" s="6">
        <f>I1714*L1714</f>
        <v>44.89</v>
      </c>
      <c r="O1714" s="6">
        <f>M1714-N1714</f>
        <v>48.66</v>
      </c>
      <c r="P1714" s="8">
        <f>IFERROR(O1714/M1714,0)</f>
        <v>0.5201496525921967</v>
      </c>
      <c r="Q1714" s="5">
        <f>YEAR(SalesDataTable[[#This Row],[Order Date]])</f>
        <v>2026</v>
      </c>
      <c r="R1714" s="8" t="str">
        <f>"Q"&amp;ROUNDUP(MONTH(SalesDataTable[[#This Row],[Order Date]])/3,0)</f>
        <v>Q3</v>
      </c>
      <c r="S1714" s="9">
        <f>MONTH(SalesDataTable[[#This Row],[Order Date]])</f>
        <v>8</v>
      </c>
      <c r="T1714" s="8" t="str">
        <f>TEXT(SalesDataTable[[#This Row],[Order Date]],"mmm")</f>
        <v>Aug</v>
      </c>
    </row>
    <row r="1715" spans="1:20" ht="15.75">
      <c r="A1715" s="2" t="s">
        <v>1766</v>
      </c>
      <c r="B1715" s="3">
        <v>46256</v>
      </c>
      <c r="C1715" s="4" t="s">
        <v>14</v>
      </c>
      <c r="D1715" s="4" t="s">
        <v>15</v>
      </c>
      <c r="E1715" s="4" t="s">
        <v>3</v>
      </c>
      <c r="F1715" s="4" t="s">
        <v>4</v>
      </c>
      <c r="G1715" s="4" t="s">
        <v>11</v>
      </c>
      <c r="H1715" s="4" t="s">
        <v>21</v>
      </c>
      <c r="I1715" s="9">
        <v>2</v>
      </c>
      <c r="J1715" s="6">
        <v>146.85</v>
      </c>
      <c r="K1715" s="7">
        <v>0</v>
      </c>
      <c r="L1715" s="6">
        <v>81.010000000000005</v>
      </c>
      <c r="M1715" s="6">
        <f>I1715*J1715*(1-K1715)</f>
        <v>293.7</v>
      </c>
      <c r="N1715" s="6">
        <f>I1715*L1715</f>
        <v>162.02000000000001</v>
      </c>
      <c r="O1715" s="6">
        <f>M1715-N1715</f>
        <v>131.67999999999998</v>
      </c>
      <c r="P1715" s="8">
        <f>IFERROR(O1715/M1715,0)</f>
        <v>0.44834865509022809</v>
      </c>
      <c r="Q1715" s="5">
        <f>YEAR(SalesDataTable[[#This Row],[Order Date]])</f>
        <v>2026</v>
      </c>
      <c r="R1715" s="8" t="str">
        <f>"Q"&amp;ROUNDUP(MONTH(SalesDataTable[[#This Row],[Order Date]])/3,0)</f>
        <v>Q3</v>
      </c>
      <c r="S1715" s="9">
        <f>MONTH(SalesDataTable[[#This Row],[Order Date]])</f>
        <v>8</v>
      </c>
      <c r="T1715" s="8" t="str">
        <f>TEXT(SalesDataTable[[#This Row],[Order Date]],"mmm")</f>
        <v>Aug</v>
      </c>
    </row>
    <row r="1716" spans="1:20" ht="15.75">
      <c r="A1716" s="2" t="s">
        <v>1767</v>
      </c>
      <c r="B1716" s="3">
        <v>46256</v>
      </c>
      <c r="C1716" s="4" t="s">
        <v>1</v>
      </c>
      <c r="D1716" s="4" t="s">
        <v>52</v>
      </c>
      <c r="E1716" s="4" t="s">
        <v>10</v>
      </c>
      <c r="F1716" s="4" t="s">
        <v>20</v>
      </c>
      <c r="G1716" s="4" t="s">
        <v>5</v>
      </c>
      <c r="H1716" s="4" t="s">
        <v>43</v>
      </c>
      <c r="I1716" s="9">
        <v>6</v>
      </c>
      <c r="J1716" s="6">
        <v>101.54</v>
      </c>
      <c r="K1716" s="7">
        <v>0.1</v>
      </c>
      <c r="L1716" s="6">
        <v>50</v>
      </c>
      <c r="M1716" s="6">
        <f>I1716*J1716*(1-K1716)</f>
        <v>548.31600000000003</v>
      </c>
      <c r="N1716" s="6">
        <f>I1716*L1716</f>
        <v>300</v>
      </c>
      <c r="O1716" s="6">
        <f>M1716-N1716</f>
        <v>248.31600000000003</v>
      </c>
      <c r="P1716" s="8">
        <f>IFERROR(O1716/M1716,0)</f>
        <v>0.45287024270676035</v>
      </c>
      <c r="Q1716" s="5">
        <f>YEAR(SalesDataTable[[#This Row],[Order Date]])</f>
        <v>2026</v>
      </c>
      <c r="R1716" s="8" t="str">
        <f>"Q"&amp;ROUNDUP(MONTH(SalesDataTable[[#This Row],[Order Date]])/3,0)</f>
        <v>Q3</v>
      </c>
      <c r="S1716" s="9">
        <f>MONTH(SalesDataTable[[#This Row],[Order Date]])</f>
        <v>8</v>
      </c>
      <c r="T1716" s="8" t="str">
        <f>TEXT(SalesDataTable[[#This Row],[Order Date]],"mmm")</f>
        <v>Aug</v>
      </c>
    </row>
    <row r="1717" spans="1:20" ht="15.75">
      <c r="A1717" s="2" t="s">
        <v>1768</v>
      </c>
      <c r="B1717" s="3">
        <v>46256</v>
      </c>
      <c r="C1717" s="4" t="s">
        <v>27</v>
      </c>
      <c r="D1717" s="4" t="s">
        <v>45</v>
      </c>
      <c r="E1717" s="4" t="s">
        <v>3</v>
      </c>
      <c r="F1717" s="4" t="s">
        <v>20</v>
      </c>
      <c r="G1717" s="4" t="s">
        <v>49</v>
      </c>
      <c r="H1717" s="4" t="s">
        <v>55</v>
      </c>
      <c r="I1717" s="9">
        <v>1</v>
      </c>
      <c r="J1717" s="6">
        <v>125.14</v>
      </c>
      <c r="K1717" s="7">
        <v>0</v>
      </c>
      <c r="L1717" s="6">
        <v>69.44</v>
      </c>
      <c r="M1717" s="6">
        <f>I1717*J1717*(1-K1717)</f>
        <v>125.14</v>
      </c>
      <c r="N1717" s="6">
        <f>I1717*L1717</f>
        <v>69.44</v>
      </c>
      <c r="O1717" s="6">
        <f>M1717-N1717</f>
        <v>55.7</v>
      </c>
      <c r="P1717" s="8">
        <f>IFERROR(O1717/M1717,0)</f>
        <v>0.4451014863353045</v>
      </c>
      <c r="Q1717" s="5">
        <f>YEAR(SalesDataTable[[#This Row],[Order Date]])</f>
        <v>2026</v>
      </c>
      <c r="R1717" s="8" t="str">
        <f>"Q"&amp;ROUNDUP(MONTH(SalesDataTable[[#This Row],[Order Date]])/3,0)</f>
        <v>Q3</v>
      </c>
      <c r="S1717" s="9">
        <f>MONTH(SalesDataTable[[#This Row],[Order Date]])</f>
        <v>8</v>
      </c>
      <c r="T1717" s="8" t="str">
        <f>TEXT(SalesDataTable[[#This Row],[Order Date]],"mmm")</f>
        <v>Aug</v>
      </c>
    </row>
    <row r="1718" spans="1:20" ht="15.75">
      <c r="A1718" s="2" t="s">
        <v>1769</v>
      </c>
      <c r="B1718" s="3">
        <v>46256</v>
      </c>
      <c r="C1718" s="4" t="s">
        <v>8</v>
      </c>
      <c r="D1718" s="4" t="s">
        <v>38</v>
      </c>
      <c r="E1718" s="4" t="s">
        <v>3</v>
      </c>
      <c r="F1718" s="4" t="s">
        <v>16</v>
      </c>
      <c r="G1718" s="4" t="s">
        <v>5</v>
      </c>
      <c r="H1718" s="4" t="s">
        <v>6</v>
      </c>
      <c r="I1718" s="9">
        <v>2</v>
      </c>
      <c r="J1718" s="6">
        <v>80.239999999999995</v>
      </c>
      <c r="K1718" s="7">
        <v>0.1</v>
      </c>
      <c r="L1718" s="6">
        <v>42.09</v>
      </c>
      <c r="M1718" s="6">
        <f>I1718*J1718*(1-K1718)</f>
        <v>144.43199999999999</v>
      </c>
      <c r="N1718" s="6">
        <f>I1718*L1718</f>
        <v>84.18</v>
      </c>
      <c r="O1718" s="6">
        <f>M1718-N1718</f>
        <v>60.251999999999981</v>
      </c>
      <c r="P1718" s="8">
        <f>IFERROR(O1718/M1718,0)</f>
        <v>0.41716517115320695</v>
      </c>
      <c r="Q1718" s="5">
        <f>YEAR(SalesDataTable[[#This Row],[Order Date]])</f>
        <v>2026</v>
      </c>
      <c r="R1718" s="8" t="str">
        <f>"Q"&amp;ROUNDUP(MONTH(SalesDataTable[[#This Row],[Order Date]])/3,0)</f>
        <v>Q3</v>
      </c>
      <c r="S1718" s="9">
        <f>MONTH(SalesDataTable[[#This Row],[Order Date]])</f>
        <v>8</v>
      </c>
      <c r="T1718" s="8" t="str">
        <f>TEXT(SalesDataTable[[#This Row],[Order Date]],"mmm")</f>
        <v>Aug</v>
      </c>
    </row>
    <row r="1719" spans="1:20" ht="15.75">
      <c r="A1719" s="2" t="s">
        <v>1770</v>
      </c>
      <c r="B1719" s="3">
        <v>46256</v>
      </c>
      <c r="C1719" s="4" t="s">
        <v>27</v>
      </c>
      <c r="D1719" s="4" t="s">
        <v>28</v>
      </c>
      <c r="E1719" s="4" t="s">
        <v>3</v>
      </c>
      <c r="F1719" s="4" t="s">
        <v>20</v>
      </c>
      <c r="G1719" s="4" t="s">
        <v>11</v>
      </c>
      <c r="H1719" s="4" t="s">
        <v>21</v>
      </c>
      <c r="I1719" s="9">
        <v>1</v>
      </c>
      <c r="J1719" s="6">
        <v>147.24</v>
      </c>
      <c r="K1719" s="7">
        <v>0</v>
      </c>
      <c r="L1719" s="6">
        <v>79.11</v>
      </c>
      <c r="M1719" s="6">
        <f>I1719*J1719*(1-K1719)</f>
        <v>147.24</v>
      </c>
      <c r="N1719" s="6">
        <f>I1719*L1719</f>
        <v>79.11</v>
      </c>
      <c r="O1719" s="6">
        <f>M1719-N1719</f>
        <v>68.13000000000001</v>
      </c>
      <c r="P1719" s="8">
        <f>IFERROR(O1719/M1719,0)</f>
        <v>0.46271393643031788</v>
      </c>
      <c r="Q1719" s="5">
        <f>YEAR(SalesDataTable[[#This Row],[Order Date]])</f>
        <v>2026</v>
      </c>
      <c r="R1719" s="8" t="str">
        <f>"Q"&amp;ROUNDUP(MONTH(SalesDataTable[[#This Row],[Order Date]])/3,0)</f>
        <v>Q3</v>
      </c>
      <c r="S1719" s="9">
        <f>MONTH(SalesDataTable[[#This Row],[Order Date]])</f>
        <v>8</v>
      </c>
      <c r="T1719" s="8" t="str">
        <f>TEXT(SalesDataTable[[#This Row],[Order Date]],"mmm")</f>
        <v>Aug</v>
      </c>
    </row>
    <row r="1720" spans="1:20" ht="15.75">
      <c r="A1720" s="2" t="s">
        <v>1771</v>
      </c>
      <c r="B1720" s="3">
        <v>46256</v>
      </c>
      <c r="C1720" s="4" t="s">
        <v>14</v>
      </c>
      <c r="D1720" s="4" t="s">
        <v>15</v>
      </c>
      <c r="E1720" s="4" t="s">
        <v>3</v>
      </c>
      <c r="F1720" s="4" t="s">
        <v>4</v>
      </c>
      <c r="G1720" s="4" t="s">
        <v>31</v>
      </c>
      <c r="H1720" s="4" t="s">
        <v>41</v>
      </c>
      <c r="I1720" s="9">
        <v>2</v>
      </c>
      <c r="J1720" s="6">
        <v>199.53</v>
      </c>
      <c r="K1720" s="7">
        <v>0.05</v>
      </c>
      <c r="L1720" s="6">
        <v>105.87</v>
      </c>
      <c r="M1720" s="6">
        <f>I1720*J1720*(1-K1720)</f>
        <v>379.10699999999997</v>
      </c>
      <c r="N1720" s="6">
        <f>I1720*L1720</f>
        <v>211.74</v>
      </c>
      <c r="O1720" s="6">
        <f>M1720-N1720</f>
        <v>167.36699999999996</v>
      </c>
      <c r="P1720" s="8">
        <f>IFERROR(O1720/M1720,0)</f>
        <v>0.44147694450379438</v>
      </c>
      <c r="Q1720" s="5">
        <f>YEAR(SalesDataTable[[#This Row],[Order Date]])</f>
        <v>2026</v>
      </c>
      <c r="R1720" s="8" t="str">
        <f>"Q"&amp;ROUNDUP(MONTH(SalesDataTable[[#This Row],[Order Date]])/3,0)</f>
        <v>Q3</v>
      </c>
      <c r="S1720" s="9">
        <f>MONTH(SalesDataTable[[#This Row],[Order Date]])</f>
        <v>8</v>
      </c>
      <c r="T1720" s="8" t="str">
        <f>TEXT(SalesDataTable[[#This Row],[Order Date]],"mmm")</f>
        <v>Aug</v>
      </c>
    </row>
    <row r="1721" spans="1:20" ht="15.75">
      <c r="A1721" s="2" t="s">
        <v>1772</v>
      </c>
      <c r="B1721" s="3">
        <v>46256</v>
      </c>
      <c r="C1721" s="4" t="s">
        <v>14</v>
      </c>
      <c r="D1721" s="4" t="s">
        <v>34</v>
      </c>
      <c r="E1721" s="4" t="s">
        <v>3</v>
      </c>
      <c r="F1721" s="4" t="s">
        <v>20</v>
      </c>
      <c r="G1721" s="4" t="s">
        <v>49</v>
      </c>
      <c r="H1721" s="4" t="s">
        <v>50</v>
      </c>
      <c r="I1721" s="9">
        <v>1</v>
      </c>
      <c r="J1721" s="6">
        <v>40.19</v>
      </c>
      <c r="K1721" s="7">
        <v>0.05</v>
      </c>
      <c r="L1721" s="6">
        <v>14.73</v>
      </c>
      <c r="M1721" s="6">
        <f>I1721*J1721*(1-K1721)</f>
        <v>38.180499999999995</v>
      </c>
      <c r="N1721" s="6">
        <f>I1721*L1721</f>
        <v>14.73</v>
      </c>
      <c r="O1721" s="6">
        <f>M1721-N1721</f>
        <v>23.450499999999995</v>
      </c>
      <c r="P1721" s="8">
        <f>IFERROR(O1721/M1721,0)</f>
        <v>0.61420096646193734</v>
      </c>
      <c r="Q1721" s="5">
        <f>YEAR(SalesDataTable[[#This Row],[Order Date]])</f>
        <v>2026</v>
      </c>
      <c r="R1721" s="8" t="str">
        <f>"Q"&amp;ROUNDUP(MONTH(SalesDataTable[[#This Row],[Order Date]])/3,0)</f>
        <v>Q3</v>
      </c>
      <c r="S1721" s="9">
        <f>MONTH(SalesDataTable[[#This Row],[Order Date]])</f>
        <v>8</v>
      </c>
      <c r="T1721" s="8" t="str">
        <f>TEXT(SalesDataTable[[#This Row],[Order Date]],"mmm")</f>
        <v>Aug</v>
      </c>
    </row>
    <row r="1722" spans="1:20" ht="15.75">
      <c r="A1722" s="2" t="s">
        <v>1773</v>
      </c>
      <c r="B1722" s="3">
        <v>46256</v>
      </c>
      <c r="C1722" s="4" t="s">
        <v>27</v>
      </c>
      <c r="D1722" s="4" t="s">
        <v>45</v>
      </c>
      <c r="E1722" s="4" t="s">
        <v>39</v>
      </c>
      <c r="F1722" s="4" t="s">
        <v>20</v>
      </c>
      <c r="G1722" s="4" t="s">
        <v>49</v>
      </c>
      <c r="H1722" s="4" t="s">
        <v>55</v>
      </c>
      <c r="I1722" s="9">
        <v>4</v>
      </c>
      <c r="J1722" s="6">
        <v>123.31</v>
      </c>
      <c r="K1722" s="7">
        <v>0</v>
      </c>
      <c r="L1722" s="6">
        <v>69.02</v>
      </c>
      <c r="M1722" s="6">
        <f>I1722*J1722*(1-K1722)</f>
        <v>493.24</v>
      </c>
      <c r="N1722" s="6">
        <f>I1722*L1722</f>
        <v>276.08</v>
      </c>
      <c r="O1722" s="6">
        <f>M1722-N1722</f>
        <v>217.16000000000003</v>
      </c>
      <c r="P1722" s="8">
        <f>IFERROR(O1722/M1722,0)</f>
        <v>0.44027248398345636</v>
      </c>
      <c r="Q1722" s="5">
        <f>YEAR(SalesDataTable[[#This Row],[Order Date]])</f>
        <v>2026</v>
      </c>
      <c r="R1722" s="8" t="str">
        <f>"Q"&amp;ROUNDUP(MONTH(SalesDataTable[[#This Row],[Order Date]])/3,0)</f>
        <v>Q3</v>
      </c>
      <c r="S1722" s="9">
        <f>MONTH(SalesDataTable[[#This Row],[Order Date]])</f>
        <v>8</v>
      </c>
      <c r="T1722" s="8" t="str">
        <f>TEXT(SalesDataTable[[#This Row],[Order Date]],"mmm")</f>
        <v>Aug</v>
      </c>
    </row>
    <row r="1723" spans="1:20" ht="15.75">
      <c r="A1723" s="2" t="s">
        <v>1774</v>
      </c>
      <c r="B1723" s="3">
        <v>46256</v>
      </c>
      <c r="C1723" s="4" t="s">
        <v>27</v>
      </c>
      <c r="D1723" s="4" t="s">
        <v>48</v>
      </c>
      <c r="E1723" s="4" t="s">
        <v>39</v>
      </c>
      <c r="F1723" s="4" t="s">
        <v>16</v>
      </c>
      <c r="G1723" s="4" t="s">
        <v>5</v>
      </c>
      <c r="H1723" s="4" t="s">
        <v>35</v>
      </c>
      <c r="I1723" s="9">
        <v>1</v>
      </c>
      <c r="J1723" s="6">
        <v>40.19</v>
      </c>
      <c r="K1723" s="7">
        <v>0.05</v>
      </c>
      <c r="L1723" s="6">
        <v>16.78</v>
      </c>
      <c r="M1723" s="6">
        <f>I1723*J1723*(1-K1723)</f>
        <v>38.180499999999995</v>
      </c>
      <c r="N1723" s="6">
        <f>I1723*L1723</f>
        <v>16.78</v>
      </c>
      <c r="O1723" s="6">
        <f>M1723-N1723</f>
        <v>21.400499999999994</v>
      </c>
      <c r="P1723" s="8">
        <f>IFERROR(O1723/M1723,0)</f>
        <v>0.56050863660769235</v>
      </c>
      <c r="Q1723" s="5">
        <f>YEAR(SalesDataTable[[#This Row],[Order Date]])</f>
        <v>2026</v>
      </c>
      <c r="R1723" s="8" t="str">
        <f>"Q"&amp;ROUNDUP(MONTH(SalesDataTable[[#This Row],[Order Date]])/3,0)</f>
        <v>Q3</v>
      </c>
      <c r="S1723" s="9">
        <f>MONTH(SalesDataTable[[#This Row],[Order Date]])</f>
        <v>8</v>
      </c>
      <c r="T1723" s="8" t="str">
        <f>TEXT(SalesDataTable[[#This Row],[Order Date]],"mmm")</f>
        <v>Aug</v>
      </c>
    </row>
    <row r="1724" spans="1:20" ht="15.75">
      <c r="A1724" s="2" t="s">
        <v>1775</v>
      </c>
      <c r="B1724" s="3">
        <v>46256</v>
      </c>
      <c r="C1724" s="4" t="s">
        <v>14</v>
      </c>
      <c r="D1724" s="4" t="s">
        <v>126</v>
      </c>
      <c r="E1724" s="4" t="s">
        <v>3</v>
      </c>
      <c r="F1724" s="4" t="s">
        <v>4</v>
      </c>
      <c r="G1724" s="4" t="s">
        <v>5</v>
      </c>
      <c r="H1724" s="4" t="s">
        <v>35</v>
      </c>
      <c r="I1724" s="9">
        <v>1</v>
      </c>
      <c r="J1724" s="6">
        <v>40.98</v>
      </c>
      <c r="K1724" s="7">
        <v>0.05</v>
      </c>
      <c r="L1724" s="6">
        <v>16.600000000000001</v>
      </c>
      <c r="M1724" s="6">
        <f>I1724*J1724*(1-K1724)</f>
        <v>38.930999999999997</v>
      </c>
      <c r="N1724" s="6">
        <f>I1724*L1724</f>
        <v>16.600000000000001</v>
      </c>
      <c r="O1724" s="6">
        <f>M1724-N1724</f>
        <v>22.330999999999996</v>
      </c>
      <c r="P1724" s="8">
        <f>IFERROR(O1724/M1724,0)</f>
        <v>0.57360458246641488</v>
      </c>
      <c r="Q1724" s="5">
        <f>YEAR(SalesDataTable[[#This Row],[Order Date]])</f>
        <v>2026</v>
      </c>
      <c r="R1724" s="8" t="str">
        <f>"Q"&amp;ROUNDUP(MONTH(SalesDataTable[[#This Row],[Order Date]])/3,0)</f>
        <v>Q3</v>
      </c>
      <c r="S1724" s="9">
        <f>MONTH(SalesDataTable[[#This Row],[Order Date]])</f>
        <v>8</v>
      </c>
      <c r="T1724" s="8" t="str">
        <f>TEXT(SalesDataTable[[#This Row],[Order Date]],"mmm")</f>
        <v>Aug</v>
      </c>
    </row>
    <row r="1725" spans="1:20" ht="15.75">
      <c r="A1725" s="2" t="s">
        <v>1776</v>
      </c>
      <c r="B1725" s="3">
        <v>46256</v>
      </c>
      <c r="C1725" s="4" t="s">
        <v>27</v>
      </c>
      <c r="D1725" s="4" t="s">
        <v>82</v>
      </c>
      <c r="E1725" s="4" t="s">
        <v>3</v>
      </c>
      <c r="F1725" s="4" t="s">
        <v>16</v>
      </c>
      <c r="G1725" s="4" t="s">
        <v>17</v>
      </c>
      <c r="H1725" s="4" t="s">
        <v>18</v>
      </c>
      <c r="I1725" s="9">
        <v>3</v>
      </c>
      <c r="J1725" s="6">
        <v>35.380000000000003</v>
      </c>
      <c r="K1725" s="7">
        <v>0</v>
      </c>
      <c r="L1725" s="6">
        <v>13.91</v>
      </c>
      <c r="M1725" s="6">
        <f>I1725*J1725*(1-K1725)</f>
        <v>106.14000000000001</v>
      </c>
      <c r="N1725" s="6">
        <f>I1725*L1725</f>
        <v>41.730000000000004</v>
      </c>
      <c r="O1725" s="6">
        <f>M1725-N1725</f>
        <v>64.410000000000011</v>
      </c>
      <c r="P1725" s="8">
        <f>IFERROR(O1725/M1725,0)</f>
        <v>0.60684002261164505</v>
      </c>
      <c r="Q1725" s="5">
        <f>YEAR(SalesDataTable[[#This Row],[Order Date]])</f>
        <v>2026</v>
      </c>
      <c r="R1725" s="8" t="str">
        <f>"Q"&amp;ROUNDUP(MONTH(SalesDataTable[[#This Row],[Order Date]])/3,0)</f>
        <v>Q3</v>
      </c>
      <c r="S1725" s="9">
        <f>MONTH(SalesDataTable[[#This Row],[Order Date]])</f>
        <v>8</v>
      </c>
      <c r="T1725" s="8" t="str">
        <f>TEXT(SalesDataTable[[#This Row],[Order Date]],"mmm")</f>
        <v>Aug</v>
      </c>
    </row>
    <row r="1726" spans="1:20" ht="15.75">
      <c r="A1726" s="2" t="s">
        <v>1777</v>
      </c>
      <c r="B1726" s="3">
        <v>46256</v>
      </c>
      <c r="C1726" s="4" t="s">
        <v>14</v>
      </c>
      <c r="D1726" s="4" t="s">
        <v>61</v>
      </c>
      <c r="E1726" s="4" t="s">
        <v>25</v>
      </c>
      <c r="F1726" s="4" t="s">
        <v>16</v>
      </c>
      <c r="G1726" s="4" t="s">
        <v>17</v>
      </c>
      <c r="H1726" s="4" t="s">
        <v>71</v>
      </c>
      <c r="I1726" s="9">
        <v>4</v>
      </c>
      <c r="J1726" s="6">
        <v>134.49</v>
      </c>
      <c r="K1726" s="7">
        <v>0</v>
      </c>
      <c r="L1726" s="6">
        <v>68.17</v>
      </c>
      <c r="M1726" s="6">
        <f>I1726*J1726*(1-K1726)</f>
        <v>537.96</v>
      </c>
      <c r="N1726" s="6">
        <f>I1726*L1726</f>
        <v>272.68</v>
      </c>
      <c r="O1726" s="6">
        <f>M1726-N1726</f>
        <v>265.28000000000003</v>
      </c>
      <c r="P1726" s="8">
        <f>IFERROR(O1726/M1726,0)</f>
        <v>0.49312216521674473</v>
      </c>
      <c r="Q1726" s="5">
        <f>YEAR(SalesDataTable[[#This Row],[Order Date]])</f>
        <v>2026</v>
      </c>
      <c r="R1726" s="8" t="str">
        <f>"Q"&amp;ROUNDUP(MONTH(SalesDataTable[[#This Row],[Order Date]])/3,0)</f>
        <v>Q3</v>
      </c>
      <c r="S1726" s="9">
        <f>MONTH(SalesDataTable[[#This Row],[Order Date]])</f>
        <v>8</v>
      </c>
      <c r="T1726" s="8" t="str">
        <f>TEXT(SalesDataTable[[#This Row],[Order Date]],"mmm")</f>
        <v>Aug</v>
      </c>
    </row>
    <row r="1727" spans="1:20" ht="15.75">
      <c r="A1727" s="2" t="s">
        <v>1778</v>
      </c>
      <c r="B1727" s="3">
        <v>46257</v>
      </c>
      <c r="C1727" s="4" t="s">
        <v>14</v>
      </c>
      <c r="D1727" s="4" t="s">
        <v>24</v>
      </c>
      <c r="E1727" s="4" t="s">
        <v>10</v>
      </c>
      <c r="F1727" s="4" t="s">
        <v>20</v>
      </c>
      <c r="G1727" s="4" t="s">
        <v>11</v>
      </c>
      <c r="H1727" s="4" t="s">
        <v>21</v>
      </c>
      <c r="I1727" s="9">
        <v>4</v>
      </c>
      <c r="J1727" s="6">
        <v>145.30000000000001</v>
      </c>
      <c r="K1727" s="7">
        <v>0.15</v>
      </c>
      <c r="L1727" s="6">
        <v>77.040000000000006</v>
      </c>
      <c r="M1727" s="6">
        <f>I1727*J1727*(1-K1727)</f>
        <v>494.02000000000004</v>
      </c>
      <c r="N1727" s="6">
        <f>I1727*L1727</f>
        <v>308.16000000000003</v>
      </c>
      <c r="O1727" s="6">
        <f>M1727-N1727</f>
        <v>185.86</v>
      </c>
      <c r="P1727" s="8">
        <f>IFERROR(O1727/M1727,0)</f>
        <v>0.37621958625156876</v>
      </c>
      <c r="Q1727" s="5">
        <f>YEAR(SalesDataTable[[#This Row],[Order Date]])</f>
        <v>2026</v>
      </c>
      <c r="R1727" s="8" t="str">
        <f>"Q"&amp;ROUNDUP(MONTH(SalesDataTable[[#This Row],[Order Date]])/3,0)</f>
        <v>Q3</v>
      </c>
      <c r="S1727" s="9">
        <f>MONTH(SalesDataTable[[#This Row],[Order Date]])</f>
        <v>8</v>
      </c>
      <c r="T1727" s="8" t="str">
        <f>TEXT(SalesDataTable[[#This Row],[Order Date]],"mmm")</f>
        <v>Aug</v>
      </c>
    </row>
    <row r="1728" spans="1:20" ht="15.75">
      <c r="A1728" s="2" t="s">
        <v>1779</v>
      </c>
      <c r="B1728" s="3">
        <v>46257</v>
      </c>
      <c r="C1728" s="4" t="s">
        <v>27</v>
      </c>
      <c r="D1728" s="4" t="s">
        <v>28</v>
      </c>
      <c r="E1728" s="4" t="s">
        <v>10</v>
      </c>
      <c r="F1728" s="4" t="s">
        <v>20</v>
      </c>
      <c r="G1728" s="4" t="s">
        <v>17</v>
      </c>
      <c r="H1728" s="4" t="s">
        <v>83</v>
      </c>
      <c r="I1728" s="9">
        <v>10</v>
      </c>
      <c r="J1728" s="6">
        <v>164.55</v>
      </c>
      <c r="K1728" s="7">
        <v>0.1</v>
      </c>
      <c r="L1728" s="6">
        <v>88.23</v>
      </c>
      <c r="M1728" s="6">
        <f>I1728*J1728*(1-K1728)</f>
        <v>1480.95</v>
      </c>
      <c r="N1728" s="6">
        <f>I1728*L1728</f>
        <v>882.30000000000007</v>
      </c>
      <c r="O1728" s="6">
        <f>M1728-N1728</f>
        <v>598.65</v>
      </c>
      <c r="P1728" s="8">
        <f>IFERROR(O1728/M1728,0)</f>
        <v>0.40423376886458012</v>
      </c>
      <c r="Q1728" s="5">
        <f>YEAR(SalesDataTable[[#This Row],[Order Date]])</f>
        <v>2026</v>
      </c>
      <c r="R1728" s="8" t="str">
        <f>"Q"&amp;ROUNDUP(MONTH(SalesDataTable[[#This Row],[Order Date]])/3,0)</f>
        <v>Q3</v>
      </c>
      <c r="S1728" s="9">
        <f>MONTH(SalesDataTable[[#This Row],[Order Date]])</f>
        <v>8</v>
      </c>
      <c r="T1728" s="8" t="str">
        <f>TEXT(SalesDataTable[[#This Row],[Order Date]],"mmm")</f>
        <v>Aug</v>
      </c>
    </row>
    <row r="1729" spans="1:20" ht="15.75">
      <c r="A1729" s="2" t="s">
        <v>1780</v>
      </c>
      <c r="B1729" s="3">
        <v>46257</v>
      </c>
      <c r="C1729" s="4" t="s">
        <v>1</v>
      </c>
      <c r="D1729" s="4" t="s">
        <v>88</v>
      </c>
      <c r="E1729" s="4" t="s">
        <v>25</v>
      </c>
      <c r="F1729" s="4" t="s">
        <v>16</v>
      </c>
      <c r="G1729" s="4" t="s">
        <v>5</v>
      </c>
      <c r="H1729" s="4" t="s">
        <v>35</v>
      </c>
      <c r="I1729" s="9">
        <v>1</v>
      </c>
      <c r="J1729" s="6">
        <v>39.590000000000003</v>
      </c>
      <c r="K1729" s="7">
        <v>0</v>
      </c>
      <c r="L1729" s="6">
        <v>16.899999999999999</v>
      </c>
      <c r="M1729" s="6">
        <f>I1729*J1729*(1-K1729)</f>
        <v>39.590000000000003</v>
      </c>
      <c r="N1729" s="6">
        <f>I1729*L1729</f>
        <v>16.899999999999999</v>
      </c>
      <c r="O1729" s="6">
        <f>M1729-N1729</f>
        <v>22.690000000000005</v>
      </c>
      <c r="P1729" s="8">
        <f>IFERROR(O1729/M1729,0)</f>
        <v>0.57312452639555456</v>
      </c>
      <c r="Q1729" s="5">
        <f>YEAR(SalesDataTable[[#This Row],[Order Date]])</f>
        <v>2026</v>
      </c>
      <c r="R1729" s="8" t="str">
        <f>"Q"&amp;ROUNDUP(MONTH(SalesDataTable[[#This Row],[Order Date]])/3,0)</f>
        <v>Q3</v>
      </c>
      <c r="S1729" s="9">
        <f>MONTH(SalesDataTable[[#This Row],[Order Date]])</f>
        <v>8</v>
      </c>
      <c r="T1729" s="8" t="str">
        <f>TEXT(SalesDataTable[[#This Row],[Order Date]],"mmm")</f>
        <v>Aug</v>
      </c>
    </row>
    <row r="1730" spans="1:20" ht="15.75">
      <c r="A1730" s="2" t="s">
        <v>1781</v>
      </c>
      <c r="B1730" s="3">
        <v>46257</v>
      </c>
      <c r="C1730" s="4" t="s">
        <v>14</v>
      </c>
      <c r="D1730" s="4" t="s">
        <v>15</v>
      </c>
      <c r="E1730" s="4" t="s">
        <v>10</v>
      </c>
      <c r="F1730" s="4" t="s">
        <v>20</v>
      </c>
      <c r="G1730" s="4" t="s">
        <v>49</v>
      </c>
      <c r="H1730" s="4" t="s">
        <v>74</v>
      </c>
      <c r="I1730" s="9">
        <v>5</v>
      </c>
      <c r="J1730" s="6">
        <v>51.62</v>
      </c>
      <c r="K1730" s="7">
        <v>0.15</v>
      </c>
      <c r="L1730" s="6">
        <v>22.6</v>
      </c>
      <c r="M1730" s="6">
        <f>I1730*J1730*(1-K1730)</f>
        <v>219.38499999999996</v>
      </c>
      <c r="N1730" s="6">
        <f>I1730*L1730</f>
        <v>113</v>
      </c>
      <c r="O1730" s="6">
        <f>M1730-N1730</f>
        <v>106.38499999999996</v>
      </c>
      <c r="P1730" s="8">
        <f>IFERROR(O1730/M1730,0)</f>
        <v>0.48492376415889865</v>
      </c>
      <c r="Q1730" s="5">
        <f>YEAR(SalesDataTable[[#This Row],[Order Date]])</f>
        <v>2026</v>
      </c>
      <c r="R1730" s="8" t="str">
        <f>"Q"&amp;ROUNDUP(MONTH(SalesDataTable[[#This Row],[Order Date]])/3,0)</f>
        <v>Q3</v>
      </c>
      <c r="S1730" s="9">
        <f>MONTH(SalesDataTable[[#This Row],[Order Date]])</f>
        <v>8</v>
      </c>
      <c r="T1730" s="8" t="str">
        <f>TEXT(SalesDataTable[[#This Row],[Order Date]],"mmm")</f>
        <v>Aug</v>
      </c>
    </row>
    <row r="1731" spans="1:20" ht="15.75">
      <c r="A1731" s="2" t="s">
        <v>1782</v>
      </c>
      <c r="B1731" s="3">
        <v>46257</v>
      </c>
      <c r="C1731" s="4" t="s">
        <v>27</v>
      </c>
      <c r="D1731" s="4" t="s">
        <v>45</v>
      </c>
      <c r="E1731" s="4" t="s">
        <v>25</v>
      </c>
      <c r="F1731" s="4" t="s">
        <v>4</v>
      </c>
      <c r="G1731" s="4" t="s">
        <v>11</v>
      </c>
      <c r="H1731" s="4" t="s">
        <v>12</v>
      </c>
      <c r="I1731" s="9">
        <v>3</v>
      </c>
      <c r="J1731" s="6">
        <v>90.71</v>
      </c>
      <c r="K1731" s="7">
        <v>0</v>
      </c>
      <c r="L1731" s="6">
        <v>45.57</v>
      </c>
      <c r="M1731" s="6">
        <f>I1731*J1731*(1-K1731)</f>
        <v>272.13</v>
      </c>
      <c r="N1731" s="6">
        <f>I1731*L1731</f>
        <v>136.71</v>
      </c>
      <c r="O1731" s="6">
        <f>M1731-N1731</f>
        <v>135.41999999999999</v>
      </c>
      <c r="P1731" s="8">
        <f>IFERROR(O1731/M1731,0)</f>
        <v>0.49762980928232825</v>
      </c>
      <c r="Q1731" s="5">
        <f>YEAR(SalesDataTable[[#This Row],[Order Date]])</f>
        <v>2026</v>
      </c>
      <c r="R1731" s="8" t="str">
        <f>"Q"&amp;ROUNDUP(MONTH(SalesDataTable[[#This Row],[Order Date]])/3,0)</f>
        <v>Q3</v>
      </c>
      <c r="S1731" s="9">
        <f>MONTH(SalesDataTable[[#This Row],[Order Date]])</f>
        <v>8</v>
      </c>
      <c r="T1731" s="8" t="str">
        <f>TEXT(SalesDataTable[[#This Row],[Order Date]],"mmm")</f>
        <v>Aug</v>
      </c>
    </row>
    <row r="1732" spans="1:20" ht="15.75">
      <c r="A1732" s="2" t="s">
        <v>1783</v>
      </c>
      <c r="B1732" s="3">
        <v>46257</v>
      </c>
      <c r="C1732" s="4" t="s">
        <v>8</v>
      </c>
      <c r="D1732" s="4" t="s">
        <v>9</v>
      </c>
      <c r="E1732" s="4" t="s">
        <v>25</v>
      </c>
      <c r="F1732" s="4" t="s">
        <v>16</v>
      </c>
      <c r="G1732" s="4" t="s">
        <v>5</v>
      </c>
      <c r="H1732" s="4" t="s">
        <v>35</v>
      </c>
      <c r="I1732" s="9">
        <v>4</v>
      </c>
      <c r="J1732" s="6">
        <v>41.09</v>
      </c>
      <c r="K1732" s="7">
        <v>0</v>
      </c>
      <c r="L1732" s="6">
        <v>17</v>
      </c>
      <c r="M1732" s="6">
        <f>I1732*J1732*(1-K1732)</f>
        <v>164.36</v>
      </c>
      <c r="N1732" s="6">
        <f>I1732*L1732</f>
        <v>68</v>
      </c>
      <c r="O1732" s="6">
        <f>M1732-N1732</f>
        <v>96.360000000000014</v>
      </c>
      <c r="P1732" s="8">
        <f>IFERROR(O1732/M1732,0)</f>
        <v>0.58627403261134103</v>
      </c>
      <c r="Q1732" s="5">
        <f>YEAR(SalesDataTable[[#This Row],[Order Date]])</f>
        <v>2026</v>
      </c>
      <c r="R1732" s="8" t="str">
        <f>"Q"&amp;ROUNDUP(MONTH(SalesDataTable[[#This Row],[Order Date]])/3,0)</f>
        <v>Q3</v>
      </c>
      <c r="S1732" s="9">
        <f>MONTH(SalesDataTable[[#This Row],[Order Date]])</f>
        <v>8</v>
      </c>
      <c r="T1732" s="8" t="str">
        <f>TEXT(SalesDataTable[[#This Row],[Order Date]],"mmm")</f>
        <v>Aug</v>
      </c>
    </row>
    <row r="1733" spans="1:20" ht="15.75">
      <c r="A1733" s="2" t="s">
        <v>1784</v>
      </c>
      <c r="B1733" s="3">
        <v>46257</v>
      </c>
      <c r="C1733" s="4" t="s">
        <v>8</v>
      </c>
      <c r="D1733" s="4" t="s">
        <v>86</v>
      </c>
      <c r="E1733" s="4" t="s">
        <v>3</v>
      </c>
      <c r="F1733" s="4" t="s">
        <v>16</v>
      </c>
      <c r="G1733" s="4" t="s">
        <v>11</v>
      </c>
      <c r="H1733" s="4" t="s">
        <v>12</v>
      </c>
      <c r="I1733" s="9">
        <v>1</v>
      </c>
      <c r="J1733" s="6">
        <v>91.37</v>
      </c>
      <c r="K1733" s="7">
        <v>0</v>
      </c>
      <c r="L1733" s="6">
        <v>46.73</v>
      </c>
      <c r="M1733" s="6">
        <f>I1733*J1733*(1-K1733)</f>
        <v>91.37</v>
      </c>
      <c r="N1733" s="6">
        <f>I1733*L1733</f>
        <v>46.73</v>
      </c>
      <c r="O1733" s="6">
        <f>M1733-N1733</f>
        <v>44.640000000000008</v>
      </c>
      <c r="P1733" s="8">
        <f>IFERROR(O1733/M1733,0)</f>
        <v>0.48856298566269024</v>
      </c>
      <c r="Q1733" s="5">
        <f>YEAR(SalesDataTable[[#This Row],[Order Date]])</f>
        <v>2026</v>
      </c>
      <c r="R1733" s="8" t="str">
        <f>"Q"&amp;ROUNDUP(MONTH(SalesDataTable[[#This Row],[Order Date]])/3,0)</f>
        <v>Q3</v>
      </c>
      <c r="S1733" s="9">
        <f>MONTH(SalesDataTable[[#This Row],[Order Date]])</f>
        <v>8</v>
      </c>
      <c r="T1733" s="8" t="str">
        <f>TEXT(SalesDataTable[[#This Row],[Order Date]],"mmm")</f>
        <v>Aug</v>
      </c>
    </row>
    <row r="1734" spans="1:20" ht="15.75">
      <c r="A1734" s="2" t="s">
        <v>1785</v>
      </c>
      <c r="B1734" s="3">
        <v>46257</v>
      </c>
      <c r="C1734" s="4" t="s">
        <v>8</v>
      </c>
      <c r="D1734" s="4" t="s">
        <v>66</v>
      </c>
      <c r="E1734" s="4" t="s">
        <v>3</v>
      </c>
      <c r="F1734" s="4" t="s">
        <v>16</v>
      </c>
      <c r="G1734" s="4" t="s">
        <v>17</v>
      </c>
      <c r="H1734" s="4" t="s">
        <v>46</v>
      </c>
      <c r="I1734" s="9">
        <v>1</v>
      </c>
      <c r="J1734" s="6">
        <v>46.92</v>
      </c>
      <c r="K1734" s="7">
        <v>0</v>
      </c>
      <c r="L1734" s="6">
        <v>18.3</v>
      </c>
      <c r="M1734" s="6">
        <f>I1734*J1734*(1-K1734)</f>
        <v>46.92</v>
      </c>
      <c r="N1734" s="6">
        <f>I1734*L1734</f>
        <v>18.3</v>
      </c>
      <c r="O1734" s="6">
        <f>M1734-N1734</f>
        <v>28.62</v>
      </c>
      <c r="P1734" s="8">
        <f>IFERROR(O1734/M1734,0)</f>
        <v>0.60997442455242967</v>
      </c>
      <c r="Q1734" s="5">
        <f>YEAR(SalesDataTable[[#This Row],[Order Date]])</f>
        <v>2026</v>
      </c>
      <c r="R1734" s="8" t="str">
        <f>"Q"&amp;ROUNDUP(MONTH(SalesDataTable[[#This Row],[Order Date]])/3,0)</f>
        <v>Q3</v>
      </c>
      <c r="S1734" s="9">
        <f>MONTH(SalesDataTable[[#This Row],[Order Date]])</f>
        <v>8</v>
      </c>
      <c r="T1734" s="8" t="str">
        <f>TEXT(SalesDataTable[[#This Row],[Order Date]],"mmm")</f>
        <v>Aug</v>
      </c>
    </row>
    <row r="1735" spans="1:20" ht="15.75">
      <c r="A1735" s="2" t="s">
        <v>1786</v>
      </c>
      <c r="B1735" s="3">
        <v>46257</v>
      </c>
      <c r="C1735" s="4" t="s">
        <v>1</v>
      </c>
      <c r="D1735" s="4" t="s">
        <v>2</v>
      </c>
      <c r="E1735" s="4" t="s">
        <v>3</v>
      </c>
      <c r="F1735" s="4" t="s">
        <v>16</v>
      </c>
      <c r="G1735" s="4" t="s">
        <v>5</v>
      </c>
      <c r="H1735" s="4" t="s">
        <v>43</v>
      </c>
      <c r="I1735" s="9">
        <v>1</v>
      </c>
      <c r="J1735" s="6">
        <v>100.29</v>
      </c>
      <c r="K1735" s="7">
        <v>0.05</v>
      </c>
      <c r="L1735" s="6">
        <v>49.82</v>
      </c>
      <c r="M1735" s="6">
        <f>I1735*J1735*(1-K1735)</f>
        <v>95.275500000000008</v>
      </c>
      <c r="N1735" s="6">
        <f>I1735*L1735</f>
        <v>49.82</v>
      </c>
      <c r="O1735" s="6">
        <f>M1735-N1735</f>
        <v>45.455500000000008</v>
      </c>
      <c r="P1735" s="8">
        <f>IFERROR(O1735/M1735,0)</f>
        <v>0.47709537079312103</v>
      </c>
      <c r="Q1735" s="5">
        <f>YEAR(SalesDataTable[[#This Row],[Order Date]])</f>
        <v>2026</v>
      </c>
      <c r="R1735" s="8" t="str">
        <f>"Q"&amp;ROUNDUP(MONTH(SalesDataTable[[#This Row],[Order Date]])/3,0)</f>
        <v>Q3</v>
      </c>
      <c r="S1735" s="9">
        <f>MONTH(SalesDataTable[[#This Row],[Order Date]])</f>
        <v>8</v>
      </c>
      <c r="T1735" s="8" t="str">
        <f>TEXT(SalesDataTable[[#This Row],[Order Date]],"mmm")</f>
        <v>Aug</v>
      </c>
    </row>
    <row r="1736" spans="1:20" ht="15.75">
      <c r="A1736" s="2" t="s">
        <v>1787</v>
      </c>
      <c r="B1736" s="3">
        <v>46257</v>
      </c>
      <c r="C1736" s="4" t="s">
        <v>1</v>
      </c>
      <c r="D1736" s="4" t="s">
        <v>52</v>
      </c>
      <c r="E1736" s="4" t="s">
        <v>3</v>
      </c>
      <c r="F1736" s="4" t="s">
        <v>16</v>
      </c>
      <c r="G1736" s="4" t="s">
        <v>11</v>
      </c>
      <c r="H1736" s="4" t="s">
        <v>21</v>
      </c>
      <c r="I1736" s="9">
        <v>1</v>
      </c>
      <c r="J1736" s="6">
        <v>147.11000000000001</v>
      </c>
      <c r="K1736" s="7">
        <v>0.15</v>
      </c>
      <c r="L1736" s="6">
        <v>79.599999999999994</v>
      </c>
      <c r="M1736" s="6">
        <f>I1736*J1736*(1-K1736)</f>
        <v>125.04350000000001</v>
      </c>
      <c r="N1736" s="6">
        <f>I1736*L1736</f>
        <v>79.599999999999994</v>
      </c>
      <c r="O1736" s="6">
        <f>M1736-N1736</f>
        <v>45.443500000000014</v>
      </c>
      <c r="P1736" s="8">
        <f>IFERROR(O1736/M1736,0)</f>
        <v>0.36342152930780097</v>
      </c>
      <c r="Q1736" s="5">
        <f>YEAR(SalesDataTable[[#This Row],[Order Date]])</f>
        <v>2026</v>
      </c>
      <c r="R1736" s="8" t="str">
        <f>"Q"&amp;ROUNDUP(MONTH(SalesDataTable[[#This Row],[Order Date]])/3,0)</f>
        <v>Q3</v>
      </c>
      <c r="S1736" s="9">
        <f>MONTH(SalesDataTable[[#This Row],[Order Date]])</f>
        <v>8</v>
      </c>
      <c r="T1736" s="8" t="str">
        <f>TEXT(SalesDataTable[[#This Row],[Order Date]],"mmm")</f>
        <v>Aug</v>
      </c>
    </row>
    <row r="1737" spans="1:20" ht="15.75">
      <c r="A1737" s="2" t="s">
        <v>1788</v>
      </c>
      <c r="B1737" s="3">
        <v>46257</v>
      </c>
      <c r="C1737" s="4" t="s">
        <v>8</v>
      </c>
      <c r="D1737" s="4" t="s">
        <v>69</v>
      </c>
      <c r="E1737" s="4" t="s">
        <v>3</v>
      </c>
      <c r="F1737" s="4" t="s">
        <v>16</v>
      </c>
      <c r="G1737" s="4" t="s">
        <v>11</v>
      </c>
      <c r="H1737" s="4" t="s">
        <v>53</v>
      </c>
      <c r="I1737" s="9">
        <v>2</v>
      </c>
      <c r="J1737" s="6">
        <v>156.44999999999999</v>
      </c>
      <c r="K1737" s="7">
        <v>0</v>
      </c>
      <c r="L1737" s="6">
        <v>80.13</v>
      </c>
      <c r="M1737" s="6">
        <f>I1737*J1737*(1-K1737)</f>
        <v>312.89999999999998</v>
      </c>
      <c r="N1737" s="6">
        <f>I1737*L1737</f>
        <v>160.26</v>
      </c>
      <c r="O1737" s="6">
        <f>M1737-N1737</f>
        <v>152.63999999999999</v>
      </c>
      <c r="P1737" s="8">
        <f>IFERROR(O1737/M1737,0)</f>
        <v>0.487823585810163</v>
      </c>
      <c r="Q1737" s="5">
        <f>YEAR(SalesDataTable[[#This Row],[Order Date]])</f>
        <v>2026</v>
      </c>
      <c r="R1737" s="8" t="str">
        <f>"Q"&amp;ROUNDUP(MONTH(SalesDataTable[[#This Row],[Order Date]])/3,0)</f>
        <v>Q3</v>
      </c>
      <c r="S1737" s="9">
        <f>MONTH(SalesDataTable[[#This Row],[Order Date]])</f>
        <v>8</v>
      </c>
      <c r="T1737" s="8" t="str">
        <f>TEXT(SalesDataTable[[#This Row],[Order Date]],"mmm")</f>
        <v>Aug</v>
      </c>
    </row>
    <row r="1738" spans="1:20" ht="15.75">
      <c r="A1738" s="2" t="s">
        <v>1789</v>
      </c>
      <c r="B1738" s="3">
        <v>46257</v>
      </c>
      <c r="C1738" s="4" t="s">
        <v>8</v>
      </c>
      <c r="D1738" s="4" t="s">
        <v>86</v>
      </c>
      <c r="E1738" s="4" t="s">
        <v>3</v>
      </c>
      <c r="F1738" s="4" t="s">
        <v>16</v>
      </c>
      <c r="G1738" s="4" t="s">
        <v>11</v>
      </c>
      <c r="H1738" s="4" t="s">
        <v>79</v>
      </c>
      <c r="I1738" s="9">
        <v>2</v>
      </c>
      <c r="J1738" s="6">
        <v>72.97</v>
      </c>
      <c r="K1738" s="7">
        <v>0</v>
      </c>
      <c r="L1738" s="6">
        <v>33.25</v>
      </c>
      <c r="M1738" s="6">
        <f>I1738*J1738*(1-K1738)</f>
        <v>145.94</v>
      </c>
      <c r="N1738" s="6">
        <f>I1738*L1738</f>
        <v>66.5</v>
      </c>
      <c r="O1738" s="6">
        <f>M1738-N1738</f>
        <v>79.44</v>
      </c>
      <c r="P1738" s="8">
        <f>IFERROR(O1738/M1738,0)</f>
        <v>0.54433328765245992</v>
      </c>
      <c r="Q1738" s="5">
        <f>YEAR(SalesDataTable[[#This Row],[Order Date]])</f>
        <v>2026</v>
      </c>
      <c r="R1738" s="8" t="str">
        <f>"Q"&amp;ROUNDUP(MONTH(SalesDataTable[[#This Row],[Order Date]])/3,0)</f>
        <v>Q3</v>
      </c>
      <c r="S1738" s="9">
        <f>MONTH(SalesDataTable[[#This Row],[Order Date]])</f>
        <v>8</v>
      </c>
      <c r="T1738" s="8" t="str">
        <f>TEXT(SalesDataTable[[#This Row],[Order Date]],"mmm")</f>
        <v>Aug</v>
      </c>
    </row>
    <row r="1739" spans="1:20" ht="15.75">
      <c r="A1739" s="2" t="s">
        <v>1790</v>
      </c>
      <c r="B1739" s="3">
        <v>46257</v>
      </c>
      <c r="C1739" s="4" t="s">
        <v>27</v>
      </c>
      <c r="D1739" s="4" t="s">
        <v>45</v>
      </c>
      <c r="E1739" s="4" t="s">
        <v>39</v>
      </c>
      <c r="F1739" s="4" t="s">
        <v>4</v>
      </c>
      <c r="G1739" s="4" t="s">
        <v>49</v>
      </c>
      <c r="H1739" s="4" t="s">
        <v>74</v>
      </c>
      <c r="I1739" s="9">
        <v>2</v>
      </c>
      <c r="J1739" s="6">
        <v>51.63</v>
      </c>
      <c r="K1739" s="7">
        <v>0</v>
      </c>
      <c r="L1739" s="6">
        <v>21.39</v>
      </c>
      <c r="M1739" s="6">
        <f>I1739*J1739*(1-K1739)</f>
        <v>103.26</v>
      </c>
      <c r="N1739" s="6">
        <f>I1739*L1739</f>
        <v>42.78</v>
      </c>
      <c r="O1739" s="6">
        <f>M1739-N1739</f>
        <v>60.480000000000004</v>
      </c>
      <c r="P1739" s="8">
        <f>IFERROR(O1739/M1739,0)</f>
        <v>0.58570598489250436</v>
      </c>
      <c r="Q1739" s="5">
        <f>YEAR(SalesDataTable[[#This Row],[Order Date]])</f>
        <v>2026</v>
      </c>
      <c r="R1739" s="8" t="str">
        <f>"Q"&amp;ROUNDUP(MONTH(SalesDataTable[[#This Row],[Order Date]])/3,0)</f>
        <v>Q3</v>
      </c>
      <c r="S1739" s="9">
        <f>MONTH(SalesDataTable[[#This Row],[Order Date]])</f>
        <v>8</v>
      </c>
      <c r="T1739" s="8" t="str">
        <f>TEXT(SalesDataTable[[#This Row],[Order Date]],"mmm")</f>
        <v>Aug</v>
      </c>
    </row>
    <row r="1740" spans="1:20" ht="15.75">
      <c r="A1740" s="2" t="s">
        <v>1791</v>
      </c>
      <c r="B1740" s="3">
        <v>46257</v>
      </c>
      <c r="C1740" s="4" t="s">
        <v>8</v>
      </c>
      <c r="D1740" s="4" t="s">
        <v>69</v>
      </c>
      <c r="E1740" s="4" t="s">
        <v>10</v>
      </c>
      <c r="F1740" s="4" t="s">
        <v>4</v>
      </c>
      <c r="G1740" s="4" t="s">
        <v>5</v>
      </c>
      <c r="H1740" s="4" t="s">
        <v>43</v>
      </c>
      <c r="I1740" s="9">
        <v>8</v>
      </c>
      <c r="J1740" s="6">
        <v>100.06</v>
      </c>
      <c r="K1740" s="7">
        <v>0.05</v>
      </c>
      <c r="L1740" s="6">
        <v>49.39</v>
      </c>
      <c r="M1740" s="6">
        <f>I1740*J1740*(1-K1740)</f>
        <v>760.45600000000002</v>
      </c>
      <c r="N1740" s="6">
        <f>I1740*L1740</f>
        <v>395.12</v>
      </c>
      <c r="O1740" s="6">
        <f>M1740-N1740</f>
        <v>365.33600000000001</v>
      </c>
      <c r="P1740" s="8">
        <f>IFERROR(O1740/M1740,0)</f>
        <v>0.48041701295012468</v>
      </c>
      <c r="Q1740" s="5">
        <f>YEAR(SalesDataTable[[#This Row],[Order Date]])</f>
        <v>2026</v>
      </c>
      <c r="R1740" s="8" t="str">
        <f>"Q"&amp;ROUNDUP(MONTH(SalesDataTable[[#This Row],[Order Date]])/3,0)</f>
        <v>Q3</v>
      </c>
      <c r="S1740" s="9">
        <f>MONTH(SalesDataTable[[#This Row],[Order Date]])</f>
        <v>8</v>
      </c>
      <c r="T1740" s="8" t="str">
        <f>TEXT(SalesDataTable[[#This Row],[Order Date]],"mmm")</f>
        <v>Aug</v>
      </c>
    </row>
    <row r="1741" spans="1:20" ht="15.75">
      <c r="A1741" s="2" t="s">
        <v>1792</v>
      </c>
      <c r="B1741" s="3">
        <v>46258</v>
      </c>
      <c r="C1741" s="4" t="s">
        <v>27</v>
      </c>
      <c r="D1741" s="4" t="s">
        <v>48</v>
      </c>
      <c r="E1741" s="4" t="s">
        <v>25</v>
      </c>
      <c r="F1741" s="4" t="s">
        <v>4</v>
      </c>
      <c r="G1741" s="4" t="s">
        <v>31</v>
      </c>
      <c r="H1741" s="4" t="s">
        <v>64</v>
      </c>
      <c r="I1741" s="9">
        <v>4</v>
      </c>
      <c r="J1741" s="6">
        <v>83.2</v>
      </c>
      <c r="K1741" s="7">
        <v>0</v>
      </c>
      <c r="L1741" s="6">
        <v>39.99</v>
      </c>
      <c r="M1741" s="6">
        <f>I1741*J1741*(1-K1741)</f>
        <v>332.8</v>
      </c>
      <c r="N1741" s="6">
        <f>I1741*L1741</f>
        <v>159.96</v>
      </c>
      <c r="O1741" s="6">
        <f>M1741-N1741</f>
        <v>172.84</v>
      </c>
      <c r="P1741" s="8">
        <f>IFERROR(O1741/M1741,0)</f>
        <v>0.5193509615384615</v>
      </c>
      <c r="Q1741" s="5">
        <f>YEAR(SalesDataTable[[#This Row],[Order Date]])</f>
        <v>2026</v>
      </c>
      <c r="R1741" s="8" t="str">
        <f>"Q"&amp;ROUNDUP(MONTH(SalesDataTable[[#This Row],[Order Date]])/3,0)</f>
        <v>Q3</v>
      </c>
      <c r="S1741" s="9">
        <f>MONTH(SalesDataTable[[#This Row],[Order Date]])</f>
        <v>8</v>
      </c>
      <c r="T1741" s="8" t="str">
        <f>TEXT(SalesDataTable[[#This Row],[Order Date]],"mmm")</f>
        <v>Aug</v>
      </c>
    </row>
    <row r="1742" spans="1:20" ht="15.75">
      <c r="A1742" s="2" t="s">
        <v>1793</v>
      </c>
      <c r="B1742" s="3">
        <v>46258</v>
      </c>
      <c r="C1742" s="4" t="s">
        <v>1</v>
      </c>
      <c r="D1742" s="4" t="s">
        <v>2</v>
      </c>
      <c r="E1742" s="4" t="s">
        <v>3</v>
      </c>
      <c r="F1742" s="4" t="s">
        <v>16</v>
      </c>
      <c r="G1742" s="4" t="s">
        <v>49</v>
      </c>
      <c r="H1742" s="4" t="s">
        <v>74</v>
      </c>
      <c r="I1742" s="9">
        <v>3</v>
      </c>
      <c r="J1742" s="6">
        <v>51.29</v>
      </c>
      <c r="K1742" s="7">
        <v>0</v>
      </c>
      <c r="L1742" s="6">
        <v>22.08</v>
      </c>
      <c r="M1742" s="6">
        <f>I1742*J1742*(1-K1742)</f>
        <v>153.87</v>
      </c>
      <c r="N1742" s="6">
        <f>I1742*L1742</f>
        <v>66.239999999999995</v>
      </c>
      <c r="O1742" s="6">
        <f>M1742-N1742</f>
        <v>87.63000000000001</v>
      </c>
      <c r="P1742" s="8">
        <f>IFERROR(O1742/M1742,0)</f>
        <v>0.56950672645739919</v>
      </c>
      <c r="Q1742" s="5">
        <f>YEAR(SalesDataTable[[#This Row],[Order Date]])</f>
        <v>2026</v>
      </c>
      <c r="R1742" s="8" t="str">
        <f>"Q"&amp;ROUNDUP(MONTH(SalesDataTable[[#This Row],[Order Date]])/3,0)</f>
        <v>Q3</v>
      </c>
      <c r="S1742" s="9">
        <f>MONTH(SalesDataTable[[#This Row],[Order Date]])</f>
        <v>8</v>
      </c>
      <c r="T1742" s="8" t="str">
        <f>TEXT(SalesDataTable[[#This Row],[Order Date]],"mmm")</f>
        <v>Aug</v>
      </c>
    </row>
    <row r="1743" spans="1:20" ht="15.75">
      <c r="A1743" s="2" t="s">
        <v>1794</v>
      </c>
      <c r="B1743" s="3">
        <v>46258</v>
      </c>
      <c r="C1743" s="4" t="s">
        <v>14</v>
      </c>
      <c r="D1743" s="4" t="s">
        <v>24</v>
      </c>
      <c r="E1743" s="4" t="s">
        <v>3</v>
      </c>
      <c r="F1743" s="4" t="s">
        <v>4</v>
      </c>
      <c r="G1743" s="4" t="s">
        <v>31</v>
      </c>
      <c r="H1743" s="4" t="s">
        <v>41</v>
      </c>
      <c r="I1743" s="9">
        <v>1</v>
      </c>
      <c r="J1743" s="6">
        <v>200.2</v>
      </c>
      <c r="K1743" s="7">
        <v>0</v>
      </c>
      <c r="L1743" s="6">
        <v>103.38</v>
      </c>
      <c r="M1743" s="6">
        <f>I1743*J1743*(1-K1743)</f>
        <v>200.2</v>
      </c>
      <c r="N1743" s="6">
        <f>I1743*L1743</f>
        <v>103.38</v>
      </c>
      <c r="O1743" s="6">
        <f>M1743-N1743</f>
        <v>96.82</v>
      </c>
      <c r="P1743" s="8">
        <f>IFERROR(O1743/M1743,0)</f>
        <v>0.48361638361638359</v>
      </c>
      <c r="Q1743" s="5">
        <f>YEAR(SalesDataTable[[#This Row],[Order Date]])</f>
        <v>2026</v>
      </c>
      <c r="R1743" s="8" t="str">
        <f>"Q"&amp;ROUNDUP(MONTH(SalesDataTable[[#This Row],[Order Date]])/3,0)</f>
        <v>Q3</v>
      </c>
      <c r="S1743" s="9">
        <f>MONTH(SalesDataTable[[#This Row],[Order Date]])</f>
        <v>8</v>
      </c>
      <c r="T1743" s="8" t="str">
        <f>TEXT(SalesDataTable[[#This Row],[Order Date]],"mmm")</f>
        <v>Aug</v>
      </c>
    </row>
    <row r="1744" spans="1:20" ht="15.75">
      <c r="A1744" s="2" t="s">
        <v>1795</v>
      </c>
      <c r="B1744" s="3">
        <v>46258</v>
      </c>
      <c r="C1744" s="4" t="s">
        <v>1</v>
      </c>
      <c r="D1744" s="4" t="s">
        <v>88</v>
      </c>
      <c r="E1744" s="4" t="s">
        <v>25</v>
      </c>
      <c r="F1744" s="4" t="s">
        <v>20</v>
      </c>
      <c r="G1744" s="4" t="s">
        <v>49</v>
      </c>
      <c r="H1744" s="4" t="s">
        <v>67</v>
      </c>
      <c r="I1744" s="9">
        <v>2</v>
      </c>
      <c r="J1744" s="6">
        <v>36.869999999999997</v>
      </c>
      <c r="K1744" s="7">
        <v>0</v>
      </c>
      <c r="L1744" s="6">
        <v>13.71</v>
      </c>
      <c r="M1744" s="6">
        <f>I1744*J1744*(1-K1744)</f>
        <v>73.739999999999995</v>
      </c>
      <c r="N1744" s="6">
        <f>I1744*L1744</f>
        <v>27.42</v>
      </c>
      <c r="O1744" s="6">
        <f>M1744-N1744</f>
        <v>46.319999999999993</v>
      </c>
      <c r="P1744" s="8">
        <f>IFERROR(O1744/M1744,0)</f>
        <v>0.62815296989422287</v>
      </c>
      <c r="Q1744" s="5">
        <f>YEAR(SalesDataTable[[#This Row],[Order Date]])</f>
        <v>2026</v>
      </c>
      <c r="R1744" s="8" t="str">
        <f>"Q"&amp;ROUNDUP(MONTH(SalesDataTable[[#This Row],[Order Date]])/3,0)</f>
        <v>Q3</v>
      </c>
      <c r="S1744" s="9">
        <f>MONTH(SalesDataTable[[#This Row],[Order Date]])</f>
        <v>8</v>
      </c>
      <c r="T1744" s="8" t="str">
        <f>TEXT(SalesDataTable[[#This Row],[Order Date]],"mmm")</f>
        <v>Aug</v>
      </c>
    </row>
    <row r="1745" spans="1:20" ht="15.75">
      <c r="A1745" s="2" t="s">
        <v>1796</v>
      </c>
      <c r="B1745" s="3">
        <v>46258</v>
      </c>
      <c r="C1745" s="4" t="s">
        <v>27</v>
      </c>
      <c r="D1745" s="4" t="s">
        <v>48</v>
      </c>
      <c r="E1745" s="4" t="s">
        <v>3</v>
      </c>
      <c r="F1745" s="4" t="s">
        <v>4</v>
      </c>
      <c r="G1745" s="4" t="s">
        <v>49</v>
      </c>
      <c r="H1745" s="4" t="s">
        <v>67</v>
      </c>
      <c r="I1745" s="9">
        <v>1</v>
      </c>
      <c r="J1745" s="6">
        <v>36.28</v>
      </c>
      <c r="K1745" s="7">
        <v>0.1</v>
      </c>
      <c r="L1745" s="6">
        <v>14.16</v>
      </c>
      <c r="M1745" s="6">
        <f>I1745*J1745*(1-K1745)</f>
        <v>32.652000000000001</v>
      </c>
      <c r="N1745" s="6">
        <f>I1745*L1745</f>
        <v>14.16</v>
      </c>
      <c r="O1745" s="6">
        <f>M1745-N1745</f>
        <v>18.492000000000001</v>
      </c>
      <c r="P1745" s="8">
        <f>IFERROR(O1745/M1745,0)</f>
        <v>0.56633590591694227</v>
      </c>
      <c r="Q1745" s="5">
        <f>YEAR(SalesDataTable[[#This Row],[Order Date]])</f>
        <v>2026</v>
      </c>
      <c r="R1745" s="8" t="str">
        <f>"Q"&amp;ROUNDUP(MONTH(SalesDataTable[[#This Row],[Order Date]])/3,0)</f>
        <v>Q3</v>
      </c>
      <c r="S1745" s="9">
        <f>MONTH(SalesDataTable[[#This Row],[Order Date]])</f>
        <v>8</v>
      </c>
      <c r="T1745" s="8" t="str">
        <f>TEXT(SalesDataTable[[#This Row],[Order Date]],"mmm")</f>
        <v>Aug</v>
      </c>
    </row>
    <row r="1746" spans="1:20" ht="15.75">
      <c r="A1746" s="2" t="s">
        <v>1797</v>
      </c>
      <c r="B1746" s="3">
        <v>46258</v>
      </c>
      <c r="C1746" s="4" t="s">
        <v>1</v>
      </c>
      <c r="D1746" s="4" t="s">
        <v>88</v>
      </c>
      <c r="E1746" s="4" t="s">
        <v>39</v>
      </c>
      <c r="F1746" s="4" t="s">
        <v>4</v>
      </c>
      <c r="G1746" s="4" t="s">
        <v>11</v>
      </c>
      <c r="H1746" s="4" t="s">
        <v>12</v>
      </c>
      <c r="I1746" s="9">
        <v>2</v>
      </c>
      <c r="J1746" s="6">
        <v>93.88</v>
      </c>
      <c r="K1746" s="7">
        <v>0.05</v>
      </c>
      <c r="L1746" s="6">
        <v>46.57</v>
      </c>
      <c r="M1746" s="6">
        <f>I1746*J1746*(1-K1746)</f>
        <v>178.37199999999999</v>
      </c>
      <c r="N1746" s="6">
        <f>I1746*L1746</f>
        <v>93.14</v>
      </c>
      <c r="O1746" s="6">
        <f>M1746-N1746</f>
        <v>85.231999999999985</v>
      </c>
      <c r="P1746" s="8">
        <f>IFERROR(O1746/M1746,0)</f>
        <v>0.47783284371986628</v>
      </c>
      <c r="Q1746" s="5">
        <f>YEAR(SalesDataTable[[#This Row],[Order Date]])</f>
        <v>2026</v>
      </c>
      <c r="R1746" s="8" t="str">
        <f>"Q"&amp;ROUNDUP(MONTH(SalesDataTable[[#This Row],[Order Date]])/3,0)</f>
        <v>Q3</v>
      </c>
      <c r="S1746" s="9">
        <f>MONTH(SalesDataTable[[#This Row],[Order Date]])</f>
        <v>8</v>
      </c>
      <c r="T1746" s="8" t="str">
        <f>TEXT(SalesDataTable[[#This Row],[Order Date]],"mmm")</f>
        <v>Aug</v>
      </c>
    </row>
    <row r="1747" spans="1:20" ht="15.75">
      <c r="A1747" s="2" t="s">
        <v>1798</v>
      </c>
      <c r="B1747" s="3">
        <v>46258</v>
      </c>
      <c r="C1747" s="4" t="s">
        <v>27</v>
      </c>
      <c r="D1747" s="4" t="s">
        <v>28</v>
      </c>
      <c r="E1747" s="4" t="s">
        <v>3</v>
      </c>
      <c r="F1747" s="4" t="s">
        <v>16</v>
      </c>
      <c r="G1747" s="4" t="s">
        <v>31</v>
      </c>
      <c r="H1747" s="4" t="s">
        <v>41</v>
      </c>
      <c r="I1747" s="9">
        <v>1</v>
      </c>
      <c r="J1747" s="6">
        <v>192.67</v>
      </c>
      <c r="K1747" s="7">
        <v>0.05</v>
      </c>
      <c r="L1747" s="6">
        <v>101.04</v>
      </c>
      <c r="M1747" s="6">
        <f>I1747*J1747*(1-K1747)</f>
        <v>183.03649999999999</v>
      </c>
      <c r="N1747" s="6">
        <f>I1747*L1747</f>
        <v>101.04</v>
      </c>
      <c r="O1747" s="6">
        <f>M1747-N1747</f>
        <v>81.996499999999983</v>
      </c>
      <c r="P1747" s="8">
        <f>IFERROR(O1747/M1747,0)</f>
        <v>0.44797895501716867</v>
      </c>
      <c r="Q1747" s="5">
        <f>YEAR(SalesDataTable[[#This Row],[Order Date]])</f>
        <v>2026</v>
      </c>
      <c r="R1747" s="8" t="str">
        <f>"Q"&amp;ROUNDUP(MONTH(SalesDataTable[[#This Row],[Order Date]])/3,0)</f>
        <v>Q3</v>
      </c>
      <c r="S1747" s="9">
        <f>MONTH(SalesDataTable[[#This Row],[Order Date]])</f>
        <v>8</v>
      </c>
      <c r="T1747" s="8" t="str">
        <f>TEXT(SalesDataTable[[#This Row],[Order Date]],"mmm")</f>
        <v>Aug</v>
      </c>
    </row>
    <row r="1748" spans="1:20" ht="15.75">
      <c r="A1748" s="2" t="s">
        <v>1799</v>
      </c>
      <c r="B1748" s="3">
        <v>46258</v>
      </c>
      <c r="C1748" s="4" t="s">
        <v>1</v>
      </c>
      <c r="D1748" s="4" t="s">
        <v>88</v>
      </c>
      <c r="E1748" s="4" t="s">
        <v>3</v>
      </c>
      <c r="F1748" s="4" t="s">
        <v>16</v>
      </c>
      <c r="G1748" s="4" t="s">
        <v>5</v>
      </c>
      <c r="H1748" s="4" t="s">
        <v>6</v>
      </c>
      <c r="I1748" s="9">
        <v>1</v>
      </c>
      <c r="J1748" s="6">
        <v>80.099999999999994</v>
      </c>
      <c r="K1748" s="7">
        <v>0.05</v>
      </c>
      <c r="L1748" s="6">
        <v>43.49</v>
      </c>
      <c r="M1748" s="6">
        <f>I1748*J1748*(1-K1748)</f>
        <v>76.094999999999985</v>
      </c>
      <c r="N1748" s="6">
        <f>I1748*L1748</f>
        <v>43.49</v>
      </c>
      <c r="O1748" s="6">
        <f>M1748-N1748</f>
        <v>32.604999999999983</v>
      </c>
      <c r="P1748" s="8">
        <f>IFERROR(O1748/M1748,0)</f>
        <v>0.42847756094355727</v>
      </c>
      <c r="Q1748" s="5">
        <f>YEAR(SalesDataTable[[#This Row],[Order Date]])</f>
        <v>2026</v>
      </c>
      <c r="R1748" s="8" t="str">
        <f>"Q"&amp;ROUNDUP(MONTH(SalesDataTable[[#This Row],[Order Date]])/3,0)</f>
        <v>Q3</v>
      </c>
      <c r="S1748" s="9">
        <f>MONTH(SalesDataTable[[#This Row],[Order Date]])</f>
        <v>8</v>
      </c>
      <c r="T1748" s="8" t="str">
        <f>TEXT(SalesDataTable[[#This Row],[Order Date]],"mmm")</f>
        <v>Aug</v>
      </c>
    </row>
    <row r="1749" spans="1:20" ht="15.75">
      <c r="A1749" s="2" t="s">
        <v>1800</v>
      </c>
      <c r="B1749" s="3">
        <v>46259</v>
      </c>
      <c r="C1749" s="4" t="s">
        <v>27</v>
      </c>
      <c r="D1749" s="4" t="s">
        <v>48</v>
      </c>
      <c r="E1749" s="4" t="s">
        <v>39</v>
      </c>
      <c r="F1749" s="4" t="s">
        <v>4</v>
      </c>
      <c r="G1749" s="4" t="s">
        <v>11</v>
      </c>
      <c r="H1749" s="4" t="s">
        <v>21</v>
      </c>
      <c r="I1749" s="9">
        <v>1</v>
      </c>
      <c r="J1749" s="6">
        <v>145.02000000000001</v>
      </c>
      <c r="K1749" s="7">
        <v>0</v>
      </c>
      <c r="L1749" s="6">
        <v>78.959999999999994</v>
      </c>
      <c r="M1749" s="6">
        <f>I1749*J1749*(1-K1749)</f>
        <v>145.02000000000001</v>
      </c>
      <c r="N1749" s="6">
        <f>I1749*L1749</f>
        <v>78.959999999999994</v>
      </c>
      <c r="O1749" s="6">
        <f>M1749-N1749</f>
        <v>66.060000000000016</v>
      </c>
      <c r="P1749" s="8">
        <f>IFERROR(O1749/M1749,0)</f>
        <v>0.4555233760860572</v>
      </c>
      <c r="Q1749" s="5">
        <f>YEAR(SalesDataTable[[#This Row],[Order Date]])</f>
        <v>2026</v>
      </c>
      <c r="R1749" s="8" t="str">
        <f>"Q"&amp;ROUNDUP(MONTH(SalesDataTable[[#This Row],[Order Date]])/3,0)</f>
        <v>Q3</v>
      </c>
      <c r="S1749" s="9">
        <f>MONTH(SalesDataTable[[#This Row],[Order Date]])</f>
        <v>8</v>
      </c>
      <c r="T1749" s="8" t="str">
        <f>TEXT(SalesDataTable[[#This Row],[Order Date]],"mmm")</f>
        <v>Aug</v>
      </c>
    </row>
    <row r="1750" spans="1:20" ht="15.75">
      <c r="A1750" s="2" t="s">
        <v>1801</v>
      </c>
      <c r="B1750" s="3">
        <v>46260</v>
      </c>
      <c r="C1750" s="4" t="s">
        <v>8</v>
      </c>
      <c r="D1750" s="4" t="s">
        <v>66</v>
      </c>
      <c r="E1750" s="4" t="s">
        <v>39</v>
      </c>
      <c r="F1750" s="4" t="s">
        <v>4</v>
      </c>
      <c r="G1750" s="4" t="s">
        <v>17</v>
      </c>
      <c r="H1750" s="4" t="s">
        <v>18</v>
      </c>
      <c r="I1750" s="9">
        <v>1</v>
      </c>
      <c r="J1750" s="6">
        <v>37</v>
      </c>
      <c r="K1750" s="7">
        <v>0.15</v>
      </c>
      <c r="L1750" s="6">
        <v>13.68</v>
      </c>
      <c r="M1750" s="6">
        <f>I1750*J1750*(1-K1750)</f>
        <v>31.45</v>
      </c>
      <c r="N1750" s="6">
        <f>I1750*L1750</f>
        <v>13.68</v>
      </c>
      <c r="O1750" s="6">
        <f>M1750-N1750</f>
        <v>17.77</v>
      </c>
      <c r="P1750" s="8">
        <f>IFERROR(O1750/M1750,0)</f>
        <v>0.56502384737678857</v>
      </c>
      <c r="Q1750" s="5">
        <f>YEAR(SalesDataTable[[#This Row],[Order Date]])</f>
        <v>2026</v>
      </c>
      <c r="R1750" s="8" t="str">
        <f>"Q"&amp;ROUNDUP(MONTH(SalesDataTable[[#This Row],[Order Date]])/3,0)</f>
        <v>Q3</v>
      </c>
      <c r="S1750" s="9">
        <f>MONTH(SalesDataTable[[#This Row],[Order Date]])</f>
        <v>8</v>
      </c>
      <c r="T1750" s="8" t="str">
        <f>TEXT(SalesDataTable[[#This Row],[Order Date]],"mmm")</f>
        <v>Aug</v>
      </c>
    </row>
    <row r="1751" spans="1:20" ht="15.75">
      <c r="A1751" s="2" t="s">
        <v>1802</v>
      </c>
      <c r="B1751" s="3">
        <v>46260</v>
      </c>
      <c r="C1751" s="4" t="s">
        <v>8</v>
      </c>
      <c r="D1751" s="4" t="s">
        <v>38</v>
      </c>
      <c r="E1751" s="4" t="s">
        <v>3</v>
      </c>
      <c r="F1751" s="4" t="s">
        <v>4</v>
      </c>
      <c r="G1751" s="4" t="s">
        <v>5</v>
      </c>
      <c r="H1751" s="4" t="s">
        <v>29</v>
      </c>
      <c r="I1751" s="9">
        <v>2</v>
      </c>
      <c r="J1751" s="6">
        <v>50.02</v>
      </c>
      <c r="K1751" s="7">
        <v>0</v>
      </c>
      <c r="L1751" s="6">
        <v>21.99</v>
      </c>
      <c r="M1751" s="6">
        <f>I1751*J1751*(1-K1751)</f>
        <v>100.04</v>
      </c>
      <c r="N1751" s="6">
        <f>I1751*L1751</f>
        <v>43.98</v>
      </c>
      <c r="O1751" s="6">
        <f>M1751-N1751</f>
        <v>56.060000000000009</v>
      </c>
      <c r="P1751" s="8">
        <f>IFERROR(O1751/M1751,0)</f>
        <v>0.56037584966013598</v>
      </c>
      <c r="Q1751" s="5">
        <f>YEAR(SalesDataTable[[#This Row],[Order Date]])</f>
        <v>2026</v>
      </c>
      <c r="R1751" s="8" t="str">
        <f>"Q"&amp;ROUNDUP(MONTH(SalesDataTable[[#This Row],[Order Date]])/3,0)</f>
        <v>Q3</v>
      </c>
      <c r="S1751" s="9">
        <f>MONTH(SalesDataTable[[#This Row],[Order Date]])</f>
        <v>8</v>
      </c>
      <c r="T1751" s="8" t="str">
        <f>TEXT(SalesDataTable[[#This Row],[Order Date]],"mmm")</f>
        <v>Aug</v>
      </c>
    </row>
    <row r="1752" spans="1:20" ht="15.75">
      <c r="A1752" s="2" t="s">
        <v>1803</v>
      </c>
      <c r="B1752" s="3">
        <v>46260</v>
      </c>
      <c r="C1752" s="4" t="s">
        <v>8</v>
      </c>
      <c r="D1752" s="4" t="s">
        <v>66</v>
      </c>
      <c r="E1752" s="4" t="s">
        <v>25</v>
      </c>
      <c r="F1752" s="4" t="s">
        <v>4</v>
      </c>
      <c r="G1752" s="4" t="s">
        <v>49</v>
      </c>
      <c r="H1752" s="4" t="s">
        <v>67</v>
      </c>
      <c r="I1752" s="9">
        <v>2</v>
      </c>
      <c r="J1752" s="6">
        <v>35.950000000000003</v>
      </c>
      <c r="K1752" s="7">
        <v>0.05</v>
      </c>
      <c r="L1752" s="6">
        <v>13.93</v>
      </c>
      <c r="M1752" s="6">
        <f>I1752*J1752*(1-K1752)</f>
        <v>68.305000000000007</v>
      </c>
      <c r="N1752" s="6">
        <f>I1752*L1752</f>
        <v>27.86</v>
      </c>
      <c r="O1752" s="6">
        <f>M1752-N1752</f>
        <v>40.445000000000007</v>
      </c>
      <c r="P1752" s="8">
        <f>IFERROR(O1752/M1752,0)</f>
        <v>0.59212356342873884</v>
      </c>
      <c r="Q1752" s="5">
        <f>YEAR(SalesDataTable[[#This Row],[Order Date]])</f>
        <v>2026</v>
      </c>
      <c r="R1752" s="8" t="str">
        <f>"Q"&amp;ROUNDUP(MONTH(SalesDataTable[[#This Row],[Order Date]])/3,0)</f>
        <v>Q3</v>
      </c>
      <c r="S1752" s="9">
        <f>MONTH(SalesDataTable[[#This Row],[Order Date]])</f>
        <v>8</v>
      </c>
      <c r="T1752" s="8" t="str">
        <f>TEXT(SalesDataTable[[#This Row],[Order Date]],"mmm")</f>
        <v>Aug</v>
      </c>
    </row>
    <row r="1753" spans="1:20" ht="15.75">
      <c r="A1753" s="2" t="s">
        <v>1804</v>
      </c>
      <c r="B1753" s="3">
        <v>46261</v>
      </c>
      <c r="C1753" s="4" t="s">
        <v>1</v>
      </c>
      <c r="D1753" s="4" t="s">
        <v>52</v>
      </c>
      <c r="E1753" s="4" t="s">
        <v>3</v>
      </c>
      <c r="F1753" s="4" t="s">
        <v>16</v>
      </c>
      <c r="G1753" s="4" t="s">
        <v>17</v>
      </c>
      <c r="H1753" s="4" t="s">
        <v>46</v>
      </c>
      <c r="I1753" s="9">
        <v>3</v>
      </c>
      <c r="J1753" s="6">
        <v>45.84</v>
      </c>
      <c r="K1753" s="7">
        <v>0.15</v>
      </c>
      <c r="L1753" s="6">
        <v>17.899999999999999</v>
      </c>
      <c r="M1753" s="6">
        <f>I1753*J1753*(1-K1753)</f>
        <v>116.89200000000001</v>
      </c>
      <c r="N1753" s="6">
        <f>I1753*L1753</f>
        <v>53.699999999999996</v>
      </c>
      <c r="O1753" s="6">
        <f>M1753-N1753</f>
        <v>63.192000000000014</v>
      </c>
      <c r="P1753" s="8">
        <f>IFERROR(O1753/M1753,0)</f>
        <v>0.54060158094651478</v>
      </c>
      <c r="Q1753" s="5">
        <f>YEAR(SalesDataTable[[#This Row],[Order Date]])</f>
        <v>2026</v>
      </c>
      <c r="R1753" s="8" t="str">
        <f>"Q"&amp;ROUNDUP(MONTH(SalesDataTable[[#This Row],[Order Date]])/3,0)</f>
        <v>Q3</v>
      </c>
      <c r="S1753" s="9">
        <f>MONTH(SalesDataTable[[#This Row],[Order Date]])</f>
        <v>8</v>
      </c>
      <c r="T1753" s="8" t="str">
        <f>TEXT(SalesDataTable[[#This Row],[Order Date]],"mmm")</f>
        <v>Aug</v>
      </c>
    </row>
    <row r="1754" spans="1:20" ht="15.75">
      <c r="A1754" s="2" t="s">
        <v>1805</v>
      </c>
      <c r="B1754" s="3">
        <v>46261</v>
      </c>
      <c r="C1754" s="4" t="s">
        <v>8</v>
      </c>
      <c r="D1754" s="4" t="s">
        <v>38</v>
      </c>
      <c r="E1754" s="4" t="s">
        <v>3</v>
      </c>
      <c r="F1754" s="4" t="s">
        <v>16</v>
      </c>
      <c r="G1754" s="4" t="s">
        <v>31</v>
      </c>
      <c r="H1754" s="4" t="s">
        <v>64</v>
      </c>
      <c r="I1754" s="9">
        <v>1</v>
      </c>
      <c r="J1754" s="6">
        <v>83.23</v>
      </c>
      <c r="K1754" s="7">
        <v>0.1</v>
      </c>
      <c r="L1754" s="6">
        <v>40.229999999999997</v>
      </c>
      <c r="M1754" s="6">
        <f>I1754*J1754*(1-K1754)</f>
        <v>74.907000000000011</v>
      </c>
      <c r="N1754" s="6">
        <f>I1754*L1754</f>
        <v>40.229999999999997</v>
      </c>
      <c r="O1754" s="6">
        <f>M1754-N1754</f>
        <v>34.677000000000014</v>
      </c>
      <c r="P1754" s="8">
        <f>IFERROR(O1754/M1754,0)</f>
        <v>0.46293403820737727</v>
      </c>
      <c r="Q1754" s="5">
        <f>YEAR(SalesDataTable[[#This Row],[Order Date]])</f>
        <v>2026</v>
      </c>
      <c r="R1754" s="8" t="str">
        <f>"Q"&amp;ROUNDUP(MONTH(SalesDataTable[[#This Row],[Order Date]])/3,0)</f>
        <v>Q3</v>
      </c>
      <c r="S1754" s="9">
        <f>MONTH(SalesDataTable[[#This Row],[Order Date]])</f>
        <v>8</v>
      </c>
      <c r="T1754" s="8" t="str">
        <f>TEXT(SalesDataTable[[#This Row],[Order Date]],"mmm")</f>
        <v>Aug</v>
      </c>
    </row>
    <row r="1755" spans="1:20" ht="15.75">
      <c r="A1755" s="2" t="s">
        <v>1806</v>
      </c>
      <c r="B1755" s="3">
        <v>46261</v>
      </c>
      <c r="C1755" s="4" t="s">
        <v>1</v>
      </c>
      <c r="D1755" s="4" t="s">
        <v>52</v>
      </c>
      <c r="E1755" s="4" t="s">
        <v>25</v>
      </c>
      <c r="F1755" s="4" t="s">
        <v>16</v>
      </c>
      <c r="G1755" s="4" t="s">
        <v>5</v>
      </c>
      <c r="H1755" s="4" t="s">
        <v>43</v>
      </c>
      <c r="I1755" s="9">
        <v>1</v>
      </c>
      <c r="J1755" s="6">
        <v>104.33</v>
      </c>
      <c r="K1755" s="7">
        <v>0.1</v>
      </c>
      <c r="L1755" s="6">
        <v>49.86</v>
      </c>
      <c r="M1755" s="6">
        <f>I1755*J1755*(1-K1755)</f>
        <v>93.897000000000006</v>
      </c>
      <c r="N1755" s="6">
        <f>I1755*L1755</f>
        <v>49.86</v>
      </c>
      <c r="O1755" s="6">
        <f>M1755-N1755</f>
        <v>44.037000000000006</v>
      </c>
      <c r="P1755" s="8">
        <f>IFERROR(O1755/M1755,0)</f>
        <v>0.46899261957251032</v>
      </c>
      <c r="Q1755" s="5">
        <f>YEAR(SalesDataTable[[#This Row],[Order Date]])</f>
        <v>2026</v>
      </c>
      <c r="R1755" s="8" t="str">
        <f>"Q"&amp;ROUNDUP(MONTH(SalesDataTable[[#This Row],[Order Date]])/3,0)</f>
        <v>Q3</v>
      </c>
      <c r="S1755" s="9">
        <f>MONTH(SalesDataTable[[#This Row],[Order Date]])</f>
        <v>8</v>
      </c>
      <c r="T1755" s="8" t="str">
        <f>TEXT(SalesDataTable[[#This Row],[Order Date]],"mmm")</f>
        <v>Aug</v>
      </c>
    </row>
    <row r="1756" spans="1:20" ht="15.75">
      <c r="A1756" s="2" t="s">
        <v>1807</v>
      </c>
      <c r="B1756" s="3">
        <v>46261</v>
      </c>
      <c r="C1756" s="4" t="s">
        <v>8</v>
      </c>
      <c r="D1756" s="4" t="s">
        <v>38</v>
      </c>
      <c r="E1756" s="4" t="s">
        <v>3</v>
      </c>
      <c r="F1756" s="4" t="s">
        <v>16</v>
      </c>
      <c r="G1756" s="4" t="s">
        <v>11</v>
      </c>
      <c r="H1756" s="4" t="s">
        <v>53</v>
      </c>
      <c r="I1756" s="9">
        <v>1</v>
      </c>
      <c r="J1756" s="6">
        <v>156.94999999999999</v>
      </c>
      <c r="K1756" s="7">
        <v>0</v>
      </c>
      <c r="L1756" s="6">
        <v>80.41</v>
      </c>
      <c r="M1756" s="6">
        <f>I1756*J1756*(1-K1756)</f>
        <v>156.94999999999999</v>
      </c>
      <c r="N1756" s="6">
        <f>I1756*L1756</f>
        <v>80.41</v>
      </c>
      <c r="O1756" s="6">
        <f>M1756-N1756</f>
        <v>76.539999999999992</v>
      </c>
      <c r="P1756" s="8">
        <f>IFERROR(O1756/M1756,0)</f>
        <v>0.48767123287671232</v>
      </c>
      <c r="Q1756" s="5">
        <f>YEAR(SalesDataTable[[#This Row],[Order Date]])</f>
        <v>2026</v>
      </c>
      <c r="R1756" s="8" t="str">
        <f>"Q"&amp;ROUNDUP(MONTH(SalesDataTable[[#This Row],[Order Date]])/3,0)</f>
        <v>Q3</v>
      </c>
      <c r="S1756" s="9">
        <f>MONTH(SalesDataTable[[#This Row],[Order Date]])</f>
        <v>8</v>
      </c>
      <c r="T1756" s="8" t="str">
        <f>TEXT(SalesDataTable[[#This Row],[Order Date]],"mmm")</f>
        <v>Aug</v>
      </c>
    </row>
    <row r="1757" spans="1:20" ht="15.75">
      <c r="A1757" s="2" t="s">
        <v>1808</v>
      </c>
      <c r="B1757" s="3">
        <v>46261</v>
      </c>
      <c r="C1757" s="4" t="s">
        <v>8</v>
      </c>
      <c r="D1757" s="4" t="s">
        <v>86</v>
      </c>
      <c r="E1757" s="4" t="s">
        <v>25</v>
      </c>
      <c r="F1757" s="4" t="s">
        <v>20</v>
      </c>
      <c r="G1757" s="4" t="s">
        <v>5</v>
      </c>
      <c r="H1757" s="4" t="s">
        <v>35</v>
      </c>
      <c r="I1757" s="9">
        <v>3</v>
      </c>
      <c r="J1757" s="6">
        <v>41.33</v>
      </c>
      <c r="K1757" s="7">
        <v>0.05</v>
      </c>
      <c r="L1757" s="6">
        <v>17</v>
      </c>
      <c r="M1757" s="6">
        <f>I1757*J1757*(1-K1757)</f>
        <v>117.79049999999999</v>
      </c>
      <c r="N1757" s="6">
        <f>I1757*L1757</f>
        <v>51</v>
      </c>
      <c r="O1757" s="6">
        <f>M1757-N1757</f>
        <v>66.790499999999994</v>
      </c>
      <c r="P1757" s="8">
        <f>IFERROR(O1757/M1757,0)</f>
        <v>0.56702790123142355</v>
      </c>
      <c r="Q1757" s="5">
        <f>YEAR(SalesDataTable[[#This Row],[Order Date]])</f>
        <v>2026</v>
      </c>
      <c r="R1757" s="8" t="str">
        <f>"Q"&amp;ROUNDUP(MONTH(SalesDataTable[[#This Row],[Order Date]])/3,0)</f>
        <v>Q3</v>
      </c>
      <c r="S1757" s="9">
        <f>MONTH(SalesDataTable[[#This Row],[Order Date]])</f>
        <v>8</v>
      </c>
      <c r="T1757" s="8" t="str">
        <f>TEXT(SalesDataTable[[#This Row],[Order Date]],"mmm")</f>
        <v>Aug</v>
      </c>
    </row>
    <row r="1758" spans="1:20" ht="15.75">
      <c r="A1758" s="2" t="s">
        <v>1809</v>
      </c>
      <c r="B1758" s="3">
        <v>46261</v>
      </c>
      <c r="C1758" s="4" t="s">
        <v>1</v>
      </c>
      <c r="D1758" s="4" t="s">
        <v>88</v>
      </c>
      <c r="E1758" s="4" t="s">
        <v>3</v>
      </c>
      <c r="F1758" s="4" t="s">
        <v>20</v>
      </c>
      <c r="G1758" s="4" t="s">
        <v>17</v>
      </c>
      <c r="H1758" s="4" t="s">
        <v>18</v>
      </c>
      <c r="I1758" s="9">
        <v>1</v>
      </c>
      <c r="J1758" s="6">
        <v>35.590000000000003</v>
      </c>
      <c r="K1758" s="7">
        <v>0</v>
      </c>
      <c r="L1758" s="6">
        <v>13.66</v>
      </c>
      <c r="M1758" s="6">
        <f>I1758*J1758*(1-K1758)</f>
        <v>35.590000000000003</v>
      </c>
      <c r="N1758" s="6">
        <f>I1758*L1758</f>
        <v>13.66</v>
      </c>
      <c r="O1758" s="6">
        <f>M1758-N1758</f>
        <v>21.930000000000003</v>
      </c>
      <c r="P1758" s="8">
        <f>IFERROR(O1758/M1758,0)</f>
        <v>0.61618432143860635</v>
      </c>
      <c r="Q1758" s="5">
        <f>YEAR(SalesDataTable[[#This Row],[Order Date]])</f>
        <v>2026</v>
      </c>
      <c r="R1758" s="8" t="str">
        <f>"Q"&amp;ROUNDUP(MONTH(SalesDataTable[[#This Row],[Order Date]])/3,0)</f>
        <v>Q3</v>
      </c>
      <c r="S1758" s="9">
        <f>MONTH(SalesDataTable[[#This Row],[Order Date]])</f>
        <v>8</v>
      </c>
      <c r="T1758" s="8" t="str">
        <f>TEXT(SalesDataTable[[#This Row],[Order Date]],"mmm")</f>
        <v>Aug</v>
      </c>
    </row>
    <row r="1759" spans="1:20" ht="15.75">
      <c r="A1759" s="2" t="s">
        <v>1810</v>
      </c>
      <c r="B1759" s="3">
        <v>46261</v>
      </c>
      <c r="C1759" s="4" t="s">
        <v>27</v>
      </c>
      <c r="D1759" s="4" t="s">
        <v>48</v>
      </c>
      <c r="E1759" s="4" t="s">
        <v>3</v>
      </c>
      <c r="F1759" s="4" t="s">
        <v>4</v>
      </c>
      <c r="G1759" s="4" t="s">
        <v>31</v>
      </c>
      <c r="H1759" s="4" t="s">
        <v>32</v>
      </c>
      <c r="I1759" s="9">
        <v>2</v>
      </c>
      <c r="J1759" s="6">
        <v>335.87</v>
      </c>
      <c r="K1759" s="7">
        <v>0.1</v>
      </c>
      <c r="L1759" s="6">
        <v>196.54</v>
      </c>
      <c r="M1759" s="6">
        <f>I1759*J1759*(1-K1759)</f>
        <v>604.56600000000003</v>
      </c>
      <c r="N1759" s="6">
        <f>I1759*L1759</f>
        <v>393.08</v>
      </c>
      <c r="O1759" s="6">
        <f>M1759-N1759</f>
        <v>211.48600000000005</v>
      </c>
      <c r="P1759" s="8">
        <f>IFERROR(O1759/M1759,0)</f>
        <v>0.34981457773014035</v>
      </c>
      <c r="Q1759" s="5">
        <f>YEAR(SalesDataTable[[#This Row],[Order Date]])</f>
        <v>2026</v>
      </c>
      <c r="R1759" s="8" t="str">
        <f>"Q"&amp;ROUNDUP(MONTH(SalesDataTable[[#This Row],[Order Date]])/3,0)</f>
        <v>Q3</v>
      </c>
      <c r="S1759" s="9">
        <f>MONTH(SalesDataTable[[#This Row],[Order Date]])</f>
        <v>8</v>
      </c>
      <c r="T1759" s="8" t="str">
        <f>TEXT(SalesDataTable[[#This Row],[Order Date]],"mmm")</f>
        <v>Aug</v>
      </c>
    </row>
    <row r="1760" spans="1:20" ht="15.75">
      <c r="A1760" s="2" t="s">
        <v>1811</v>
      </c>
      <c r="B1760" s="3">
        <v>46261</v>
      </c>
      <c r="C1760" s="4" t="s">
        <v>27</v>
      </c>
      <c r="D1760" s="4" t="s">
        <v>82</v>
      </c>
      <c r="E1760" s="4" t="s">
        <v>3</v>
      </c>
      <c r="F1760" s="4" t="s">
        <v>16</v>
      </c>
      <c r="G1760" s="4" t="s">
        <v>49</v>
      </c>
      <c r="H1760" s="4" t="s">
        <v>74</v>
      </c>
      <c r="I1760" s="9">
        <v>1</v>
      </c>
      <c r="J1760" s="6">
        <v>50.7</v>
      </c>
      <c r="K1760" s="7">
        <v>0.05</v>
      </c>
      <c r="L1760" s="6">
        <v>21.65</v>
      </c>
      <c r="M1760" s="6">
        <f>I1760*J1760*(1-K1760)</f>
        <v>48.164999999999999</v>
      </c>
      <c r="N1760" s="6">
        <f>I1760*L1760</f>
        <v>21.65</v>
      </c>
      <c r="O1760" s="6">
        <f>M1760-N1760</f>
        <v>26.515000000000001</v>
      </c>
      <c r="P1760" s="8">
        <f>IFERROR(O1760/M1760,0)</f>
        <v>0.55050347762898377</v>
      </c>
      <c r="Q1760" s="5">
        <f>YEAR(SalesDataTable[[#This Row],[Order Date]])</f>
        <v>2026</v>
      </c>
      <c r="R1760" s="8" t="str">
        <f>"Q"&amp;ROUNDUP(MONTH(SalesDataTable[[#This Row],[Order Date]])/3,0)</f>
        <v>Q3</v>
      </c>
      <c r="S1760" s="9">
        <f>MONTH(SalesDataTable[[#This Row],[Order Date]])</f>
        <v>8</v>
      </c>
      <c r="T1760" s="8" t="str">
        <f>TEXT(SalesDataTable[[#This Row],[Order Date]],"mmm")</f>
        <v>Aug</v>
      </c>
    </row>
    <row r="1761" spans="1:20" ht="15.75">
      <c r="A1761" s="2" t="s">
        <v>1812</v>
      </c>
      <c r="B1761" s="3">
        <v>46261</v>
      </c>
      <c r="C1761" s="4" t="s">
        <v>14</v>
      </c>
      <c r="D1761" s="4" t="s">
        <v>15</v>
      </c>
      <c r="E1761" s="4" t="s">
        <v>39</v>
      </c>
      <c r="F1761" s="4" t="s">
        <v>16</v>
      </c>
      <c r="G1761" s="4" t="s">
        <v>11</v>
      </c>
      <c r="H1761" s="4" t="s">
        <v>53</v>
      </c>
      <c r="I1761" s="9">
        <v>3</v>
      </c>
      <c r="J1761" s="6">
        <v>152.76</v>
      </c>
      <c r="K1761" s="7">
        <v>0.1</v>
      </c>
      <c r="L1761" s="6">
        <v>77.36</v>
      </c>
      <c r="M1761" s="6">
        <f>I1761*J1761*(1-K1761)</f>
        <v>412.452</v>
      </c>
      <c r="N1761" s="6">
        <f>I1761*L1761</f>
        <v>232.07999999999998</v>
      </c>
      <c r="O1761" s="6">
        <f>M1761-N1761</f>
        <v>180.37200000000001</v>
      </c>
      <c r="P1761" s="8">
        <f>IFERROR(O1761/M1761,0)</f>
        <v>0.43731634226528182</v>
      </c>
      <c r="Q1761" s="5">
        <f>YEAR(SalesDataTable[[#This Row],[Order Date]])</f>
        <v>2026</v>
      </c>
      <c r="R1761" s="8" t="str">
        <f>"Q"&amp;ROUNDUP(MONTH(SalesDataTable[[#This Row],[Order Date]])/3,0)</f>
        <v>Q3</v>
      </c>
      <c r="S1761" s="9">
        <f>MONTH(SalesDataTable[[#This Row],[Order Date]])</f>
        <v>8</v>
      </c>
      <c r="T1761" s="8" t="str">
        <f>TEXT(SalesDataTable[[#This Row],[Order Date]],"mmm")</f>
        <v>Aug</v>
      </c>
    </row>
    <row r="1762" spans="1:20" ht="15.75">
      <c r="A1762" s="2" t="s">
        <v>1813</v>
      </c>
      <c r="B1762" s="3">
        <v>46261</v>
      </c>
      <c r="C1762" s="4" t="s">
        <v>1</v>
      </c>
      <c r="D1762" s="4" t="s">
        <v>88</v>
      </c>
      <c r="E1762" s="4" t="s">
        <v>10</v>
      </c>
      <c r="F1762" s="4" t="s">
        <v>4</v>
      </c>
      <c r="G1762" s="4" t="s">
        <v>11</v>
      </c>
      <c r="H1762" s="4" t="s">
        <v>79</v>
      </c>
      <c r="I1762" s="9">
        <v>5</v>
      </c>
      <c r="J1762" s="6">
        <v>72.78</v>
      </c>
      <c r="K1762" s="7">
        <v>0.1</v>
      </c>
      <c r="L1762" s="6">
        <v>33.25</v>
      </c>
      <c r="M1762" s="6">
        <f>I1762*J1762*(1-K1762)</f>
        <v>327.51</v>
      </c>
      <c r="N1762" s="6">
        <f>I1762*L1762</f>
        <v>166.25</v>
      </c>
      <c r="O1762" s="6">
        <f>M1762-N1762</f>
        <v>161.26</v>
      </c>
      <c r="P1762" s="8">
        <f>IFERROR(O1762/M1762,0)</f>
        <v>0.49238191200268694</v>
      </c>
      <c r="Q1762" s="5">
        <f>YEAR(SalesDataTable[[#This Row],[Order Date]])</f>
        <v>2026</v>
      </c>
      <c r="R1762" s="8" t="str">
        <f>"Q"&amp;ROUNDUP(MONTH(SalesDataTable[[#This Row],[Order Date]])/3,0)</f>
        <v>Q3</v>
      </c>
      <c r="S1762" s="9">
        <f>MONTH(SalesDataTable[[#This Row],[Order Date]])</f>
        <v>8</v>
      </c>
      <c r="T1762" s="8" t="str">
        <f>TEXT(SalesDataTable[[#This Row],[Order Date]],"mmm")</f>
        <v>Aug</v>
      </c>
    </row>
    <row r="1763" spans="1:20" ht="15.75">
      <c r="A1763" s="2" t="s">
        <v>1814</v>
      </c>
      <c r="B1763" s="3">
        <v>46261</v>
      </c>
      <c r="C1763" s="4" t="s">
        <v>8</v>
      </c>
      <c r="D1763" s="4" t="s">
        <v>69</v>
      </c>
      <c r="E1763" s="4" t="s">
        <v>39</v>
      </c>
      <c r="F1763" s="4" t="s">
        <v>16</v>
      </c>
      <c r="G1763" s="4" t="s">
        <v>17</v>
      </c>
      <c r="H1763" s="4" t="s">
        <v>18</v>
      </c>
      <c r="I1763" s="9">
        <v>2</v>
      </c>
      <c r="J1763" s="6">
        <v>37</v>
      </c>
      <c r="K1763" s="7">
        <v>0</v>
      </c>
      <c r="L1763" s="6">
        <v>13.83</v>
      </c>
      <c r="M1763" s="6">
        <f>I1763*J1763*(1-K1763)</f>
        <v>74</v>
      </c>
      <c r="N1763" s="6">
        <f>I1763*L1763</f>
        <v>27.66</v>
      </c>
      <c r="O1763" s="6">
        <f>M1763-N1763</f>
        <v>46.34</v>
      </c>
      <c r="P1763" s="8">
        <f>IFERROR(O1763/M1763,0)</f>
        <v>0.62621621621621626</v>
      </c>
      <c r="Q1763" s="5">
        <f>YEAR(SalesDataTable[[#This Row],[Order Date]])</f>
        <v>2026</v>
      </c>
      <c r="R1763" s="8" t="str">
        <f>"Q"&amp;ROUNDUP(MONTH(SalesDataTable[[#This Row],[Order Date]])/3,0)</f>
        <v>Q3</v>
      </c>
      <c r="S1763" s="9">
        <f>MONTH(SalesDataTable[[#This Row],[Order Date]])</f>
        <v>8</v>
      </c>
      <c r="T1763" s="8" t="str">
        <f>TEXT(SalesDataTable[[#This Row],[Order Date]],"mmm")</f>
        <v>Aug</v>
      </c>
    </row>
    <row r="1764" spans="1:20" ht="15.75">
      <c r="A1764" s="2" t="s">
        <v>1815</v>
      </c>
      <c r="B1764" s="3">
        <v>46261</v>
      </c>
      <c r="C1764" s="4" t="s">
        <v>8</v>
      </c>
      <c r="D1764" s="4" t="s">
        <v>66</v>
      </c>
      <c r="E1764" s="4" t="s">
        <v>10</v>
      </c>
      <c r="F1764" s="4" t="s">
        <v>20</v>
      </c>
      <c r="G1764" s="4" t="s">
        <v>5</v>
      </c>
      <c r="H1764" s="4" t="s">
        <v>35</v>
      </c>
      <c r="I1764" s="9">
        <v>6</v>
      </c>
      <c r="J1764" s="6">
        <v>41.33</v>
      </c>
      <c r="K1764" s="7">
        <v>0.2</v>
      </c>
      <c r="L1764" s="6">
        <v>17.02</v>
      </c>
      <c r="M1764" s="6">
        <f>I1764*J1764*(1-K1764)</f>
        <v>198.38400000000001</v>
      </c>
      <c r="N1764" s="6">
        <f>I1764*L1764</f>
        <v>102.12</v>
      </c>
      <c r="O1764" s="6">
        <f>M1764-N1764</f>
        <v>96.26400000000001</v>
      </c>
      <c r="P1764" s="8">
        <f>IFERROR(O1764/M1764,0)</f>
        <v>0.48524074522138883</v>
      </c>
      <c r="Q1764" s="5">
        <f>YEAR(SalesDataTable[[#This Row],[Order Date]])</f>
        <v>2026</v>
      </c>
      <c r="R1764" s="8" t="str">
        <f>"Q"&amp;ROUNDUP(MONTH(SalesDataTable[[#This Row],[Order Date]])/3,0)</f>
        <v>Q3</v>
      </c>
      <c r="S1764" s="9">
        <f>MONTH(SalesDataTable[[#This Row],[Order Date]])</f>
        <v>8</v>
      </c>
      <c r="T1764" s="8" t="str">
        <f>TEXT(SalesDataTable[[#This Row],[Order Date]],"mmm")</f>
        <v>Aug</v>
      </c>
    </row>
    <row r="1765" spans="1:20" ht="15.75">
      <c r="A1765" s="2" t="s">
        <v>1816</v>
      </c>
      <c r="B1765" s="3">
        <v>46262</v>
      </c>
      <c r="C1765" s="4" t="s">
        <v>1</v>
      </c>
      <c r="D1765" s="4" t="s">
        <v>88</v>
      </c>
      <c r="E1765" s="4" t="s">
        <v>25</v>
      </c>
      <c r="F1765" s="4" t="s">
        <v>4</v>
      </c>
      <c r="G1765" s="4" t="s">
        <v>49</v>
      </c>
      <c r="H1765" s="4" t="s">
        <v>67</v>
      </c>
      <c r="I1765" s="9">
        <v>1</v>
      </c>
      <c r="J1765" s="6">
        <v>37.020000000000003</v>
      </c>
      <c r="K1765" s="7">
        <v>0</v>
      </c>
      <c r="L1765" s="6">
        <v>13.64</v>
      </c>
      <c r="M1765" s="6">
        <f>I1765*J1765*(1-K1765)</f>
        <v>37.020000000000003</v>
      </c>
      <c r="N1765" s="6">
        <f>I1765*L1765</f>
        <v>13.64</v>
      </c>
      <c r="O1765" s="6">
        <f>M1765-N1765</f>
        <v>23.380000000000003</v>
      </c>
      <c r="P1765" s="8">
        <f>IFERROR(O1765/M1765,0)</f>
        <v>0.63155051323608857</v>
      </c>
      <c r="Q1765" s="5">
        <f>YEAR(SalesDataTable[[#This Row],[Order Date]])</f>
        <v>2026</v>
      </c>
      <c r="R1765" s="8" t="str">
        <f>"Q"&amp;ROUNDUP(MONTH(SalesDataTable[[#This Row],[Order Date]])/3,0)</f>
        <v>Q3</v>
      </c>
      <c r="S1765" s="9">
        <f>MONTH(SalesDataTable[[#This Row],[Order Date]])</f>
        <v>8</v>
      </c>
      <c r="T1765" s="8" t="str">
        <f>TEXT(SalesDataTable[[#This Row],[Order Date]],"mmm")</f>
        <v>Aug</v>
      </c>
    </row>
    <row r="1766" spans="1:20" ht="15.75">
      <c r="A1766" s="2" t="s">
        <v>1817</v>
      </c>
      <c r="B1766" s="3">
        <v>46262</v>
      </c>
      <c r="C1766" s="4" t="s">
        <v>27</v>
      </c>
      <c r="D1766" s="4" t="s">
        <v>48</v>
      </c>
      <c r="E1766" s="4" t="s">
        <v>3</v>
      </c>
      <c r="F1766" s="4" t="s">
        <v>16</v>
      </c>
      <c r="G1766" s="4" t="s">
        <v>31</v>
      </c>
      <c r="H1766" s="4" t="s">
        <v>64</v>
      </c>
      <c r="I1766" s="9">
        <v>1</v>
      </c>
      <c r="J1766" s="6">
        <v>81.06</v>
      </c>
      <c r="K1766" s="7">
        <v>0</v>
      </c>
      <c r="L1766" s="6">
        <v>38.43</v>
      </c>
      <c r="M1766" s="6">
        <f>I1766*J1766*(1-K1766)</f>
        <v>81.06</v>
      </c>
      <c r="N1766" s="6">
        <f>I1766*L1766</f>
        <v>38.43</v>
      </c>
      <c r="O1766" s="6">
        <f>M1766-N1766</f>
        <v>42.63</v>
      </c>
      <c r="P1766" s="8">
        <f>IFERROR(O1766/M1766,0)</f>
        <v>0.52590673575129532</v>
      </c>
      <c r="Q1766" s="5">
        <f>YEAR(SalesDataTable[[#This Row],[Order Date]])</f>
        <v>2026</v>
      </c>
      <c r="R1766" s="8" t="str">
        <f>"Q"&amp;ROUNDUP(MONTH(SalesDataTable[[#This Row],[Order Date]])/3,0)</f>
        <v>Q3</v>
      </c>
      <c r="S1766" s="9">
        <f>MONTH(SalesDataTable[[#This Row],[Order Date]])</f>
        <v>8</v>
      </c>
      <c r="T1766" s="8" t="str">
        <f>TEXT(SalesDataTable[[#This Row],[Order Date]],"mmm")</f>
        <v>Aug</v>
      </c>
    </row>
    <row r="1767" spans="1:20" ht="15.75">
      <c r="A1767" s="2" t="s">
        <v>1818</v>
      </c>
      <c r="B1767" s="3">
        <v>46262</v>
      </c>
      <c r="C1767" s="4" t="s">
        <v>14</v>
      </c>
      <c r="D1767" s="4" t="s">
        <v>15</v>
      </c>
      <c r="E1767" s="4" t="s">
        <v>3</v>
      </c>
      <c r="F1767" s="4" t="s">
        <v>16</v>
      </c>
      <c r="G1767" s="4" t="s">
        <v>5</v>
      </c>
      <c r="H1767" s="4" t="s">
        <v>29</v>
      </c>
      <c r="I1767" s="9">
        <v>2</v>
      </c>
      <c r="J1767" s="6">
        <v>51.91</v>
      </c>
      <c r="K1767" s="7">
        <v>0</v>
      </c>
      <c r="L1767" s="6">
        <v>21.94</v>
      </c>
      <c r="M1767" s="6">
        <f>I1767*J1767*(1-K1767)</f>
        <v>103.82</v>
      </c>
      <c r="N1767" s="6">
        <f>I1767*L1767</f>
        <v>43.88</v>
      </c>
      <c r="O1767" s="6">
        <f>M1767-N1767</f>
        <v>59.939999999999991</v>
      </c>
      <c r="P1767" s="8">
        <f>IFERROR(O1767/M1767,0)</f>
        <v>0.57734540550953573</v>
      </c>
      <c r="Q1767" s="5">
        <f>YEAR(SalesDataTable[[#This Row],[Order Date]])</f>
        <v>2026</v>
      </c>
      <c r="R1767" s="8" t="str">
        <f>"Q"&amp;ROUNDUP(MONTH(SalesDataTable[[#This Row],[Order Date]])/3,0)</f>
        <v>Q3</v>
      </c>
      <c r="S1767" s="9">
        <f>MONTH(SalesDataTable[[#This Row],[Order Date]])</f>
        <v>8</v>
      </c>
      <c r="T1767" s="8" t="str">
        <f>TEXT(SalesDataTable[[#This Row],[Order Date]],"mmm")</f>
        <v>Aug</v>
      </c>
    </row>
    <row r="1768" spans="1:20" ht="15.75">
      <c r="A1768" s="2" t="s">
        <v>1819</v>
      </c>
      <c r="B1768" s="3">
        <v>46262</v>
      </c>
      <c r="C1768" s="4" t="s">
        <v>27</v>
      </c>
      <c r="D1768" s="4" t="s">
        <v>45</v>
      </c>
      <c r="E1768" s="4" t="s">
        <v>39</v>
      </c>
      <c r="F1768" s="4" t="s">
        <v>16</v>
      </c>
      <c r="G1768" s="4" t="s">
        <v>17</v>
      </c>
      <c r="H1768" s="4" t="s">
        <v>18</v>
      </c>
      <c r="I1768" s="9">
        <v>1</v>
      </c>
      <c r="J1768" s="6">
        <v>35.700000000000003</v>
      </c>
      <c r="K1768" s="7">
        <v>0.05</v>
      </c>
      <c r="L1768" s="6">
        <v>13.45</v>
      </c>
      <c r="M1768" s="6">
        <f>I1768*J1768*(1-K1768)</f>
        <v>33.914999999999999</v>
      </c>
      <c r="N1768" s="6">
        <f>I1768*L1768</f>
        <v>13.45</v>
      </c>
      <c r="O1768" s="6">
        <f>M1768-N1768</f>
        <v>20.465</v>
      </c>
      <c r="P1768" s="8">
        <f>IFERROR(O1768/M1768,0)</f>
        <v>0.60342031549461894</v>
      </c>
      <c r="Q1768" s="5">
        <f>YEAR(SalesDataTable[[#This Row],[Order Date]])</f>
        <v>2026</v>
      </c>
      <c r="R1768" s="8" t="str">
        <f>"Q"&amp;ROUNDUP(MONTH(SalesDataTable[[#This Row],[Order Date]])/3,0)</f>
        <v>Q3</v>
      </c>
      <c r="S1768" s="9">
        <f>MONTH(SalesDataTable[[#This Row],[Order Date]])</f>
        <v>8</v>
      </c>
      <c r="T1768" s="8" t="str">
        <f>TEXT(SalesDataTable[[#This Row],[Order Date]],"mmm")</f>
        <v>Aug</v>
      </c>
    </row>
    <row r="1769" spans="1:20" ht="15.75">
      <c r="A1769" s="2" t="s">
        <v>1820</v>
      </c>
      <c r="B1769" s="3">
        <v>46262</v>
      </c>
      <c r="C1769" s="4" t="s">
        <v>1</v>
      </c>
      <c r="D1769" s="4" t="s">
        <v>52</v>
      </c>
      <c r="E1769" s="4" t="s">
        <v>25</v>
      </c>
      <c r="F1769" s="4" t="s">
        <v>16</v>
      </c>
      <c r="G1769" s="4" t="s">
        <v>49</v>
      </c>
      <c r="H1769" s="4" t="s">
        <v>67</v>
      </c>
      <c r="I1769" s="9">
        <v>1</v>
      </c>
      <c r="J1769" s="6">
        <v>36.590000000000003</v>
      </c>
      <c r="K1769" s="7">
        <v>0.05</v>
      </c>
      <c r="L1769" s="6">
        <v>14.15</v>
      </c>
      <c r="M1769" s="6">
        <f>I1769*J1769*(1-K1769)</f>
        <v>34.7605</v>
      </c>
      <c r="N1769" s="6">
        <f>I1769*L1769</f>
        <v>14.15</v>
      </c>
      <c r="O1769" s="6">
        <f>M1769-N1769</f>
        <v>20.610500000000002</v>
      </c>
      <c r="P1769" s="8">
        <f>IFERROR(O1769/M1769,0)</f>
        <v>0.59292875534011313</v>
      </c>
      <c r="Q1769" s="5">
        <f>YEAR(SalesDataTable[[#This Row],[Order Date]])</f>
        <v>2026</v>
      </c>
      <c r="R1769" s="8" t="str">
        <f>"Q"&amp;ROUNDUP(MONTH(SalesDataTable[[#This Row],[Order Date]])/3,0)</f>
        <v>Q3</v>
      </c>
      <c r="S1769" s="9">
        <f>MONTH(SalesDataTable[[#This Row],[Order Date]])</f>
        <v>8</v>
      </c>
      <c r="T1769" s="8" t="str">
        <f>TEXT(SalesDataTable[[#This Row],[Order Date]],"mmm")</f>
        <v>Aug</v>
      </c>
    </row>
    <row r="1770" spans="1:20" ht="15.75">
      <c r="A1770" s="2" t="s">
        <v>1821</v>
      </c>
      <c r="B1770" s="3">
        <v>46262</v>
      </c>
      <c r="C1770" s="4" t="s">
        <v>8</v>
      </c>
      <c r="D1770" s="4" t="s">
        <v>69</v>
      </c>
      <c r="E1770" s="4" t="s">
        <v>10</v>
      </c>
      <c r="F1770" s="4" t="s">
        <v>20</v>
      </c>
      <c r="G1770" s="4" t="s">
        <v>17</v>
      </c>
      <c r="H1770" s="4" t="s">
        <v>18</v>
      </c>
      <c r="I1770" s="9">
        <v>3</v>
      </c>
      <c r="J1770" s="6">
        <v>35.520000000000003</v>
      </c>
      <c r="K1770" s="7">
        <v>0.1</v>
      </c>
      <c r="L1770" s="6">
        <v>13.78</v>
      </c>
      <c r="M1770" s="6">
        <f>I1770*J1770*(1-K1770)</f>
        <v>95.904000000000011</v>
      </c>
      <c r="N1770" s="6">
        <f>I1770*L1770</f>
        <v>41.339999999999996</v>
      </c>
      <c r="O1770" s="6">
        <f>M1770-N1770</f>
        <v>54.564000000000014</v>
      </c>
      <c r="P1770" s="8">
        <f>IFERROR(O1770/M1770,0)</f>
        <v>0.56894394394394399</v>
      </c>
      <c r="Q1770" s="5">
        <f>YEAR(SalesDataTable[[#This Row],[Order Date]])</f>
        <v>2026</v>
      </c>
      <c r="R1770" s="8" t="str">
        <f>"Q"&amp;ROUNDUP(MONTH(SalesDataTable[[#This Row],[Order Date]])/3,0)</f>
        <v>Q3</v>
      </c>
      <c r="S1770" s="9">
        <f>MONTH(SalesDataTable[[#This Row],[Order Date]])</f>
        <v>8</v>
      </c>
      <c r="T1770" s="8" t="str">
        <f>TEXT(SalesDataTable[[#This Row],[Order Date]],"mmm")</f>
        <v>Aug</v>
      </c>
    </row>
    <row r="1771" spans="1:20" ht="15.75">
      <c r="A1771" s="2" t="s">
        <v>1822</v>
      </c>
      <c r="B1771" s="3">
        <v>46262</v>
      </c>
      <c r="C1771" s="4" t="s">
        <v>27</v>
      </c>
      <c r="D1771" s="4" t="s">
        <v>82</v>
      </c>
      <c r="E1771" s="4" t="s">
        <v>25</v>
      </c>
      <c r="F1771" s="4" t="s">
        <v>16</v>
      </c>
      <c r="G1771" s="4" t="s">
        <v>5</v>
      </c>
      <c r="H1771" s="4" t="s">
        <v>6</v>
      </c>
      <c r="I1771" s="9">
        <v>2</v>
      </c>
      <c r="J1771" s="6">
        <v>81.88</v>
      </c>
      <c r="K1771" s="7">
        <v>0.1</v>
      </c>
      <c r="L1771" s="6">
        <v>42.87</v>
      </c>
      <c r="M1771" s="6">
        <f>I1771*J1771*(1-K1771)</f>
        <v>147.38399999999999</v>
      </c>
      <c r="N1771" s="6">
        <f>I1771*L1771</f>
        <v>85.74</v>
      </c>
      <c r="O1771" s="6">
        <f>M1771-N1771</f>
        <v>61.643999999999991</v>
      </c>
      <c r="P1771" s="8">
        <f>IFERROR(O1771/M1771,0)</f>
        <v>0.41825435596808336</v>
      </c>
      <c r="Q1771" s="5">
        <f>YEAR(SalesDataTable[[#This Row],[Order Date]])</f>
        <v>2026</v>
      </c>
      <c r="R1771" s="8" t="str">
        <f>"Q"&amp;ROUNDUP(MONTH(SalesDataTable[[#This Row],[Order Date]])/3,0)</f>
        <v>Q3</v>
      </c>
      <c r="S1771" s="9">
        <f>MONTH(SalesDataTable[[#This Row],[Order Date]])</f>
        <v>8</v>
      </c>
      <c r="T1771" s="8" t="str">
        <f>TEXT(SalesDataTable[[#This Row],[Order Date]],"mmm")</f>
        <v>Aug</v>
      </c>
    </row>
    <row r="1772" spans="1:20" ht="15.75">
      <c r="A1772" s="2" t="s">
        <v>1823</v>
      </c>
      <c r="B1772" s="3">
        <v>46262</v>
      </c>
      <c r="C1772" s="4" t="s">
        <v>27</v>
      </c>
      <c r="D1772" s="4" t="s">
        <v>45</v>
      </c>
      <c r="E1772" s="4" t="s">
        <v>3</v>
      </c>
      <c r="F1772" s="4" t="s">
        <v>20</v>
      </c>
      <c r="G1772" s="4" t="s">
        <v>17</v>
      </c>
      <c r="H1772" s="4" t="s">
        <v>46</v>
      </c>
      <c r="I1772" s="9">
        <v>4</v>
      </c>
      <c r="J1772" s="6">
        <v>46.54</v>
      </c>
      <c r="K1772" s="7">
        <v>0</v>
      </c>
      <c r="L1772" s="6">
        <v>18.86</v>
      </c>
      <c r="M1772" s="6">
        <f>I1772*J1772*(1-K1772)</f>
        <v>186.16</v>
      </c>
      <c r="N1772" s="6">
        <f>I1772*L1772</f>
        <v>75.44</v>
      </c>
      <c r="O1772" s="6">
        <f>M1772-N1772</f>
        <v>110.72</v>
      </c>
      <c r="P1772" s="8">
        <f>IFERROR(O1772/M1772,0)</f>
        <v>0.5947571981091534</v>
      </c>
      <c r="Q1772" s="5">
        <f>YEAR(SalesDataTable[[#This Row],[Order Date]])</f>
        <v>2026</v>
      </c>
      <c r="R1772" s="8" t="str">
        <f>"Q"&amp;ROUNDUP(MONTH(SalesDataTable[[#This Row],[Order Date]])/3,0)</f>
        <v>Q3</v>
      </c>
      <c r="S1772" s="9">
        <f>MONTH(SalesDataTable[[#This Row],[Order Date]])</f>
        <v>8</v>
      </c>
      <c r="T1772" s="8" t="str">
        <f>TEXT(SalesDataTable[[#This Row],[Order Date]],"mmm")</f>
        <v>Aug</v>
      </c>
    </row>
    <row r="1773" spans="1:20" ht="15.75">
      <c r="A1773" s="2" t="s">
        <v>1824</v>
      </c>
      <c r="B1773" s="3">
        <v>46263</v>
      </c>
      <c r="C1773" s="4" t="s">
        <v>14</v>
      </c>
      <c r="D1773" s="4" t="s">
        <v>15</v>
      </c>
      <c r="E1773" s="4" t="s">
        <v>25</v>
      </c>
      <c r="F1773" s="4" t="s">
        <v>4</v>
      </c>
      <c r="G1773" s="4" t="s">
        <v>49</v>
      </c>
      <c r="H1773" s="4" t="s">
        <v>74</v>
      </c>
      <c r="I1773" s="9">
        <v>1</v>
      </c>
      <c r="J1773" s="6">
        <v>49.79</v>
      </c>
      <c r="K1773" s="7">
        <v>0</v>
      </c>
      <c r="L1773" s="6">
        <v>21.43</v>
      </c>
      <c r="M1773" s="6">
        <f>I1773*J1773*(1-K1773)</f>
        <v>49.79</v>
      </c>
      <c r="N1773" s="6">
        <f>I1773*L1773</f>
        <v>21.43</v>
      </c>
      <c r="O1773" s="6">
        <f>M1773-N1773</f>
        <v>28.36</v>
      </c>
      <c r="P1773" s="8">
        <f>IFERROR(O1773/M1773,0)</f>
        <v>0.56959228760795344</v>
      </c>
      <c r="Q1773" s="5">
        <f>YEAR(SalesDataTable[[#This Row],[Order Date]])</f>
        <v>2026</v>
      </c>
      <c r="R1773" s="8" t="str">
        <f>"Q"&amp;ROUNDUP(MONTH(SalesDataTable[[#This Row],[Order Date]])/3,0)</f>
        <v>Q3</v>
      </c>
      <c r="S1773" s="9">
        <f>MONTH(SalesDataTable[[#This Row],[Order Date]])</f>
        <v>8</v>
      </c>
      <c r="T1773" s="8" t="str">
        <f>TEXT(SalesDataTable[[#This Row],[Order Date]],"mmm")</f>
        <v>Aug</v>
      </c>
    </row>
    <row r="1774" spans="1:20" ht="15.75">
      <c r="A1774" s="2" t="s">
        <v>1825</v>
      </c>
      <c r="B1774" s="3">
        <v>46263</v>
      </c>
      <c r="C1774" s="4" t="s">
        <v>14</v>
      </c>
      <c r="D1774" s="4" t="s">
        <v>24</v>
      </c>
      <c r="E1774" s="4" t="s">
        <v>3</v>
      </c>
      <c r="F1774" s="4" t="s">
        <v>16</v>
      </c>
      <c r="G1774" s="4" t="s">
        <v>11</v>
      </c>
      <c r="H1774" s="4" t="s">
        <v>12</v>
      </c>
      <c r="I1774" s="9">
        <v>6</v>
      </c>
      <c r="J1774" s="6">
        <v>90.19</v>
      </c>
      <c r="K1774" s="7">
        <v>0</v>
      </c>
      <c r="L1774" s="6">
        <v>45.61</v>
      </c>
      <c r="M1774" s="6">
        <f>I1774*J1774*(1-K1774)</f>
        <v>541.14</v>
      </c>
      <c r="N1774" s="6">
        <f>I1774*L1774</f>
        <v>273.65999999999997</v>
      </c>
      <c r="O1774" s="6">
        <f>M1774-N1774</f>
        <v>267.48</v>
      </c>
      <c r="P1774" s="8">
        <f>IFERROR(O1774/M1774,0)</f>
        <v>0.4942898325756736</v>
      </c>
      <c r="Q1774" s="5">
        <f>YEAR(SalesDataTable[[#This Row],[Order Date]])</f>
        <v>2026</v>
      </c>
      <c r="R1774" s="8" t="str">
        <f>"Q"&amp;ROUNDUP(MONTH(SalesDataTable[[#This Row],[Order Date]])/3,0)</f>
        <v>Q3</v>
      </c>
      <c r="S1774" s="9">
        <f>MONTH(SalesDataTable[[#This Row],[Order Date]])</f>
        <v>8</v>
      </c>
      <c r="T1774" s="8" t="str">
        <f>TEXT(SalesDataTable[[#This Row],[Order Date]],"mmm")</f>
        <v>Aug</v>
      </c>
    </row>
    <row r="1775" spans="1:20" ht="15.75">
      <c r="A1775" s="2" t="s">
        <v>1826</v>
      </c>
      <c r="B1775" s="3">
        <v>46263</v>
      </c>
      <c r="C1775" s="4" t="s">
        <v>8</v>
      </c>
      <c r="D1775" s="4" t="s">
        <v>69</v>
      </c>
      <c r="E1775" s="4" t="s">
        <v>3</v>
      </c>
      <c r="F1775" s="4" t="s">
        <v>16</v>
      </c>
      <c r="G1775" s="4" t="s">
        <v>11</v>
      </c>
      <c r="H1775" s="4" t="s">
        <v>79</v>
      </c>
      <c r="I1775" s="9">
        <v>1</v>
      </c>
      <c r="J1775" s="6">
        <v>70.38</v>
      </c>
      <c r="K1775" s="7">
        <v>0.15</v>
      </c>
      <c r="L1775" s="6">
        <v>32.64</v>
      </c>
      <c r="M1775" s="6">
        <f>I1775*J1775*(1-K1775)</f>
        <v>59.822999999999993</v>
      </c>
      <c r="N1775" s="6">
        <f>I1775*L1775</f>
        <v>32.64</v>
      </c>
      <c r="O1775" s="6">
        <f>M1775-N1775</f>
        <v>27.182999999999993</v>
      </c>
      <c r="P1775" s="8">
        <f>IFERROR(O1775/M1775,0)</f>
        <v>0.45439045183290699</v>
      </c>
      <c r="Q1775" s="5">
        <f>YEAR(SalesDataTable[[#This Row],[Order Date]])</f>
        <v>2026</v>
      </c>
      <c r="R1775" s="8" t="str">
        <f>"Q"&amp;ROUNDUP(MONTH(SalesDataTable[[#This Row],[Order Date]])/3,0)</f>
        <v>Q3</v>
      </c>
      <c r="S1775" s="9">
        <f>MONTH(SalesDataTable[[#This Row],[Order Date]])</f>
        <v>8</v>
      </c>
      <c r="T1775" s="8" t="str">
        <f>TEXT(SalesDataTable[[#This Row],[Order Date]],"mmm")</f>
        <v>Aug</v>
      </c>
    </row>
    <row r="1776" spans="1:20" ht="15.75">
      <c r="A1776" s="2" t="s">
        <v>1827</v>
      </c>
      <c r="B1776" s="3">
        <v>46263</v>
      </c>
      <c r="C1776" s="4" t="s">
        <v>27</v>
      </c>
      <c r="D1776" s="4" t="s">
        <v>82</v>
      </c>
      <c r="E1776" s="4" t="s">
        <v>3</v>
      </c>
      <c r="F1776" s="4" t="s">
        <v>16</v>
      </c>
      <c r="G1776" s="4" t="s">
        <v>17</v>
      </c>
      <c r="H1776" s="4" t="s">
        <v>46</v>
      </c>
      <c r="I1776" s="9">
        <v>1</v>
      </c>
      <c r="J1776" s="6">
        <v>46.43</v>
      </c>
      <c r="K1776" s="7">
        <v>0</v>
      </c>
      <c r="L1776" s="6">
        <v>18.2</v>
      </c>
      <c r="M1776" s="6">
        <f>I1776*J1776*(1-K1776)</f>
        <v>46.43</v>
      </c>
      <c r="N1776" s="6">
        <f>I1776*L1776</f>
        <v>18.2</v>
      </c>
      <c r="O1776" s="6">
        <f>M1776-N1776</f>
        <v>28.23</v>
      </c>
      <c r="P1776" s="8">
        <f>IFERROR(O1776/M1776,0)</f>
        <v>0.60801206116734874</v>
      </c>
      <c r="Q1776" s="5">
        <f>YEAR(SalesDataTable[[#This Row],[Order Date]])</f>
        <v>2026</v>
      </c>
      <c r="R1776" s="8" t="str">
        <f>"Q"&amp;ROUNDUP(MONTH(SalesDataTable[[#This Row],[Order Date]])/3,0)</f>
        <v>Q3</v>
      </c>
      <c r="S1776" s="9">
        <f>MONTH(SalesDataTable[[#This Row],[Order Date]])</f>
        <v>8</v>
      </c>
      <c r="T1776" s="8" t="str">
        <f>TEXT(SalesDataTable[[#This Row],[Order Date]],"mmm")</f>
        <v>Aug</v>
      </c>
    </row>
    <row r="1777" spans="1:20" ht="15.75">
      <c r="A1777" s="2" t="s">
        <v>1828</v>
      </c>
      <c r="B1777" s="3">
        <v>46263</v>
      </c>
      <c r="C1777" s="4" t="s">
        <v>1</v>
      </c>
      <c r="D1777" s="4" t="s">
        <v>2</v>
      </c>
      <c r="E1777" s="4" t="s">
        <v>3</v>
      </c>
      <c r="F1777" s="4" t="s">
        <v>16</v>
      </c>
      <c r="G1777" s="4" t="s">
        <v>31</v>
      </c>
      <c r="H1777" s="4" t="s">
        <v>41</v>
      </c>
      <c r="I1777" s="9">
        <v>1</v>
      </c>
      <c r="J1777" s="6">
        <v>194.75</v>
      </c>
      <c r="K1777" s="7">
        <v>0.05</v>
      </c>
      <c r="L1777" s="6">
        <v>105.94</v>
      </c>
      <c r="M1777" s="6">
        <f>I1777*J1777*(1-K1777)</f>
        <v>185.01249999999999</v>
      </c>
      <c r="N1777" s="6">
        <f>I1777*L1777</f>
        <v>105.94</v>
      </c>
      <c r="O1777" s="6">
        <f>M1777-N1777</f>
        <v>79.072499999999991</v>
      </c>
      <c r="P1777" s="8">
        <f>IFERROR(O1777/M1777,0)</f>
        <v>0.42739004121343149</v>
      </c>
      <c r="Q1777" s="5">
        <f>YEAR(SalesDataTable[[#This Row],[Order Date]])</f>
        <v>2026</v>
      </c>
      <c r="R1777" s="8" t="str">
        <f>"Q"&amp;ROUNDUP(MONTH(SalesDataTable[[#This Row],[Order Date]])/3,0)</f>
        <v>Q3</v>
      </c>
      <c r="S1777" s="9">
        <f>MONTH(SalesDataTable[[#This Row],[Order Date]])</f>
        <v>8</v>
      </c>
      <c r="T1777" s="8" t="str">
        <f>TEXT(SalesDataTable[[#This Row],[Order Date]],"mmm")</f>
        <v>Aug</v>
      </c>
    </row>
    <row r="1778" spans="1:20" ht="15.75">
      <c r="A1778" s="2" t="s">
        <v>1829</v>
      </c>
      <c r="B1778" s="3">
        <v>46263</v>
      </c>
      <c r="C1778" s="4" t="s">
        <v>8</v>
      </c>
      <c r="D1778" s="4" t="s">
        <v>86</v>
      </c>
      <c r="E1778" s="4" t="s">
        <v>25</v>
      </c>
      <c r="F1778" s="4" t="s">
        <v>4</v>
      </c>
      <c r="G1778" s="4" t="s">
        <v>11</v>
      </c>
      <c r="H1778" s="4" t="s">
        <v>21</v>
      </c>
      <c r="I1778" s="9">
        <v>2</v>
      </c>
      <c r="J1778" s="6">
        <v>142.16</v>
      </c>
      <c r="K1778" s="7">
        <v>0</v>
      </c>
      <c r="L1778" s="6">
        <v>79.36</v>
      </c>
      <c r="M1778" s="6">
        <f>I1778*J1778*(1-K1778)</f>
        <v>284.32</v>
      </c>
      <c r="N1778" s="6">
        <f>I1778*L1778</f>
        <v>158.72</v>
      </c>
      <c r="O1778" s="6">
        <f>M1778-N1778</f>
        <v>125.6</v>
      </c>
      <c r="P1778" s="8">
        <f>IFERROR(O1778/M1778,0)</f>
        <v>0.44175576814856499</v>
      </c>
      <c r="Q1778" s="5">
        <f>YEAR(SalesDataTable[[#This Row],[Order Date]])</f>
        <v>2026</v>
      </c>
      <c r="R1778" s="8" t="str">
        <f>"Q"&amp;ROUNDUP(MONTH(SalesDataTable[[#This Row],[Order Date]])/3,0)</f>
        <v>Q3</v>
      </c>
      <c r="S1778" s="9">
        <f>MONTH(SalesDataTable[[#This Row],[Order Date]])</f>
        <v>8</v>
      </c>
      <c r="T1778" s="8" t="str">
        <f>TEXT(SalesDataTable[[#This Row],[Order Date]],"mmm")</f>
        <v>Aug</v>
      </c>
    </row>
    <row r="1779" spans="1:20" ht="15.75">
      <c r="A1779" s="2" t="s">
        <v>1830</v>
      </c>
      <c r="B1779" s="3">
        <v>46263</v>
      </c>
      <c r="C1779" s="4" t="s">
        <v>27</v>
      </c>
      <c r="D1779" s="4" t="s">
        <v>48</v>
      </c>
      <c r="E1779" s="4" t="s">
        <v>3</v>
      </c>
      <c r="F1779" s="4" t="s">
        <v>20</v>
      </c>
      <c r="G1779" s="4" t="s">
        <v>17</v>
      </c>
      <c r="H1779" s="4" t="s">
        <v>46</v>
      </c>
      <c r="I1779" s="9">
        <v>2</v>
      </c>
      <c r="J1779" s="6">
        <v>47.69</v>
      </c>
      <c r="K1779" s="7">
        <v>0.05</v>
      </c>
      <c r="L1779" s="6">
        <v>18.8</v>
      </c>
      <c r="M1779" s="6">
        <f>I1779*J1779*(1-K1779)</f>
        <v>90.61099999999999</v>
      </c>
      <c r="N1779" s="6">
        <f>I1779*L1779</f>
        <v>37.6</v>
      </c>
      <c r="O1779" s="6">
        <f>M1779-N1779</f>
        <v>53.010999999999989</v>
      </c>
      <c r="P1779" s="8">
        <f>IFERROR(O1779/M1779,0)</f>
        <v>0.58503934400900548</v>
      </c>
      <c r="Q1779" s="5">
        <f>YEAR(SalesDataTable[[#This Row],[Order Date]])</f>
        <v>2026</v>
      </c>
      <c r="R1779" s="8" t="str">
        <f>"Q"&amp;ROUNDUP(MONTH(SalesDataTable[[#This Row],[Order Date]])/3,0)</f>
        <v>Q3</v>
      </c>
      <c r="S1779" s="9">
        <f>MONTH(SalesDataTable[[#This Row],[Order Date]])</f>
        <v>8</v>
      </c>
      <c r="T1779" s="8" t="str">
        <f>TEXT(SalesDataTable[[#This Row],[Order Date]],"mmm")</f>
        <v>Aug</v>
      </c>
    </row>
    <row r="1780" spans="1:20" ht="15.75">
      <c r="A1780" s="2" t="s">
        <v>1831</v>
      </c>
      <c r="B1780" s="3">
        <v>46263</v>
      </c>
      <c r="C1780" s="4" t="s">
        <v>14</v>
      </c>
      <c r="D1780" s="4" t="s">
        <v>34</v>
      </c>
      <c r="E1780" s="4" t="s">
        <v>25</v>
      </c>
      <c r="F1780" s="4" t="s">
        <v>16</v>
      </c>
      <c r="G1780" s="4" t="s">
        <v>17</v>
      </c>
      <c r="H1780" s="4" t="s">
        <v>83</v>
      </c>
      <c r="I1780" s="9">
        <v>3</v>
      </c>
      <c r="J1780" s="6">
        <v>164.51</v>
      </c>
      <c r="K1780" s="7">
        <v>0</v>
      </c>
      <c r="L1780" s="6">
        <v>86.76</v>
      </c>
      <c r="M1780" s="6">
        <f>I1780*J1780*(1-K1780)</f>
        <v>493.53</v>
      </c>
      <c r="N1780" s="6">
        <f>I1780*L1780</f>
        <v>260.28000000000003</v>
      </c>
      <c r="O1780" s="6">
        <f>M1780-N1780</f>
        <v>233.24999999999994</v>
      </c>
      <c r="P1780" s="8">
        <f>IFERROR(O1780/M1780,0)</f>
        <v>0.47261564646526039</v>
      </c>
      <c r="Q1780" s="5">
        <f>YEAR(SalesDataTable[[#This Row],[Order Date]])</f>
        <v>2026</v>
      </c>
      <c r="R1780" s="8" t="str">
        <f>"Q"&amp;ROUNDUP(MONTH(SalesDataTable[[#This Row],[Order Date]])/3,0)</f>
        <v>Q3</v>
      </c>
      <c r="S1780" s="9">
        <f>MONTH(SalesDataTable[[#This Row],[Order Date]])</f>
        <v>8</v>
      </c>
      <c r="T1780" s="8" t="str">
        <f>TEXT(SalesDataTable[[#This Row],[Order Date]],"mmm")</f>
        <v>Aug</v>
      </c>
    </row>
    <row r="1781" spans="1:20" ht="15.75">
      <c r="A1781" s="2" t="s">
        <v>1832</v>
      </c>
      <c r="B1781" s="3">
        <v>46263</v>
      </c>
      <c r="C1781" s="4" t="s">
        <v>14</v>
      </c>
      <c r="D1781" s="4" t="s">
        <v>15</v>
      </c>
      <c r="E1781" s="4" t="s">
        <v>39</v>
      </c>
      <c r="F1781" s="4" t="s">
        <v>20</v>
      </c>
      <c r="G1781" s="4" t="s">
        <v>31</v>
      </c>
      <c r="H1781" s="4" t="s">
        <v>41</v>
      </c>
      <c r="I1781" s="9">
        <v>2</v>
      </c>
      <c r="J1781" s="6">
        <v>194.71</v>
      </c>
      <c r="K1781" s="7">
        <v>0.1</v>
      </c>
      <c r="L1781" s="6">
        <v>105.57</v>
      </c>
      <c r="M1781" s="6">
        <f>I1781*J1781*(1-K1781)</f>
        <v>350.47800000000001</v>
      </c>
      <c r="N1781" s="6">
        <f>I1781*L1781</f>
        <v>211.14</v>
      </c>
      <c r="O1781" s="6">
        <f>M1781-N1781</f>
        <v>139.33800000000002</v>
      </c>
      <c r="P1781" s="8">
        <f>IFERROR(O1781/M1781,0)</f>
        <v>0.39756561039494637</v>
      </c>
      <c r="Q1781" s="5">
        <f>YEAR(SalesDataTable[[#This Row],[Order Date]])</f>
        <v>2026</v>
      </c>
      <c r="R1781" s="8" t="str">
        <f>"Q"&amp;ROUNDUP(MONTH(SalesDataTable[[#This Row],[Order Date]])/3,0)</f>
        <v>Q3</v>
      </c>
      <c r="S1781" s="9">
        <f>MONTH(SalesDataTable[[#This Row],[Order Date]])</f>
        <v>8</v>
      </c>
      <c r="T1781" s="8" t="str">
        <f>TEXT(SalesDataTable[[#This Row],[Order Date]],"mmm")</f>
        <v>Aug</v>
      </c>
    </row>
    <row r="1782" spans="1:20" ht="15.75">
      <c r="A1782" s="2" t="s">
        <v>1833</v>
      </c>
      <c r="B1782" s="3">
        <v>46263</v>
      </c>
      <c r="C1782" s="4" t="s">
        <v>27</v>
      </c>
      <c r="D1782" s="4" t="s">
        <v>82</v>
      </c>
      <c r="E1782" s="4" t="s">
        <v>10</v>
      </c>
      <c r="F1782" s="4" t="s">
        <v>20</v>
      </c>
      <c r="G1782" s="4" t="s">
        <v>11</v>
      </c>
      <c r="H1782" s="4" t="s">
        <v>21</v>
      </c>
      <c r="I1782" s="9">
        <v>5</v>
      </c>
      <c r="J1782" s="6">
        <v>145.24</v>
      </c>
      <c r="K1782" s="7">
        <v>0.15</v>
      </c>
      <c r="L1782" s="6">
        <v>77.69</v>
      </c>
      <c r="M1782" s="6">
        <f>I1782*J1782*(1-K1782)</f>
        <v>617.27</v>
      </c>
      <c r="N1782" s="6">
        <f>I1782*L1782</f>
        <v>388.45</v>
      </c>
      <c r="O1782" s="6">
        <f>M1782-N1782</f>
        <v>228.82</v>
      </c>
      <c r="P1782" s="8">
        <f>IFERROR(O1782/M1782,0)</f>
        <v>0.37069677774717708</v>
      </c>
      <c r="Q1782" s="5">
        <f>YEAR(SalesDataTable[[#This Row],[Order Date]])</f>
        <v>2026</v>
      </c>
      <c r="R1782" s="8" t="str">
        <f>"Q"&amp;ROUNDUP(MONTH(SalesDataTable[[#This Row],[Order Date]])/3,0)</f>
        <v>Q3</v>
      </c>
      <c r="S1782" s="9">
        <f>MONTH(SalesDataTable[[#This Row],[Order Date]])</f>
        <v>8</v>
      </c>
      <c r="T1782" s="8" t="str">
        <f>TEXT(SalesDataTable[[#This Row],[Order Date]],"mmm")</f>
        <v>Aug</v>
      </c>
    </row>
    <row r="1783" spans="1:20" ht="15.75">
      <c r="A1783" s="2" t="s">
        <v>1834</v>
      </c>
      <c r="B1783" s="3">
        <v>46263</v>
      </c>
      <c r="C1783" s="4" t="s">
        <v>27</v>
      </c>
      <c r="D1783" s="4" t="s">
        <v>48</v>
      </c>
      <c r="E1783" s="4" t="s">
        <v>3</v>
      </c>
      <c r="F1783" s="4" t="s">
        <v>16</v>
      </c>
      <c r="G1783" s="4" t="s">
        <v>17</v>
      </c>
      <c r="H1783" s="4" t="s">
        <v>18</v>
      </c>
      <c r="I1783" s="9">
        <v>2</v>
      </c>
      <c r="J1783" s="6">
        <v>35.6</v>
      </c>
      <c r="K1783" s="7">
        <v>0.15</v>
      </c>
      <c r="L1783" s="6">
        <v>13.67</v>
      </c>
      <c r="M1783" s="6">
        <f>I1783*J1783*(1-K1783)</f>
        <v>60.52</v>
      </c>
      <c r="N1783" s="6">
        <f>I1783*L1783</f>
        <v>27.34</v>
      </c>
      <c r="O1783" s="6">
        <f>M1783-N1783</f>
        <v>33.180000000000007</v>
      </c>
      <c r="P1783" s="8">
        <f>IFERROR(O1783/M1783,0)</f>
        <v>0.54824851288830145</v>
      </c>
      <c r="Q1783" s="5">
        <f>YEAR(SalesDataTable[[#This Row],[Order Date]])</f>
        <v>2026</v>
      </c>
      <c r="R1783" s="8" t="str">
        <f>"Q"&amp;ROUNDUP(MONTH(SalesDataTable[[#This Row],[Order Date]])/3,0)</f>
        <v>Q3</v>
      </c>
      <c r="S1783" s="9">
        <f>MONTH(SalesDataTable[[#This Row],[Order Date]])</f>
        <v>8</v>
      </c>
      <c r="T1783" s="8" t="str">
        <f>TEXT(SalesDataTable[[#This Row],[Order Date]],"mmm")</f>
        <v>Aug</v>
      </c>
    </row>
    <row r="1784" spans="1:20" ht="15.75">
      <c r="A1784" s="2" t="s">
        <v>1835</v>
      </c>
      <c r="B1784" s="3">
        <v>46263</v>
      </c>
      <c r="C1784" s="4" t="s">
        <v>1</v>
      </c>
      <c r="D1784" s="4" t="s">
        <v>88</v>
      </c>
      <c r="E1784" s="4" t="s">
        <v>3</v>
      </c>
      <c r="F1784" s="4" t="s">
        <v>16</v>
      </c>
      <c r="G1784" s="4" t="s">
        <v>49</v>
      </c>
      <c r="H1784" s="4" t="s">
        <v>50</v>
      </c>
      <c r="I1784" s="9">
        <v>2</v>
      </c>
      <c r="J1784" s="6">
        <v>41.05</v>
      </c>
      <c r="K1784" s="7">
        <v>0.05</v>
      </c>
      <c r="L1784" s="6">
        <v>14.47</v>
      </c>
      <c r="M1784" s="6">
        <f>I1784*J1784*(1-K1784)</f>
        <v>77.99499999999999</v>
      </c>
      <c r="N1784" s="6">
        <f>I1784*L1784</f>
        <v>28.94</v>
      </c>
      <c r="O1784" s="6">
        <f>M1784-N1784</f>
        <v>49.054999999999993</v>
      </c>
      <c r="P1784" s="8">
        <f>IFERROR(O1784/M1784,0)</f>
        <v>0.62895057375472785</v>
      </c>
      <c r="Q1784" s="5">
        <f>YEAR(SalesDataTable[[#This Row],[Order Date]])</f>
        <v>2026</v>
      </c>
      <c r="R1784" s="8" t="str">
        <f>"Q"&amp;ROUNDUP(MONTH(SalesDataTable[[#This Row],[Order Date]])/3,0)</f>
        <v>Q3</v>
      </c>
      <c r="S1784" s="9">
        <f>MONTH(SalesDataTable[[#This Row],[Order Date]])</f>
        <v>8</v>
      </c>
      <c r="T1784" s="8" t="str">
        <f>TEXT(SalesDataTable[[#This Row],[Order Date]],"mmm")</f>
        <v>Aug</v>
      </c>
    </row>
    <row r="1785" spans="1:20" ht="15.75">
      <c r="A1785" s="2" t="s">
        <v>1836</v>
      </c>
      <c r="B1785" s="3">
        <v>46263</v>
      </c>
      <c r="C1785" s="4" t="s">
        <v>14</v>
      </c>
      <c r="D1785" s="4" t="s">
        <v>15</v>
      </c>
      <c r="E1785" s="4" t="s">
        <v>3</v>
      </c>
      <c r="F1785" s="4" t="s">
        <v>16</v>
      </c>
      <c r="G1785" s="4" t="s">
        <v>11</v>
      </c>
      <c r="H1785" s="4" t="s">
        <v>53</v>
      </c>
      <c r="I1785" s="9">
        <v>2</v>
      </c>
      <c r="J1785" s="6">
        <v>153.63999999999999</v>
      </c>
      <c r="K1785" s="7">
        <v>0.05</v>
      </c>
      <c r="L1785" s="6">
        <v>77.709999999999994</v>
      </c>
      <c r="M1785" s="6">
        <f>I1785*J1785*(1-K1785)</f>
        <v>291.91599999999994</v>
      </c>
      <c r="N1785" s="6">
        <f>I1785*L1785</f>
        <v>155.41999999999999</v>
      </c>
      <c r="O1785" s="6">
        <f>M1785-N1785</f>
        <v>136.49599999999995</v>
      </c>
      <c r="P1785" s="8">
        <f>IFERROR(O1785/M1785,0)</f>
        <v>0.46758656599843784</v>
      </c>
      <c r="Q1785" s="5">
        <f>YEAR(SalesDataTable[[#This Row],[Order Date]])</f>
        <v>2026</v>
      </c>
      <c r="R1785" s="8" t="str">
        <f>"Q"&amp;ROUNDUP(MONTH(SalesDataTable[[#This Row],[Order Date]])/3,0)</f>
        <v>Q3</v>
      </c>
      <c r="S1785" s="9">
        <f>MONTH(SalesDataTable[[#This Row],[Order Date]])</f>
        <v>8</v>
      </c>
      <c r="T1785" s="8" t="str">
        <f>TEXT(SalesDataTable[[#This Row],[Order Date]],"mmm")</f>
        <v>Aug</v>
      </c>
    </row>
    <row r="1786" spans="1:20" ht="15.75">
      <c r="A1786" s="2" t="s">
        <v>1837</v>
      </c>
      <c r="B1786" s="3">
        <v>46263</v>
      </c>
      <c r="C1786" s="4" t="s">
        <v>14</v>
      </c>
      <c r="D1786" s="4" t="s">
        <v>15</v>
      </c>
      <c r="E1786" s="4" t="s">
        <v>3</v>
      </c>
      <c r="F1786" s="4" t="s">
        <v>4</v>
      </c>
      <c r="G1786" s="4" t="s">
        <v>17</v>
      </c>
      <c r="H1786" s="4" t="s">
        <v>18</v>
      </c>
      <c r="I1786" s="9">
        <v>5</v>
      </c>
      <c r="J1786" s="6">
        <v>36.700000000000003</v>
      </c>
      <c r="K1786" s="7">
        <v>0</v>
      </c>
      <c r="L1786" s="6">
        <v>13.45</v>
      </c>
      <c r="M1786" s="6">
        <f>I1786*J1786*(1-K1786)</f>
        <v>183.5</v>
      </c>
      <c r="N1786" s="6">
        <f>I1786*L1786</f>
        <v>67.25</v>
      </c>
      <c r="O1786" s="6">
        <f>M1786-N1786</f>
        <v>116.25</v>
      </c>
      <c r="P1786" s="8">
        <f>IFERROR(O1786/M1786,0)</f>
        <v>0.63351498637602177</v>
      </c>
      <c r="Q1786" s="5">
        <f>YEAR(SalesDataTable[[#This Row],[Order Date]])</f>
        <v>2026</v>
      </c>
      <c r="R1786" s="8" t="str">
        <f>"Q"&amp;ROUNDUP(MONTH(SalesDataTable[[#This Row],[Order Date]])/3,0)</f>
        <v>Q3</v>
      </c>
      <c r="S1786" s="9">
        <f>MONTH(SalesDataTable[[#This Row],[Order Date]])</f>
        <v>8</v>
      </c>
      <c r="T1786" s="8" t="str">
        <f>TEXT(SalesDataTable[[#This Row],[Order Date]],"mmm")</f>
        <v>Aug</v>
      </c>
    </row>
    <row r="1787" spans="1:20" ht="15.75">
      <c r="A1787" s="2" t="s">
        <v>1838</v>
      </c>
      <c r="B1787" s="3">
        <v>46263</v>
      </c>
      <c r="C1787" s="4" t="s">
        <v>1</v>
      </c>
      <c r="D1787" s="4" t="s">
        <v>88</v>
      </c>
      <c r="E1787" s="4" t="s">
        <v>10</v>
      </c>
      <c r="F1787" s="4" t="s">
        <v>20</v>
      </c>
      <c r="G1787" s="4" t="s">
        <v>31</v>
      </c>
      <c r="H1787" s="4" t="s">
        <v>90</v>
      </c>
      <c r="I1787" s="9">
        <v>8</v>
      </c>
      <c r="J1787" s="6">
        <v>124</v>
      </c>
      <c r="K1787" s="7">
        <v>0.1</v>
      </c>
      <c r="L1787" s="6">
        <v>61.85</v>
      </c>
      <c r="M1787" s="6">
        <f>I1787*J1787*(1-K1787)</f>
        <v>892.80000000000007</v>
      </c>
      <c r="N1787" s="6">
        <f>I1787*L1787</f>
        <v>494.8</v>
      </c>
      <c r="O1787" s="6">
        <f>M1787-N1787</f>
        <v>398.00000000000006</v>
      </c>
      <c r="P1787" s="8">
        <f>IFERROR(O1787/M1787,0)</f>
        <v>0.44578853046594985</v>
      </c>
      <c r="Q1787" s="5">
        <f>YEAR(SalesDataTable[[#This Row],[Order Date]])</f>
        <v>2026</v>
      </c>
      <c r="R1787" s="8" t="str">
        <f>"Q"&amp;ROUNDUP(MONTH(SalesDataTable[[#This Row],[Order Date]])/3,0)</f>
        <v>Q3</v>
      </c>
      <c r="S1787" s="9">
        <f>MONTH(SalesDataTable[[#This Row],[Order Date]])</f>
        <v>8</v>
      </c>
      <c r="T1787" s="8" t="str">
        <f>TEXT(SalesDataTable[[#This Row],[Order Date]],"mmm")</f>
        <v>Aug</v>
      </c>
    </row>
    <row r="1788" spans="1:20" ht="15.75">
      <c r="A1788" s="2" t="s">
        <v>1839</v>
      </c>
      <c r="B1788" s="3">
        <v>46264</v>
      </c>
      <c r="C1788" s="4" t="s">
        <v>8</v>
      </c>
      <c r="D1788" s="4" t="s">
        <v>9</v>
      </c>
      <c r="E1788" s="4" t="s">
        <v>39</v>
      </c>
      <c r="F1788" s="4" t="s">
        <v>16</v>
      </c>
      <c r="G1788" s="4" t="s">
        <v>5</v>
      </c>
      <c r="H1788" s="4" t="s">
        <v>6</v>
      </c>
      <c r="I1788" s="9">
        <v>1</v>
      </c>
      <c r="J1788" s="6">
        <v>81.23</v>
      </c>
      <c r="K1788" s="7">
        <v>0.1</v>
      </c>
      <c r="L1788" s="6">
        <v>42.65</v>
      </c>
      <c r="M1788" s="6">
        <f>I1788*J1788*(1-K1788)</f>
        <v>73.106999999999999</v>
      </c>
      <c r="N1788" s="6">
        <f>I1788*L1788</f>
        <v>42.65</v>
      </c>
      <c r="O1788" s="6">
        <f>M1788-N1788</f>
        <v>30.457000000000001</v>
      </c>
      <c r="P1788" s="8">
        <f>IFERROR(O1788/M1788,0)</f>
        <v>0.41660853269864723</v>
      </c>
      <c r="Q1788" s="5">
        <f>YEAR(SalesDataTable[[#This Row],[Order Date]])</f>
        <v>2026</v>
      </c>
      <c r="R1788" s="8" t="str">
        <f>"Q"&amp;ROUNDUP(MONTH(SalesDataTable[[#This Row],[Order Date]])/3,0)</f>
        <v>Q3</v>
      </c>
      <c r="S1788" s="9">
        <f>MONTH(SalesDataTable[[#This Row],[Order Date]])</f>
        <v>8</v>
      </c>
      <c r="T1788" s="8" t="str">
        <f>TEXT(SalesDataTable[[#This Row],[Order Date]],"mmm")</f>
        <v>Aug</v>
      </c>
    </row>
    <row r="1789" spans="1:20" ht="15.75">
      <c r="A1789" s="2" t="s">
        <v>1840</v>
      </c>
      <c r="B1789" s="3">
        <v>46264</v>
      </c>
      <c r="C1789" s="4" t="s">
        <v>8</v>
      </c>
      <c r="D1789" s="4" t="s">
        <v>69</v>
      </c>
      <c r="E1789" s="4" t="s">
        <v>3</v>
      </c>
      <c r="F1789" s="4" t="s">
        <v>20</v>
      </c>
      <c r="G1789" s="4" t="s">
        <v>5</v>
      </c>
      <c r="H1789" s="4" t="s">
        <v>35</v>
      </c>
      <c r="I1789" s="9">
        <v>2</v>
      </c>
      <c r="J1789" s="6">
        <v>41.06</v>
      </c>
      <c r="K1789" s="7">
        <v>0.05</v>
      </c>
      <c r="L1789" s="6">
        <v>16.559999999999999</v>
      </c>
      <c r="M1789" s="6">
        <f>I1789*J1789*(1-K1789)</f>
        <v>78.013999999999996</v>
      </c>
      <c r="N1789" s="6">
        <f>I1789*L1789</f>
        <v>33.119999999999997</v>
      </c>
      <c r="O1789" s="6">
        <f>M1789-N1789</f>
        <v>44.893999999999998</v>
      </c>
      <c r="P1789" s="8">
        <f>IFERROR(O1789/M1789,0)</f>
        <v>0.5754608147255621</v>
      </c>
      <c r="Q1789" s="5">
        <f>YEAR(SalesDataTable[[#This Row],[Order Date]])</f>
        <v>2026</v>
      </c>
      <c r="R1789" s="8" t="str">
        <f>"Q"&amp;ROUNDUP(MONTH(SalesDataTable[[#This Row],[Order Date]])/3,0)</f>
        <v>Q3</v>
      </c>
      <c r="S1789" s="9">
        <f>MONTH(SalesDataTable[[#This Row],[Order Date]])</f>
        <v>8</v>
      </c>
      <c r="T1789" s="8" t="str">
        <f>TEXT(SalesDataTable[[#This Row],[Order Date]],"mmm")</f>
        <v>Aug</v>
      </c>
    </row>
    <row r="1790" spans="1:20" ht="15.75">
      <c r="A1790" s="2" t="s">
        <v>1841</v>
      </c>
      <c r="B1790" s="3">
        <v>46264</v>
      </c>
      <c r="C1790" s="4" t="s">
        <v>27</v>
      </c>
      <c r="D1790" s="4" t="s">
        <v>45</v>
      </c>
      <c r="E1790" s="4" t="s">
        <v>39</v>
      </c>
      <c r="F1790" s="4" t="s">
        <v>4</v>
      </c>
      <c r="G1790" s="4" t="s">
        <v>11</v>
      </c>
      <c r="H1790" s="4" t="s">
        <v>21</v>
      </c>
      <c r="I1790" s="9">
        <v>1</v>
      </c>
      <c r="J1790" s="6">
        <v>143.49</v>
      </c>
      <c r="K1790" s="7">
        <v>0.1</v>
      </c>
      <c r="L1790" s="6">
        <v>80.72</v>
      </c>
      <c r="M1790" s="6">
        <f>I1790*J1790*(1-K1790)</f>
        <v>129.14100000000002</v>
      </c>
      <c r="N1790" s="6">
        <f>I1790*L1790</f>
        <v>80.72</v>
      </c>
      <c r="O1790" s="6">
        <f>M1790-N1790</f>
        <v>48.421000000000021</v>
      </c>
      <c r="P1790" s="8">
        <f>IFERROR(O1790/M1790,0)</f>
        <v>0.3749467636149636</v>
      </c>
      <c r="Q1790" s="5">
        <f>YEAR(SalesDataTable[[#This Row],[Order Date]])</f>
        <v>2026</v>
      </c>
      <c r="R1790" s="8" t="str">
        <f>"Q"&amp;ROUNDUP(MONTH(SalesDataTable[[#This Row],[Order Date]])/3,0)</f>
        <v>Q3</v>
      </c>
      <c r="S1790" s="9">
        <f>MONTH(SalesDataTable[[#This Row],[Order Date]])</f>
        <v>8</v>
      </c>
      <c r="T1790" s="8" t="str">
        <f>TEXT(SalesDataTable[[#This Row],[Order Date]],"mmm")</f>
        <v>Aug</v>
      </c>
    </row>
    <row r="1791" spans="1:20" ht="15.75">
      <c r="A1791" s="2" t="s">
        <v>1842</v>
      </c>
      <c r="B1791" s="3">
        <v>46264</v>
      </c>
      <c r="C1791" s="4" t="s">
        <v>14</v>
      </c>
      <c r="D1791" s="4" t="s">
        <v>24</v>
      </c>
      <c r="E1791" s="4" t="s">
        <v>25</v>
      </c>
      <c r="F1791" s="4" t="s">
        <v>16</v>
      </c>
      <c r="G1791" s="4" t="s">
        <v>11</v>
      </c>
      <c r="H1791" s="4" t="s">
        <v>21</v>
      </c>
      <c r="I1791" s="9">
        <v>1</v>
      </c>
      <c r="J1791" s="6">
        <v>143.38</v>
      </c>
      <c r="K1791" s="7">
        <v>0</v>
      </c>
      <c r="L1791" s="6">
        <v>78.37</v>
      </c>
      <c r="M1791" s="6">
        <f>I1791*J1791*(1-K1791)</f>
        <v>143.38</v>
      </c>
      <c r="N1791" s="6">
        <f>I1791*L1791</f>
        <v>78.37</v>
      </c>
      <c r="O1791" s="6">
        <f>M1791-N1791</f>
        <v>65.009999999999991</v>
      </c>
      <c r="P1791" s="8">
        <f>IFERROR(O1791/M1791,0)</f>
        <v>0.45341051750592826</v>
      </c>
      <c r="Q1791" s="5">
        <f>YEAR(SalesDataTable[[#This Row],[Order Date]])</f>
        <v>2026</v>
      </c>
      <c r="R1791" s="8" t="str">
        <f>"Q"&amp;ROUNDUP(MONTH(SalesDataTable[[#This Row],[Order Date]])/3,0)</f>
        <v>Q3</v>
      </c>
      <c r="S1791" s="9">
        <f>MONTH(SalesDataTable[[#This Row],[Order Date]])</f>
        <v>8</v>
      </c>
      <c r="T1791" s="8" t="str">
        <f>TEXT(SalesDataTable[[#This Row],[Order Date]],"mmm")</f>
        <v>Aug</v>
      </c>
    </row>
    <row r="1792" spans="1:20" ht="15.75">
      <c r="A1792" s="2" t="s">
        <v>1843</v>
      </c>
      <c r="B1792" s="3">
        <v>46264</v>
      </c>
      <c r="C1792" s="4" t="s">
        <v>8</v>
      </c>
      <c r="D1792" s="4" t="s">
        <v>69</v>
      </c>
      <c r="E1792" s="4" t="s">
        <v>39</v>
      </c>
      <c r="F1792" s="4" t="s">
        <v>20</v>
      </c>
      <c r="G1792" s="4" t="s">
        <v>11</v>
      </c>
      <c r="H1792" s="4" t="s">
        <v>21</v>
      </c>
      <c r="I1792" s="9">
        <v>1</v>
      </c>
      <c r="J1792" s="6">
        <v>144.54</v>
      </c>
      <c r="K1792" s="7">
        <v>0</v>
      </c>
      <c r="L1792" s="6">
        <v>78.77</v>
      </c>
      <c r="M1792" s="6">
        <f>I1792*J1792*(1-K1792)</f>
        <v>144.54</v>
      </c>
      <c r="N1792" s="6">
        <f>I1792*L1792</f>
        <v>78.77</v>
      </c>
      <c r="O1792" s="6">
        <f>M1792-N1792</f>
        <v>65.77</v>
      </c>
      <c r="P1792" s="8">
        <f>IFERROR(O1792/M1792,0)</f>
        <v>0.45502974955029751</v>
      </c>
      <c r="Q1792" s="5">
        <f>YEAR(SalesDataTable[[#This Row],[Order Date]])</f>
        <v>2026</v>
      </c>
      <c r="R1792" s="8" t="str">
        <f>"Q"&amp;ROUNDUP(MONTH(SalesDataTable[[#This Row],[Order Date]])/3,0)</f>
        <v>Q3</v>
      </c>
      <c r="S1792" s="9">
        <f>MONTH(SalesDataTable[[#This Row],[Order Date]])</f>
        <v>8</v>
      </c>
      <c r="T1792" s="8" t="str">
        <f>TEXT(SalesDataTable[[#This Row],[Order Date]],"mmm")</f>
        <v>Aug</v>
      </c>
    </row>
    <row r="1793" spans="1:20" ht="15.75">
      <c r="A1793" s="2" t="s">
        <v>1844</v>
      </c>
      <c r="B1793" s="3">
        <v>46264</v>
      </c>
      <c r="C1793" s="4" t="s">
        <v>27</v>
      </c>
      <c r="D1793" s="4" t="s">
        <v>48</v>
      </c>
      <c r="E1793" s="4" t="s">
        <v>39</v>
      </c>
      <c r="F1793" s="4" t="s">
        <v>4</v>
      </c>
      <c r="G1793" s="4" t="s">
        <v>49</v>
      </c>
      <c r="H1793" s="4" t="s">
        <v>50</v>
      </c>
      <c r="I1793" s="9">
        <v>1</v>
      </c>
      <c r="J1793" s="6">
        <v>40.92</v>
      </c>
      <c r="K1793" s="7">
        <v>0.1</v>
      </c>
      <c r="L1793" s="6">
        <v>14.94</v>
      </c>
      <c r="M1793" s="6">
        <f>I1793*J1793*(1-K1793)</f>
        <v>36.828000000000003</v>
      </c>
      <c r="N1793" s="6">
        <f>I1793*L1793</f>
        <v>14.94</v>
      </c>
      <c r="O1793" s="6">
        <f>M1793-N1793</f>
        <v>21.888000000000005</v>
      </c>
      <c r="P1793" s="8">
        <f>IFERROR(O1793/M1793,0)</f>
        <v>0.59433040078201382</v>
      </c>
      <c r="Q1793" s="5">
        <f>YEAR(SalesDataTable[[#This Row],[Order Date]])</f>
        <v>2026</v>
      </c>
      <c r="R1793" s="8" t="str">
        <f>"Q"&amp;ROUNDUP(MONTH(SalesDataTable[[#This Row],[Order Date]])/3,0)</f>
        <v>Q3</v>
      </c>
      <c r="S1793" s="9">
        <f>MONTH(SalesDataTable[[#This Row],[Order Date]])</f>
        <v>8</v>
      </c>
      <c r="T1793" s="8" t="str">
        <f>TEXT(SalesDataTable[[#This Row],[Order Date]],"mmm")</f>
        <v>Aug</v>
      </c>
    </row>
    <row r="1794" spans="1:20" ht="15.75">
      <c r="A1794" s="2" t="s">
        <v>1845</v>
      </c>
      <c r="B1794" s="3">
        <v>46265</v>
      </c>
      <c r="C1794" s="4" t="s">
        <v>8</v>
      </c>
      <c r="D1794" s="4" t="s">
        <v>69</v>
      </c>
      <c r="E1794" s="4" t="s">
        <v>10</v>
      </c>
      <c r="F1794" s="4" t="s">
        <v>20</v>
      </c>
      <c r="G1794" s="4" t="s">
        <v>11</v>
      </c>
      <c r="H1794" s="4" t="s">
        <v>53</v>
      </c>
      <c r="I1794" s="9">
        <v>5</v>
      </c>
      <c r="J1794" s="6">
        <v>151.21</v>
      </c>
      <c r="K1794" s="7">
        <v>0.15</v>
      </c>
      <c r="L1794" s="6">
        <v>77.12</v>
      </c>
      <c r="M1794" s="6">
        <f>I1794*J1794*(1-K1794)</f>
        <v>642.64250000000004</v>
      </c>
      <c r="N1794" s="6">
        <f>I1794*L1794</f>
        <v>385.6</v>
      </c>
      <c r="O1794" s="6">
        <f>M1794-N1794</f>
        <v>257.04250000000002</v>
      </c>
      <c r="P1794" s="8">
        <f>IFERROR(O1794/M1794,0)</f>
        <v>0.39997743691087967</v>
      </c>
      <c r="Q1794" s="5">
        <f>YEAR(SalesDataTable[[#This Row],[Order Date]])</f>
        <v>2026</v>
      </c>
      <c r="R1794" s="8" t="str">
        <f>"Q"&amp;ROUNDUP(MONTH(SalesDataTable[[#This Row],[Order Date]])/3,0)</f>
        <v>Q3</v>
      </c>
      <c r="S1794" s="9">
        <f>MONTH(SalesDataTable[[#This Row],[Order Date]])</f>
        <v>8</v>
      </c>
      <c r="T1794" s="8" t="str">
        <f>TEXT(SalesDataTable[[#This Row],[Order Date]],"mmm")</f>
        <v>Aug</v>
      </c>
    </row>
    <row r="1795" spans="1:20" ht="15.75">
      <c r="A1795" s="2" t="s">
        <v>1846</v>
      </c>
      <c r="B1795" s="3">
        <v>46265</v>
      </c>
      <c r="C1795" s="4" t="s">
        <v>27</v>
      </c>
      <c r="D1795" s="4" t="s">
        <v>48</v>
      </c>
      <c r="E1795" s="4" t="s">
        <v>39</v>
      </c>
      <c r="F1795" s="4" t="s">
        <v>16</v>
      </c>
      <c r="G1795" s="4" t="s">
        <v>49</v>
      </c>
      <c r="H1795" s="4" t="s">
        <v>50</v>
      </c>
      <c r="I1795" s="9">
        <v>1</v>
      </c>
      <c r="J1795" s="6">
        <v>40.770000000000003</v>
      </c>
      <c r="K1795" s="7">
        <v>0</v>
      </c>
      <c r="L1795" s="6">
        <v>15.13</v>
      </c>
      <c r="M1795" s="6">
        <f>I1795*J1795*(1-K1795)</f>
        <v>40.770000000000003</v>
      </c>
      <c r="N1795" s="6">
        <f>I1795*L1795</f>
        <v>15.13</v>
      </c>
      <c r="O1795" s="6">
        <f>M1795-N1795</f>
        <v>25.64</v>
      </c>
      <c r="P1795" s="8">
        <f>IFERROR(O1795/M1795,0)</f>
        <v>0.62889379445670834</v>
      </c>
      <c r="Q1795" s="5">
        <f>YEAR(SalesDataTable[[#This Row],[Order Date]])</f>
        <v>2026</v>
      </c>
      <c r="R1795" s="8" t="str">
        <f>"Q"&amp;ROUNDUP(MONTH(SalesDataTable[[#This Row],[Order Date]])/3,0)</f>
        <v>Q3</v>
      </c>
      <c r="S1795" s="9">
        <f>MONTH(SalesDataTable[[#This Row],[Order Date]])</f>
        <v>8</v>
      </c>
      <c r="T1795" s="8" t="str">
        <f>TEXT(SalesDataTable[[#This Row],[Order Date]],"mmm")</f>
        <v>Aug</v>
      </c>
    </row>
    <row r="1796" spans="1:20" ht="15.75">
      <c r="A1796" s="2" t="s">
        <v>1847</v>
      </c>
      <c r="B1796" s="3">
        <v>46265</v>
      </c>
      <c r="C1796" s="4" t="s">
        <v>1</v>
      </c>
      <c r="D1796" s="4" t="s">
        <v>2</v>
      </c>
      <c r="E1796" s="4" t="s">
        <v>39</v>
      </c>
      <c r="F1796" s="4" t="s">
        <v>16</v>
      </c>
      <c r="G1796" s="4" t="s">
        <v>49</v>
      </c>
      <c r="H1796" s="4" t="s">
        <v>67</v>
      </c>
      <c r="I1796" s="9">
        <v>1</v>
      </c>
      <c r="J1796" s="6">
        <v>35.47</v>
      </c>
      <c r="K1796" s="7">
        <v>0.05</v>
      </c>
      <c r="L1796" s="6">
        <v>14.1</v>
      </c>
      <c r="M1796" s="6">
        <f>I1796*J1796*(1-K1796)</f>
        <v>33.6965</v>
      </c>
      <c r="N1796" s="6">
        <f>I1796*L1796</f>
        <v>14.1</v>
      </c>
      <c r="O1796" s="6">
        <f>M1796-N1796</f>
        <v>19.596499999999999</v>
      </c>
      <c r="P1796" s="8">
        <f>IFERROR(O1796/M1796,0)</f>
        <v>0.58155891561438122</v>
      </c>
      <c r="Q1796" s="5">
        <f>YEAR(SalesDataTable[[#This Row],[Order Date]])</f>
        <v>2026</v>
      </c>
      <c r="R1796" s="8" t="str">
        <f>"Q"&amp;ROUNDUP(MONTH(SalesDataTable[[#This Row],[Order Date]])/3,0)</f>
        <v>Q3</v>
      </c>
      <c r="S1796" s="9">
        <f>MONTH(SalesDataTable[[#This Row],[Order Date]])</f>
        <v>8</v>
      </c>
      <c r="T1796" s="8" t="str">
        <f>TEXT(SalesDataTable[[#This Row],[Order Date]],"mmm")</f>
        <v>Aug</v>
      </c>
    </row>
    <row r="1797" spans="1:20" ht="15.75">
      <c r="A1797" s="2" t="s">
        <v>1848</v>
      </c>
      <c r="B1797" s="3">
        <v>46265</v>
      </c>
      <c r="C1797" s="4" t="s">
        <v>27</v>
      </c>
      <c r="D1797" s="4" t="s">
        <v>48</v>
      </c>
      <c r="E1797" s="4" t="s">
        <v>3</v>
      </c>
      <c r="F1797" s="4" t="s">
        <v>4</v>
      </c>
      <c r="G1797" s="4" t="s">
        <v>5</v>
      </c>
      <c r="H1797" s="4" t="s">
        <v>6</v>
      </c>
      <c r="I1797" s="9">
        <v>1</v>
      </c>
      <c r="J1797" s="6">
        <v>81.72</v>
      </c>
      <c r="K1797" s="7">
        <v>0</v>
      </c>
      <c r="L1797" s="6">
        <v>42.38</v>
      </c>
      <c r="M1797" s="6">
        <f>I1797*J1797*(1-K1797)</f>
        <v>81.72</v>
      </c>
      <c r="N1797" s="6">
        <f>I1797*L1797</f>
        <v>42.38</v>
      </c>
      <c r="O1797" s="6">
        <f>M1797-N1797</f>
        <v>39.339999999999996</v>
      </c>
      <c r="P1797" s="8">
        <f>IFERROR(O1797/M1797,0)</f>
        <v>0.48139990210474787</v>
      </c>
      <c r="Q1797" s="5">
        <f>YEAR(SalesDataTable[[#This Row],[Order Date]])</f>
        <v>2026</v>
      </c>
      <c r="R1797" s="8" t="str">
        <f>"Q"&amp;ROUNDUP(MONTH(SalesDataTable[[#This Row],[Order Date]])/3,0)</f>
        <v>Q3</v>
      </c>
      <c r="S1797" s="9">
        <f>MONTH(SalesDataTable[[#This Row],[Order Date]])</f>
        <v>8</v>
      </c>
      <c r="T1797" s="8" t="str">
        <f>TEXT(SalesDataTable[[#This Row],[Order Date]],"mmm")</f>
        <v>Aug</v>
      </c>
    </row>
    <row r="1798" spans="1:20" ht="15.75">
      <c r="A1798" s="2" t="s">
        <v>1849</v>
      </c>
      <c r="B1798" s="3">
        <v>46265</v>
      </c>
      <c r="C1798" s="4" t="s">
        <v>27</v>
      </c>
      <c r="D1798" s="4" t="s">
        <v>45</v>
      </c>
      <c r="E1798" s="4" t="s">
        <v>3</v>
      </c>
      <c r="F1798" s="4" t="s">
        <v>16</v>
      </c>
      <c r="G1798" s="4" t="s">
        <v>17</v>
      </c>
      <c r="H1798" s="4" t="s">
        <v>46</v>
      </c>
      <c r="I1798" s="9">
        <v>1</v>
      </c>
      <c r="J1798" s="6">
        <v>45.84</v>
      </c>
      <c r="K1798" s="7">
        <v>0</v>
      </c>
      <c r="L1798" s="6">
        <v>17.84</v>
      </c>
      <c r="M1798" s="6">
        <f>I1798*J1798*(1-K1798)</f>
        <v>45.84</v>
      </c>
      <c r="N1798" s="6">
        <f>I1798*L1798</f>
        <v>17.84</v>
      </c>
      <c r="O1798" s="6">
        <f>M1798-N1798</f>
        <v>28.000000000000004</v>
      </c>
      <c r="P1798" s="8">
        <f>IFERROR(O1798/M1798,0)</f>
        <v>0.61082024432809778</v>
      </c>
      <c r="Q1798" s="5">
        <f>YEAR(SalesDataTable[[#This Row],[Order Date]])</f>
        <v>2026</v>
      </c>
      <c r="R1798" s="8" t="str">
        <f>"Q"&amp;ROUNDUP(MONTH(SalesDataTable[[#This Row],[Order Date]])/3,0)</f>
        <v>Q3</v>
      </c>
      <c r="S1798" s="9">
        <f>MONTH(SalesDataTable[[#This Row],[Order Date]])</f>
        <v>8</v>
      </c>
      <c r="T1798" s="8" t="str">
        <f>TEXT(SalesDataTable[[#This Row],[Order Date]],"mmm")</f>
        <v>Aug</v>
      </c>
    </row>
    <row r="1799" spans="1:20" ht="15.75">
      <c r="A1799" s="2" t="s">
        <v>1850</v>
      </c>
      <c r="B1799" s="3">
        <v>46265</v>
      </c>
      <c r="C1799" s="4" t="s">
        <v>8</v>
      </c>
      <c r="D1799" s="4" t="s">
        <v>69</v>
      </c>
      <c r="E1799" s="4" t="s">
        <v>3</v>
      </c>
      <c r="F1799" s="4" t="s">
        <v>16</v>
      </c>
      <c r="G1799" s="4" t="s">
        <v>17</v>
      </c>
      <c r="H1799" s="4" t="s">
        <v>46</v>
      </c>
      <c r="I1799" s="9">
        <v>1</v>
      </c>
      <c r="J1799" s="6">
        <v>46.59</v>
      </c>
      <c r="K1799" s="7">
        <v>0</v>
      </c>
      <c r="L1799" s="6">
        <v>18.47</v>
      </c>
      <c r="M1799" s="6">
        <f>I1799*J1799*(1-K1799)</f>
        <v>46.59</v>
      </c>
      <c r="N1799" s="6">
        <f>I1799*L1799</f>
        <v>18.47</v>
      </c>
      <c r="O1799" s="6">
        <f>M1799-N1799</f>
        <v>28.120000000000005</v>
      </c>
      <c r="P1799" s="8">
        <f>IFERROR(O1799/M1799,0)</f>
        <v>0.60356299635114841</v>
      </c>
      <c r="Q1799" s="5">
        <f>YEAR(SalesDataTable[[#This Row],[Order Date]])</f>
        <v>2026</v>
      </c>
      <c r="R1799" s="8" t="str">
        <f>"Q"&amp;ROUNDUP(MONTH(SalesDataTable[[#This Row],[Order Date]])/3,0)</f>
        <v>Q3</v>
      </c>
      <c r="S1799" s="9">
        <f>MONTH(SalesDataTable[[#This Row],[Order Date]])</f>
        <v>8</v>
      </c>
      <c r="T1799" s="8" t="str">
        <f>TEXT(SalesDataTable[[#This Row],[Order Date]],"mmm")</f>
        <v>Aug</v>
      </c>
    </row>
    <row r="1800" spans="1:20" ht="15.75">
      <c r="A1800" s="2" t="s">
        <v>1851</v>
      </c>
      <c r="B1800" s="3">
        <v>46265</v>
      </c>
      <c r="C1800" s="4" t="s">
        <v>1</v>
      </c>
      <c r="D1800" s="4" t="s">
        <v>88</v>
      </c>
      <c r="E1800" s="4" t="s">
        <v>25</v>
      </c>
      <c r="F1800" s="4" t="s">
        <v>20</v>
      </c>
      <c r="G1800" s="4" t="s">
        <v>11</v>
      </c>
      <c r="H1800" s="4" t="s">
        <v>79</v>
      </c>
      <c r="I1800" s="9">
        <v>1</v>
      </c>
      <c r="J1800" s="6">
        <v>69.959999999999994</v>
      </c>
      <c r="K1800" s="7">
        <v>0</v>
      </c>
      <c r="L1800" s="6">
        <v>32.340000000000003</v>
      </c>
      <c r="M1800" s="6">
        <f>I1800*J1800*(1-K1800)</f>
        <v>69.959999999999994</v>
      </c>
      <c r="N1800" s="6">
        <f>I1800*L1800</f>
        <v>32.340000000000003</v>
      </c>
      <c r="O1800" s="6">
        <f>M1800-N1800</f>
        <v>37.61999999999999</v>
      </c>
      <c r="P1800" s="8">
        <f>IFERROR(O1800/M1800,0)</f>
        <v>0.53773584905660365</v>
      </c>
      <c r="Q1800" s="5">
        <f>YEAR(SalesDataTable[[#This Row],[Order Date]])</f>
        <v>2026</v>
      </c>
      <c r="R1800" s="8" t="str">
        <f>"Q"&amp;ROUNDUP(MONTH(SalesDataTable[[#This Row],[Order Date]])/3,0)</f>
        <v>Q3</v>
      </c>
      <c r="S1800" s="9">
        <f>MONTH(SalesDataTable[[#This Row],[Order Date]])</f>
        <v>8</v>
      </c>
      <c r="T1800" s="8" t="str">
        <f>TEXT(SalesDataTable[[#This Row],[Order Date]],"mmm")</f>
        <v>Aug</v>
      </c>
    </row>
    <row r="1801" spans="1:20" ht="15.75">
      <c r="A1801" s="2" t="s">
        <v>1852</v>
      </c>
      <c r="B1801" s="3">
        <v>46266</v>
      </c>
      <c r="C1801" s="4" t="s">
        <v>8</v>
      </c>
      <c r="D1801" s="4" t="s">
        <v>38</v>
      </c>
      <c r="E1801" s="4" t="s">
        <v>25</v>
      </c>
      <c r="F1801" s="4" t="s">
        <v>4</v>
      </c>
      <c r="G1801" s="4" t="s">
        <v>5</v>
      </c>
      <c r="H1801" s="4" t="s">
        <v>29</v>
      </c>
      <c r="I1801" s="9">
        <v>5</v>
      </c>
      <c r="J1801" s="6">
        <v>50.76</v>
      </c>
      <c r="K1801" s="7">
        <v>0</v>
      </c>
      <c r="L1801" s="6">
        <v>22.89</v>
      </c>
      <c r="M1801" s="6">
        <f>I1801*J1801*(1-K1801)</f>
        <v>253.79999999999998</v>
      </c>
      <c r="N1801" s="6">
        <f>I1801*L1801</f>
        <v>114.45</v>
      </c>
      <c r="O1801" s="6">
        <f>M1801-N1801</f>
        <v>139.34999999999997</v>
      </c>
      <c r="P1801" s="8">
        <f>IFERROR(O1801/M1801,0)</f>
        <v>0.54905437352245856</v>
      </c>
      <c r="Q1801" s="5">
        <f>YEAR(SalesDataTable[[#This Row],[Order Date]])</f>
        <v>2026</v>
      </c>
      <c r="R1801" s="8" t="str">
        <f>"Q"&amp;ROUNDUP(MONTH(SalesDataTable[[#This Row],[Order Date]])/3,0)</f>
        <v>Q3</v>
      </c>
      <c r="S1801" s="9">
        <f>MONTH(SalesDataTable[[#This Row],[Order Date]])</f>
        <v>9</v>
      </c>
      <c r="T1801" s="8" t="str">
        <f>TEXT(SalesDataTable[[#This Row],[Order Date]],"mmm")</f>
        <v>Sep</v>
      </c>
    </row>
    <row r="1802" spans="1:20" ht="15.75">
      <c r="A1802" s="2" t="s">
        <v>1853</v>
      </c>
      <c r="B1802" s="3">
        <v>46266</v>
      </c>
      <c r="C1802" s="4" t="s">
        <v>8</v>
      </c>
      <c r="D1802" s="4" t="s">
        <v>69</v>
      </c>
      <c r="E1802" s="4" t="s">
        <v>39</v>
      </c>
      <c r="F1802" s="4" t="s">
        <v>4</v>
      </c>
      <c r="G1802" s="4" t="s">
        <v>11</v>
      </c>
      <c r="H1802" s="4" t="s">
        <v>12</v>
      </c>
      <c r="I1802" s="9">
        <v>1</v>
      </c>
      <c r="J1802" s="6">
        <v>94.29</v>
      </c>
      <c r="K1802" s="7">
        <v>0.1</v>
      </c>
      <c r="L1802" s="6">
        <v>45.12</v>
      </c>
      <c r="M1802" s="6">
        <f>I1802*J1802*(1-K1802)</f>
        <v>84.861000000000004</v>
      </c>
      <c r="N1802" s="6">
        <f>I1802*L1802</f>
        <v>45.12</v>
      </c>
      <c r="O1802" s="6">
        <f>M1802-N1802</f>
        <v>39.741000000000007</v>
      </c>
      <c r="P1802" s="8">
        <f>IFERROR(O1802/M1802,0)</f>
        <v>0.46830699614663984</v>
      </c>
      <c r="Q1802" s="5">
        <f>YEAR(SalesDataTable[[#This Row],[Order Date]])</f>
        <v>2026</v>
      </c>
      <c r="R1802" s="8" t="str">
        <f>"Q"&amp;ROUNDUP(MONTH(SalesDataTable[[#This Row],[Order Date]])/3,0)</f>
        <v>Q3</v>
      </c>
      <c r="S1802" s="9">
        <f>MONTH(SalesDataTable[[#This Row],[Order Date]])</f>
        <v>9</v>
      </c>
      <c r="T1802" s="8" t="str">
        <f>TEXT(SalesDataTable[[#This Row],[Order Date]],"mmm")</f>
        <v>Sep</v>
      </c>
    </row>
    <row r="1803" spans="1:20" ht="15.75">
      <c r="A1803" s="2" t="s">
        <v>1854</v>
      </c>
      <c r="B1803" s="3">
        <v>46266</v>
      </c>
      <c r="C1803" s="4" t="s">
        <v>8</v>
      </c>
      <c r="D1803" s="4" t="s">
        <v>69</v>
      </c>
      <c r="E1803" s="4" t="s">
        <v>10</v>
      </c>
      <c r="F1803" s="4" t="s">
        <v>20</v>
      </c>
      <c r="G1803" s="4" t="s">
        <v>5</v>
      </c>
      <c r="H1803" s="4" t="s">
        <v>6</v>
      </c>
      <c r="I1803" s="9">
        <v>6</v>
      </c>
      <c r="J1803" s="6">
        <v>81.430000000000007</v>
      </c>
      <c r="K1803" s="7">
        <v>0.05</v>
      </c>
      <c r="L1803" s="6">
        <v>42.24</v>
      </c>
      <c r="M1803" s="6">
        <f>I1803*J1803*(1-K1803)</f>
        <v>464.15100000000001</v>
      </c>
      <c r="N1803" s="6">
        <f>I1803*L1803</f>
        <v>253.44</v>
      </c>
      <c r="O1803" s="6">
        <f>M1803-N1803</f>
        <v>210.71100000000001</v>
      </c>
      <c r="P1803" s="8">
        <f>IFERROR(O1803/M1803,0)</f>
        <v>0.45397079829624415</v>
      </c>
      <c r="Q1803" s="5">
        <f>YEAR(SalesDataTable[[#This Row],[Order Date]])</f>
        <v>2026</v>
      </c>
      <c r="R1803" s="8" t="str">
        <f>"Q"&amp;ROUNDUP(MONTH(SalesDataTable[[#This Row],[Order Date]])/3,0)</f>
        <v>Q3</v>
      </c>
      <c r="S1803" s="9">
        <f>MONTH(SalesDataTable[[#This Row],[Order Date]])</f>
        <v>9</v>
      </c>
      <c r="T1803" s="8" t="str">
        <f>TEXT(SalesDataTable[[#This Row],[Order Date]],"mmm")</f>
        <v>Sep</v>
      </c>
    </row>
    <row r="1804" spans="1:20" ht="15.75">
      <c r="A1804" s="2" t="s">
        <v>1855</v>
      </c>
      <c r="B1804" s="3">
        <v>46266</v>
      </c>
      <c r="C1804" s="4" t="s">
        <v>14</v>
      </c>
      <c r="D1804" s="4" t="s">
        <v>34</v>
      </c>
      <c r="E1804" s="4" t="s">
        <v>3</v>
      </c>
      <c r="F1804" s="4" t="s">
        <v>4</v>
      </c>
      <c r="G1804" s="4" t="s">
        <v>17</v>
      </c>
      <c r="H1804" s="4" t="s">
        <v>46</v>
      </c>
      <c r="I1804" s="9">
        <v>1</v>
      </c>
      <c r="J1804" s="6">
        <v>45.54</v>
      </c>
      <c r="K1804" s="7">
        <v>0.1</v>
      </c>
      <c r="L1804" s="6">
        <v>18.440000000000001</v>
      </c>
      <c r="M1804" s="6">
        <f>I1804*J1804*(1-K1804)</f>
        <v>40.985999999999997</v>
      </c>
      <c r="N1804" s="6">
        <f>I1804*L1804</f>
        <v>18.440000000000001</v>
      </c>
      <c r="O1804" s="6">
        <f>M1804-N1804</f>
        <v>22.545999999999996</v>
      </c>
      <c r="P1804" s="8">
        <f>IFERROR(O1804/M1804,0)</f>
        <v>0.5500902747279558</v>
      </c>
      <c r="Q1804" s="5">
        <f>YEAR(SalesDataTable[[#This Row],[Order Date]])</f>
        <v>2026</v>
      </c>
      <c r="R1804" s="8" t="str">
        <f>"Q"&amp;ROUNDUP(MONTH(SalesDataTable[[#This Row],[Order Date]])/3,0)</f>
        <v>Q3</v>
      </c>
      <c r="S1804" s="9">
        <f>MONTH(SalesDataTable[[#This Row],[Order Date]])</f>
        <v>9</v>
      </c>
      <c r="T1804" s="8" t="str">
        <f>TEXT(SalesDataTable[[#This Row],[Order Date]],"mmm")</f>
        <v>Sep</v>
      </c>
    </row>
    <row r="1805" spans="1:20" ht="15.75">
      <c r="A1805" s="2" t="s">
        <v>1856</v>
      </c>
      <c r="B1805" s="3">
        <v>46266</v>
      </c>
      <c r="C1805" s="4" t="s">
        <v>1</v>
      </c>
      <c r="D1805" s="4" t="s">
        <v>88</v>
      </c>
      <c r="E1805" s="4" t="s">
        <v>39</v>
      </c>
      <c r="F1805" s="4" t="s">
        <v>4</v>
      </c>
      <c r="G1805" s="4" t="s">
        <v>11</v>
      </c>
      <c r="H1805" s="4" t="s">
        <v>53</v>
      </c>
      <c r="I1805" s="9">
        <v>2</v>
      </c>
      <c r="J1805" s="6">
        <v>156.63999999999999</v>
      </c>
      <c r="K1805" s="7">
        <v>0.1</v>
      </c>
      <c r="L1805" s="6">
        <v>80.09</v>
      </c>
      <c r="M1805" s="6">
        <f>I1805*J1805*(1-K1805)</f>
        <v>281.952</v>
      </c>
      <c r="N1805" s="6">
        <f>I1805*L1805</f>
        <v>160.18</v>
      </c>
      <c r="O1805" s="6">
        <f>M1805-N1805</f>
        <v>121.77199999999999</v>
      </c>
      <c r="P1805" s="8">
        <f>IFERROR(O1805/M1805,0)</f>
        <v>0.43188911587787987</v>
      </c>
      <c r="Q1805" s="5">
        <f>YEAR(SalesDataTable[[#This Row],[Order Date]])</f>
        <v>2026</v>
      </c>
      <c r="R1805" s="8" t="str">
        <f>"Q"&amp;ROUNDUP(MONTH(SalesDataTable[[#This Row],[Order Date]])/3,0)</f>
        <v>Q3</v>
      </c>
      <c r="S1805" s="9">
        <f>MONTH(SalesDataTable[[#This Row],[Order Date]])</f>
        <v>9</v>
      </c>
      <c r="T1805" s="8" t="str">
        <f>TEXT(SalesDataTable[[#This Row],[Order Date]],"mmm")</f>
        <v>Sep</v>
      </c>
    </row>
    <row r="1806" spans="1:20" ht="15.75">
      <c r="A1806" s="2" t="s">
        <v>1857</v>
      </c>
      <c r="B1806" s="3">
        <v>46266</v>
      </c>
      <c r="C1806" s="4" t="s">
        <v>27</v>
      </c>
      <c r="D1806" s="4" t="s">
        <v>45</v>
      </c>
      <c r="E1806" s="4" t="s">
        <v>39</v>
      </c>
      <c r="F1806" s="4" t="s">
        <v>20</v>
      </c>
      <c r="G1806" s="4" t="s">
        <v>11</v>
      </c>
      <c r="H1806" s="4" t="s">
        <v>79</v>
      </c>
      <c r="I1806" s="9">
        <v>1</v>
      </c>
      <c r="J1806" s="6">
        <v>72.81</v>
      </c>
      <c r="K1806" s="7">
        <v>0</v>
      </c>
      <c r="L1806" s="6">
        <v>32.299999999999997</v>
      </c>
      <c r="M1806" s="6">
        <f>I1806*J1806*(1-K1806)</f>
        <v>72.81</v>
      </c>
      <c r="N1806" s="6">
        <f>I1806*L1806</f>
        <v>32.299999999999997</v>
      </c>
      <c r="O1806" s="6">
        <f>M1806-N1806</f>
        <v>40.510000000000005</v>
      </c>
      <c r="P1806" s="8">
        <f>IFERROR(O1806/M1806,0)</f>
        <v>0.55637961818431536</v>
      </c>
      <c r="Q1806" s="5">
        <f>YEAR(SalesDataTable[[#This Row],[Order Date]])</f>
        <v>2026</v>
      </c>
      <c r="R1806" s="8" t="str">
        <f>"Q"&amp;ROUNDUP(MONTH(SalesDataTable[[#This Row],[Order Date]])/3,0)</f>
        <v>Q3</v>
      </c>
      <c r="S1806" s="9">
        <f>MONTH(SalesDataTable[[#This Row],[Order Date]])</f>
        <v>9</v>
      </c>
      <c r="T1806" s="8" t="str">
        <f>TEXT(SalesDataTable[[#This Row],[Order Date]],"mmm")</f>
        <v>Sep</v>
      </c>
    </row>
    <row r="1807" spans="1:20" ht="15.75">
      <c r="A1807" s="2" t="s">
        <v>1858</v>
      </c>
      <c r="B1807" s="3">
        <v>46266</v>
      </c>
      <c r="C1807" s="4" t="s">
        <v>8</v>
      </c>
      <c r="D1807" s="4" t="s">
        <v>66</v>
      </c>
      <c r="E1807" s="4" t="s">
        <v>25</v>
      </c>
      <c r="F1807" s="4" t="s">
        <v>16</v>
      </c>
      <c r="G1807" s="4" t="s">
        <v>31</v>
      </c>
      <c r="H1807" s="4" t="s">
        <v>64</v>
      </c>
      <c r="I1807" s="9">
        <v>6</v>
      </c>
      <c r="J1807" s="6">
        <v>80.319999999999993</v>
      </c>
      <c r="K1807" s="7">
        <v>0</v>
      </c>
      <c r="L1807" s="6">
        <v>38.42</v>
      </c>
      <c r="M1807" s="6">
        <f>I1807*J1807*(1-K1807)</f>
        <v>481.91999999999996</v>
      </c>
      <c r="N1807" s="6">
        <f>I1807*L1807</f>
        <v>230.52</v>
      </c>
      <c r="O1807" s="6">
        <f>M1807-N1807</f>
        <v>251.39999999999995</v>
      </c>
      <c r="P1807" s="8">
        <f>IFERROR(O1807/M1807,0)</f>
        <v>0.52166334661354574</v>
      </c>
      <c r="Q1807" s="5">
        <f>YEAR(SalesDataTable[[#This Row],[Order Date]])</f>
        <v>2026</v>
      </c>
      <c r="R1807" s="8" t="str">
        <f>"Q"&amp;ROUNDUP(MONTH(SalesDataTable[[#This Row],[Order Date]])/3,0)</f>
        <v>Q3</v>
      </c>
      <c r="S1807" s="9">
        <f>MONTH(SalesDataTable[[#This Row],[Order Date]])</f>
        <v>9</v>
      </c>
      <c r="T1807" s="8" t="str">
        <f>TEXT(SalesDataTable[[#This Row],[Order Date]],"mmm")</f>
        <v>Sep</v>
      </c>
    </row>
    <row r="1808" spans="1:20" ht="15.75">
      <c r="A1808" s="2" t="s">
        <v>1859</v>
      </c>
      <c r="B1808" s="3">
        <v>46266</v>
      </c>
      <c r="C1808" s="4" t="s">
        <v>27</v>
      </c>
      <c r="D1808" s="4" t="s">
        <v>82</v>
      </c>
      <c r="E1808" s="4" t="s">
        <v>25</v>
      </c>
      <c r="F1808" s="4" t="s">
        <v>4</v>
      </c>
      <c r="G1808" s="4" t="s">
        <v>17</v>
      </c>
      <c r="H1808" s="4" t="s">
        <v>83</v>
      </c>
      <c r="I1808" s="9">
        <v>5</v>
      </c>
      <c r="J1808" s="6">
        <v>166.81</v>
      </c>
      <c r="K1808" s="7">
        <v>0.05</v>
      </c>
      <c r="L1808" s="6">
        <v>89.24</v>
      </c>
      <c r="M1808" s="6">
        <f>I1808*J1808*(1-K1808)</f>
        <v>792.34749999999997</v>
      </c>
      <c r="N1808" s="6">
        <f>I1808*L1808</f>
        <v>446.2</v>
      </c>
      <c r="O1808" s="6">
        <f>M1808-N1808</f>
        <v>346.14749999999998</v>
      </c>
      <c r="P1808" s="8">
        <f>IFERROR(O1808/M1808,0)</f>
        <v>0.43686324497774021</v>
      </c>
      <c r="Q1808" s="5">
        <f>YEAR(SalesDataTable[[#This Row],[Order Date]])</f>
        <v>2026</v>
      </c>
      <c r="R1808" s="8" t="str">
        <f>"Q"&amp;ROUNDUP(MONTH(SalesDataTable[[#This Row],[Order Date]])/3,0)</f>
        <v>Q3</v>
      </c>
      <c r="S1808" s="9">
        <f>MONTH(SalesDataTable[[#This Row],[Order Date]])</f>
        <v>9</v>
      </c>
      <c r="T1808" s="8" t="str">
        <f>TEXT(SalesDataTable[[#This Row],[Order Date]],"mmm")</f>
        <v>Sep</v>
      </c>
    </row>
    <row r="1809" spans="1:20" ht="15.75">
      <c r="A1809" s="2" t="s">
        <v>1860</v>
      </c>
      <c r="B1809" s="3">
        <v>46267</v>
      </c>
      <c r="C1809" s="4" t="s">
        <v>27</v>
      </c>
      <c r="D1809" s="4" t="s">
        <v>82</v>
      </c>
      <c r="E1809" s="4" t="s">
        <v>3</v>
      </c>
      <c r="F1809" s="4" t="s">
        <v>16</v>
      </c>
      <c r="G1809" s="4" t="s">
        <v>49</v>
      </c>
      <c r="H1809" s="4" t="s">
        <v>50</v>
      </c>
      <c r="I1809" s="9">
        <v>1</v>
      </c>
      <c r="J1809" s="6">
        <v>40.56</v>
      </c>
      <c r="K1809" s="7">
        <v>0.15</v>
      </c>
      <c r="L1809" s="6">
        <v>14.28</v>
      </c>
      <c r="M1809" s="6">
        <f>I1809*J1809*(1-K1809)</f>
        <v>34.475999999999999</v>
      </c>
      <c r="N1809" s="6">
        <f>I1809*L1809</f>
        <v>14.28</v>
      </c>
      <c r="O1809" s="6">
        <f>M1809-N1809</f>
        <v>20.195999999999998</v>
      </c>
      <c r="P1809" s="8">
        <f>IFERROR(O1809/M1809,0)</f>
        <v>0.58579881656804733</v>
      </c>
      <c r="Q1809" s="5">
        <f>YEAR(SalesDataTable[[#This Row],[Order Date]])</f>
        <v>2026</v>
      </c>
      <c r="R1809" s="8" t="str">
        <f>"Q"&amp;ROUNDUP(MONTH(SalesDataTable[[#This Row],[Order Date]])/3,0)</f>
        <v>Q3</v>
      </c>
      <c r="S1809" s="9">
        <f>MONTH(SalesDataTable[[#This Row],[Order Date]])</f>
        <v>9</v>
      </c>
      <c r="T1809" s="8" t="str">
        <f>TEXT(SalesDataTable[[#This Row],[Order Date]],"mmm")</f>
        <v>Sep</v>
      </c>
    </row>
    <row r="1810" spans="1:20" ht="15.75">
      <c r="A1810" s="2" t="s">
        <v>1861</v>
      </c>
      <c r="B1810" s="3">
        <v>46267</v>
      </c>
      <c r="C1810" s="4" t="s">
        <v>14</v>
      </c>
      <c r="D1810" s="4" t="s">
        <v>126</v>
      </c>
      <c r="E1810" s="4" t="s">
        <v>3</v>
      </c>
      <c r="F1810" s="4" t="s">
        <v>4</v>
      </c>
      <c r="G1810" s="4" t="s">
        <v>17</v>
      </c>
      <c r="H1810" s="4" t="s">
        <v>83</v>
      </c>
      <c r="I1810" s="9">
        <v>2</v>
      </c>
      <c r="J1810" s="6">
        <v>162.4</v>
      </c>
      <c r="K1810" s="7">
        <v>0.1</v>
      </c>
      <c r="L1810" s="6">
        <v>88.04</v>
      </c>
      <c r="M1810" s="6">
        <f>I1810*J1810*(1-K1810)</f>
        <v>292.32</v>
      </c>
      <c r="N1810" s="6">
        <f>I1810*L1810</f>
        <v>176.08</v>
      </c>
      <c r="O1810" s="6">
        <f>M1810-N1810</f>
        <v>116.23999999999998</v>
      </c>
      <c r="P1810" s="8">
        <f>IFERROR(O1810/M1810,0)</f>
        <v>0.39764641488779412</v>
      </c>
      <c r="Q1810" s="5">
        <f>YEAR(SalesDataTable[[#This Row],[Order Date]])</f>
        <v>2026</v>
      </c>
      <c r="R1810" s="8" t="str">
        <f>"Q"&amp;ROUNDUP(MONTH(SalesDataTable[[#This Row],[Order Date]])/3,0)</f>
        <v>Q3</v>
      </c>
      <c r="S1810" s="9">
        <f>MONTH(SalesDataTable[[#This Row],[Order Date]])</f>
        <v>9</v>
      </c>
      <c r="T1810" s="8" t="str">
        <f>TEXT(SalesDataTable[[#This Row],[Order Date]],"mmm")</f>
        <v>Sep</v>
      </c>
    </row>
    <row r="1811" spans="1:20" ht="15.75">
      <c r="A1811" s="2" t="s">
        <v>1862</v>
      </c>
      <c r="B1811" s="3">
        <v>46267</v>
      </c>
      <c r="C1811" s="4" t="s">
        <v>1</v>
      </c>
      <c r="D1811" s="4" t="s">
        <v>88</v>
      </c>
      <c r="E1811" s="4" t="s">
        <v>25</v>
      </c>
      <c r="F1811" s="4" t="s">
        <v>4</v>
      </c>
      <c r="G1811" s="4" t="s">
        <v>49</v>
      </c>
      <c r="H1811" s="4" t="s">
        <v>55</v>
      </c>
      <c r="I1811" s="9">
        <v>5</v>
      </c>
      <c r="J1811" s="6">
        <v>123.09</v>
      </c>
      <c r="K1811" s="7">
        <v>0</v>
      </c>
      <c r="L1811" s="6">
        <v>70.3</v>
      </c>
      <c r="M1811" s="6">
        <f>I1811*J1811*(1-K1811)</f>
        <v>615.45000000000005</v>
      </c>
      <c r="N1811" s="6">
        <f>I1811*L1811</f>
        <v>351.5</v>
      </c>
      <c r="O1811" s="6">
        <f>M1811-N1811</f>
        <v>263.95000000000005</v>
      </c>
      <c r="P1811" s="8">
        <f>IFERROR(O1811/M1811,0)</f>
        <v>0.42887318222438869</v>
      </c>
      <c r="Q1811" s="5">
        <f>YEAR(SalesDataTable[[#This Row],[Order Date]])</f>
        <v>2026</v>
      </c>
      <c r="R1811" s="8" t="str">
        <f>"Q"&amp;ROUNDUP(MONTH(SalesDataTable[[#This Row],[Order Date]])/3,0)</f>
        <v>Q3</v>
      </c>
      <c r="S1811" s="9">
        <f>MONTH(SalesDataTable[[#This Row],[Order Date]])</f>
        <v>9</v>
      </c>
      <c r="T1811" s="8" t="str">
        <f>TEXT(SalesDataTable[[#This Row],[Order Date]],"mmm")</f>
        <v>Sep</v>
      </c>
    </row>
    <row r="1812" spans="1:20" ht="15.75">
      <c r="A1812" s="2" t="s">
        <v>1863</v>
      </c>
      <c r="B1812" s="3">
        <v>46267</v>
      </c>
      <c r="C1812" s="4" t="s">
        <v>8</v>
      </c>
      <c r="D1812" s="4" t="s">
        <v>38</v>
      </c>
      <c r="E1812" s="4" t="s">
        <v>39</v>
      </c>
      <c r="F1812" s="4" t="s">
        <v>16</v>
      </c>
      <c r="G1812" s="4" t="s">
        <v>17</v>
      </c>
      <c r="H1812" s="4" t="s">
        <v>18</v>
      </c>
      <c r="I1812" s="9">
        <v>1</v>
      </c>
      <c r="J1812" s="6">
        <v>36.69</v>
      </c>
      <c r="K1812" s="7">
        <v>0</v>
      </c>
      <c r="L1812" s="6">
        <v>13.92</v>
      </c>
      <c r="M1812" s="6">
        <f>I1812*J1812*(1-K1812)</f>
        <v>36.69</v>
      </c>
      <c r="N1812" s="6">
        <f>I1812*L1812</f>
        <v>13.92</v>
      </c>
      <c r="O1812" s="6">
        <f>M1812-N1812</f>
        <v>22.769999999999996</v>
      </c>
      <c r="P1812" s="8">
        <f>IFERROR(O1812/M1812,0)</f>
        <v>0.6206050695012264</v>
      </c>
      <c r="Q1812" s="5">
        <f>YEAR(SalesDataTable[[#This Row],[Order Date]])</f>
        <v>2026</v>
      </c>
      <c r="R1812" s="8" t="str">
        <f>"Q"&amp;ROUNDUP(MONTH(SalesDataTable[[#This Row],[Order Date]])/3,0)</f>
        <v>Q3</v>
      </c>
      <c r="S1812" s="9">
        <f>MONTH(SalesDataTable[[#This Row],[Order Date]])</f>
        <v>9</v>
      </c>
      <c r="T1812" s="8" t="str">
        <f>TEXT(SalesDataTable[[#This Row],[Order Date]],"mmm")</f>
        <v>Sep</v>
      </c>
    </row>
    <row r="1813" spans="1:20" ht="15.75">
      <c r="A1813" s="2" t="s">
        <v>1864</v>
      </c>
      <c r="B1813" s="3">
        <v>46267</v>
      </c>
      <c r="C1813" s="4" t="s">
        <v>14</v>
      </c>
      <c r="D1813" s="4" t="s">
        <v>24</v>
      </c>
      <c r="E1813" s="4" t="s">
        <v>3</v>
      </c>
      <c r="F1813" s="4" t="s">
        <v>20</v>
      </c>
      <c r="G1813" s="4" t="s">
        <v>17</v>
      </c>
      <c r="H1813" s="4" t="s">
        <v>71</v>
      </c>
      <c r="I1813" s="9">
        <v>4</v>
      </c>
      <c r="J1813" s="6">
        <v>130.43</v>
      </c>
      <c r="K1813" s="7">
        <v>0</v>
      </c>
      <c r="L1813" s="6">
        <v>66.849999999999994</v>
      </c>
      <c r="M1813" s="6">
        <f>I1813*J1813*(1-K1813)</f>
        <v>521.72</v>
      </c>
      <c r="N1813" s="6">
        <f>I1813*L1813</f>
        <v>267.39999999999998</v>
      </c>
      <c r="O1813" s="6">
        <f>M1813-N1813</f>
        <v>254.32000000000005</v>
      </c>
      <c r="P1813" s="8">
        <f>IFERROR(O1813/M1813,0)</f>
        <v>0.48746454036648018</v>
      </c>
      <c r="Q1813" s="5">
        <f>YEAR(SalesDataTable[[#This Row],[Order Date]])</f>
        <v>2026</v>
      </c>
      <c r="R1813" s="8" t="str">
        <f>"Q"&amp;ROUNDUP(MONTH(SalesDataTable[[#This Row],[Order Date]])/3,0)</f>
        <v>Q3</v>
      </c>
      <c r="S1813" s="9">
        <f>MONTH(SalesDataTable[[#This Row],[Order Date]])</f>
        <v>9</v>
      </c>
      <c r="T1813" s="8" t="str">
        <f>TEXT(SalesDataTable[[#This Row],[Order Date]],"mmm")</f>
        <v>Sep</v>
      </c>
    </row>
    <row r="1814" spans="1:20" ht="15.75">
      <c r="A1814" s="2" t="s">
        <v>1865</v>
      </c>
      <c r="B1814" s="3">
        <v>46268</v>
      </c>
      <c r="C1814" s="4" t="s">
        <v>8</v>
      </c>
      <c r="D1814" s="4" t="s">
        <v>66</v>
      </c>
      <c r="E1814" s="4" t="s">
        <v>3</v>
      </c>
      <c r="F1814" s="4" t="s">
        <v>4</v>
      </c>
      <c r="G1814" s="4" t="s">
        <v>11</v>
      </c>
      <c r="H1814" s="4" t="s">
        <v>21</v>
      </c>
      <c r="I1814" s="9">
        <v>1</v>
      </c>
      <c r="J1814" s="6">
        <v>146.13999999999999</v>
      </c>
      <c r="K1814" s="7">
        <v>0</v>
      </c>
      <c r="L1814" s="6">
        <v>81.040000000000006</v>
      </c>
      <c r="M1814" s="6">
        <f>I1814*J1814*(1-K1814)</f>
        <v>146.13999999999999</v>
      </c>
      <c r="N1814" s="6">
        <f>I1814*L1814</f>
        <v>81.040000000000006</v>
      </c>
      <c r="O1814" s="6">
        <f>M1814-N1814</f>
        <v>65.09999999999998</v>
      </c>
      <c r="P1814" s="8">
        <f>IFERROR(O1814/M1814,0)</f>
        <v>0.44546325441357593</v>
      </c>
      <c r="Q1814" s="5">
        <f>YEAR(SalesDataTable[[#This Row],[Order Date]])</f>
        <v>2026</v>
      </c>
      <c r="R1814" s="8" t="str">
        <f>"Q"&amp;ROUNDUP(MONTH(SalesDataTable[[#This Row],[Order Date]])/3,0)</f>
        <v>Q3</v>
      </c>
      <c r="S1814" s="9">
        <f>MONTH(SalesDataTable[[#This Row],[Order Date]])</f>
        <v>9</v>
      </c>
      <c r="T1814" s="8" t="str">
        <f>TEXT(SalesDataTable[[#This Row],[Order Date]],"mmm")</f>
        <v>Sep</v>
      </c>
    </row>
    <row r="1815" spans="1:20" ht="15.75">
      <c r="A1815" s="2" t="s">
        <v>1866</v>
      </c>
      <c r="B1815" s="3">
        <v>46268</v>
      </c>
      <c r="C1815" s="4" t="s">
        <v>8</v>
      </c>
      <c r="D1815" s="4" t="s">
        <v>86</v>
      </c>
      <c r="E1815" s="4" t="s">
        <v>25</v>
      </c>
      <c r="F1815" s="4" t="s">
        <v>16</v>
      </c>
      <c r="G1815" s="4" t="s">
        <v>31</v>
      </c>
      <c r="H1815" s="4" t="s">
        <v>32</v>
      </c>
      <c r="I1815" s="9">
        <v>4</v>
      </c>
      <c r="J1815" s="6">
        <v>332.93</v>
      </c>
      <c r="K1815" s="7">
        <v>0</v>
      </c>
      <c r="L1815" s="6">
        <v>193.56</v>
      </c>
      <c r="M1815" s="6">
        <f>I1815*J1815*(1-K1815)</f>
        <v>1331.72</v>
      </c>
      <c r="N1815" s="6">
        <f>I1815*L1815</f>
        <v>774.24</v>
      </c>
      <c r="O1815" s="6">
        <f>M1815-N1815</f>
        <v>557.48</v>
      </c>
      <c r="P1815" s="8">
        <f>IFERROR(O1815/M1815,0)</f>
        <v>0.41861652599645571</v>
      </c>
      <c r="Q1815" s="5">
        <f>YEAR(SalesDataTable[[#This Row],[Order Date]])</f>
        <v>2026</v>
      </c>
      <c r="R1815" s="8" t="str">
        <f>"Q"&amp;ROUNDUP(MONTH(SalesDataTable[[#This Row],[Order Date]])/3,0)</f>
        <v>Q3</v>
      </c>
      <c r="S1815" s="9">
        <f>MONTH(SalesDataTable[[#This Row],[Order Date]])</f>
        <v>9</v>
      </c>
      <c r="T1815" s="8" t="str">
        <f>TEXT(SalesDataTable[[#This Row],[Order Date]],"mmm")</f>
        <v>Sep</v>
      </c>
    </row>
    <row r="1816" spans="1:20" ht="15.75">
      <c r="A1816" s="2" t="s">
        <v>1867</v>
      </c>
      <c r="B1816" s="3">
        <v>46268</v>
      </c>
      <c r="C1816" s="4" t="s">
        <v>8</v>
      </c>
      <c r="D1816" s="4" t="s">
        <v>86</v>
      </c>
      <c r="E1816" s="4" t="s">
        <v>25</v>
      </c>
      <c r="F1816" s="4" t="s">
        <v>20</v>
      </c>
      <c r="G1816" s="4" t="s">
        <v>31</v>
      </c>
      <c r="H1816" s="4" t="s">
        <v>90</v>
      </c>
      <c r="I1816" s="9">
        <v>4</v>
      </c>
      <c r="J1816" s="6">
        <v>122.43</v>
      </c>
      <c r="K1816" s="7">
        <v>0</v>
      </c>
      <c r="L1816" s="6">
        <v>61.5</v>
      </c>
      <c r="M1816" s="6">
        <f>I1816*J1816*(1-K1816)</f>
        <v>489.72</v>
      </c>
      <c r="N1816" s="6">
        <f>I1816*L1816</f>
        <v>246</v>
      </c>
      <c r="O1816" s="6">
        <f>M1816-N1816</f>
        <v>243.72000000000003</v>
      </c>
      <c r="P1816" s="8">
        <f>IFERROR(O1816/M1816,0)</f>
        <v>0.49767213918157316</v>
      </c>
      <c r="Q1816" s="5">
        <f>YEAR(SalesDataTable[[#This Row],[Order Date]])</f>
        <v>2026</v>
      </c>
      <c r="R1816" s="8" t="str">
        <f>"Q"&amp;ROUNDUP(MONTH(SalesDataTable[[#This Row],[Order Date]])/3,0)</f>
        <v>Q3</v>
      </c>
      <c r="S1816" s="9">
        <f>MONTH(SalesDataTable[[#This Row],[Order Date]])</f>
        <v>9</v>
      </c>
      <c r="T1816" s="8" t="str">
        <f>TEXT(SalesDataTable[[#This Row],[Order Date]],"mmm")</f>
        <v>Sep</v>
      </c>
    </row>
    <row r="1817" spans="1:20" ht="15.75">
      <c r="A1817" s="2" t="s">
        <v>1868</v>
      </c>
      <c r="B1817" s="3">
        <v>46268</v>
      </c>
      <c r="C1817" s="4" t="s">
        <v>14</v>
      </c>
      <c r="D1817" s="4" t="s">
        <v>15</v>
      </c>
      <c r="E1817" s="4" t="s">
        <v>39</v>
      </c>
      <c r="F1817" s="4" t="s">
        <v>4</v>
      </c>
      <c r="G1817" s="4" t="s">
        <v>5</v>
      </c>
      <c r="H1817" s="4" t="s">
        <v>6</v>
      </c>
      <c r="I1817" s="9">
        <v>3</v>
      </c>
      <c r="J1817" s="6">
        <v>81.12</v>
      </c>
      <c r="K1817" s="7">
        <v>0.1</v>
      </c>
      <c r="L1817" s="6">
        <v>41.78</v>
      </c>
      <c r="M1817" s="6">
        <f>I1817*J1817*(1-K1817)</f>
        <v>219.02400000000003</v>
      </c>
      <c r="N1817" s="6">
        <f>I1817*L1817</f>
        <v>125.34</v>
      </c>
      <c r="O1817" s="6">
        <f>M1817-N1817</f>
        <v>93.684000000000026</v>
      </c>
      <c r="P1817" s="8">
        <f>IFERROR(O1817/M1817,0)</f>
        <v>0.42773394696471628</v>
      </c>
      <c r="Q1817" s="5">
        <f>YEAR(SalesDataTable[[#This Row],[Order Date]])</f>
        <v>2026</v>
      </c>
      <c r="R1817" s="8" t="str">
        <f>"Q"&amp;ROUNDUP(MONTH(SalesDataTable[[#This Row],[Order Date]])/3,0)</f>
        <v>Q3</v>
      </c>
      <c r="S1817" s="9">
        <f>MONTH(SalesDataTable[[#This Row],[Order Date]])</f>
        <v>9</v>
      </c>
      <c r="T1817" s="8" t="str">
        <f>TEXT(SalesDataTable[[#This Row],[Order Date]],"mmm")</f>
        <v>Sep</v>
      </c>
    </row>
    <row r="1818" spans="1:20" ht="15.75">
      <c r="A1818" s="2" t="s">
        <v>1869</v>
      </c>
      <c r="B1818" s="3">
        <v>46268</v>
      </c>
      <c r="C1818" s="4" t="s">
        <v>8</v>
      </c>
      <c r="D1818" s="4" t="s">
        <v>86</v>
      </c>
      <c r="E1818" s="4" t="s">
        <v>3</v>
      </c>
      <c r="F1818" s="4" t="s">
        <v>4</v>
      </c>
      <c r="G1818" s="4" t="s">
        <v>17</v>
      </c>
      <c r="H1818" s="4" t="s">
        <v>83</v>
      </c>
      <c r="I1818" s="9">
        <v>1</v>
      </c>
      <c r="J1818" s="6">
        <v>168.54</v>
      </c>
      <c r="K1818" s="7">
        <v>0.05</v>
      </c>
      <c r="L1818" s="6">
        <v>87.82</v>
      </c>
      <c r="M1818" s="6">
        <f>I1818*J1818*(1-K1818)</f>
        <v>160.11299999999997</v>
      </c>
      <c r="N1818" s="6">
        <f>I1818*L1818</f>
        <v>87.82</v>
      </c>
      <c r="O1818" s="6">
        <f>M1818-N1818</f>
        <v>72.292999999999978</v>
      </c>
      <c r="P1818" s="8">
        <f>IFERROR(O1818/M1818,0)</f>
        <v>0.45151236938911887</v>
      </c>
      <c r="Q1818" s="5">
        <f>YEAR(SalesDataTable[[#This Row],[Order Date]])</f>
        <v>2026</v>
      </c>
      <c r="R1818" s="8" t="str">
        <f>"Q"&amp;ROUNDUP(MONTH(SalesDataTable[[#This Row],[Order Date]])/3,0)</f>
        <v>Q3</v>
      </c>
      <c r="S1818" s="9">
        <f>MONTH(SalesDataTable[[#This Row],[Order Date]])</f>
        <v>9</v>
      </c>
      <c r="T1818" s="8" t="str">
        <f>TEXT(SalesDataTable[[#This Row],[Order Date]],"mmm")</f>
        <v>Sep</v>
      </c>
    </row>
    <row r="1819" spans="1:20" ht="15.75">
      <c r="A1819" s="2" t="s">
        <v>1870</v>
      </c>
      <c r="B1819" s="3">
        <v>46268</v>
      </c>
      <c r="C1819" s="4" t="s">
        <v>1</v>
      </c>
      <c r="D1819" s="4" t="s">
        <v>2</v>
      </c>
      <c r="E1819" s="4" t="s">
        <v>25</v>
      </c>
      <c r="F1819" s="4" t="s">
        <v>16</v>
      </c>
      <c r="G1819" s="4" t="s">
        <v>5</v>
      </c>
      <c r="H1819" s="4" t="s">
        <v>35</v>
      </c>
      <c r="I1819" s="9">
        <v>4</v>
      </c>
      <c r="J1819" s="6">
        <v>39.61</v>
      </c>
      <c r="K1819" s="7">
        <v>0.1</v>
      </c>
      <c r="L1819" s="6">
        <v>16.829999999999998</v>
      </c>
      <c r="M1819" s="6">
        <f>I1819*J1819*(1-K1819)</f>
        <v>142.596</v>
      </c>
      <c r="N1819" s="6">
        <f>I1819*L1819</f>
        <v>67.319999999999993</v>
      </c>
      <c r="O1819" s="6">
        <f>M1819-N1819</f>
        <v>75.27600000000001</v>
      </c>
      <c r="P1819" s="8">
        <f>IFERROR(O1819/M1819,0)</f>
        <v>0.52789699570815452</v>
      </c>
      <c r="Q1819" s="5">
        <f>YEAR(SalesDataTable[[#This Row],[Order Date]])</f>
        <v>2026</v>
      </c>
      <c r="R1819" s="8" t="str">
        <f>"Q"&amp;ROUNDUP(MONTH(SalesDataTable[[#This Row],[Order Date]])/3,0)</f>
        <v>Q3</v>
      </c>
      <c r="S1819" s="9">
        <f>MONTH(SalesDataTable[[#This Row],[Order Date]])</f>
        <v>9</v>
      </c>
      <c r="T1819" s="8" t="str">
        <f>TEXT(SalesDataTable[[#This Row],[Order Date]],"mmm")</f>
        <v>Sep</v>
      </c>
    </row>
    <row r="1820" spans="1:20" ht="15.75">
      <c r="A1820" s="2" t="s">
        <v>1871</v>
      </c>
      <c r="B1820" s="3">
        <v>46269</v>
      </c>
      <c r="C1820" s="4" t="s">
        <v>27</v>
      </c>
      <c r="D1820" s="4" t="s">
        <v>48</v>
      </c>
      <c r="E1820" s="4" t="s">
        <v>3</v>
      </c>
      <c r="F1820" s="4" t="s">
        <v>4</v>
      </c>
      <c r="G1820" s="4" t="s">
        <v>49</v>
      </c>
      <c r="H1820" s="4" t="s">
        <v>50</v>
      </c>
      <c r="I1820" s="9">
        <v>1</v>
      </c>
      <c r="J1820" s="6">
        <v>39.85</v>
      </c>
      <c r="K1820" s="7">
        <v>0.1</v>
      </c>
      <c r="L1820" s="6">
        <v>14.96</v>
      </c>
      <c r="M1820" s="6">
        <f>I1820*J1820*(1-K1820)</f>
        <v>35.865000000000002</v>
      </c>
      <c r="N1820" s="6">
        <f>I1820*L1820</f>
        <v>14.96</v>
      </c>
      <c r="O1820" s="6">
        <f>M1820-N1820</f>
        <v>20.905000000000001</v>
      </c>
      <c r="P1820" s="8">
        <f>IFERROR(O1820/M1820,0)</f>
        <v>0.58288024536456151</v>
      </c>
      <c r="Q1820" s="5">
        <f>YEAR(SalesDataTable[[#This Row],[Order Date]])</f>
        <v>2026</v>
      </c>
      <c r="R1820" s="8" t="str">
        <f>"Q"&amp;ROUNDUP(MONTH(SalesDataTable[[#This Row],[Order Date]])/3,0)</f>
        <v>Q3</v>
      </c>
      <c r="S1820" s="9">
        <f>MONTH(SalesDataTable[[#This Row],[Order Date]])</f>
        <v>9</v>
      </c>
      <c r="T1820" s="8" t="str">
        <f>TEXT(SalesDataTable[[#This Row],[Order Date]],"mmm")</f>
        <v>Sep</v>
      </c>
    </row>
    <row r="1821" spans="1:20" ht="15.75">
      <c r="A1821" s="2" t="s">
        <v>1872</v>
      </c>
      <c r="B1821" s="3">
        <v>46269</v>
      </c>
      <c r="C1821" s="4" t="s">
        <v>27</v>
      </c>
      <c r="D1821" s="4" t="s">
        <v>48</v>
      </c>
      <c r="E1821" s="4" t="s">
        <v>3</v>
      </c>
      <c r="F1821" s="4" t="s">
        <v>16</v>
      </c>
      <c r="G1821" s="4" t="s">
        <v>49</v>
      </c>
      <c r="H1821" s="4" t="s">
        <v>50</v>
      </c>
      <c r="I1821" s="9">
        <v>1</v>
      </c>
      <c r="J1821" s="6">
        <v>40.51</v>
      </c>
      <c r="K1821" s="7">
        <v>0.05</v>
      </c>
      <c r="L1821" s="6">
        <v>14.7</v>
      </c>
      <c r="M1821" s="6">
        <f>I1821*J1821*(1-K1821)</f>
        <v>38.484499999999997</v>
      </c>
      <c r="N1821" s="6">
        <f>I1821*L1821</f>
        <v>14.7</v>
      </c>
      <c r="O1821" s="6">
        <f>M1821-N1821</f>
        <v>23.784499999999998</v>
      </c>
      <c r="P1821" s="8">
        <f>IFERROR(O1821/M1821,0)</f>
        <v>0.6180280372617547</v>
      </c>
      <c r="Q1821" s="5">
        <f>YEAR(SalesDataTable[[#This Row],[Order Date]])</f>
        <v>2026</v>
      </c>
      <c r="R1821" s="8" t="str">
        <f>"Q"&amp;ROUNDUP(MONTH(SalesDataTable[[#This Row],[Order Date]])/3,0)</f>
        <v>Q3</v>
      </c>
      <c r="S1821" s="9">
        <f>MONTH(SalesDataTable[[#This Row],[Order Date]])</f>
        <v>9</v>
      </c>
      <c r="T1821" s="8" t="str">
        <f>TEXT(SalesDataTable[[#This Row],[Order Date]],"mmm")</f>
        <v>Sep</v>
      </c>
    </row>
    <row r="1822" spans="1:20" ht="15.75">
      <c r="A1822" s="2" t="s">
        <v>1873</v>
      </c>
      <c r="B1822" s="3">
        <v>46270</v>
      </c>
      <c r="C1822" s="4" t="s">
        <v>8</v>
      </c>
      <c r="D1822" s="4" t="s">
        <v>69</v>
      </c>
      <c r="E1822" s="4" t="s">
        <v>3</v>
      </c>
      <c r="F1822" s="4" t="s">
        <v>4</v>
      </c>
      <c r="G1822" s="4" t="s">
        <v>31</v>
      </c>
      <c r="H1822" s="4" t="s">
        <v>90</v>
      </c>
      <c r="I1822" s="9">
        <v>1</v>
      </c>
      <c r="J1822" s="6">
        <v>121.59</v>
      </c>
      <c r="K1822" s="7">
        <v>0</v>
      </c>
      <c r="L1822" s="6">
        <v>62.44</v>
      </c>
      <c r="M1822" s="6">
        <f>I1822*J1822*(1-K1822)</f>
        <v>121.59</v>
      </c>
      <c r="N1822" s="6">
        <f>I1822*L1822</f>
        <v>62.44</v>
      </c>
      <c r="O1822" s="6">
        <f>M1822-N1822</f>
        <v>59.150000000000006</v>
      </c>
      <c r="P1822" s="8">
        <f>IFERROR(O1822/M1822,0)</f>
        <v>0.4864709268854347</v>
      </c>
      <c r="Q1822" s="5">
        <f>YEAR(SalesDataTable[[#This Row],[Order Date]])</f>
        <v>2026</v>
      </c>
      <c r="R1822" s="8" t="str">
        <f>"Q"&amp;ROUNDUP(MONTH(SalesDataTable[[#This Row],[Order Date]])/3,0)</f>
        <v>Q3</v>
      </c>
      <c r="S1822" s="9">
        <f>MONTH(SalesDataTable[[#This Row],[Order Date]])</f>
        <v>9</v>
      </c>
      <c r="T1822" s="8" t="str">
        <f>TEXT(SalesDataTable[[#This Row],[Order Date]],"mmm")</f>
        <v>Sep</v>
      </c>
    </row>
    <row r="1823" spans="1:20" ht="15.75">
      <c r="A1823" s="2" t="s">
        <v>1874</v>
      </c>
      <c r="B1823" s="3">
        <v>46270</v>
      </c>
      <c r="C1823" s="4" t="s">
        <v>27</v>
      </c>
      <c r="D1823" s="4" t="s">
        <v>48</v>
      </c>
      <c r="E1823" s="4" t="s">
        <v>10</v>
      </c>
      <c r="F1823" s="4" t="s">
        <v>20</v>
      </c>
      <c r="G1823" s="4" t="s">
        <v>11</v>
      </c>
      <c r="H1823" s="4" t="s">
        <v>53</v>
      </c>
      <c r="I1823" s="9">
        <v>4</v>
      </c>
      <c r="J1823" s="6">
        <v>152.99</v>
      </c>
      <c r="K1823" s="7">
        <v>0.15</v>
      </c>
      <c r="L1823" s="6">
        <v>77.12</v>
      </c>
      <c r="M1823" s="6">
        <f>I1823*J1823*(1-K1823)</f>
        <v>520.16600000000005</v>
      </c>
      <c r="N1823" s="6">
        <f>I1823*L1823</f>
        <v>308.48</v>
      </c>
      <c r="O1823" s="6">
        <f>M1823-N1823</f>
        <v>211.68600000000004</v>
      </c>
      <c r="P1823" s="8">
        <f>IFERROR(O1823/M1823,0)</f>
        <v>0.40695854784818697</v>
      </c>
      <c r="Q1823" s="5">
        <f>YEAR(SalesDataTable[[#This Row],[Order Date]])</f>
        <v>2026</v>
      </c>
      <c r="R1823" s="8" t="str">
        <f>"Q"&amp;ROUNDUP(MONTH(SalesDataTable[[#This Row],[Order Date]])/3,0)</f>
        <v>Q3</v>
      </c>
      <c r="S1823" s="9">
        <f>MONTH(SalesDataTable[[#This Row],[Order Date]])</f>
        <v>9</v>
      </c>
      <c r="T1823" s="8" t="str">
        <f>TEXT(SalesDataTable[[#This Row],[Order Date]],"mmm")</f>
        <v>Sep</v>
      </c>
    </row>
    <row r="1824" spans="1:20" ht="15.75">
      <c r="A1824" s="2" t="s">
        <v>1875</v>
      </c>
      <c r="B1824" s="3">
        <v>46270</v>
      </c>
      <c r="C1824" s="4" t="s">
        <v>14</v>
      </c>
      <c r="D1824" s="4" t="s">
        <v>61</v>
      </c>
      <c r="E1824" s="4" t="s">
        <v>3</v>
      </c>
      <c r="F1824" s="4" t="s">
        <v>20</v>
      </c>
      <c r="G1824" s="4" t="s">
        <v>17</v>
      </c>
      <c r="H1824" s="4" t="s">
        <v>18</v>
      </c>
      <c r="I1824" s="9">
        <v>3</v>
      </c>
      <c r="J1824" s="6">
        <v>36.19</v>
      </c>
      <c r="K1824" s="7">
        <v>0.1</v>
      </c>
      <c r="L1824" s="6">
        <v>13.97</v>
      </c>
      <c r="M1824" s="6">
        <f>I1824*J1824*(1-K1824)</f>
        <v>97.712999999999994</v>
      </c>
      <c r="N1824" s="6">
        <f>I1824*L1824</f>
        <v>41.910000000000004</v>
      </c>
      <c r="O1824" s="6">
        <f>M1824-N1824</f>
        <v>55.80299999999999</v>
      </c>
      <c r="P1824" s="8">
        <f>IFERROR(O1824/M1824,0)</f>
        <v>0.57109084768659235</v>
      </c>
      <c r="Q1824" s="5">
        <f>YEAR(SalesDataTable[[#This Row],[Order Date]])</f>
        <v>2026</v>
      </c>
      <c r="R1824" s="8" t="str">
        <f>"Q"&amp;ROUNDUP(MONTH(SalesDataTable[[#This Row],[Order Date]])/3,0)</f>
        <v>Q3</v>
      </c>
      <c r="S1824" s="9">
        <f>MONTH(SalesDataTable[[#This Row],[Order Date]])</f>
        <v>9</v>
      </c>
      <c r="T1824" s="8" t="str">
        <f>TEXT(SalesDataTable[[#This Row],[Order Date]],"mmm")</f>
        <v>Sep</v>
      </c>
    </row>
    <row r="1825" spans="1:20" ht="15.75">
      <c r="A1825" s="2" t="s">
        <v>1876</v>
      </c>
      <c r="B1825" s="3">
        <v>46270</v>
      </c>
      <c r="C1825" s="4" t="s">
        <v>14</v>
      </c>
      <c r="D1825" s="4" t="s">
        <v>126</v>
      </c>
      <c r="E1825" s="4" t="s">
        <v>25</v>
      </c>
      <c r="F1825" s="4" t="s">
        <v>16</v>
      </c>
      <c r="G1825" s="4" t="s">
        <v>11</v>
      </c>
      <c r="H1825" s="4" t="s">
        <v>21</v>
      </c>
      <c r="I1825" s="9">
        <v>2</v>
      </c>
      <c r="J1825" s="6">
        <v>142.44</v>
      </c>
      <c r="K1825" s="7">
        <v>0</v>
      </c>
      <c r="L1825" s="6">
        <v>77.33</v>
      </c>
      <c r="M1825" s="6">
        <f>I1825*J1825*(1-K1825)</f>
        <v>284.88</v>
      </c>
      <c r="N1825" s="6">
        <f>I1825*L1825</f>
        <v>154.66</v>
      </c>
      <c r="O1825" s="6">
        <f>M1825-N1825</f>
        <v>130.22</v>
      </c>
      <c r="P1825" s="8">
        <f>IFERROR(O1825/M1825,0)</f>
        <v>0.45710474585790506</v>
      </c>
      <c r="Q1825" s="5">
        <f>YEAR(SalesDataTable[[#This Row],[Order Date]])</f>
        <v>2026</v>
      </c>
      <c r="R1825" s="8" t="str">
        <f>"Q"&amp;ROUNDUP(MONTH(SalesDataTable[[#This Row],[Order Date]])/3,0)</f>
        <v>Q3</v>
      </c>
      <c r="S1825" s="9">
        <f>MONTH(SalesDataTable[[#This Row],[Order Date]])</f>
        <v>9</v>
      </c>
      <c r="T1825" s="8" t="str">
        <f>TEXT(SalesDataTable[[#This Row],[Order Date]],"mmm")</f>
        <v>Sep</v>
      </c>
    </row>
    <row r="1826" spans="1:20" ht="15.75">
      <c r="A1826" s="2" t="s">
        <v>1877</v>
      </c>
      <c r="B1826" s="3">
        <v>46270</v>
      </c>
      <c r="C1826" s="4" t="s">
        <v>8</v>
      </c>
      <c r="D1826" s="4" t="s">
        <v>38</v>
      </c>
      <c r="E1826" s="4" t="s">
        <v>3</v>
      </c>
      <c r="F1826" s="4" t="s">
        <v>16</v>
      </c>
      <c r="G1826" s="4" t="s">
        <v>17</v>
      </c>
      <c r="H1826" s="4" t="s">
        <v>71</v>
      </c>
      <c r="I1826" s="9">
        <v>2</v>
      </c>
      <c r="J1826" s="6">
        <v>133.81</v>
      </c>
      <c r="K1826" s="7">
        <v>0</v>
      </c>
      <c r="L1826" s="6">
        <v>66.78</v>
      </c>
      <c r="M1826" s="6">
        <f>I1826*J1826*(1-K1826)</f>
        <v>267.62</v>
      </c>
      <c r="N1826" s="6">
        <f>I1826*L1826</f>
        <v>133.56</v>
      </c>
      <c r="O1826" s="6">
        <f>M1826-N1826</f>
        <v>134.06</v>
      </c>
      <c r="P1826" s="8">
        <f>IFERROR(O1826/M1826,0)</f>
        <v>0.5009341603766535</v>
      </c>
      <c r="Q1826" s="5">
        <f>YEAR(SalesDataTable[[#This Row],[Order Date]])</f>
        <v>2026</v>
      </c>
      <c r="R1826" s="8" t="str">
        <f>"Q"&amp;ROUNDUP(MONTH(SalesDataTable[[#This Row],[Order Date]])/3,0)</f>
        <v>Q3</v>
      </c>
      <c r="S1826" s="9">
        <f>MONTH(SalesDataTable[[#This Row],[Order Date]])</f>
        <v>9</v>
      </c>
      <c r="T1826" s="8" t="str">
        <f>TEXT(SalesDataTable[[#This Row],[Order Date]],"mmm")</f>
        <v>Sep</v>
      </c>
    </row>
    <row r="1827" spans="1:20" ht="15.75">
      <c r="A1827" s="2" t="s">
        <v>1878</v>
      </c>
      <c r="B1827" s="3">
        <v>46270</v>
      </c>
      <c r="C1827" s="4" t="s">
        <v>8</v>
      </c>
      <c r="D1827" s="4" t="s">
        <v>69</v>
      </c>
      <c r="E1827" s="4" t="s">
        <v>25</v>
      </c>
      <c r="F1827" s="4" t="s">
        <v>16</v>
      </c>
      <c r="G1827" s="4" t="s">
        <v>49</v>
      </c>
      <c r="H1827" s="4" t="s">
        <v>50</v>
      </c>
      <c r="I1827" s="9">
        <v>2</v>
      </c>
      <c r="J1827" s="6">
        <v>40.49</v>
      </c>
      <c r="K1827" s="7">
        <v>0.15</v>
      </c>
      <c r="L1827" s="6">
        <v>14.32</v>
      </c>
      <c r="M1827" s="6">
        <f>I1827*J1827*(1-K1827)</f>
        <v>68.832999999999998</v>
      </c>
      <c r="N1827" s="6">
        <f>I1827*L1827</f>
        <v>28.64</v>
      </c>
      <c r="O1827" s="6">
        <f>M1827-N1827</f>
        <v>40.192999999999998</v>
      </c>
      <c r="P1827" s="8">
        <f>IFERROR(O1827/M1827,0)</f>
        <v>0.58392050324698908</v>
      </c>
      <c r="Q1827" s="5">
        <f>YEAR(SalesDataTable[[#This Row],[Order Date]])</f>
        <v>2026</v>
      </c>
      <c r="R1827" s="8" t="str">
        <f>"Q"&amp;ROUNDUP(MONTH(SalesDataTable[[#This Row],[Order Date]])/3,0)</f>
        <v>Q3</v>
      </c>
      <c r="S1827" s="9">
        <f>MONTH(SalesDataTable[[#This Row],[Order Date]])</f>
        <v>9</v>
      </c>
      <c r="T1827" s="8" t="str">
        <f>TEXT(SalesDataTable[[#This Row],[Order Date]],"mmm")</f>
        <v>Sep</v>
      </c>
    </row>
    <row r="1828" spans="1:20" ht="15.75">
      <c r="A1828" s="2" t="s">
        <v>1879</v>
      </c>
      <c r="B1828" s="3">
        <v>46270</v>
      </c>
      <c r="C1828" s="4" t="s">
        <v>14</v>
      </c>
      <c r="D1828" s="4" t="s">
        <v>15</v>
      </c>
      <c r="E1828" s="4" t="s">
        <v>3</v>
      </c>
      <c r="F1828" s="4" t="s">
        <v>20</v>
      </c>
      <c r="G1828" s="4" t="s">
        <v>31</v>
      </c>
      <c r="H1828" s="4" t="s">
        <v>41</v>
      </c>
      <c r="I1828" s="9">
        <v>4</v>
      </c>
      <c r="J1828" s="6">
        <v>198.1</v>
      </c>
      <c r="K1828" s="7">
        <v>0</v>
      </c>
      <c r="L1828" s="6">
        <v>101.61</v>
      </c>
      <c r="M1828" s="6">
        <f>I1828*J1828*(1-K1828)</f>
        <v>792.4</v>
      </c>
      <c r="N1828" s="6">
        <f>I1828*L1828</f>
        <v>406.44</v>
      </c>
      <c r="O1828" s="6">
        <f>M1828-N1828</f>
        <v>385.96</v>
      </c>
      <c r="P1828" s="8">
        <f>IFERROR(O1828/M1828,0)</f>
        <v>0.48707723372034323</v>
      </c>
      <c r="Q1828" s="5">
        <f>YEAR(SalesDataTable[[#This Row],[Order Date]])</f>
        <v>2026</v>
      </c>
      <c r="R1828" s="8" t="str">
        <f>"Q"&amp;ROUNDUP(MONTH(SalesDataTable[[#This Row],[Order Date]])/3,0)</f>
        <v>Q3</v>
      </c>
      <c r="S1828" s="9">
        <f>MONTH(SalesDataTable[[#This Row],[Order Date]])</f>
        <v>9</v>
      </c>
      <c r="T1828" s="8" t="str">
        <f>TEXT(SalesDataTable[[#This Row],[Order Date]],"mmm")</f>
        <v>Sep</v>
      </c>
    </row>
    <row r="1829" spans="1:20" ht="15.75">
      <c r="A1829" s="2" t="s">
        <v>1880</v>
      </c>
      <c r="B1829" s="3">
        <v>46270</v>
      </c>
      <c r="C1829" s="4" t="s">
        <v>8</v>
      </c>
      <c r="D1829" s="4" t="s">
        <v>69</v>
      </c>
      <c r="E1829" s="4" t="s">
        <v>25</v>
      </c>
      <c r="F1829" s="4" t="s">
        <v>16</v>
      </c>
      <c r="G1829" s="4" t="s">
        <v>5</v>
      </c>
      <c r="H1829" s="4" t="s">
        <v>6</v>
      </c>
      <c r="I1829" s="9">
        <v>1</v>
      </c>
      <c r="J1829" s="6">
        <v>83.73</v>
      </c>
      <c r="K1829" s="7">
        <v>0.15</v>
      </c>
      <c r="L1829" s="6">
        <v>43.34</v>
      </c>
      <c r="M1829" s="6">
        <f>I1829*J1829*(1-K1829)</f>
        <v>71.170500000000004</v>
      </c>
      <c r="N1829" s="6">
        <f>I1829*L1829</f>
        <v>43.34</v>
      </c>
      <c r="O1829" s="6">
        <f>M1829-N1829</f>
        <v>27.830500000000001</v>
      </c>
      <c r="P1829" s="8">
        <f>IFERROR(O1829/M1829,0)</f>
        <v>0.39103982689457006</v>
      </c>
      <c r="Q1829" s="5">
        <f>YEAR(SalesDataTable[[#This Row],[Order Date]])</f>
        <v>2026</v>
      </c>
      <c r="R1829" s="8" t="str">
        <f>"Q"&amp;ROUNDUP(MONTH(SalesDataTable[[#This Row],[Order Date]])/3,0)</f>
        <v>Q3</v>
      </c>
      <c r="S1829" s="9">
        <f>MONTH(SalesDataTable[[#This Row],[Order Date]])</f>
        <v>9</v>
      </c>
      <c r="T1829" s="8" t="str">
        <f>TEXT(SalesDataTable[[#This Row],[Order Date]],"mmm")</f>
        <v>Sep</v>
      </c>
    </row>
    <row r="1830" spans="1:20" ht="15.75">
      <c r="A1830" s="2" t="s">
        <v>1881</v>
      </c>
      <c r="B1830" s="3">
        <v>46271</v>
      </c>
      <c r="C1830" s="4" t="s">
        <v>8</v>
      </c>
      <c r="D1830" s="4" t="s">
        <v>86</v>
      </c>
      <c r="E1830" s="4" t="s">
        <v>25</v>
      </c>
      <c r="F1830" s="4" t="s">
        <v>16</v>
      </c>
      <c r="G1830" s="4" t="s">
        <v>31</v>
      </c>
      <c r="H1830" s="4" t="s">
        <v>41</v>
      </c>
      <c r="I1830" s="9">
        <v>2</v>
      </c>
      <c r="J1830" s="6">
        <v>194.92</v>
      </c>
      <c r="K1830" s="7">
        <v>0</v>
      </c>
      <c r="L1830" s="6">
        <v>102.66</v>
      </c>
      <c r="M1830" s="6">
        <f>I1830*J1830*(1-K1830)</f>
        <v>389.84</v>
      </c>
      <c r="N1830" s="6">
        <f>I1830*L1830</f>
        <v>205.32</v>
      </c>
      <c r="O1830" s="6">
        <f>M1830-N1830</f>
        <v>184.51999999999998</v>
      </c>
      <c r="P1830" s="8">
        <f>IFERROR(O1830/M1830,0)</f>
        <v>0.47332238867227577</v>
      </c>
      <c r="Q1830" s="5">
        <f>YEAR(SalesDataTable[[#This Row],[Order Date]])</f>
        <v>2026</v>
      </c>
      <c r="R1830" s="8" t="str">
        <f>"Q"&amp;ROUNDUP(MONTH(SalesDataTable[[#This Row],[Order Date]])/3,0)</f>
        <v>Q3</v>
      </c>
      <c r="S1830" s="9">
        <f>MONTH(SalesDataTable[[#This Row],[Order Date]])</f>
        <v>9</v>
      </c>
      <c r="T1830" s="8" t="str">
        <f>TEXT(SalesDataTable[[#This Row],[Order Date]],"mmm")</f>
        <v>Sep</v>
      </c>
    </row>
    <row r="1831" spans="1:20" ht="15.75">
      <c r="A1831" s="2" t="s">
        <v>1882</v>
      </c>
      <c r="B1831" s="3">
        <v>46271</v>
      </c>
      <c r="C1831" s="4" t="s">
        <v>8</v>
      </c>
      <c r="D1831" s="4" t="s">
        <v>69</v>
      </c>
      <c r="E1831" s="4" t="s">
        <v>25</v>
      </c>
      <c r="F1831" s="4" t="s">
        <v>16</v>
      </c>
      <c r="G1831" s="4" t="s">
        <v>17</v>
      </c>
      <c r="H1831" s="4" t="s">
        <v>83</v>
      </c>
      <c r="I1831" s="9">
        <v>1</v>
      </c>
      <c r="J1831" s="6">
        <v>161.03</v>
      </c>
      <c r="K1831" s="7">
        <v>0</v>
      </c>
      <c r="L1831" s="6">
        <v>89.86</v>
      </c>
      <c r="M1831" s="6">
        <f>I1831*J1831*(1-K1831)</f>
        <v>161.03</v>
      </c>
      <c r="N1831" s="6">
        <f>I1831*L1831</f>
        <v>89.86</v>
      </c>
      <c r="O1831" s="6">
        <f>M1831-N1831</f>
        <v>71.17</v>
      </c>
      <c r="P1831" s="8">
        <f>IFERROR(O1831/M1831,0)</f>
        <v>0.44196733527914056</v>
      </c>
      <c r="Q1831" s="5">
        <f>YEAR(SalesDataTable[[#This Row],[Order Date]])</f>
        <v>2026</v>
      </c>
      <c r="R1831" s="8" t="str">
        <f>"Q"&amp;ROUNDUP(MONTH(SalesDataTable[[#This Row],[Order Date]])/3,0)</f>
        <v>Q3</v>
      </c>
      <c r="S1831" s="9">
        <f>MONTH(SalesDataTable[[#This Row],[Order Date]])</f>
        <v>9</v>
      </c>
      <c r="T1831" s="8" t="str">
        <f>TEXT(SalesDataTable[[#This Row],[Order Date]],"mmm")</f>
        <v>Sep</v>
      </c>
    </row>
    <row r="1832" spans="1:20" ht="15.75">
      <c r="A1832" s="2" t="s">
        <v>1883</v>
      </c>
      <c r="B1832" s="3">
        <v>46271</v>
      </c>
      <c r="C1832" s="4" t="s">
        <v>27</v>
      </c>
      <c r="D1832" s="4" t="s">
        <v>28</v>
      </c>
      <c r="E1832" s="4" t="s">
        <v>39</v>
      </c>
      <c r="F1832" s="4" t="s">
        <v>16</v>
      </c>
      <c r="G1832" s="4" t="s">
        <v>49</v>
      </c>
      <c r="H1832" s="4" t="s">
        <v>67</v>
      </c>
      <c r="I1832" s="9">
        <v>1</v>
      </c>
      <c r="J1832" s="6">
        <v>35.68</v>
      </c>
      <c r="K1832" s="7">
        <v>0.05</v>
      </c>
      <c r="L1832" s="6">
        <v>13.76</v>
      </c>
      <c r="M1832" s="6">
        <f>I1832*J1832*(1-K1832)</f>
        <v>33.896000000000001</v>
      </c>
      <c r="N1832" s="6">
        <f>I1832*L1832</f>
        <v>13.76</v>
      </c>
      <c r="O1832" s="6">
        <f>M1832-N1832</f>
        <v>20.136000000000003</v>
      </c>
      <c r="P1832" s="8">
        <f>IFERROR(O1832/M1832,0)</f>
        <v>0.59405239556289835</v>
      </c>
      <c r="Q1832" s="5">
        <f>YEAR(SalesDataTable[[#This Row],[Order Date]])</f>
        <v>2026</v>
      </c>
      <c r="R1832" s="8" t="str">
        <f>"Q"&amp;ROUNDUP(MONTH(SalesDataTable[[#This Row],[Order Date]])/3,0)</f>
        <v>Q3</v>
      </c>
      <c r="S1832" s="9">
        <f>MONTH(SalesDataTable[[#This Row],[Order Date]])</f>
        <v>9</v>
      </c>
      <c r="T1832" s="8" t="str">
        <f>TEXT(SalesDataTable[[#This Row],[Order Date]],"mmm")</f>
        <v>Sep</v>
      </c>
    </row>
    <row r="1833" spans="1:20" ht="15.75">
      <c r="A1833" s="2" t="s">
        <v>1884</v>
      </c>
      <c r="B1833" s="3">
        <v>46271</v>
      </c>
      <c r="C1833" s="4" t="s">
        <v>8</v>
      </c>
      <c r="D1833" s="4" t="s">
        <v>38</v>
      </c>
      <c r="E1833" s="4" t="s">
        <v>3</v>
      </c>
      <c r="F1833" s="4" t="s">
        <v>16</v>
      </c>
      <c r="G1833" s="4" t="s">
        <v>5</v>
      </c>
      <c r="H1833" s="4" t="s">
        <v>35</v>
      </c>
      <c r="I1833" s="9">
        <v>1</v>
      </c>
      <c r="J1833" s="6">
        <v>39.68</v>
      </c>
      <c r="K1833" s="7">
        <v>0.05</v>
      </c>
      <c r="L1833" s="6">
        <v>16.63</v>
      </c>
      <c r="M1833" s="6">
        <f>I1833*J1833*(1-K1833)</f>
        <v>37.695999999999998</v>
      </c>
      <c r="N1833" s="6">
        <f>I1833*L1833</f>
        <v>16.63</v>
      </c>
      <c r="O1833" s="6">
        <f>M1833-N1833</f>
        <v>21.065999999999999</v>
      </c>
      <c r="P1833" s="8">
        <f>IFERROR(O1833/M1833,0)</f>
        <v>0.55883913412563668</v>
      </c>
      <c r="Q1833" s="5">
        <f>YEAR(SalesDataTable[[#This Row],[Order Date]])</f>
        <v>2026</v>
      </c>
      <c r="R1833" s="8" t="str">
        <f>"Q"&amp;ROUNDUP(MONTH(SalesDataTable[[#This Row],[Order Date]])/3,0)</f>
        <v>Q3</v>
      </c>
      <c r="S1833" s="9">
        <f>MONTH(SalesDataTable[[#This Row],[Order Date]])</f>
        <v>9</v>
      </c>
      <c r="T1833" s="8" t="str">
        <f>TEXT(SalesDataTable[[#This Row],[Order Date]],"mmm")</f>
        <v>Sep</v>
      </c>
    </row>
    <row r="1834" spans="1:20" ht="15.75">
      <c r="A1834" s="2" t="s">
        <v>1885</v>
      </c>
      <c r="B1834" s="3">
        <v>46271</v>
      </c>
      <c r="C1834" s="4" t="s">
        <v>14</v>
      </c>
      <c r="D1834" s="4" t="s">
        <v>61</v>
      </c>
      <c r="E1834" s="4" t="s">
        <v>3</v>
      </c>
      <c r="F1834" s="4" t="s">
        <v>16</v>
      </c>
      <c r="G1834" s="4" t="s">
        <v>11</v>
      </c>
      <c r="H1834" s="4" t="s">
        <v>21</v>
      </c>
      <c r="I1834" s="9">
        <v>3</v>
      </c>
      <c r="J1834" s="6">
        <v>146.22</v>
      </c>
      <c r="K1834" s="7">
        <v>0</v>
      </c>
      <c r="L1834" s="6">
        <v>80.13</v>
      </c>
      <c r="M1834" s="6">
        <f>I1834*J1834*(1-K1834)</f>
        <v>438.65999999999997</v>
      </c>
      <c r="N1834" s="6">
        <f>I1834*L1834</f>
        <v>240.39</v>
      </c>
      <c r="O1834" s="6">
        <f>M1834-N1834</f>
        <v>198.26999999999998</v>
      </c>
      <c r="P1834" s="8">
        <f>IFERROR(O1834/M1834,0)</f>
        <v>0.4519901518260156</v>
      </c>
      <c r="Q1834" s="5">
        <f>YEAR(SalesDataTable[[#This Row],[Order Date]])</f>
        <v>2026</v>
      </c>
      <c r="R1834" s="8" t="str">
        <f>"Q"&amp;ROUNDUP(MONTH(SalesDataTable[[#This Row],[Order Date]])/3,0)</f>
        <v>Q3</v>
      </c>
      <c r="S1834" s="9">
        <f>MONTH(SalesDataTable[[#This Row],[Order Date]])</f>
        <v>9</v>
      </c>
      <c r="T1834" s="8" t="str">
        <f>TEXT(SalesDataTable[[#This Row],[Order Date]],"mmm")</f>
        <v>Sep</v>
      </c>
    </row>
    <row r="1835" spans="1:20" ht="15.75">
      <c r="A1835" s="2" t="s">
        <v>1886</v>
      </c>
      <c r="B1835" s="3">
        <v>46271</v>
      </c>
      <c r="C1835" s="4" t="s">
        <v>27</v>
      </c>
      <c r="D1835" s="4" t="s">
        <v>45</v>
      </c>
      <c r="E1835" s="4" t="s">
        <v>25</v>
      </c>
      <c r="F1835" s="4" t="s">
        <v>4</v>
      </c>
      <c r="G1835" s="4" t="s">
        <v>11</v>
      </c>
      <c r="H1835" s="4" t="s">
        <v>79</v>
      </c>
      <c r="I1835" s="9">
        <v>1</v>
      </c>
      <c r="J1835" s="6">
        <v>71.680000000000007</v>
      </c>
      <c r="K1835" s="7">
        <v>0</v>
      </c>
      <c r="L1835" s="6">
        <v>31.87</v>
      </c>
      <c r="M1835" s="6">
        <f>I1835*J1835*(1-K1835)</f>
        <v>71.680000000000007</v>
      </c>
      <c r="N1835" s="6">
        <f>I1835*L1835</f>
        <v>31.87</v>
      </c>
      <c r="O1835" s="6">
        <f>M1835-N1835</f>
        <v>39.81</v>
      </c>
      <c r="P1835" s="8">
        <f>IFERROR(O1835/M1835,0)</f>
        <v>0.5553850446428571</v>
      </c>
      <c r="Q1835" s="5">
        <f>YEAR(SalesDataTable[[#This Row],[Order Date]])</f>
        <v>2026</v>
      </c>
      <c r="R1835" s="8" t="str">
        <f>"Q"&amp;ROUNDUP(MONTH(SalesDataTable[[#This Row],[Order Date]])/3,0)</f>
        <v>Q3</v>
      </c>
      <c r="S1835" s="9">
        <f>MONTH(SalesDataTable[[#This Row],[Order Date]])</f>
        <v>9</v>
      </c>
      <c r="T1835" s="8" t="str">
        <f>TEXT(SalesDataTable[[#This Row],[Order Date]],"mmm")</f>
        <v>Sep</v>
      </c>
    </row>
    <row r="1836" spans="1:20" ht="15.75">
      <c r="A1836" s="2" t="s">
        <v>1887</v>
      </c>
      <c r="B1836" s="3">
        <v>46271</v>
      </c>
      <c r="C1836" s="4" t="s">
        <v>14</v>
      </c>
      <c r="D1836" s="4" t="s">
        <v>61</v>
      </c>
      <c r="E1836" s="4" t="s">
        <v>39</v>
      </c>
      <c r="F1836" s="4" t="s">
        <v>16</v>
      </c>
      <c r="G1836" s="4" t="s">
        <v>49</v>
      </c>
      <c r="H1836" s="4" t="s">
        <v>74</v>
      </c>
      <c r="I1836" s="9">
        <v>2</v>
      </c>
      <c r="J1836" s="6">
        <v>51.77</v>
      </c>
      <c r="K1836" s="7">
        <v>0</v>
      </c>
      <c r="L1836" s="6">
        <v>21.46</v>
      </c>
      <c r="M1836" s="6">
        <f>I1836*J1836*(1-K1836)</f>
        <v>103.54</v>
      </c>
      <c r="N1836" s="6">
        <f>I1836*L1836</f>
        <v>42.92</v>
      </c>
      <c r="O1836" s="6">
        <f>M1836-N1836</f>
        <v>60.620000000000005</v>
      </c>
      <c r="P1836" s="8">
        <f>IFERROR(O1836/M1836,0)</f>
        <v>0.58547421286459345</v>
      </c>
      <c r="Q1836" s="5">
        <f>YEAR(SalesDataTable[[#This Row],[Order Date]])</f>
        <v>2026</v>
      </c>
      <c r="R1836" s="8" t="str">
        <f>"Q"&amp;ROUNDUP(MONTH(SalesDataTable[[#This Row],[Order Date]])/3,0)</f>
        <v>Q3</v>
      </c>
      <c r="S1836" s="9">
        <f>MONTH(SalesDataTable[[#This Row],[Order Date]])</f>
        <v>9</v>
      </c>
      <c r="T1836" s="8" t="str">
        <f>TEXT(SalesDataTable[[#This Row],[Order Date]],"mmm")</f>
        <v>Sep</v>
      </c>
    </row>
    <row r="1837" spans="1:20" ht="15.75">
      <c r="A1837" s="2" t="s">
        <v>1888</v>
      </c>
      <c r="B1837" s="3">
        <v>46271</v>
      </c>
      <c r="C1837" s="4" t="s">
        <v>14</v>
      </c>
      <c r="D1837" s="4" t="s">
        <v>34</v>
      </c>
      <c r="E1837" s="4" t="s">
        <v>10</v>
      </c>
      <c r="F1837" s="4" t="s">
        <v>4</v>
      </c>
      <c r="G1837" s="4" t="s">
        <v>49</v>
      </c>
      <c r="H1837" s="4" t="s">
        <v>50</v>
      </c>
      <c r="I1837" s="9">
        <v>4</v>
      </c>
      <c r="J1837" s="6">
        <v>39.4</v>
      </c>
      <c r="K1837" s="7">
        <v>0.15</v>
      </c>
      <c r="L1837" s="6">
        <v>14.95</v>
      </c>
      <c r="M1837" s="6">
        <f>I1837*J1837*(1-K1837)</f>
        <v>133.95999999999998</v>
      </c>
      <c r="N1837" s="6">
        <f>I1837*L1837</f>
        <v>59.8</v>
      </c>
      <c r="O1837" s="6">
        <f>M1837-N1837</f>
        <v>74.159999999999982</v>
      </c>
      <c r="P1837" s="8">
        <f>IFERROR(O1837/M1837,0)</f>
        <v>0.55359808898178553</v>
      </c>
      <c r="Q1837" s="5">
        <f>YEAR(SalesDataTable[[#This Row],[Order Date]])</f>
        <v>2026</v>
      </c>
      <c r="R1837" s="8" t="str">
        <f>"Q"&amp;ROUNDUP(MONTH(SalesDataTable[[#This Row],[Order Date]])/3,0)</f>
        <v>Q3</v>
      </c>
      <c r="S1837" s="9">
        <f>MONTH(SalesDataTable[[#This Row],[Order Date]])</f>
        <v>9</v>
      </c>
      <c r="T1837" s="8" t="str">
        <f>TEXT(SalesDataTable[[#This Row],[Order Date]],"mmm")</f>
        <v>Sep</v>
      </c>
    </row>
    <row r="1838" spans="1:20" ht="15.75">
      <c r="A1838" s="2" t="s">
        <v>1889</v>
      </c>
      <c r="B1838" s="3">
        <v>46271</v>
      </c>
      <c r="C1838" s="4" t="s">
        <v>27</v>
      </c>
      <c r="D1838" s="4" t="s">
        <v>48</v>
      </c>
      <c r="E1838" s="4" t="s">
        <v>3</v>
      </c>
      <c r="F1838" s="4" t="s">
        <v>16</v>
      </c>
      <c r="G1838" s="4" t="s">
        <v>17</v>
      </c>
      <c r="H1838" s="4" t="s">
        <v>46</v>
      </c>
      <c r="I1838" s="9">
        <v>1</v>
      </c>
      <c r="J1838" s="6">
        <v>47.17</v>
      </c>
      <c r="K1838" s="7">
        <v>0</v>
      </c>
      <c r="L1838" s="6">
        <v>18.64</v>
      </c>
      <c r="M1838" s="6">
        <f>I1838*J1838*(1-K1838)</f>
        <v>47.17</v>
      </c>
      <c r="N1838" s="6">
        <f>I1838*L1838</f>
        <v>18.64</v>
      </c>
      <c r="O1838" s="6">
        <f>M1838-N1838</f>
        <v>28.53</v>
      </c>
      <c r="P1838" s="8">
        <f>IFERROR(O1838/M1838,0)</f>
        <v>0.60483358066567738</v>
      </c>
      <c r="Q1838" s="5">
        <f>YEAR(SalesDataTable[[#This Row],[Order Date]])</f>
        <v>2026</v>
      </c>
      <c r="R1838" s="8" t="str">
        <f>"Q"&amp;ROUNDUP(MONTH(SalesDataTable[[#This Row],[Order Date]])/3,0)</f>
        <v>Q3</v>
      </c>
      <c r="S1838" s="9">
        <f>MONTH(SalesDataTable[[#This Row],[Order Date]])</f>
        <v>9</v>
      </c>
      <c r="T1838" s="8" t="str">
        <f>TEXT(SalesDataTable[[#This Row],[Order Date]],"mmm")</f>
        <v>Sep</v>
      </c>
    </row>
    <row r="1839" spans="1:20" ht="15.75">
      <c r="A1839" s="2" t="s">
        <v>1890</v>
      </c>
      <c r="B1839" s="3">
        <v>46271</v>
      </c>
      <c r="C1839" s="4" t="s">
        <v>27</v>
      </c>
      <c r="D1839" s="4" t="s">
        <v>28</v>
      </c>
      <c r="E1839" s="4" t="s">
        <v>39</v>
      </c>
      <c r="F1839" s="4" t="s">
        <v>4</v>
      </c>
      <c r="G1839" s="4" t="s">
        <v>49</v>
      </c>
      <c r="H1839" s="4" t="s">
        <v>74</v>
      </c>
      <c r="I1839" s="9">
        <v>2</v>
      </c>
      <c r="J1839" s="6">
        <v>50.41</v>
      </c>
      <c r="K1839" s="7">
        <v>0.1</v>
      </c>
      <c r="L1839" s="6">
        <v>22.05</v>
      </c>
      <c r="M1839" s="6">
        <f>I1839*J1839*(1-K1839)</f>
        <v>90.738</v>
      </c>
      <c r="N1839" s="6">
        <f>I1839*L1839</f>
        <v>44.1</v>
      </c>
      <c r="O1839" s="6">
        <f>M1839-N1839</f>
        <v>46.637999999999998</v>
      </c>
      <c r="P1839" s="8">
        <f>IFERROR(O1839/M1839,0)</f>
        <v>0.51398532037294187</v>
      </c>
      <c r="Q1839" s="5">
        <f>YEAR(SalesDataTable[[#This Row],[Order Date]])</f>
        <v>2026</v>
      </c>
      <c r="R1839" s="8" t="str">
        <f>"Q"&amp;ROUNDUP(MONTH(SalesDataTable[[#This Row],[Order Date]])/3,0)</f>
        <v>Q3</v>
      </c>
      <c r="S1839" s="9">
        <f>MONTH(SalesDataTable[[#This Row],[Order Date]])</f>
        <v>9</v>
      </c>
      <c r="T1839" s="8" t="str">
        <f>TEXT(SalesDataTable[[#This Row],[Order Date]],"mmm")</f>
        <v>Sep</v>
      </c>
    </row>
    <row r="1840" spans="1:20" ht="15.75">
      <c r="A1840" s="2" t="s">
        <v>1891</v>
      </c>
      <c r="B1840" s="3">
        <v>46271</v>
      </c>
      <c r="C1840" s="4" t="s">
        <v>27</v>
      </c>
      <c r="D1840" s="4" t="s">
        <v>82</v>
      </c>
      <c r="E1840" s="4" t="s">
        <v>3</v>
      </c>
      <c r="F1840" s="4" t="s">
        <v>20</v>
      </c>
      <c r="G1840" s="4" t="s">
        <v>5</v>
      </c>
      <c r="H1840" s="4" t="s">
        <v>6</v>
      </c>
      <c r="I1840" s="9">
        <v>4</v>
      </c>
      <c r="J1840" s="6">
        <v>80.38</v>
      </c>
      <c r="K1840" s="7">
        <v>0.1</v>
      </c>
      <c r="L1840" s="6">
        <v>42.55</v>
      </c>
      <c r="M1840" s="6">
        <f>I1840*J1840*(1-K1840)</f>
        <v>289.36799999999999</v>
      </c>
      <c r="N1840" s="6">
        <f>I1840*L1840</f>
        <v>170.2</v>
      </c>
      <c r="O1840" s="6">
        <f>M1840-N1840</f>
        <v>119.16800000000001</v>
      </c>
      <c r="P1840" s="8">
        <f>IFERROR(O1840/M1840,0)</f>
        <v>0.41182162505874875</v>
      </c>
      <c r="Q1840" s="5">
        <f>YEAR(SalesDataTable[[#This Row],[Order Date]])</f>
        <v>2026</v>
      </c>
      <c r="R1840" s="8" t="str">
        <f>"Q"&amp;ROUNDUP(MONTH(SalesDataTable[[#This Row],[Order Date]])/3,0)</f>
        <v>Q3</v>
      </c>
      <c r="S1840" s="9">
        <f>MONTH(SalesDataTable[[#This Row],[Order Date]])</f>
        <v>9</v>
      </c>
      <c r="T1840" s="8" t="str">
        <f>TEXT(SalesDataTable[[#This Row],[Order Date]],"mmm")</f>
        <v>Sep</v>
      </c>
    </row>
    <row r="1841" spans="1:20" ht="15.75">
      <c r="A1841" s="2" t="s">
        <v>1892</v>
      </c>
      <c r="B1841" s="3">
        <v>46272</v>
      </c>
      <c r="C1841" s="4" t="s">
        <v>1</v>
      </c>
      <c r="D1841" s="4" t="s">
        <v>2</v>
      </c>
      <c r="E1841" s="4" t="s">
        <v>3</v>
      </c>
      <c r="F1841" s="4" t="s">
        <v>20</v>
      </c>
      <c r="G1841" s="4" t="s">
        <v>49</v>
      </c>
      <c r="H1841" s="4" t="s">
        <v>50</v>
      </c>
      <c r="I1841" s="9">
        <v>2</v>
      </c>
      <c r="J1841" s="6">
        <v>40.78</v>
      </c>
      <c r="K1841" s="7">
        <v>0</v>
      </c>
      <c r="L1841" s="6">
        <v>15.04</v>
      </c>
      <c r="M1841" s="6">
        <f>I1841*J1841*(1-K1841)</f>
        <v>81.56</v>
      </c>
      <c r="N1841" s="6">
        <f>I1841*L1841</f>
        <v>30.08</v>
      </c>
      <c r="O1841" s="6">
        <f>M1841-N1841</f>
        <v>51.480000000000004</v>
      </c>
      <c r="P1841" s="8">
        <f>IFERROR(O1841/M1841,0)</f>
        <v>0.63119176066699367</v>
      </c>
      <c r="Q1841" s="5">
        <f>YEAR(SalesDataTable[[#This Row],[Order Date]])</f>
        <v>2026</v>
      </c>
      <c r="R1841" s="8" t="str">
        <f>"Q"&amp;ROUNDUP(MONTH(SalesDataTable[[#This Row],[Order Date]])/3,0)</f>
        <v>Q3</v>
      </c>
      <c r="S1841" s="9">
        <f>MONTH(SalesDataTable[[#This Row],[Order Date]])</f>
        <v>9</v>
      </c>
      <c r="T1841" s="8" t="str">
        <f>TEXT(SalesDataTable[[#This Row],[Order Date]],"mmm")</f>
        <v>Sep</v>
      </c>
    </row>
    <row r="1842" spans="1:20" ht="15.75">
      <c r="A1842" s="2" t="s">
        <v>1893</v>
      </c>
      <c r="B1842" s="3">
        <v>46272</v>
      </c>
      <c r="C1842" s="4" t="s">
        <v>8</v>
      </c>
      <c r="D1842" s="4" t="s">
        <v>69</v>
      </c>
      <c r="E1842" s="4" t="s">
        <v>3</v>
      </c>
      <c r="F1842" s="4" t="s">
        <v>4</v>
      </c>
      <c r="G1842" s="4" t="s">
        <v>11</v>
      </c>
      <c r="H1842" s="4" t="s">
        <v>21</v>
      </c>
      <c r="I1842" s="9">
        <v>1</v>
      </c>
      <c r="J1842" s="6">
        <v>141.69</v>
      </c>
      <c r="K1842" s="7">
        <v>0</v>
      </c>
      <c r="L1842" s="6">
        <v>80.34</v>
      </c>
      <c r="M1842" s="6">
        <f>I1842*J1842*(1-K1842)</f>
        <v>141.69</v>
      </c>
      <c r="N1842" s="6">
        <f>I1842*L1842</f>
        <v>80.34</v>
      </c>
      <c r="O1842" s="6">
        <f>M1842-N1842</f>
        <v>61.349999999999994</v>
      </c>
      <c r="P1842" s="8">
        <f>IFERROR(O1842/M1842,0)</f>
        <v>0.43298750793986868</v>
      </c>
      <c r="Q1842" s="5">
        <f>YEAR(SalesDataTable[[#This Row],[Order Date]])</f>
        <v>2026</v>
      </c>
      <c r="R1842" s="8" t="str">
        <f>"Q"&amp;ROUNDUP(MONTH(SalesDataTable[[#This Row],[Order Date]])/3,0)</f>
        <v>Q3</v>
      </c>
      <c r="S1842" s="9">
        <f>MONTH(SalesDataTable[[#This Row],[Order Date]])</f>
        <v>9</v>
      </c>
      <c r="T1842" s="8" t="str">
        <f>TEXT(SalesDataTable[[#This Row],[Order Date]],"mmm")</f>
        <v>Sep</v>
      </c>
    </row>
    <row r="1843" spans="1:20" ht="15.75">
      <c r="A1843" s="2" t="s">
        <v>1894</v>
      </c>
      <c r="B1843" s="3">
        <v>46272</v>
      </c>
      <c r="C1843" s="4" t="s">
        <v>27</v>
      </c>
      <c r="D1843" s="4" t="s">
        <v>48</v>
      </c>
      <c r="E1843" s="4" t="s">
        <v>3</v>
      </c>
      <c r="F1843" s="4" t="s">
        <v>16</v>
      </c>
      <c r="G1843" s="4" t="s">
        <v>31</v>
      </c>
      <c r="H1843" s="4" t="s">
        <v>64</v>
      </c>
      <c r="I1843" s="9">
        <v>1</v>
      </c>
      <c r="J1843" s="6">
        <v>83.28</v>
      </c>
      <c r="K1843" s="7">
        <v>0.1</v>
      </c>
      <c r="L1843" s="6">
        <v>39.75</v>
      </c>
      <c r="M1843" s="6">
        <f>I1843*J1843*(1-K1843)</f>
        <v>74.951999999999998</v>
      </c>
      <c r="N1843" s="6">
        <f>I1843*L1843</f>
        <v>39.75</v>
      </c>
      <c r="O1843" s="6">
        <f>M1843-N1843</f>
        <v>35.201999999999998</v>
      </c>
      <c r="P1843" s="8">
        <f>IFERROR(O1843/M1843,0)</f>
        <v>0.46966058277297468</v>
      </c>
      <c r="Q1843" s="5">
        <f>YEAR(SalesDataTable[[#This Row],[Order Date]])</f>
        <v>2026</v>
      </c>
      <c r="R1843" s="8" t="str">
        <f>"Q"&amp;ROUNDUP(MONTH(SalesDataTable[[#This Row],[Order Date]])/3,0)</f>
        <v>Q3</v>
      </c>
      <c r="S1843" s="9">
        <f>MONTH(SalesDataTable[[#This Row],[Order Date]])</f>
        <v>9</v>
      </c>
      <c r="T1843" s="8" t="str">
        <f>TEXT(SalesDataTable[[#This Row],[Order Date]],"mmm")</f>
        <v>Sep</v>
      </c>
    </row>
    <row r="1844" spans="1:20" ht="15.75">
      <c r="A1844" s="2" t="s">
        <v>1895</v>
      </c>
      <c r="B1844" s="3">
        <v>46272</v>
      </c>
      <c r="C1844" s="4" t="s">
        <v>27</v>
      </c>
      <c r="D1844" s="4" t="s">
        <v>45</v>
      </c>
      <c r="E1844" s="4" t="s">
        <v>39</v>
      </c>
      <c r="F1844" s="4" t="s">
        <v>4</v>
      </c>
      <c r="G1844" s="4" t="s">
        <v>31</v>
      </c>
      <c r="H1844" s="4" t="s">
        <v>64</v>
      </c>
      <c r="I1844" s="9">
        <v>2</v>
      </c>
      <c r="J1844" s="6">
        <v>82.43</v>
      </c>
      <c r="K1844" s="7">
        <v>0</v>
      </c>
      <c r="L1844" s="6">
        <v>40.51</v>
      </c>
      <c r="M1844" s="6">
        <f>I1844*J1844*(1-K1844)</f>
        <v>164.86</v>
      </c>
      <c r="N1844" s="6">
        <f>I1844*L1844</f>
        <v>81.02</v>
      </c>
      <c r="O1844" s="6">
        <f>M1844-N1844</f>
        <v>83.840000000000018</v>
      </c>
      <c r="P1844" s="8">
        <f>IFERROR(O1844/M1844,0)</f>
        <v>0.50855271139148372</v>
      </c>
      <c r="Q1844" s="5">
        <f>YEAR(SalesDataTable[[#This Row],[Order Date]])</f>
        <v>2026</v>
      </c>
      <c r="R1844" s="8" t="str">
        <f>"Q"&amp;ROUNDUP(MONTH(SalesDataTable[[#This Row],[Order Date]])/3,0)</f>
        <v>Q3</v>
      </c>
      <c r="S1844" s="9">
        <f>MONTH(SalesDataTable[[#This Row],[Order Date]])</f>
        <v>9</v>
      </c>
      <c r="T1844" s="8" t="str">
        <f>TEXT(SalesDataTable[[#This Row],[Order Date]],"mmm")</f>
        <v>Sep</v>
      </c>
    </row>
    <row r="1845" spans="1:20" ht="15.75">
      <c r="A1845" s="2" t="s">
        <v>1896</v>
      </c>
      <c r="B1845" s="3">
        <v>46272</v>
      </c>
      <c r="C1845" s="4" t="s">
        <v>1</v>
      </c>
      <c r="D1845" s="4" t="s">
        <v>88</v>
      </c>
      <c r="E1845" s="4" t="s">
        <v>39</v>
      </c>
      <c r="F1845" s="4" t="s">
        <v>16</v>
      </c>
      <c r="G1845" s="4" t="s">
        <v>49</v>
      </c>
      <c r="H1845" s="4" t="s">
        <v>67</v>
      </c>
      <c r="I1845" s="9">
        <v>4</v>
      </c>
      <c r="J1845" s="6">
        <v>36.380000000000003</v>
      </c>
      <c r="K1845" s="7">
        <v>0</v>
      </c>
      <c r="L1845" s="6">
        <v>14.16</v>
      </c>
      <c r="M1845" s="6">
        <f>I1845*J1845*(1-K1845)</f>
        <v>145.52000000000001</v>
      </c>
      <c r="N1845" s="6">
        <f>I1845*L1845</f>
        <v>56.64</v>
      </c>
      <c r="O1845" s="6">
        <f>M1845-N1845</f>
        <v>88.88000000000001</v>
      </c>
      <c r="P1845" s="8">
        <f>IFERROR(O1845/M1845,0)</f>
        <v>0.61077515118196812</v>
      </c>
      <c r="Q1845" s="5">
        <f>YEAR(SalesDataTable[[#This Row],[Order Date]])</f>
        <v>2026</v>
      </c>
      <c r="R1845" s="8" t="str">
        <f>"Q"&amp;ROUNDUP(MONTH(SalesDataTable[[#This Row],[Order Date]])/3,0)</f>
        <v>Q3</v>
      </c>
      <c r="S1845" s="9">
        <f>MONTH(SalesDataTable[[#This Row],[Order Date]])</f>
        <v>9</v>
      </c>
      <c r="T1845" s="8" t="str">
        <f>TEXT(SalesDataTable[[#This Row],[Order Date]],"mmm")</f>
        <v>Sep</v>
      </c>
    </row>
    <row r="1846" spans="1:20" ht="15.75">
      <c r="A1846" s="2" t="s">
        <v>1897</v>
      </c>
      <c r="B1846" s="3">
        <v>46272</v>
      </c>
      <c r="C1846" s="4" t="s">
        <v>8</v>
      </c>
      <c r="D1846" s="4" t="s">
        <v>66</v>
      </c>
      <c r="E1846" s="4" t="s">
        <v>3</v>
      </c>
      <c r="F1846" s="4" t="s">
        <v>16</v>
      </c>
      <c r="G1846" s="4" t="s">
        <v>5</v>
      </c>
      <c r="H1846" s="4" t="s">
        <v>6</v>
      </c>
      <c r="I1846" s="9">
        <v>1</v>
      </c>
      <c r="J1846" s="6">
        <v>82.86</v>
      </c>
      <c r="K1846" s="7">
        <v>0</v>
      </c>
      <c r="L1846" s="6">
        <v>43.33</v>
      </c>
      <c r="M1846" s="6">
        <f>I1846*J1846*(1-K1846)</f>
        <v>82.86</v>
      </c>
      <c r="N1846" s="6">
        <f>I1846*L1846</f>
        <v>43.33</v>
      </c>
      <c r="O1846" s="6">
        <f>M1846-N1846</f>
        <v>39.53</v>
      </c>
      <c r="P1846" s="8">
        <f>IFERROR(O1846/M1846,0)</f>
        <v>0.47706975621530295</v>
      </c>
      <c r="Q1846" s="5">
        <f>YEAR(SalesDataTable[[#This Row],[Order Date]])</f>
        <v>2026</v>
      </c>
      <c r="R1846" s="8" t="str">
        <f>"Q"&amp;ROUNDUP(MONTH(SalesDataTable[[#This Row],[Order Date]])/3,0)</f>
        <v>Q3</v>
      </c>
      <c r="S1846" s="9">
        <f>MONTH(SalesDataTable[[#This Row],[Order Date]])</f>
        <v>9</v>
      </c>
      <c r="T1846" s="8" t="str">
        <f>TEXT(SalesDataTable[[#This Row],[Order Date]],"mmm")</f>
        <v>Sep</v>
      </c>
    </row>
    <row r="1847" spans="1:20" ht="15.75">
      <c r="A1847" s="2" t="s">
        <v>1898</v>
      </c>
      <c r="B1847" s="3">
        <v>46272</v>
      </c>
      <c r="C1847" s="4" t="s">
        <v>1</v>
      </c>
      <c r="D1847" s="4" t="s">
        <v>52</v>
      </c>
      <c r="E1847" s="4" t="s">
        <v>3</v>
      </c>
      <c r="F1847" s="4" t="s">
        <v>16</v>
      </c>
      <c r="G1847" s="4" t="s">
        <v>17</v>
      </c>
      <c r="H1847" s="4" t="s">
        <v>46</v>
      </c>
      <c r="I1847" s="9">
        <v>1</v>
      </c>
      <c r="J1847" s="6">
        <v>46.44</v>
      </c>
      <c r="K1847" s="7">
        <v>0.05</v>
      </c>
      <c r="L1847" s="6">
        <v>17.88</v>
      </c>
      <c r="M1847" s="6">
        <f>I1847*J1847*(1-K1847)</f>
        <v>44.117999999999995</v>
      </c>
      <c r="N1847" s="6">
        <f>I1847*L1847</f>
        <v>17.88</v>
      </c>
      <c r="O1847" s="6">
        <f>M1847-N1847</f>
        <v>26.237999999999996</v>
      </c>
      <c r="P1847" s="8">
        <f>IFERROR(O1847/M1847,0)</f>
        <v>0.59472324221406225</v>
      </c>
      <c r="Q1847" s="5">
        <f>YEAR(SalesDataTable[[#This Row],[Order Date]])</f>
        <v>2026</v>
      </c>
      <c r="R1847" s="8" t="str">
        <f>"Q"&amp;ROUNDUP(MONTH(SalesDataTable[[#This Row],[Order Date]])/3,0)</f>
        <v>Q3</v>
      </c>
      <c r="S1847" s="9">
        <f>MONTH(SalesDataTable[[#This Row],[Order Date]])</f>
        <v>9</v>
      </c>
      <c r="T1847" s="8" t="str">
        <f>TEXT(SalesDataTable[[#This Row],[Order Date]],"mmm")</f>
        <v>Sep</v>
      </c>
    </row>
    <row r="1848" spans="1:20" ht="15.75">
      <c r="A1848" s="2" t="s">
        <v>1899</v>
      </c>
      <c r="B1848" s="3">
        <v>46272</v>
      </c>
      <c r="C1848" s="4" t="s">
        <v>1</v>
      </c>
      <c r="D1848" s="4" t="s">
        <v>2</v>
      </c>
      <c r="E1848" s="4" t="s">
        <v>10</v>
      </c>
      <c r="F1848" s="4" t="s">
        <v>20</v>
      </c>
      <c r="G1848" s="4" t="s">
        <v>17</v>
      </c>
      <c r="H1848" s="4" t="s">
        <v>71</v>
      </c>
      <c r="I1848" s="9">
        <v>4</v>
      </c>
      <c r="J1848" s="6">
        <v>133.26</v>
      </c>
      <c r="K1848" s="7">
        <v>0.1</v>
      </c>
      <c r="L1848" s="6">
        <v>68.77</v>
      </c>
      <c r="M1848" s="6">
        <f>I1848*J1848*(1-K1848)</f>
        <v>479.73599999999999</v>
      </c>
      <c r="N1848" s="6">
        <f>I1848*L1848</f>
        <v>275.08</v>
      </c>
      <c r="O1848" s="6">
        <f>M1848-N1848</f>
        <v>204.65600000000001</v>
      </c>
      <c r="P1848" s="8">
        <f>IFERROR(O1848/M1848,0)</f>
        <v>0.42660129738022579</v>
      </c>
      <c r="Q1848" s="5">
        <f>YEAR(SalesDataTable[[#This Row],[Order Date]])</f>
        <v>2026</v>
      </c>
      <c r="R1848" s="8" t="str">
        <f>"Q"&amp;ROUNDUP(MONTH(SalesDataTable[[#This Row],[Order Date]])/3,0)</f>
        <v>Q3</v>
      </c>
      <c r="S1848" s="9">
        <f>MONTH(SalesDataTable[[#This Row],[Order Date]])</f>
        <v>9</v>
      </c>
      <c r="T1848" s="8" t="str">
        <f>TEXT(SalesDataTable[[#This Row],[Order Date]],"mmm")</f>
        <v>Sep</v>
      </c>
    </row>
    <row r="1849" spans="1:20" ht="15.75">
      <c r="A1849" s="2" t="s">
        <v>1900</v>
      </c>
      <c r="B1849" s="3">
        <v>46272</v>
      </c>
      <c r="C1849" s="4" t="s">
        <v>8</v>
      </c>
      <c r="D1849" s="4" t="s">
        <v>69</v>
      </c>
      <c r="E1849" s="4" t="s">
        <v>39</v>
      </c>
      <c r="F1849" s="4" t="s">
        <v>16</v>
      </c>
      <c r="G1849" s="4" t="s">
        <v>11</v>
      </c>
      <c r="H1849" s="4" t="s">
        <v>21</v>
      </c>
      <c r="I1849" s="9">
        <v>1</v>
      </c>
      <c r="J1849" s="6">
        <v>147.36000000000001</v>
      </c>
      <c r="K1849" s="7">
        <v>0</v>
      </c>
      <c r="L1849" s="6">
        <v>81.599999999999994</v>
      </c>
      <c r="M1849" s="6">
        <f>I1849*J1849*(1-K1849)</f>
        <v>147.36000000000001</v>
      </c>
      <c r="N1849" s="6">
        <f>I1849*L1849</f>
        <v>81.599999999999994</v>
      </c>
      <c r="O1849" s="6">
        <f>M1849-N1849</f>
        <v>65.760000000000019</v>
      </c>
      <c r="P1849" s="8">
        <f>IFERROR(O1849/M1849,0)</f>
        <v>0.44625407166123787</v>
      </c>
      <c r="Q1849" s="5">
        <f>YEAR(SalesDataTable[[#This Row],[Order Date]])</f>
        <v>2026</v>
      </c>
      <c r="R1849" s="8" t="str">
        <f>"Q"&amp;ROUNDUP(MONTH(SalesDataTable[[#This Row],[Order Date]])/3,0)</f>
        <v>Q3</v>
      </c>
      <c r="S1849" s="9">
        <f>MONTH(SalesDataTable[[#This Row],[Order Date]])</f>
        <v>9</v>
      </c>
      <c r="T1849" s="8" t="str">
        <f>TEXT(SalesDataTable[[#This Row],[Order Date]],"mmm")</f>
        <v>Sep</v>
      </c>
    </row>
    <row r="1850" spans="1:20" ht="15.75">
      <c r="A1850" s="2" t="s">
        <v>1901</v>
      </c>
      <c r="B1850" s="3">
        <v>46272</v>
      </c>
      <c r="C1850" s="4" t="s">
        <v>1</v>
      </c>
      <c r="D1850" s="4" t="s">
        <v>2</v>
      </c>
      <c r="E1850" s="4" t="s">
        <v>3</v>
      </c>
      <c r="F1850" s="4" t="s">
        <v>16</v>
      </c>
      <c r="G1850" s="4" t="s">
        <v>17</v>
      </c>
      <c r="H1850" s="4" t="s">
        <v>83</v>
      </c>
      <c r="I1850" s="9">
        <v>2</v>
      </c>
      <c r="J1850" s="6">
        <v>166.13</v>
      </c>
      <c r="K1850" s="7">
        <v>0.15</v>
      </c>
      <c r="L1850" s="6">
        <v>86.71</v>
      </c>
      <c r="M1850" s="6">
        <f>I1850*J1850*(1-K1850)</f>
        <v>282.42099999999999</v>
      </c>
      <c r="N1850" s="6">
        <f>I1850*L1850</f>
        <v>173.42</v>
      </c>
      <c r="O1850" s="6">
        <f>M1850-N1850</f>
        <v>109.001</v>
      </c>
      <c r="P1850" s="8">
        <f>IFERROR(O1850/M1850,0)</f>
        <v>0.38595217777714835</v>
      </c>
      <c r="Q1850" s="5">
        <f>YEAR(SalesDataTable[[#This Row],[Order Date]])</f>
        <v>2026</v>
      </c>
      <c r="R1850" s="8" t="str">
        <f>"Q"&amp;ROUNDUP(MONTH(SalesDataTable[[#This Row],[Order Date]])/3,0)</f>
        <v>Q3</v>
      </c>
      <c r="S1850" s="9">
        <f>MONTH(SalesDataTable[[#This Row],[Order Date]])</f>
        <v>9</v>
      </c>
      <c r="T1850" s="8" t="str">
        <f>TEXT(SalesDataTable[[#This Row],[Order Date]],"mmm")</f>
        <v>Sep</v>
      </c>
    </row>
    <row r="1851" spans="1:20" ht="15.75">
      <c r="A1851" s="2" t="s">
        <v>1902</v>
      </c>
      <c r="B1851" s="3">
        <v>46272</v>
      </c>
      <c r="C1851" s="4" t="s">
        <v>14</v>
      </c>
      <c r="D1851" s="4" t="s">
        <v>24</v>
      </c>
      <c r="E1851" s="4" t="s">
        <v>3</v>
      </c>
      <c r="F1851" s="4" t="s">
        <v>16</v>
      </c>
      <c r="G1851" s="4" t="s">
        <v>49</v>
      </c>
      <c r="H1851" s="4" t="s">
        <v>74</v>
      </c>
      <c r="I1851" s="9">
        <v>1</v>
      </c>
      <c r="J1851" s="6">
        <v>51.74</v>
      </c>
      <c r="K1851" s="7">
        <v>0</v>
      </c>
      <c r="L1851" s="6">
        <v>22.45</v>
      </c>
      <c r="M1851" s="6">
        <f>I1851*J1851*(1-K1851)</f>
        <v>51.74</v>
      </c>
      <c r="N1851" s="6">
        <f>I1851*L1851</f>
        <v>22.45</v>
      </c>
      <c r="O1851" s="6">
        <f>M1851-N1851</f>
        <v>29.290000000000003</v>
      </c>
      <c r="P1851" s="8">
        <f>IFERROR(O1851/M1851,0)</f>
        <v>0.56609972941631237</v>
      </c>
      <c r="Q1851" s="5">
        <f>YEAR(SalesDataTable[[#This Row],[Order Date]])</f>
        <v>2026</v>
      </c>
      <c r="R1851" s="8" t="str">
        <f>"Q"&amp;ROUNDUP(MONTH(SalesDataTable[[#This Row],[Order Date]])/3,0)</f>
        <v>Q3</v>
      </c>
      <c r="S1851" s="9">
        <f>MONTH(SalesDataTable[[#This Row],[Order Date]])</f>
        <v>9</v>
      </c>
      <c r="T1851" s="8" t="str">
        <f>TEXT(SalesDataTable[[#This Row],[Order Date]],"mmm")</f>
        <v>Sep</v>
      </c>
    </row>
    <row r="1852" spans="1:20" ht="15.75">
      <c r="A1852" s="2" t="s">
        <v>1903</v>
      </c>
      <c r="B1852" s="3">
        <v>46273</v>
      </c>
      <c r="C1852" s="4" t="s">
        <v>1</v>
      </c>
      <c r="D1852" s="4" t="s">
        <v>2</v>
      </c>
      <c r="E1852" s="4" t="s">
        <v>25</v>
      </c>
      <c r="F1852" s="4" t="s">
        <v>4</v>
      </c>
      <c r="G1852" s="4" t="s">
        <v>11</v>
      </c>
      <c r="H1852" s="4" t="s">
        <v>79</v>
      </c>
      <c r="I1852" s="9">
        <v>1</v>
      </c>
      <c r="J1852" s="6">
        <v>71.7</v>
      </c>
      <c r="K1852" s="7">
        <v>0</v>
      </c>
      <c r="L1852" s="6">
        <v>32</v>
      </c>
      <c r="M1852" s="6">
        <f>I1852*J1852*(1-K1852)</f>
        <v>71.7</v>
      </c>
      <c r="N1852" s="6">
        <f>I1852*L1852</f>
        <v>32</v>
      </c>
      <c r="O1852" s="6">
        <f>M1852-N1852</f>
        <v>39.700000000000003</v>
      </c>
      <c r="P1852" s="8">
        <f>IFERROR(O1852/M1852,0)</f>
        <v>0.55369595536959559</v>
      </c>
      <c r="Q1852" s="5">
        <f>YEAR(SalesDataTable[[#This Row],[Order Date]])</f>
        <v>2026</v>
      </c>
      <c r="R1852" s="8" t="str">
        <f>"Q"&amp;ROUNDUP(MONTH(SalesDataTable[[#This Row],[Order Date]])/3,0)</f>
        <v>Q3</v>
      </c>
      <c r="S1852" s="9">
        <f>MONTH(SalesDataTable[[#This Row],[Order Date]])</f>
        <v>9</v>
      </c>
      <c r="T1852" s="8" t="str">
        <f>TEXT(SalesDataTable[[#This Row],[Order Date]],"mmm")</f>
        <v>Sep</v>
      </c>
    </row>
    <row r="1853" spans="1:20" ht="15.75">
      <c r="A1853" s="2" t="s">
        <v>1904</v>
      </c>
      <c r="B1853" s="3">
        <v>46273</v>
      </c>
      <c r="C1853" s="4" t="s">
        <v>14</v>
      </c>
      <c r="D1853" s="4" t="s">
        <v>15</v>
      </c>
      <c r="E1853" s="4" t="s">
        <v>3</v>
      </c>
      <c r="F1853" s="4" t="s">
        <v>4</v>
      </c>
      <c r="G1853" s="4" t="s">
        <v>5</v>
      </c>
      <c r="H1853" s="4" t="s">
        <v>35</v>
      </c>
      <c r="I1853" s="9">
        <v>2</v>
      </c>
      <c r="J1853" s="6">
        <v>39.409999999999997</v>
      </c>
      <c r="K1853" s="7">
        <v>0.05</v>
      </c>
      <c r="L1853" s="6">
        <v>17.12</v>
      </c>
      <c r="M1853" s="6">
        <f>I1853*J1853*(1-K1853)</f>
        <v>74.878999999999991</v>
      </c>
      <c r="N1853" s="6">
        <f>I1853*L1853</f>
        <v>34.24</v>
      </c>
      <c r="O1853" s="6">
        <f>M1853-N1853</f>
        <v>40.638999999999989</v>
      </c>
      <c r="P1853" s="8">
        <f>IFERROR(O1853/M1853,0)</f>
        <v>0.54272893601677363</v>
      </c>
      <c r="Q1853" s="5">
        <f>YEAR(SalesDataTable[[#This Row],[Order Date]])</f>
        <v>2026</v>
      </c>
      <c r="R1853" s="8" t="str">
        <f>"Q"&amp;ROUNDUP(MONTH(SalesDataTable[[#This Row],[Order Date]])/3,0)</f>
        <v>Q3</v>
      </c>
      <c r="S1853" s="9">
        <f>MONTH(SalesDataTable[[#This Row],[Order Date]])</f>
        <v>9</v>
      </c>
      <c r="T1853" s="8" t="str">
        <f>TEXT(SalesDataTable[[#This Row],[Order Date]],"mmm")</f>
        <v>Sep</v>
      </c>
    </row>
    <row r="1854" spans="1:20" ht="15.75">
      <c r="A1854" s="2" t="s">
        <v>1905</v>
      </c>
      <c r="B1854" s="3">
        <v>46273</v>
      </c>
      <c r="C1854" s="4" t="s">
        <v>1</v>
      </c>
      <c r="D1854" s="4" t="s">
        <v>52</v>
      </c>
      <c r="E1854" s="4" t="s">
        <v>3</v>
      </c>
      <c r="F1854" s="4" t="s">
        <v>16</v>
      </c>
      <c r="G1854" s="4" t="s">
        <v>31</v>
      </c>
      <c r="H1854" s="4" t="s">
        <v>32</v>
      </c>
      <c r="I1854" s="9">
        <v>2</v>
      </c>
      <c r="J1854" s="6">
        <v>345.33</v>
      </c>
      <c r="K1854" s="7">
        <v>0</v>
      </c>
      <c r="L1854" s="6">
        <v>198.22</v>
      </c>
      <c r="M1854" s="6">
        <f>I1854*J1854*(1-K1854)</f>
        <v>690.66</v>
      </c>
      <c r="N1854" s="6">
        <f>I1854*L1854</f>
        <v>396.44</v>
      </c>
      <c r="O1854" s="6">
        <f>M1854-N1854</f>
        <v>294.21999999999997</v>
      </c>
      <c r="P1854" s="8">
        <f>IFERROR(O1854/M1854,0)</f>
        <v>0.42599832044710856</v>
      </c>
      <c r="Q1854" s="5">
        <f>YEAR(SalesDataTable[[#This Row],[Order Date]])</f>
        <v>2026</v>
      </c>
      <c r="R1854" s="8" t="str">
        <f>"Q"&amp;ROUNDUP(MONTH(SalesDataTable[[#This Row],[Order Date]])/3,0)</f>
        <v>Q3</v>
      </c>
      <c r="S1854" s="9">
        <f>MONTH(SalesDataTable[[#This Row],[Order Date]])</f>
        <v>9</v>
      </c>
      <c r="T1854" s="8" t="str">
        <f>TEXT(SalesDataTable[[#This Row],[Order Date]],"mmm")</f>
        <v>Sep</v>
      </c>
    </row>
    <row r="1855" spans="1:20" ht="15.75">
      <c r="A1855" s="2" t="s">
        <v>1906</v>
      </c>
      <c r="B1855" s="3">
        <v>46274</v>
      </c>
      <c r="C1855" s="4" t="s">
        <v>27</v>
      </c>
      <c r="D1855" s="4" t="s">
        <v>82</v>
      </c>
      <c r="E1855" s="4" t="s">
        <v>3</v>
      </c>
      <c r="F1855" s="4" t="s">
        <v>4</v>
      </c>
      <c r="G1855" s="4" t="s">
        <v>11</v>
      </c>
      <c r="H1855" s="4" t="s">
        <v>21</v>
      </c>
      <c r="I1855" s="9">
        <v>1</v>
      </c>
      <c r="J1855" s="6">
        <v>145.33000000000001</v>
      </c>
      <c r="K1855" s="7">
        <v>0.1</v>
      </c>
      <c r="L1855" s="6">
        <v>80.97</v>
      </c>
      <c r="M1855" s="6">
        <f>I1855*J1855*(1-K1855)</f>
        <v>130.79700000000003</v>
      </c>
      <c r="N1855" s="6">
        <f>I1855*L1855</f>
        <v>80.97</v>
      </c>
      <c r="O1855" s="6">
        <f>M1855-N1855</f>
        <v>49.827000000000027</v>
      </c>
      <c r="P1855" s="8">
        <f>IFERROR(O1855/M1855,0)</f>
        <v>0.3809491043372556</v>
      </c>
      <c r="Q1855" s="5">
        <f>YEAR(SalesDataTable[[#This Row],[Order Date]])</f>
        <v>2026</v>
      </c>
      <c r="R1855" s="8" t="str">
        <f>"Q"&amp;ROUNDUP(MONTH(SalesDataTable[[#This Row],[Order Date]])/3,0)</f>
        <v>Q3</v>
      </c>
      <c r="S1855" s="9">
        <f>MONTH(SalesDataTable[[#This Row],[Order Date]])</f>
        <v>9</v>
      </c>
      <c r="T1855" s="8" t="str">
        <f>TEXT(SalesDataTable[[#This Row],[Order Date]],"mmm")</f>
        <v>Sep</v>
      </c>
    </row>
    <row r="1856" spans="1:20" ht="15.75">
      <c r="A1856" s="2" t="s">
        <v>1907</v>
      </c>
      <c r="B1856" s="3">
        <v>46274</v>
      </c>
      <c r="C1856" s="4" t="s">
        <v>1</v>
      </c>
      <c r="D1856" s="4" t="s">
        <v>2</v>
      </c>
      <c r="E1856" s="4" t="s">
        <v>3</v>
      </c>
      <c r="F1856" s="4" t="s">
        <v>4</v>
      </c>
      <c r="G1856" s="4" t="s">
        <v>5</v>
      </c>
      <c r="H1856" s="4" t="s">
        <v>29</v>
      </c>
      <c r="I1856" s="9">
        <v>3</v>
      </c>
      <c r="J1856" s="6">
        <v>50.03</v>
      </c>
      <c r="K1856" s="7">
        <v>0.1</v>
      </c>
      <c r="L1856" s="6">
        <v>22.89</v>
      </c>
      <c r="M1856" s="6">
        <f>I1856*J1856*(1-K1856)</f>
        <v>135.08100000000002</v>
      </c>
      <c r="N1856" s="6">
        <f>I1856*L1856</f>
        <v>68.67</v>
      </c>
      <c r="O1856" s="6">
        <f>M1856-N1856</f>
        <v>66.411000000000016</v>
      </c>
      <c r="P1856" s="8">
        <f>IFERROR(O1856/M1856,0)</f>
        <v>0.49163835032313952</v>
      </c>
      <c r="Q1856" s="5">
        <f>YEAR(SalesDataTable[[#This Row],[Order Date]])</f>
        <v>2026</v>
      </c>
      <c r="R1856" s="8" t="str">
        <f>"Q"&amp;ROUNDUP(MONTH(SalesDataTable[[#This Row],[Order Date]])/3,0)</f>
        <v>Q3</v>
      </c>
      <c r="S1856" s="9">
        <f>MONTH(SalesDataTable[[#This Row],[Order Date]])</f>
        <v>9</v>
      </c>
      <c r="T1856" s="8" t="str">
        <f>TEXT(SalesDataTable[[#This Row],[Order Date]],"mmm")</f>
        <v>Sep</v>
      </c>
    </row>
    <row r="1857" spans="1:20" ht="15.75">
      <c r="A1857" s="2" t="s">
        <v>1908</v>
      </c>
      <c r="B1857" s="3">
        <v>46274</v>
      </c>
      <c r="C1857" s="4" t="s">
        <v>8</v>
      </c>
      <c r="D1857" s="4" t="s">
        <v>9</v>
      </c>
      <c r="E1857" s="4" t="s">
        <v>39</v>
      </c>
      <c r="F1857" s="4" t="s">
        <v>4</v>
      </c>
      <c r="G1857" s="4" t="s">
        <v>17</v>
      </c>
      <c r="H1857" s="4" t="s">
        <v>18</v>
      </c>
      <c r="I1857" s="9">
        <v>1</v>
      </c>
      <c r="J1857" s="6">
        <v>35.68</v>
      </c>
      <c r="K1857" s="7">
        <v>0.05</v>
      </c>
      <c r="L1857" s="6">
        <v>13.37</v>
      </c>
      <c r="M1857" s="6">
        <f>I1857*J1857*(1-K1857)</f>
        <v>33.896000000000001</v>
      </c>
      <c r="N1857" s="6">
        <f>I1857*L1857</f>
        <v>13.37</v>
      </c>
      <c r="O1857" s="6">
        <f>M1857-N1857</f>
        <v>20.526000000000003</v>
      </c>
      <c r="P1857" s="8">
        <f>IFERROR(O1857/M1857,0)</f>
        <v>0.60555817795610112</v>
      </c>
      <c r="Q1857" s="5">
        <f>YEAR(SalesDataTable[[#This Row],[Order Date]])</f>
        <v>2026</v>
      </c>
      <c r="R1857" s="8" t="str">
        <f>"Q"&amp;ROUNDUP(MONTH(SalesDataTable[[#This Row],[Order Date]])/3,0)</f>
        <v>Q3</v>
      </c>
      <c r="S1857" s="9">
        <f>MONTH(SalesDataTable[[#This Row],[Order Date]])</f>
        <v>9</v>
      </c>
      <c r="T1857" s="8" t="str">
        <f>TEXT(SalesDataTable[[#This Row],[Order Date]],"mmm")</f>
        <v>Sep</v>
      </c>
    </row>
    <row r="1858" spans="1:20" ht="15.75">
      <c r="A1858" s="2" t="s">
        <v>1909</v>
      </c>
      <c r="B1858" s="3">
        <v>46274</v>
      </c>
      <c r="C1858" s="4" t="s">
        <v>27</v>
      </c>
      <c r="D1858" s="4" t="s">
        <v>48</v>
      </c>
      <c r="E1858" s="4" t="s">
        <v>3</v>
      </c>
      <c r="F1858" s="4" t="s">
        <v>4</v>
      </c>
      <c r="G1858" s="4" t="s">
        <v>31</v>
      </c>
      <c r="H1858" s="4" t="s">
        <v>32</v>
      </c>
      <c r="I1858" s="9">
        <v>1</v>
      </c>
      <c r="J1858" s="6">
        <v>341.87</v>
      </c>
      <c r="K1858" s="7">
        <v>0.1</v>
      </c>
      <c r="L1858" s="6">
        <v>190.66</v>
      </c>
      <c r="M1858" s="6">
        <f>I1858*J1858*(1-K1858)</f>
        <v>307.68299999999999</v>
      </c>
      <c r="N1858" s="6">
        <f>I1858*L1858</f>
        <v>190.66</v>
      </c>
      <c r="O1858" s="6">
        <f>M1858-N1858</f>
        <v>117.023</v>
      </c>
      <c r="P1858" s="8">
        <f>IFERROR(O1858/M1858,0)</f>
        <v>0.38033625517171893</v>
      </c>
      <c r="Q1858" s="5">
        <f>YEAR(SalesDataTable[[#This Row],[Order Date]])</f>
        <v>2026</v>
      </c>
      <c r="R1858" s="8" t="str">
        <f>"Q"&amp;ROUNDUP(MONTH(SalesDataTable[[#This Row],[Order Date]])/3,0)</f>
        <v>Q3</v>
      </c>
      <c r="S1858" s="9">
        <f>MONTH(SalesDataTable[[#This Row],[Order Date]])</f>
        <v>9</v>
      </c>
      <c r="T1858" s="8" t="str">
        <f>TEXT(SalesDataTable[[#This Row],[Order Date]],"mmm")</f>
        <v>Sep</v>
      </c>
    </row>
    <row r="1859" spans="1:20" ht="15.75">
      <c r="A1859" s="2" t="s">
        <v>1910</v>
      </c>
      <c r="B1859" s="3">
        <v>46274</v>
      </c>
      <c r="C1859" s="4" t="s">
        <v>8</v>
      </c>
      <c r="D1859" s="4" t="s">
        <v>38</v>
      </c>
      <c r="E1859" s="4" t="s">
        <v>3</v>
      </c>
      <c r="F1859" s="4" t="s">
        <v>4</v>
      </c>
      <c r="G1859" s="4" t="s">
        <v>17</v>
      </c>
      <c r="H1859" s="4" t="s">
        <v>83</v>
      </c>
      <c r="I1859" s="9">
        <v>1</v>
      </c>
      <c r="J1859" s="6">
        <v>164.6</v>
      </c>
      <c r="K1859" s="7">
        <v>0</v>
      </c>
      <c r="L1859" s="6">
        <v>87.21</v>
      </c>
      <c r="M1859" s="6">
        <f>I1859*J1859*(1-K1859)</f>
        <v>164.6</v>
      </c>
      <c r="N1859" s="6">
        <f>I1859*L1859</f>
        <v>87.21</v>
      </c>
      <c r="O1859" s="6">
        <f>M1859-N1859</f>
        <v>77.39</v>
      </c>
      <c r="P1859" s="8">
        <f>IFERROR(O1859/M1859,0)</f>
        <v>0.47017010935601461</v>
      </c>
      <c r="Q1859" s="5">
        <f>YEAR(SalesDataTable[[#This Row],[Order Date]])</f>
        <v>2026</v>
      </c>
      <c r="R1859" s="8" t="str">
        <f>"Q"&amp;ROUNDUP(MONTH(SalesDataTable[[#This Row],[Order Date]])/3,0)</f>
        <v>Q3</v>
      </c>
      <c r="S1859" s="9">
        <f>MONTH(SalesDataTable[[#This Row],[Order Date]])</f>
        <v>9</v>
      </c>
      <c r="T1859" s="8" t="str">
        <f>TEXT(SalesDataTable[[#This Row],[Order Date]],"mmm")</f>
        <v>Sep</v>
      </c>
    </row>
    <row r="1860" spans="1:20" ht="15.75">
      <c r="A1860" s="2" t="s">
        <v>1911</v>
      </c>
      <c r="B1860" s="3">
        <v>46274</v>
      </c>
      <c r="C1860" s="4" t="s">
        <v>27</v>
      </c>
      <c r="D1860" s="4" t="s">
        <v>48</v>
      </c>
      <c r="E1860" s="4" t="s">
        <v>3</v>
      </c>
      <c r="F1860" s="4" t="s">
        <v>4</v>
      </c>
      <c r="G1860" s="4" t="s">
        <v>49</v>
      </c>
      <c r="H1860" s="4" t="s">
        <v>50</v>
      </c>
      <c r="I1860" s="9">
        <v>2</v>
      </c>
      <c r="J1860" s="6">
        <v>41.24</v>
      </c>
      <c r="K1860" s="7">
        <v>0</v>
      </c>
      <c r="L1860" s="6">
        <v>14.46</v>
      </c>
      <c r="M1860" s="6">
        <f>I1860*J1860*(1-K1860)</f>
        <v>82.48</v>
      </c>
      <c r="N1860" s="6">
        <f>I1860*L1860</f>
        <v>28.92</v>
      </c>
      <c r="O1860" s="6">
        <f>M1860-N1860</f>
        <v>53.56</v>
      </c>
      <c r="P1860" s="8">
        <f>IFERROR(O1860/M1860,0)</f>
        <v>0.64936954413191073</v>
      </c>
      <c r="Q1860" s="5">
        <f>YEAR(SalesDataTable[[#This Row],[Order Date]])</f>
        <v>2026</v>
      </c>
      <c r="R1860" s="8" t="str">
        <f>"Q"&amp;ROUNDUP(MONTH(SalesDataTable[[#This Row],[Order Date]])/3,0)</f>
        <v>Q3</v>
      </c>
      <c r="S1860" s="9">
        <f>MONTH(SalesDataTable[[#This Row],[Order Date]])</f>
        <v>9</v>
      </c>
      <c r="T1860" s="8" t="str">
        <f>TEXT(SalesDataTable[[#This Row],[Order Date]],"mmm")</f>
        <v>Sep</v>
      </c>
    </row>
    <row r="1861" spans="1:20" ht="15.75">
      <c r="A1861" s="2" t="s">
        <v>1912</v>
      </c>
      <c r="B1861" s="3">
        <v>46275</v>
      </c>
      <c r="C1861" s="4" t="s">
        <v>14</v>
      </c>
      <c r="D1861" s="4" t="s">
        <v>61</v>
      </c>
      <c r="E1861" s="4" t="s">
        <v>25</v>
      </c>
      <c r="F1861" s="4" t="s">
        <v>16</v>
      </c>
      <c r="G1861" s="4" t="s">
        <v>5</v>
      </c>
      <c r="H1861" s="4" t="s">
        <v>35</v>
      </c>
      <c r="I1861" s="9">
        <v>1</v>
      </c>
      <c r="J1861" s="6">
        <v>40.1</v>
      </c>
      <c r="K1861" s="7">
        <v>0</v>
      </c>
      <c r="L1861" s="6">
        <v>16.920000000000002</v>
      </c>
      <c r="M1861" s="6">
        <f>I1861*J1861*(1-K1861)</f>
        <v>40.1</v>
      </c>
      <c r="N1861" s="6">
        <f>I1861*L1861</f>
        <v>16.920000000000002</v>
      </c>
      <c r="O1861" s="6">
        <f>M1861-N1861</f>
        <v>23.18</v>
      </c>
      <c r="P1861" s="8">
        <f>IFERROR(O1861/M1861,0)</f>
        <v>0.57805486284289276</v>
      </c>
      <c r="Q1861" s="5">
        <f>YEAR(SalesDataTable[[#This Row],[Order Date]])</f>
        <v>2026</v>
      </c>
      <c r="R1861" s="8" t="str">
        <f>"Q"&amp;ROUNDUP(MONTH(SalesDataTable[[#This Row],[Order Date]])/3,0)</f>
        <v>Q3</v>
      </c>
      <c r="S1861" s="9">
        <f>MONTH(SalesDataTable[[#This Row],[Order Date]])</f>
        <v>9</v>
      </c>
      <c r="T1861" s="8" t="str">
        <f>TEXT(SalesDataTable[[#This Row],[Order Date]],"mmm")</f>
        <v>Sep</v>
      </c>
    </row>
    <row r="1862" spans="1:20" ht="15.75">
      <c r="A1862" s="2" t="s">
        <v>1913</v>
      </c>
      <c r="B1862" s="3">
        <v>46275</v>
      </c>
      <c r="C1862" s="4" t="s">
        <v>8</v>
      </c>
      <c r="D1862" s="4" t="s">
        <v>38</v>
      </c>
      <c r="E1862" s="4" t="s">
        <v>3</v>
      </c>
      <c r="F1862" s="4" t="s">
        <v>16</v>
      </c>
      <c r="G1862" s="4" t="s">
        <v>31</v>
      </c>
      <c r="H1862" s="4" t="s">
        <v>64</v>
      </c>
      <c r="I1862" s="9">
        <v>2</v>
      </c>
      <c r="J1862" s="6">
        <v>80.239999999999995</v>
      </c>
      <c r="K1862" s="7">
        <v>0</v>
      </c>
      <c r="L1862" s="6">
        <v>40.5</v>
      </c>
      <c r="M1862" s="6">
        <f>I1862*J1862*(1-K1862)</f>
        <v>160.47999999999999</v>
      </c>
      <c r="N1862" s="6">
        <f>I1862*L1862</f>
        <v>81</v>
      </c>
      <c r="O1862" s="6">
        <f>M1862-N1862</f>
        <v>79.47999999999999</v>
      </c>
      <c r="P1862" s="8">
        <f>IFERROR(O1862/M1862,0)</f>
        <v>0.49526420737786636</v>
      </c>
      <c r="Q1862" s="5">
        <f>YEAR(SalesDataTable[[#This Row],[Order Date]])</f>
        <v>2026</v>
      </c>
      <c r="R1862" s="8" t="str">
        <f>"Q"&amp;ROUNDUP(MONTH(SalesDataTable[[#This Row],[Order Date]])/3,0)</f>
        <v>Q3</v>
      </c>
      <c r="S1862" s="9">
        <f>MONTH(SalesDataTable[[#This Row],[Order Date]])</f>
        <v>9</v>
      </c>
      <c r="T1862" s="8" t="str">
        <f>TEXT(SalesDataTable[[#This Row],[Order Date]],"mmm")</f>
        <v>Sep</v>
      </c>
    </row>
    <row r="1863" spans="1:20" ht="15.75">
      <c r="A1863" s="2" t="s">
        <v>1914</v>
      </c>
      <c r="B1863" s="3">
        <v>46275</v>
      </c>
      <c r="C1863" s="4" t="s">
        <v>14</v>
      </c>
      <c r="D1863" s="4" t="s">
        <v>24</v>
      </c>
      <c r="E1863" s="4" t="s">
        <v>3</v>
      </c>
      <c r="F1863" s="4" t="s">
        <v>16</v>
      </c>
      <c r="G1863" s="4" t="s">
        <v>11</v>
      </c>
      <c r="H1863" s="4" t="s">
        <v>53</v>
      </c>
      <c r="I1863" s="9">
        <v>4</v>
      </c>
      <c r="J1863" s="6">
        <v>151.01</v>
      </c>
      <c r="K1863" s="7">
        <v>0</v>
      </c>
      <c r="L1863" s="6">
        <v>80.569999999999993</v>
      </c>
      <c r="M1863" s="6">
        <f>I1863*J1863*(1-K1863)</f>
        <v>604.04</v>
      </c>
      <c r="N1863" s="6">
        <f>I1863*L1863</f>
        <v>322.27999999999997</v>
      </c>
      <c r="O1863" s="6">
        <f>M1863-N1863</f>
        <v>281.76</v>
      </c>
      <c r="P1863" s="8">
        <f>IFERROR(O1863/M1863,0)</f>
        <v>0.46645917488908023</v>
      </c>
      <c r="Q1863" s="5">
        <f>YEAR(SalesDataTable[[#This Row],[Order Date]])</f>
        <v>2026</v>
      </c>
      <c r="R1863" s="8" t="str">
        <f>"Q"&amp;ROUNDUP(MONTH(SalesDataTable[[#This Row],[Order Date]])/3,0)</f>
        <v>Q3</v>
      </c>
      <c r="S1863" s="9">
        <f>MONTH(SalesDataTable[[#This Row],[Order Date]])</f>
        <v>9</v>
      </c>
      <c r="T1863" s="8" t="str">
        <f>TEXT(SalesDataTable[[#This Row],[Order Date]],"mmm")</f>
        <v>Sep</v>
      </c>
    </row>
    <row r="1864" spans="1:20" ht="15.75">
      <c r="A1864" s="2" t="s">
        <v>1915</v>
      </c>
      <c r="B1864" s="3">
        <v>46275</v>
      </c>
      <c r="C1864" s="4" t="s">
        <v>1</v>
      </c>
      <c r="D1864" s="4" t="s">
        <v>88</v>
      </c>
      <c r="E1864" s="4" t="s">
        <v>39</v>
      </c>
      <c r="F1864" s="4" t="s">
        <v>4</v>
      </c>
      <c r="G1864" s="4" t="s">
        <v>5</v>
      </c>
      <c r="H1864" s="4" t="s">
        <v>29</v>
      </c>
      <c r="I1864" s="9">
        <v>1</v>
      </c>
      <c r="J1864" s="6">
        <v>51.32</v>
      </c>
      <c r="K1864" s="7">
        <v>0.1</v>
      </c>
      <c r="L1864" s="6">
        <v>22.67</v>
      </c>
      <c r="M1864" s="6">
        <f>I1864*J1864*(1-K1864)</f>
        <v>46.188000000000002</v>
      </c>
      <c r="N1864" s="6">
        <f>I1864*L1864</f>
        <v>22.67</v>
      </c>
      <c r="O1864" s="6">
        <f>M1864-N1864</f>
        <v>23.518000000000001</v>
      </c>
      <c r="P1864" s="8">
        <f>IFERROR(O1864/M1864,0)</f>
        <v>0.50917987356023209</v>
      </c>
      <c r="Q1864" s="5">
        <f>YEAR(SalesDataTable[[#This Row],[Order Date]])</f>
        <v>2026</v>
      </c>
      <c r="R1864" s="8" t="str">
        <f>"Q"&amp;ROUNDUP(MONTH(SalesDataTable[[#This Row],[Order Date]])/3,0)</f>
        <v>Q3</v>
      </c>
      <c r="S1864" s="9">
        <f>MONTH(SalesDataTable[[#This Row],[Order Date]])</f>
        <v>9</v>
      </c>
      <c r="T1864" s="8" t="str">
        <f>TEXT(SalesDataTable[[#This Row],[Order Date]],"mmm")</f>
        <v>Sep</v>
      </c>
    </row>
    <row r="1865" spans="1:20" ht="15.75">
      <c r="A1865" s="2" t="s">
        <v>1916</v>
      </c>
      <c r="B1865" s="3">
        <v>46275</v>
      </c>
      <c r="C1865" s="4" t="s">
        <v>27</v>
      </c>
      <c r="D1865" s="4" t="s">
        <v>45</v>
      </c>
      <c r="E1865" s="4" t="s">
        <v>25</v>
      </c>
      <c r="F1865" s="4" t="s">
        <v>4</v>
      </c>
      <c r="G1865" s="4" t="s">
        <v>11</v>
      </c>
      <c r="H1865" s="4" t="s">
        <v>79</v>
      </c>
      <c r="I1865" s="9">
        <v>2</v>
      </c>
      <c r="J1865" s="6">
        <v>72.61</v>
      </c>
      <c r="K1865" s="7">
        <v>0</v>
      </c>
      <c r="L1865" s="6">
        <v>32.68</v>
      </c>
      <c r="M1865" s="6">
        <f>I1865*J1865*(1-K1865)</f>
        <v>145.22</v>
      </c>
      <c r="N1865" s="6">
        <f>I1865*L1865</f>
        <v>65.36</v>
      </c>
      <c r="O1865" s="6">
        <f>M1865-N1865</f>
        <v>79.86</v>
      </c>
      <c r="P1865" s="8">
        <f>IFERROR(O1865/M1865,0)</f>
        <v>0.54992425285773305</v>
      </c>
      <c r="Q1865" s="5">
        <f>YEAR(SalesDataTable[[#This Row],[Order Date]])</f>
        <v>2026</v>
      </c>
      <c r="R1865" s="8" t="str">
        <f>"Q"&amp;ROUNDUP(MONTH(SalesDataTable[[#This Row],[Order Date]])/3,0)</f>
        <v>Q3</v>
      </c>
      <c r="S1865" s="9">
        <f>MONTH(SalesDataTable[[#This Row],[Order Date]])</f>
        <v>9</v>
      </c>
      <c r="T1865" s="8" t="str">
        <f>TEXT(SalesDataTable[[#This Row],[Order Date]],"mmm")</f>
        <v>Sep</v>
      </c>
    </row>
    <row r="1866" spans="1:20" ht="15.75">
      <c r="A1866" s="2" t="s">
        <v>1917</v>
      </c>
      <c r="B1866" s="3">
        <v>46276</v>
      </c>
      <c r="C1866" s="4" t="s">
        <v>27</v>
      </c>
      <c r="D1866" s="4" t="s">
        <v>82</v>
      </c>
      <c r="E1866" s="4" t="s">
        <v>39</v>
      </c>
      <c r="F1866" s="4" t="s">
        <v>20</v>
      </c>
      <c r="G1866" s="4" t="s">
        <v>49</v>
      </c>
      <c r="H1866" s="4" t="s">
        <v>50</v>
      </c>
      <c r="I1866" s="9">
        <v>5</v>
      </c>
      <c r="J1866" s="6">
        <v>40.94</v>
      </c>
      <c r="K1866" s="7">
        <v>0</v>
      </c>
      <c r="L1866" s="6">
        <v>14.78</v>
      </c>
      <c r="M1866" s="6">
        <f>I1866*J1866*(1-K1866)</f>
        <v>204.7</v>
      </c>
      <c r="N1866" s="6">
        <f>I1866*L1866</f>
        <v>73.899999999999991</v>
      </c>
      <c r="O1866" s="6">
        <f>M1866-N1866</f>
        <v>130.80000000000001</v>
      </c>
      <c r="P1866" s="8">
        <f>IFERROR(O1866/M1866,0)</f>
        <v>0.6389838788470934</v>
      </c>
      <c r="Q1866" s="5">
        <f>YEAR(SalesDataTable[[#This Row],[Order Date]])</f>
        <v>2026</v>
      </c>
      <c r="R1866" s="8" t="str">
        <f>"Q"&amp;ROUNDUP(MONTH(SalesDataTable[[#This Row],[Order Date]])/3,0)</f>
        <v>Q3</v>
      </c>
      <c r="S1866" s="9">
        <f>MONTH(SalesDataTable[[#This Row],[Order Date]])</f>
        <v>9</v>
      </c>
      <c r="T1866" s="8" t="str">
        <f>TEXT(SalesDataTable[[#This Row],[Order Date]],"mmm")</f>
        <v>Sep</v>
      </c>
    </row>
    <row r="1867" spans="1:20" ht="15.75">
      <c r="A1867" s="2" t="s">
        <v>1918</v>
      </c>
      <c r="B1867" s="3">
        <v>46276</v>
      </c>
      <c r="C1867" s="4" t="s">
        <v>14</v>
      </c>
      <c r="D1867" s="4" t="s">
        <v>126</v>
      </c>
      <c r="E1867" s="4" t="s">
        <v>39</v>
      </c>
      <c r="F1867" s="4" t="s">
        <v>16</v>
      </c>
      <c r="G1867" s="4" t="s">
        <v>5</v>
      </c>
      <c r="H1867" s="4" t="s">
        <v>6</v>
      </c>
      <c r="I1867" s="9">
        <v>4</v>
      </c>
      <c r="J1867" s="6">
        <v>81.69</v>
      </c>
      <c r="K1867" s="7">
        <v>0</v>
      </c>
      <c r="L1867" s="6">
        <v>42.23</v>
      </c>
      <c r="M1867" s="6">
        <f>I1867*J1867*(1-K1867)</f>
        <v>326.76</v>
      </c>
      <c r="N1867" s="6">
        <f>I1867*L1867</f>
        <v>168.92</v>
      </c>
      <c r="O1867" s="6">
        <f>M1867-N1867</f>
        <v>157.84</v>
      </c>
      <c r="P1867" s="8">
        <f>IFERROR(O1867/M1867,0)</f>
        <v>0.48304566042355246</v>
      </c>
      <c r="Q1867" s="5">
        <f>YEAR(SalesDataTable[[#This Row],[Order Date]])</f>
        <v>2026</v>
      </c>
      <c r="R1867" s="8" t="str">
        <f>"Q"&amp;ROUNDUP(MONTH(SalesDataTable[[#This Row],[Order Date]])/3,0)</f>
        <v>Q3</v>
      </c>
      <c r="S1867" s="9">
        <f>MONTH(SalesDataTable[[#This Row],[Order Date]])</f>
        <v>9</v>
      </c>
      <c r="T1867" s="8" t="str">
        <f>TEXT(SalesDataTable[[#This Row],[Order Date]],"mmm")</f>
        <v>Sep</v>
      </c>
    </row>
    <row r="1868" spans="1:20" ht="15.75">
      <c r="A1868" s="2" t="s">
        <v>1919</v>
      </c>
      <c r="B1868" s="3">
        <v>46276</v>
      </c>
      <c r="C1868" s="4" t="s">
        <v>1</v>
      </c>
      <c r="D1868" s="4" t="s">
        <v>88</v>
      </c>
      <c r="E1868" s="4" t="s">
        <v>25</v>
      </c>
      <c r="F1868" s="4" t="s">
        <v>16</v>
      </c>
      <c r="G1868" s="4" t="s">
        <v>5</v>
      </c>
      <c r="H1868" s="4" t="s">
        <v>29</v>
      </c>
      <c r="I1868" s="9">
        <v>1</v>
      </c>
      <c r="J1868" s="6">
        <v>51.25</v>
      </c>
      <c r="K1868" s="7">
        <v>0.05</v>
      </c>
      <c r="L1868" s="6">
        <v>21.99</v>
      </c>
      <c r="M1868" s="6">
        <f>I1868*J1868*(1-K1868)</f>
        <v>48.6875</v>
      </c>
      <c r="N1868" s="6">
        <f>I1868*L1868</f>
        <v>21.99</v>
      </c>
      <c r="O1868" s="6">
        <f>M1868-N1868</f>
        <v>26.697500000000002</v>
      </c>
      <c r="P1868" s="8">
        <f>IFERROR(O1868/M1868,0)</f>
        <v>0.54834403080872918</v>
      </c>
      <c r="Q1868" s="5">
        <f>YEAR(SalesDataTable[[#This Row],[Order Date]])</f>
        <v>2026</v>
      </c>
      <c r="R1868" s="8" t="str">
        <f>"Q"&amp;ROUNDUP(MONTH(SalesDataTable[[#This Row],[Order Date]])/3,0)</f>
        <v>Q3</v>
      </c>
      <c r="S1868" s="9">
        <f>MONTH(SalesDataTable[[#This Row],[Order Date]])</f>
        <v>9</v>
      </c>
      <c r="T1868" s="8" t="str">
        <f>TEXT(SalesDataTable[[#This Row],[Order Date]],"mmm")</f>
        <v>Sep</v>
      </c>
    </row>
    <row r="1869" spans="1:20" ht="15.75">
      <c r="A1869" s="2" t="s">
        <v>1920</v>
      </c>
      <c r="B1869" s="3">
        <v>46276</v>
      </c>
      <c r="C1869" s="4" t="s">
        <v>14</v>
      </c>
      <c r="D1869" s="4" t="s">
        <v>126</v>
      </c>
      <c r="E1869" s="4" t="s">
        <v>3</v>
      </c>
      <c r="F1869" s="4" t="s">
        <v>4</v>
      </c>
      <c r="G1869" s="4" t="s">
        <v>49</v>
      </c>
      <c r="H1869" s="4" t="s">
        <v>74</v>
      </c>
      <c r="I1869" s="9">
        <v>1</v>
      </c>
      <c r="J1869" s="6">
        <v>50.78</v>
      </c>
      <c r="K1869" s="7">
        <v>0.05</v>
      </c>
      <c r="L1869" s="6">
        <v>22.52</v>
      </c>
      <c r="M1869" s="6">
        <f>I1869*J1869*(1-K1869)</f>
        <v>48.241</v>
      </c>
      <c r="N1869" s="6">
        <f>I1869*L1869</f>
        <v>22.52</v>
      </c>
      <c r="O1869" s="6">
        <f>M1869-N1869</f>
        <v>25.721</v>
      </c>
      <c r="P1869" s="8">
        <f>IFERROR(O1869/M1869,0)</f>
        <v>0.5331771729441761</v>
      </c>
      <c r="Q1869" s="5">
        <f>YEAR(SalesDataTable[[#This Row],[Order Date]])</f>
        <v>2026</v>
      </c>
      <c r="R1869" s="8" t="str">
        <f>"Q"&amp;ROUNDUP(MONTH(SalesDataTable[[#This Row],[Order Date]])/3,0)</f>
        <v>Q3</v>
      </c>
      <c r="S1869" s="9">
        <f>MONTH(SalesDataTable[[#This Row],[Order Date]])</f>
        <v>9</v>
      </c>
      <c r="T1869" s="8" t="str">
        <f>TEXT(SalesDataTable[[#This Row],[Order Date]],"mmm")</f>
        <v>Sep</v>
      </c>
    </row>
    <row r="1870" spans="1:20" ht="15.75">
      <c r="A1870" s="2" t="s">
        <v>1921</v>
      </c>
      <c r="B1870" s="3">
        <v>46276</v>
      </c>
      <c r="C1870" s="4" t="s">
        <v>8</v>
      </c>
      <c r="D1870" s="4" t="s">
        <v>9</v>
      </c>
      <c r="E1870" s="4" t="s">
        <v>3</v>
      </c>
      <c r="F1870" s="4" t="s">
        <v>16</v>
      </c>
      <c r="G1870" s="4" t="s">
        <v>17</v>
      </c>
      <c r="H1870" s="4" t="s">
        <v>71</v>
      </c>
      <c r="I1870" s="9">
        <v>1</v>
      </c>
      <c r="J1870" s="6">
        <v>133.31</v>
      </c>
      <c r="K1870" s="7">
        <v>0.05</v>
      </c>
      <c r="L1870" s="6">
        <v>67.790000000000006</v>
      </c>
      <c r="M1870" s="6">
        <f>I1870*J1870*(1-K1870)</f>
        <v>126.64449999999999</v>
      </c>
      <c r="N1870" s="6">
        <f>I1870*L1870</f>
        <v>67.790000000000006</v>
      </c>
      <c r="O1870" s="6">
        <f>M1870-N1870</f>
        <v>58.854499999999987</v>
      </c>
      <c r="P1870" s="8">
        <f>IFERROR(O1870/M1870,0)</f>
        <v>0.46472211584395684</v>
      </c>
      <c r="Q1870" s="5">
        <f>YEAR(SalesDataTable[[#This Row],[Order Date]])</f>
        <v>2026</v>
      </c>
      <c r="R1870" s="8" t="str">
        <f>"Q"&amp;ROUNDUP(MONTH(SalesDataTable[[#This Row],[Order Date]])/3,0)</f>
        <v>Q3</v>
      </c>
      <c r="S1870" s="9">
        <f>MONTH(SalesDataTable[[#This Row],[Order Date]])</f>
        <v>9</v>
      </c>
      <c r="T1870" s="8" t="str">
        <f>TEXT(SalesDataTable[[#This Row],[Order Date]],"mmm")</f>
        <v>Sep</v>
      </c>
    </row>
    <row r="1871" spans="1:20" ht="15.75">
      <c r="A1871" s="2" t="s">
        <v>1922</v>
      </c>
      <c r="B1871" s="3">
        <v>46276</v>
      </c>
      <c r="C1871" s="4" t="s">
        <v>14</v>
      </c>
      <c r="D1871" s="4" t="s">
        <v>15</v>
      </c>
      <c r="E1871" s="4" t="s">
        <v>3</v>
      </c>
      <c r="F1871" s="4" t="s">
        <v>4</v>
      </c>
      <c r="G1871" s="4" t="s">
        <v>17</v>
      </c>
      <c r="H1871" s="4" t="s">
        <v>83</v>
      </c>
      <c r="I1871" s="9">
        <v>1</v>
      </c>
      <c r="J1871" s="6">
        <v>162.06</v>
      </c>
      <c r="K1871" s="7">
        <v>0</v>
      </c>
      <c r="L1871" s="6">
        <v>86.95</v>
      </c>
      <c r="M1871" s="6">
        <f>I1871*J1871*(1-K1871)</f>
        <v>162.06</v>
      </c>
      <c r="N1871" s="6">
        <f>I1871*L1871</f>
        <v>86.95</v>
      </c>
      <c r="O1871" s="6">
        <f>M1871-N1871</f>
        <v>75.11</v>
      </c>
      <c r="P1871" s="8">
        <f>IFERROR(O1871/M1871,0)</f>
        <v>0.4634703196347032</v>
      </c>
      <c r="Q1871" s="5">
        <f>YEAR(SalesDataTable[[#This Row],[Order Date]])</f>
        <v>2026</v>
      </c>
      <c r="R1871" s="8" t="str">
        <f>"Q"&amp;ROUNDUP(MONTH(SalesDataTable[[#This Row],[Order Date]])/3,0)</f>
        <v>Q3</v>
      </c>
      <c r="S1871" s="9">
        <f>MONTH(SalesDataTable[[#This Row],[Order Date]])</f>
        <v>9</v>
      </c>
      <c r="T1871" s="8" t="str">
        <f>TEXT(SalesDataTable[[#This Row],[Order Date]],"mmm")</f>
        <v>Sep</v>
      </c>
    </row>
    <row r="1872" spans="1:20" ht="15.75">
      <c r="A1872" s="2" t="s">
        <v>1923</v>
      </c>
      <c r="B1872" s="3">
        <v>46276</v>
      </c>
      <c r="C1872" s="4" t="s">
        <v>14</v>
      </c>
      <c r="D1872" s="4" t="s">
        <v>34</v>
      </c>
      <c r="E1872" s="4" t="s">
        <v>25</v>
      </c>
      <c r="F1872" s="4" t="s">
        <v>4</v>
      </c>
      <c r="G1872" s="4" t="s">
        <v>17</v>
      </c>
      <c r="H1872" s="4" t="s">
        <v>18</v>
      </c>
      <c r="I1872" s="9">
        <v>2</v>
      </c>
      <c r="J1872" s="6">
        <v>37.03</v>
      </c>
      <c r="K1872" s="7">
        <v>0.1</v>
      </c>
      <c r="L1872" s="6">
        <v>13.46</v>
      </c>
      <c r="M1872" s="6">
        <f>I1872*J1872*(1-K1872)</f>
        <v>66.654000000000011</v>
      </c>
      <c r="N1872" s="6">
        <f>I1872*L1872</f>
        <v>26.92</v>
      </c>
      <c r="O1872" s="6">
        <f>M1872-N1872</f>
        <v>39.734000000000009</v>
      </c>
      <c r="P1872" s="8">
        <f>IFERROR(O1872/M1872,0)</f>
        <v>0.59612326342004984</v>
      </c>
      <c r="Q1872" s="5">
        <f>YEAR(SalesDataTable[[#This Row],[Order Date]])</f>
        <v>2026</v>
      </c>
      <c r="R1872" s="8" t="str">
        <f>"Q"&amp;ROUNDUP(MONTH(SalesDataTable[[#This Row],[Order Date]])/3,0)</f>
        <v>Q3</v>
      </c>
      <c r="S1872" s="9">
        <f>MONTH(SalesDataTable[[#This Row],[Order Date]])</f>
        <v>9</v>
      </c>
      <c r="T1872" s="8" t="str">
        <f>TEXT(SalesDataTable[[#This Row],[Order Date]],"mmm")</f>
        <v>Sep</v>
      </c>
    </row>
    <row r="1873" spans="1:20" ht="15.75">
      <c r="A1873" s="2" t="s">
        <v>1924</v>
      </c>
      <c r="B1873" s="3">
        <v>46276</v>
      </c>
      <c r="C1873" s="4" t="s">
        <v>8</v>
      </c>
      <c r="D1873" s="4" t="s">
        <v>66</v>
      </c>
      <c r="E1873" s="4" t="s">
        <v>3</v>
      </c>
      <c r="F1873" s="4" t="s">
        <v>16</v>
      </c>
      <c r="G1873" s="4" t="s">
        <v>31</v>
      </c>
      <c r="H1873" s="4" t="s">
        <v>32</v>
      </c>
      <c r="I1873" s="9">
        <v>1</v>
      </c>
      <c r="J1873" s="6">
        <v>338.01</v>
      </c>
      <c r="K1873" s="7">
        <v>0</v>
      </c>
      <c r="L1873" s="6">
        <v>190.89</v>
      </c>
      <c r="M1873" s="6">
        <f>I1873*J1873*(1-K1873)</f>
        <v>338.01</v>
      </c>
      <c r="N1873" s="6">
        <f>I1873*L1873</f>
        <v>190.89</v>
      </c>
      <c r="O1873" s="6">
        <f>M1873-N1873</f>
        <v>147.12</v>
      </c>
      <c r="P1873" s="8">
        <f>IFERROR(O1873/M1873,0)</f>
        <v>0.43525339486997427</v>
      </c>
      <c r="Q1873" s="5">
        <f>YEAR(SalesDataTable[[#This Row],[Order Date]])</f>
        <v>2026</v>
      </c>
      <c r="R1873" s="8" t="str">
        <f>"Q"&amp;ROUNDUP(MONTH(SalesDataTable[[#This Row],[Order Date]])/3,0)</f>
        <v>Q3</v>
      </c>
      <c r="S1873" s="9">
        <f>MONTH(SalesDataTable[[#This Row],[Order Date]])</f>
        <v>9</v>
      </c>
      <c r="T1873" s="8" t="str">
        <f>TEXT(SalesDataTable[[#This Row],[Order Date]],"mmm")</f>
        <v>Sep</v>
      </c>
    </row>
    <row r="1874" spans="1:20" ht="15.75">
      <c r="A1874" s="2" t="s">
        <v>1925</v>
      </c>
      <c r="B1874" s="3">
        <v>46277</v>
      </c>
      <c r="C1874" s="4" t="s">
        <v>27</v>
      </c>
      <c r="D1874" s="4" t="s">
        <v>82</v>
      </c>
      <c r="E1874" s="4" t="s">
        <v>3</v>
      </c>
      <c r="F1874" s="4" t="s">
        <v>16</v>
      </c>
      <c r="G1874" s="4" t="s">
        <v>49</v>
      </c>
      <c r="H1874" s="4" t="s">
        <v>50</v>
      </c>
      <c r="I1874" s="9">
        <v>5</v>
      </c>
      <c r="J1874" s="6">
        <v>40.78</v>
      </c>
      <c r="K1874" s="7">
        <v>0.05</v>
      </c>
      <c r="L1874" s="6">
        <v>14.94</v>
      </c>
      <c r="M1874" s="6">
        <f>I1874*J1874*(1-K1874)</f>
        <v>193.70499999999998</v>
      </c>
      <c r="N1874" s="6">
        <f>I1874*L1874</f>
        <v>74.7</v>
      </c>
      <c r="O1874" s="6">
        <f>M1874-N1874</f>
        <v>119.00499999999998</v>
      </c>
      <c r="P1874" s="8">
        <f>IFERROR(O1874/M1874,0)</f>
        <v>0.61436204537828132</v>
      </c>
      <c r="Q1874" s="5">
        <f>YEAR(SalesDataTable[[#This Row],[Order Date]])</f>
        <v>2026</v>
      </c>
      <c r="R1874" s="8" t="str">
        <f>"Q"&amp;ROUNDUP(MONTH(SalesDataTable[[#This Row],[Order Date]])/3,0)</f>
        <v>Q3</v>
      </c>
      <c r="S1874" s="9">
        <f>MONTH(SalesDataTable[[#This Row],[Order Date]])</f>
        <v>9</v>
      </c>
      <c r="T1874" s="8" t="str">
        <f>TEXT(SalesDataTable[[#This Row],[Order Date]],"mmm")</f>
        <v>Sep</v>
      </c>
    </row>
    <row r="1875" spans="1:20" ht="15.75">
      <c r="A1875" s="2" t="s">
        <v>1926</v>
      </c>
      <c r="B1875" s="3">
        <v>46277</v>
      </c>
      <c r="C1875" s="4" t="s">
        <v>14</v>
      </c>
      <c r="D1875" s="4" t="s">
        <v>126</v>
      </c>
      <c r="E1875" s="4" t="s">
        <v>3</v>
      </c>
      <c r="F1875" s="4" t="s">
        <v>4</v>
      </c>
      <c r="G1875" s="4" t="s">
        <v>5</v>
      </c>
      <c r="H1875" s="4" t="s">
        <v>29</v>
      </c>
      <c r="I1875" s="9">
        <v>4</v>
      </c>
      <c r="J1875" s="6">
        <v>51.47</v>
      </c>
      <c r="K1875" s="7">
        <v>0</v>
      </c>
      <c r="L1875" s="6">
        <v>21.9</v>
      </c>
      <c r="M1875" s="6">
        <f>I1875*J1875*(1-K1875)</f>
        <v>205.88</v>
      </c>
      <c r="N1875" s="6">
        <f>I1875*L1875</f>
        <v>87.6</v>
      </c>
      <c r="O1875" s="6">
        <f>M1875-N1875</f>
        <v>118.28</v>
      </c>
      <c r="P1875" s="8">
        <f>IFERROR(O1875/M1875,0)</f>
        <v>0.57450942296483387</v>
      </c>
      <c r="Q1875" s="5">
        <f>YEAR(SalesDataTable[[#This Row],[Order Date]])</f>
        <v>2026</v>
      </c>
      <c r="R1875" s="8" t="str">
        <f>"Q"&amp;ROUNDUP(MONTH(SalesDataTable[[#This Row],[Order Date]])/3,0)</f>
        <v>Q3</v>
      </c>
      <c r="S1875" s="9">
        <f>MONTH(SalesDataTable[[#This Row],[Order Date]])</f>
        <v>9</v>
      </c>
      <c r="T1875" s="8" t="str">
        <f>TEXT(SalesDataTable[[#This Row],[Order Date]],"mmm")</f>
        <v>Sep</v>
      </c>
    </row>
    <row r="1876" spans="1:20" ht="15.75">
      <c r="A1876" s="2" t="s">
        <v>1927</v>
      </c>
      <c r="B1876" s="3">
        <v>46277</v>
      </c>
      <c r="C1876" s="4" t="s">
        <v>1</v>
      </c>
      <c r="D1876" s="4" t="s">
        <v>88</v>
      </c>
      <c r="E1876" s="4" t="s">
        <v>10</v>
      </c>
      <c r="F1876" s="4" t="s">
        <v>20</v>
      </c>
      <c r="G1876" s="4" t="s">
        <v>11</v>
      </c>
      <c r="H1876" s="4" t="s">
        <v>21</v>
      </c>
      <c r="I1876" s="9">
        <v>10</v>
      </c>
      <c r="J1876" s="6">
        <v>144.4</v>
      </c>
      <c r="K1876" s="7">
        <v>0.1</v>
      </c>
      <c r="L1876" s="6">
        <v>81.069999999999993</v>
      </c>
      <c r="M1876" s="6">
        <f>I1876*J1876*(1-K1876)</f>
        <v>1299.6000000000001</v>
      </c>
      <c r="N1876" s="6">
        <f>I1876*L1876</f>
        <v>810.69999999999993</v>
      </c>
      <c r="O1876" s="6">
        <f>M1876-N1876</f>
        <v>488.9000000000002</v>
      </c>
      <c r="P1876" s="8">
        <f>IFERROR(O1876/M1876,0)</f>
        <v>0.37619267466912909</v>
      </c>
      <c r="Q1876" s="5">
        <f>YEAR(SalesDataTable[[#This Row],[Order Date]])</f>
        <v>2026</v>
      </c>
      <c r="R1876" s="8" t="str">
        <f>"Q"&amp;ROUNDUP(MONTH(SalesDataTable[[#This Row],[Order Date]])/3,0)</f>
        <v>Q3</v>
      </c>
      <c r="S1876" s="9">
        <f>MONTH(SalesDataTable[[#This Row],[Order Date]])</f>
        <v>9</v>
      </c>
      <c r="T1876" s="8" t="str">
        <f>TEXT(SalesDataTable[[#This Row],[Order Date]],"mmm")</f>
        <v>Sep</v>
      </c>
    </row>
    <row r="1877" spans="1:20" ht="15.75">
      <c r="A1877" s="2" t="s">
        <v>1928</v>
      </c>
      <c r="B1877" s="3">
        <v>46277</v>
      </c>
      <c r="C1877" s="4" t="s">
        <v>8</v>
      </c>
      <c r="D1877" s="4" t="s">
        <v>38</v>
      </c>
      <c r="E1877" s="4" t="s">
        <v>25</v>
      </c>
      <c r="F1877" s="4" t="s">
        <v>16</v>
      </c>
      <c r="G1877" s="4" t="s">
        <v>49</v>
      </c>
      <c r="H1877" s="4" t="s">
        <v>74</v>
      </c>
      <c r="I1877" s="9">
        <v>1</v>
      </c>
      <c r="J1877" s="6">
        <v>51.34</v>
      </c>
      <c r="K1877" s="7">
        <v>0.1</v>
      </c>
      <c r="L1877" s="6">
        <v>22.63</v>
      </c>
      <c r="M1877" s="6">
        <f>I1877*J1877*(1-K1877)</f>
        <v>46.206000000000003</v>
      </c>
      <c r="N1877" s="6">
        <f>I1877*L1877</f>
        <v>22.63</v>
      </c>
      <c r="O1877" s="6">
        <f>M1877-N1877</f>
        <v>23.576000000000004</v>
      </c>
      <c r="P1877" s="8">
        <f>IFERROR(O1877/M1877,0)</f>
        <v>0.51023676578799293</v>
      </c>
      <c r="Q1877" s="5">
        <f>YEAR(SalesDataTable[[#This Row],[Order Date]])</f>
        <v>2026</v>
      </c>
      <c r="R1877" s="8" t="str">
        <f>"Q"&amp;ROUNDUP(MONTH(SalesDataTable[[#This Row],[Order Date]])/3,0)</f>
        <v>Q3</v>
      </c>
      <c r="S1877" s="9">
        <f>MONTH(SalesDataTable[[#This Row],[Order Date]])</f>
        <v>9</v>
      </c>
      <c r="T1877" s="8" t="str">
        <f>TEXT(SalesDataTable[[#This Row],[Order Date]],"mmm")</f>
        <v>Sep</v>
      </c>
    </row>
    <row r="1878" spans="1:20" ht="15.75">
      <c r="A1878" s="2" t="s">
        <v>1929</v>
      </c>
      <c r="B1878" s="3">
        <v>46277</v>
      </c>
      <c r="C1878" s="4" t="s">
        <v>8</v>
      </c>
      <c r="D1878" s="4" t="s">
        <v>9</v>
      </c>
      <c r="E1878" s="4" t="s">
        <v>10</v>
      </c>
      <c r="F1878" s="4" t="s">
        <v>4</v>
      </c>
      <c r="G1878" s="4" t="s">
        <v>17</v>
      </c>
      <c r="H1878" s="4" t="s">
        <v>46</v>
      </c>
      <c r="I1878" s="9">
        <v>6</v>
      </c>
      <c r="J1878" s="6">
        <v>47.72</v>
      </c>
      <c r="K1878" s="7">
        <v>0.1</v>
      </c>
      <c r="L1878" s="6">
        <v>18.41</v>
      </c>
      <c r="M1878" s="6">
        <f>I1878*J1878*(1-K1878)</f>
        <v>257.68799999999999</v>
      </c>
      <c r="N1878" s="6">
        <f>I1878*L1878</f>
        <v>110.46000000000001</v>
      </c>
      <c r="O1878" s="6">
        <f>M1878-N1878</f>
        <v>147.22799999999998</v>
      </c>
      <c r="P1878" s="8">
        <f>IFERROR(O1878/M1878,0)</f>
        <v>0.57134208810654741</v>
      </c>
      <c r="Q1878" s="5">
        <f>YEAR(SalesDataTable[[#This Row],[Order Date]])</f>
        <v>2026</v>
      </c>
      <c r="R1878" s="8" t="str">
        <f>"Q"&amp;ROUNDUP(MONTH(SalesDataTable[[#This Row],[Order Date]])/3,0)</f>
        <v>Q3</v>
      </c>
      <c r="S1878" s="9">
        <f>MONTH(SalesDataTable[[#This Row],[Order Date]])</f>
        <v>9</v>
      </c>
      <c r="T1878" s="8" t="str">
        <f>TEXT(SalesDataTable[[#This Row],[Order Date]],"mmm")</f>
        <v>Sep</v>
      </c>
    </row>
    <row r="1879" spans="1:20" ht="15.75">
      <c r="A1879" s="2" t="s">
        <v>1930</v>
      </c>
      <c r="B1879" s="3">
        <v>46277</v>
      </c>
      <c r="C1879" s="4" t="s">
        <v>8</v>
      </c>
      <c r="D1879" s="4" t="s">
        <v>66</v>
      </c>
      <c r="E1879" s="4" t="s">
        <v>3</v>
      </c>
      <c r="F1879" s="4" t="s">
        <v>20</v>
      </c>
      <c r="G1879" s="4" t="s">
        <v>31</v>
      </c>
      <c r="H1879" s="4" t="s">
        <v>64</v>
      </c>
      <c r="I1879" s="9">
        <v>1</v>
      </c>
      <c r="J1879" s="6">
        <v>81.489999999999995</v>
      </c>
      <c r="K1879" s="7">
        <v>0.1</v>
      </c>
      <c r="L1879" s="6">
        <v>38.83</v>
      </c>
      <c r="M1879" s="6">
        <f>I1879*J1879*(1-K1879)</f>
        <v>73.340999999999994</v>
      </c>
      <c r="N1879" s="6">
        <f>I1879*L1879</f>
        <v>38.83</v>
      </c>
      <c r="O1879" s="6">
        <f>M1879-N1879</f>
        <v>34.510999999999996</v>
      </c>
      <c r="P1879" s="8">
        <f>IFERROR(O1879/M1879,0)</f>
        <v>0.47055535103148305</v>
      </c>
      <c r="Q1879" s="5">
        <f>YEAR(SalesDataTable[[#This Row],[Order Date]])</f>
        <v>2026</v>
      </c>
      <c r="R1879" s="8" t="str">
        <f>"Q"&amp;ROUNDUP(MONTH(SalesDataTable[[#This Row],[Order Date]])/3,0)</f>
        <v>Q3</v>
      </c>
      <c r="S1879" s="9">
        <f>MONTH(SalesDataTable[[#This Row],[Order Date]])</f>
        <v>9</v>
      </c>
      <c r="T1879" s="8" t="str">
        <f>TEXT(SalesDataTable[[#This Row],[Order Date]],"mmm")</f>
        <v>Sep</v>
      </c>
    </row>
    <row r="1880" spans="1:20" ht="15.75">
      <c r="A1880" s="2" t="s">
        <v>1931</v>
      </c>
      <c r="B1880" s="3">
        <v>46277</v>
      </c>
      <c r="C1880" s="4" t="s">
        <v>8</v>
      </c>
      <c r="D1880" s="4" t="s">
        <v>38</v>
      </c>
      <c r="E1880" s="4" t="s">
        <v>25</v>
      </c>
      <c r="F1880" s="4" t="s">
        <v>4</v>
      </c>
      <c r="G1880" s="4" t="s">
        <v>5</v>
      </c>
      <c r="H1880" s="4" t="s">
        <v>35</v>
      </c>
      <c r="I1880" s="9">
        <v>2</v>
      </c>
      <c r="J1880" s="6">
        <v>39.700000000000003</v>
      </c>
      <c r="K1880" s="7">
        <v>0</v>
      </c>
      <c r="L1880" s="6">
        <v>16.32</v>
      </c>
      <c r="M1880" s="6">
        <f>I1880*J1880*(1-K1880)</f>
        <v>79.400000000000006</v>
      </c>
      <c r="N1880" s="6">
        <f>I1880*L1880</f>
        <v>32.64</v>
      </c>
      <c r="O1880" s="6">
        <f>M1880-N1880</f>
        <v>46.760000000000005</v>
      </c>
      <c r="P1880" s="8">
        <f>IFERROR(O1880/M1880,0)</f>
        <v>0.58891687657430736</v>
      </c>
      <c r="Q1880" s="5">
        <f>YEAR(SalesDataTable[[#This Row],[Order Date]])</f>
        <v>2026</v>
      </c>
      <c r="R1880" s="8" t="str">
        <f>"Q"&amp;ROUNDUP(MONTH(SalesDataTable[[#This Row],[Order Date]])/3,0)</f>
        <v>Q3</v>
      </c>
      <c r="S1880" s="9">
        <f>MONTH(SalesDataTable[[#This Row],[Order Date]])</f>
        <v>9</v>
      </c>
      <c r="T1880" s="8" t="str">
        <f>TEXT(SalesDataTable[[#This Row],[Order Date]],"mmm")</f>
        <v>Sep</v>
      </c>
    </row>
    <row r="1881" spans="1:20" ht="15.75">
      <c r="A1881" s="2" t="s">
        <v>1932</v>
      </c>
      <c r="B1881" s="3">
        <v>46277</v>
      </c>
      <c r="C1881" s="4" t="s">
        <v>8</v>
      </c>
      <c r="D1881" s="4" t="s">
        <v>69</v>
      </c>
      <c r="E1881" s="4" t="s">
        <v>10</v>
      </c>
      <c r="F1881" s="4" t="s">
        <v>16</v>
      </c>
      <c r="G1881" s="4" t="s">
        <v>31</v>
      </c>
      <c r="H1881" s="4" t="s">
        <v>32</v>
      </c>
      <c r="I1881" s="9">
        <v>4</v>
      </c>
      <c r="J1881" s="6">
        <v>344.67</v>
      </c>
      <c r="K1881" s="7">
        <v>0.1</v>
      </c>
      <c r="L1881" s="6">
        <v>195.35</v>
      </c>
      <c r="M1881" s="6">
        <f>I1881*J1881*(1-K1881)</f>
        <v>1240.8120000000001</v>
      </c>
      <c r="N1881" s="6">
        <f>I1881*L1881</f>
        <v>781.4</v>
      </c>
      <c r="O1881" s="6">
        <f>M1881-N1881</f>
        <v>459.41200000000015</v>
      </c>
      <c r="P1881" s="8">
        <f>IFERROR(O1881/M1881,0)</f>
        <v>0.37025109363868186</v>
      </c>
      <c r="Q1881" s="5">
        <f>YEAR(SalesDataTable[[#This Row],[Order Date]])</f>
        <v>2026</v>
      </c>
      <c r="R1881" s="8" t="str">
        <f>"Q"&amp;ROUNDUP(MONTH(SalesDataTable[[#This Row],[Order Date]])/3,0)</f>
        <v>Q3</v>
      </c>
      <c r="S1881" s="9">
        <f>MONTH(SalesDataTable[[#This Row],[Order Date]])</f>
        <v>9</v>
      </c>
      <c r="T1881" s="8" t="str">
        <f>TEXT(SalesDataTable[[#This Row],[Order Date]],"mmm")</f>
        <v>Sep</v>
      </c>
    </row>
    <row r="1882" spans="1:20" ht="15.75">
      <c r="A1882" s="2" t="s">
        <v>1933</v>
      </c>
      <c r="B1882" s="3">
        <v>46277</v>
      </c>
      <c r="C1882" s="4" t="s">
        <v>1</v>
      </c>
      <c r="D1882" s="4" t="s">
        <v>2</v>
      </c>
      <c r="E1882" s="4" t="s">
        <v>3</v>
      </c>
      <c r="F1882" s="4" t="s">
        <v>4</v>
      </c>
      <c r="G1882" s="4" t="s">
        <v>5</v>
      </c>
      <c r="H1882" s="4" t="s">
        <v>6</v>
      </c>
      <c r="I1882" s="9">
        <v>1</v>
      </c>
      <c r="J1882" s="6">
        <v>80.39</v>
      </c>
      <c r="K1882" s="7">
        <v>0</v>
      </c>
      <c r="L1882" s="6">
        <v>42.85</v>
      </c>
      <c r="M1882" s="6">
        <f>I1882*J1882*(1-K1882)</f>
        <v>80.39</v>
      </c>
      <c r="N1882" s="6">
        <f>I1882*L1882</f>
        <v>42.85</v>
      </c>
      <c r="O1882" s="6">
        <f>M1882-N1882</f>
        <v>37.54</v>
      </c>
      <c r="P1882" s="8">
        <f>IFERROR(O1882/M1882,0)</f>
        <v>0.46697350416718497</v>
      </c>
      <c r="Q1882" s="5">
        <f>YEAR(SalesDataTable[[#This Row],[Order Date]])</f>
        <v>2026</v>
      </c>
      <c r="R1882" s="8" t="str">
        <f>"Q"&amp;ROUNDUP(MONTH(SalesDataTable[[#This Row],[Order Date]])/3,0)</f>
        <v>Q3</v>
      </c>
      <c r="S1882" s="9">
        <f>MONTH(SalesDataTable[[#This Row],[Order Date]])</f>
        <v>9</v>
      </c>
      <c r="T1882" s="8" t="str">
        <f>TEXT(SalesDataTable[[#This Row],[Order Date]],"mmm")</f>
        <v>Sep</v>
      </c>
    </row>
    <row r="1883" spans="1:20" ht="15.75">
      <c r="A1883" s="2" t="s">
        <v>1934</v>
      </c>
      <c r="B1883" s="3">
        <v>46278</v>
      </c>
      <c r="C1883" s="4" t="s">
        <v>14</v>
      </c>
      <c r="D1883" s="4" t="s">
        <v>24</v>
      </c>
      <c r="E1883" s="4" t="s">
        <v>25</v>
      </c>
      <c r="F1883" s="4" t="s">
        <v>4</v>
      </c>
      <c r="G1883" s="4" t="s">
        <v>11</v>
      </c>
      <c r="H1883" s="4" t="s">
        <v>21</v>
      </c>
      <c r="I1883" s="9">
        <v>1</v>
      </c>
      <c r="J1883" s="6">
        <v>143.66999999999999</v>
      </c>
      <c r="K1883" s="7">
        <v>0.1</v>
      </c>
      <c r="L1883" s="6">
        <v>79.89</v>
      </c>
      <c r="M1883" s="6">
        <f>I1883*J1883*(1-K1883)</f>
        <v>129.303</v>
      </c>
      <c r="N1883" s="6">
        <f>I1883*L1883</f>
        <v>79.89</v>
      </c>
      <c r="O1883" s="6">
        <f>M1883-N1883</f>
        <v>49.412999999999997</v>
      </c>
      <c r="P1883" s="8">
        <f>IFERROR(O1883/M1883,0)</f>
        <v>0.38214890605786406</v>
      </c>
      <c r="Q1883" s="5">
        <f>YEAR(SalesDataTable[[#This Row],[Order Date]])</f>
        <v>2026</v>
      </c>
      <c r="R1883" s="8" t="str">
        <f>"Q"&amp;ROUNDUP(MONTH(SalesDataTable[[#This Row],[Order Date]])/3,0)</f>
        <v>Q3</v>
      </c>
      <c r="S1883" s="9">
        <f>MONTH(SalesDataTable[[#This Row],[Order Date]])</f>
        <v>9</v>
      </c>
      <c r="T1883" s="8" t="str">
        <f>TEXT(SalesDataTable[[#This Row],[Order Date]],"mmm")</f>
        <v>Sep</v>
      </c>
    </row>
    <row r="1884" spans="1:20" ht="15.75">
      <c r="A1884" s="2" t="s">
        <v>1935</v>
      </c>
      <c r="B1884" s="3">
        <v>46278</v>
      </c>
      <c r="C1884" s="4" t="s">
        <v>8</v>
      </c>
      <c r="D1884" s="4" t="s">
        <v>69</v>
      </c>
      <c r="E1884" s="4" t="s">
        <v>25</v>
      </c>
      <c r="F1884" s="4" t="s">
        <v>4</v>
      </c>
      <c r="G1884" s="4" t="s">
        <v>17</v>
      </c>
      <c r="H1884" s="4" t="s">
        <v>18</v>
      </c>
      <c r="I1884" s="9">
        <v>1</v>
      </c>
      <c r="J1884" s="6">
        <v>35.86</v>
      </c>
      <c r="K1884" s="7">
        <v>0</v>
      </c>
      <c r="L1884" s="6">
        <v>13.33</v>
      </c>
      <c r="M1884" s="6">
        <f>I1884*J1884*(1-K1884)</f>
        <v>35.86</v>
      </c>
      <c r="N1884" s="6">
        <f>I1884*L1884</f>
        <v>13.33</v>
      </c>
      <c r="O1884" s="6">
        <f>M1884-N1884</f>
        <v>22.53</v>
      </c>
      <c r="P1884" s="8">
        <f>IFERROR(O1884/M1884,0)</f>
        <v>0.62827663134411604</v>
      </c>
      <c r="Q1884" s="5">
        <f>YEAR(SalesDataTable[[#This Row],[Order Date]])</f>
        <v>2026</v>
      </c>
      <c r="R1884" s="8" t="str">
        <f>"Q"&amp;ROUNDUP(MONTH(SalesDataTable[[#This Row],[Order Date]])/3,0)</f>
        <v>Q3</v>
      </c>
      <c r="S1884" s="9">
        <f>MONTH(SalesDataTable[[#This Row],[Order Date]])</f>
        <v>9</v>
      </c>
      <c r="T1884" s="8" t="str">
        <f>TEXT(SalesDataTable[[#This Row],[Order Date]],"mmm")</f>
        <v>Sep</v>
      </c>
    </row>
    <row r="1885" spans="1:20" ht="15.75">
      <c r="A1885" s="2" t="s">
        <v>1936</v>
      </c>
      <c r="B1885" s="3">
        <v>46278</v>
      </c>
      <c r="C1885" s="4" t="s">
        <v>8</v>
      </c>
      <c r="D1885" s="4" t="s">
        <v>86</v>
      </c>
      <c r="E1885" s="4" t="s">
        <v>25</v>
      </c>
      <c r="F1885" s="4" t="s">
        <v>4</v>
      </c>
      <c r="G1885" s="4" t="s">
        <v>17</v>
      </c>
      <c r="H1885" s="4" t="s">
        <v>71</v>
      </c>
      <c r="I1885" s="9">
        <v>3</v>
      </c>
      <c r="J1885" s="6">
        <v>130.28</v>
      </c>
      <c r="K1885" s="7">
        <v>0.1</v>
      </c>
      <c r="L1885" s="6">
        <v>65.33</v>
      </c>
      <c r="M1885" s="6">
        <f>I1885*J1885*(1-K1885)</f>
        <v>351.75600000000003</v>
      </c>
      <c r="N1885" s="6">
        <f>I1885*L1885</f>
        <v>195.99</v>
      </c>
      <c r="O1885" s="6">
        <f>M1885-N1885</f>
        <v>155.76600000000002</v>
      </c>
      <c r="P1885" s="8">
        <f>IFERROR(O1885/M1885,0)</f>
        <v>0.44282400300208102</v>
      </c>
      <c r="Q1885" s="5">
        <f>YEAR(SalesDataTable[[#This Row],[Order Date]])</f>
        <v>2026</v>
      </c>
      <c r="R1885" s="8" t="str">
        <f>"Q"&amp;ROUNDUP(MONTH(SalesDataTable[[#This Row],[Order Date]])/3,0)</f>
        <v>Q3</v>
      </c>
      <c r="S1885" s="9">
        <f>MONTH(SalesDataTable[[#This Row],[Order Date]])</f>
        <v>9</v>
      </c>
      <c r="T1885" s="8" t="str">
        <f>TEXT(SalesDataTable[[#This Row],[Order Date]],"mmm")</f>
        <v>Sep</v>
      </c>
    </row>
    <row r="1886" spans="1:20" ht="15.75">
      <c r="A1886" s="2" t="s">
        <v>1937</v>
      </c>
      <c r="B1886" s="3">
        <v>46278</v>
      </c>
      <c r="C1886" s="4" t="s">
        <v>8</v>
      </c>
      <c r="D1886" s="4" t="s">
        <v>38</v>
      </c>
      <c r="E1886" s="4" t="s">
        <v>39</v>
      </c>
      <c r="F1886" s="4" t="s">
        <v>4</v>
      </c>
      <c r="G1886" s="4" t="s">
        <v>11</v>
      </c>
      <c r="H1886" s="4" t="s">
        <v>53</v>
      </c>
      <c r="I1886" s="9">
        <v>1</v>
      </c>
      <c r="J1886" s="6">
        <v>157.88999999999999</v>
      </c>
      <c r="K1886" s="7">
        <v>0.1</v>
      </c>
      <c r="L1886" s="6">
        <v>78.209999999999994</v>
      </c>
      <c r="M1886" s="6">
        <f>I1886*J1886*(1-K1886)</f>
        <v>142.101</v>
      </c>
      <c r="N1886" s="6">
        <f>I1886*L1886</f>
        <v>78.209999999999994</v>
      </c>
      <c r="O1886" s="6">
        <f>M1886-N1886</f>
        <v>63.891000000000005</v>
      </c>
      <c r="P1886" s="8">
        <f>IFERROR(O1886/M1886,0)</f>
        <v>0.44961682183798851</v>
      </c>
      <c r="Q1886" s="5">
        <f>YEAR(SalesDataTable[[#This Row],[Order Date]])</f>
        <v>2026</v>
      </c>
      <c r="R1886" s="8" t="str">
        <f>"Q"&amp;ROUNDUP(MONTH(SalesDataTable[[#This Row],[Order Date]])/3,0)</f>
        <v>Q3</v>
      </c>
      <c r="S1886" s="9">
        <f>MONTH(SalesDataTable[[#This Row],[Order Date]])</f>
        <v>9</v>
      </c>
      <c r="T1886" s="8" t="str">
        <f>TEXT(SalesDataTable[[#This Row],[Order Date]],"mmm")</f>
        <v>Sep</v>
      </c>
    </row>
    <row r="1887" spans="1:20" ht="15.75">
      <c r="A1887" s="2" t="s">
        <v>1938</v>
      </c>
      <c r="B1887" s="3">
        <v>46278</v>
      </c>
      <c r="C1887" s="4" t="s">
        <v>27</v>
      </c>
      <c r="D1887" s="4" t="s">
        <v>48</v>
      </c>
      <c r="E1887" s="4" t="s">
        <v>3</v>
      </c>
      <c r="F1887" s="4" t="s">
        <v>16</v>
      </c>
      <c r="G1887" s="4" t="s">
        <v>49</v>
      </c>
      <c r="H1887" s="4" t="s">
        <v>50</v>
      </c>
      <c r="I1887" s="9">
        <v>2</v>
      </c>
      <c r="J1887" s="6">
        <v>40.83</v>
      </c>
      <c r="K1887" s="7">
        <v>0</v>
      </c>
      <c r="L1887" s="6">
        <v>14.56</v>
      </c>
      <c r="M1887" s="6">
        <f>I1887*J1887*(1-K1887)</f>
        <v>81.66</v>
      </c>
      <c r="N1887" s="6">
        <f>I1887*L1887</f>
        <v>29.12</v>
      </c>
      <c r="O1887" s="6">
        <f>M1887-N1887</f>
        <v>52.539999999999992</v>
      </c>
      <c r="P1887" s="8">
        <f>IFERROR(O1887/M1887,0)</f>
        <v>0.64339946118050451</v>
      </c>
      <c r="Q1887" s="5">
        <f>YEAR(SalesDataTable[[#This Row],[Order Date]])</f>
        <v>2026</v>
      </c>
      <c r="R1887" s="8" t="str">
        <f>"Q"&amp;ROUNDUP(MONTH(SalesDataTable[[#This Row],[Order Date]])/3,0)</f>
        <v>Q3</v>
      </c>
      <c r="S1887" s="9">
        <f>MONTH(SalesDataTable[[#This Row],[Order Date]])</f>
        <v>9</v>
      </c>
      <c r="T1887" s="8" t="str">
        <f>TEXT(SalesDataTable[[#This Row],[Order Date]],"mmm")</f>
        <v>Sep</v>
      </c>
    </row>
    <row r="1888" spans="1:20" ht="15.75">
      <c r="A1888" s="2" t="s">
        <v>1939</v>
      </c>
      <c r="B1888" s="3">
        <v>46278</v>
      </c>
      <c r="C1888" s="4" t="s">
        <v>14</v>
      </c>
      <c r="D1888" s="4" t="s">
        <v>126</v>
      </c>
      <c r="E1888" s="4" t="s">
        <v>25</v>
      </c>
      <c r="F1888" s="4" t="s">
        <v>16</v>
      </c>
      <c r="G1888" s="4" t="s">
        <v>49</v>
      </c>
      <c r="H1888" s="4" t="s">
        <v>67</v>
      </c>
      <c r="I1888" s="9">
        <v>2</v>
      </c>
      <c r="J1888" s="6">
        <v>37.119999999999997</v>
      </c>
      <c r="K1888" s="7">
        <v>0</v>
      </c>
      <c r="L1888" s="6">
        <v>14.26</v>
      </c>
      <c r="M1888" s="6">
        <f>I1888*J1888*(1-K1888)</f>
        <v>74.239999999999995</v>
      </c>
      <c r="N1888" s="6">
        <f>I1888*L1888</f>
        <v>28.52</v>
      </c>
      <c r="O1888" s="6">
        <f>M1888-N1888</f>
        <v>45.72</v>
      </c>
      <c r="P1888" s="8">
        <f>IFERROR(O1888/M1888,0)</f>
        <v>0.61584051724137934</v>
      </c>
      <c r="Q1888" s="5">
        <f>YEAR(SalesDataTable[[#This Row],[Order Date]])</f>
        <v>2026</v>
      </c>
      <c r="R1888" s="8" t="str">
        <f>"Q"&amp;ROUNDUP(MONTH(SalesDataTable[[#This Row],[Order Date]])/3,0)</f>
        <v>Q3</v>
      </c>
      <c r="S1888" s="9">
        <f>MONTH(SalesDataTable[[#This Row],[Order Date]])</f>
        <v>9</v>
      </c>
      <c r="T1888" s="8" t="str">
        <f>TEXT(SalesDataTable[[#This Row],[Order Date]],"mmm")</f>
        <v>Sep</v>
      </c>
    </row>
    <row r="1889" spans="1:20" ht="15.75">
      <c r="A1889" s="2" t="s">
        <v>1940</v>
      </c>
      <c r="B1889" s="3">
        <v>46278</v>
      </c>
      <c r="C1889" s="4" t="s">
        <v>27</v>
      </c>
      <c r="D1889" s="4" t="s">
        <v>48</v>
      </c>
      <c r="E1889" s="4" t="s">
        <v>3</v>
      </c>
      <c r="F1889" s="4" t="s">
        <v>4</v>
      </c>
      <c r="G1889" s="4" t="s">
        <v>31</v>
      </c>
      <c r="H1889" s="4" t="s">
        <v>90</v>
      </c>
      <c r="I1889" s="9">
        <v>2</v>
      </c>
      <c r="J1889" s="6">
        <v>124.04</v>
      </c>
      <c r="K1889" s="7">
        <v>0.05</v>
      </c>
      <c r="L1889" s="6">
        <v>59.29</v>
      </c>
      <c r="M1889" s="6">
        <f>I1889*J1889*(1-K1889)</f>
        <v>235.67599999999999</v>
      </c>
      <c r="N1889" s="6">
        <f>I1889*L1889</f>
        <v>118.58</v>
      </c>
      <c r="O1889" s="6">
        <f>M1889-N1889</f>
        <v>117.09599999999999</v>
      </c>
      <c r="P1889" s="8">
        <f>IFERROR(O1889/M1889,0)</f>
        <v>0.49685160983723414</v>
      </c>
      <c r="Q1889" s="5">
        <f>YEAR(SalesDataTable[[#This Row],[Order Date]])</f>
        <v>2026</v>
      </c>
      <c r="R1889" s="8" t="str">
        <f>"Q"&amp;ROUNDUP(MONTH(SalesDataTable[[#This Row],[Order Date]])/3,0)</f>
        <v>Q3</v>
      </c>
      <c r="S1889" s="9">
        <f>MONTH(SalesDataTable[[#This Row],[Order Date]])</f>
        <v>9</v>
      </c>
      <c r="T1889" s="8" t="str">
        <f>TEXT(SalesDataTable[[#This Row],[Order Date]],"mmm")</f>
        <v>Sep</v>
      </c>
    </row>
    <row r="1890" spans="1:20" ht="15.75">
      <c r="A1890" s="2" t="s">
        <v>1941</v>
      </c>
      <c r="B1890" s="3">
        <v>46278</v>
      </c>
      <c r="C1890" s="4" t="s">
        <v>8</v>
      </c>
      <c r="D1890" s="4" t="s">
        <v>69</v>
      </c>
      <c r="E1890" s="4" t="s">
        <v>3</v>
      </c>
      <c r="F1890" s="4" t="s">
        <v>4</v>
      </c>
      <c r="G1890" s="4" t="s">
        <v>11</v>
      </c>
      <c r="H1890" s="4" t="s">
        <v>21</v>
      </c>
      <c r="I1890" s="9">
        <v>1</v>
      </c>
      <c r="J1890" s="6">
        <v>142.36000000000001</v>
      </c>
      <c r="K1890" s="7">
        <v>0</v>
      </c>
      <c r="L1890" s="6">
        <v>78.3</v>
      </c>
      <c r="M1890" s="6">
        <f>I1890*J1890*(1-K1890)</f>
        <v>142.36000000000001</v>
      </c>
      <c r="N1890" s="6">
        <f>I1890*L1890</f>
        <v>78.3</v>
      </c>
      <c r="O1890" s="6">
        <f>M1890-N1890</f>
        <v>64.060000000000016</v>
      </c>
      <c r="P1890" s="8">
        <f>IFERROR(O1890/M1890,0)</f>
        <v>0.44998595110986239</v>
      </c>
      <c r="Q1890" s="5">
        <f>YEAR(SalesDataTable[[#This Row],[Order Date]])</f>
        <v>2026</v>
      </c>
      <c r="R1890" s="8" t="str">
        <f>"Q"&amp;ROUNDUP(MONTH(SalesDataTable[[#This Row],[Order Date]])/3,0)</f>
        <v>Q3</v>
      </c>
      <c r="S1890" s="9">
        <f>MONTH(SalesDataTable[[#This Row],[Order Date]])</f>
        <v>9</v>
      </c>
      <c r="T1890" s="8" t="str">
        <f>TEXT(SalesDataTable[[#This Row],[Order Date]],"mmm")</f>
        <v>Sep</v>
      </c>
    </row>
    <row r="1891" spans="1:20" ht="15.75">
      <c r="A1891" s="2" t="s">
        <v>1942</v>
      </c>
      <c r="B1891" s="3">
        <v>46278</v>
      </c>
      <c r="C1891" s="4" t="s">
        <v>8</v>
      </c>
      <c r="D1891" s="4" t="s">
        <v>69</v>
      </c>
      <c r="E1891" s="4" t="s">
        <v>10</v>
      </c>
      <c r="F1891" s="4" t="s">
        <v>20</v>
      </c>
      <c r="G1891" s="4" t="s">
        <v>5</v>
      </c>
      <c r="H1891" s="4" t="s">
        <v>43</v>
      </c>
      <c r="I1891" s="9">
        <v>6</v>
      </c>
      <c r="J1891" s="6">
        <v>104.11</v>
      </c>
      <c r="K1891" s="7">
        <v>0.1</v>
      </c>
      <c r="L1891" s="6">
        <v>49</v>
      </c>
      <c r="M1891" s="6">
        <f>I1891*J1891*(1-K1891)</f>
        <v>562.19399999999996</v>
      </c>
      <c r="N1891" s="6">
        <f>I1891*L1891</f>
        <v>294</v>
      </c>
      <c r="O1891" s="6">
        <f>M1891-N1891</f>
        <v>268.19399999999996</v>
      </c>
      <c r="P1891" s="8">
        <f>IFERROR(O1891/M1891,0)</f>
        <v>0.47704884790659446</v>
      </c>
      <c r="Q1891" s="5">
        <f>YEAR(SalesDataTable[[#This Row],[Order Date]])</f>
        <v>2026</v>
      </c>
      <c r="R1891" s="8" t="str">
        <f>"Q"&amp;ROUNDUP(MONTH(SalesDataTable[[#This Row],[Order Date]])/3,0)</f>
        <v>Q3</v>
      </c>
      <c r="S1891" s="9">
        <f>MONTH(SalesDataTable[[#This Row],[Order Date]])</f>
        <v>9</v>
      </c>
      <c r="T1891" s="8" t="str">
        <f>TEXT(SalesDataTable[[#This Row],[Order Date]],"mmm")</f>
        <v>Sep</v>
      </c>
    </row>
    <row r="1892" spans="1:20" ht="15.75">
      <c r="A1892" s="2" t="s">
        <v>1943</v>
      </c>
      <c r="B1892" s="3">
        <v>46278</v>
      </c>
      <c r="C1892" s="4" t="s">
        <v>27</v>
      </c>
      <c r="D1892" s="4" t="s">
        <v>48</v>
      </c>
      <c r="E1892" s="4" t="s">
        <v>3</v>
      </c>
      <c r="F1892" s="4" t="s">
        <v>20</v>
      </c>
      <c r="G1892" s="4" t="s">
        <v>31</v>
      </c>
      <c r="H1892" s="4" t="s">
        <v>32</v>
      </c>
      <c r="I1892" s="9">
        <v>1</v>
      </c>
      <c r="J1892" s="6">
        <v>335.02</v>
      </c>
      <c r="K1892" s="7">
        <v>0.05</v>
      </c>
      <c r="L1892" s="6">
        <v>198.44</v>
      </c>
      <c r="M1892" s="6">
        <f>I1892*J1892*(1-K1892)</f>
        <v>318.26899999999995</v>
      </c>
      <c r="N1892" s="6">
        <f>I1892*L1892</f>
        <v>198.44</v>
      </c>
      <c r="O1892" s="6">
        <f>M1892-N1892</f>
        <v>119.82899999999995</v>
      </c>
      <c r="P1892" s="8">
        <f>IFERROR(O1892/M1892,0)</f>
        <v>0.3765022669502841</v>
      </c>
      <c r="Q1892" s="5">
        <f>YEAR(SalesDataTable[[#This Row],[Order Date]])</f>
        <v>2026</v>
      </c>
      <c r="R1892" s="8" t="str">
        <f>"Q"&amp;ROUNDUP(MONTH(SalesDataTable[[#This Row],[Order Date]])/3,0)</f>
        <v>Q3</v>
      </c>
      <c r="S1892" s="9">
        <f>MONTH(SalesDataTable[[#This Row],[Order Date]])</f>
        <v>9</v>
      </c>
      <c r="T1892" s="8" t="str">
        <f>TEXT(SalesDataTable[[#This Row],[Order Date]],"mmm")</f>
        <v>Sep</v>
      </c>
    </row>
    <row r="1893" spans="1:20" ht="15.75">
      <c r="A1893" s="2" t="s">
        <v>1944</v>
      </c>
      <c r="B1893" s="3">
        <v>46279</v>
      </c>
      <c r="C1893" s="4" t="s">
        <v>8</v>
      </c>
      <c r="D1893" s="4" t="s">
        <v>69</v>
      </c>
      <c r="E1893" s="4" t="s">
        <v>3</v>
      </c>
      <c r="F1893" s="4" t="s">
        <v>4</v>
      </c>
      <c r="G1893" s="4" t="s">
        <v>5</v>
      </c>
      <c r="H1893" s="4" t="s">
        <v>29</v>
      </c>
      <c r="I1893" s="9">
        <v>2</v>
      </c>
      <c r="J1893" s="6">
        <v>49.69</v>
      </c>
      <c r="K1893" s="7">
        <v>0.05</v>
      </c>
      <c r="L1893" s="6">
        <v>22.55</v>
      </c>
      <c r="M1893" s="6">
        <f>I1893*J1893*(1-K1893)</f>
        <v>94.410999999999987</v>
      </c>
      <c r="N1893" s="6">
        <f>I1893*L1893</f>
        <v>45.1</v>
      </c>
      <c r="O1893" s="6">
        <f>M1893-N1893</f>
        <v>49.310999999999986</v>
      </c>
      <c r="P1893" s="8">
        <f>IFERROR(O1893/M1893,0)</f>
        <v>0.52230142674052804</v>
      </c>
      <c r="Q1893" s="5">
        <f>YEAR(SalesDataTable[[#This Row],[Order Date]])</f>
        <v>2026</v>
      </c>
      <c r="R1893" s="8" t="str">
        <f>"Q"&amp;ROUNDUP(MONTH(SalesDataTable[[#This Row],[Order Date]])/3,0)</f>
        <v>Q3</v>
      </c>
      <c r="S1893" s="9">
        <f>MONTH(SalesDataTable[[#This Row],[Order Date]])</f>
        <v>9</v>
      </c>
      <c r="T1893" s="8" t="str">
        <f>TEXT(SalesDataTable[[#This Row],[Order Date]],"mmm")</f>
        <v>Sep</v>
      </c>
    </row>
    <row r="1894" spans="1:20" ht="15.75">
      <c r="A1894" s="2" t="s">
        <v>1945</v>
      </c>
      <c r="B1894" s="3">
        <v>46279</v>
      </c>
      <c r="C1894" s="4" t="s">
        <v>14</v>
      </c>
      <c r="D1894" s="4" t="s">
        <v>34</v>
      </c>
      <c r="E1894" s="4" t="s">
        <v>3</v>
      </c>
      <c r="F1894" s="4" t="s">
        <v>4</v>
      </c>
      <c r="G1894" s="4" t="s">
        <v>5</v>
      </c>
      <c r="H1894" s="4" t="s">
        <v>29</v>
      </c>
      <c r="I1894" s="9">
        <v>4</v>
      </c>
      <c r="J1894" s="6">
        <v>50.5</v>
      </c>
      <c r="K1894" s="7">
        <v>0</v>
      </c>
      <c r="L1894" s="6">
        <v>23.02</v>
      </c>
      <c r="M1894" s="6">
        <f>I1894*J1894*(1-K1894)</f>
        <v>202</v>
      </c>
      <c r="N1894" s="6">
        <f>I1894*L1894</f>
        <v>92.08</v>
      </c>
      <c r="O1894" s="6">
        <f>M1894-N1894</f>
        <v>109.92</v>
      </c>
      <c r="P1894" s="8">
        <f>IFERROR(O1894/M1894,0)</f>
        <v>0.5441584158415842</v>
      </c>
      <c r="Q1894" s="5">
        <f>YEAR(SalesDataTable[[#This Row],[Order Date]])</f>
        <v>2026</v>
      </c>
      <c r="R1894" s="8" t="str">
        <f>"Q"&amp;ROUNDUP(MONTH(SalesDataTable[[#This Row],[Order Date]])/3,0)</f>
        <v>Q3</v>
      </c>
      <c r="S1894" s="9">
        <f>MONTH(SalesDataTable[[#This Row],[Order Date]])</f>
        <v>9</v>
      </c>
      <c r="T1894" s="8" t="str">
        <f>TEXT(SalesDataTable[[#This Row],[Order Date]],"mmm")</f>
        <v>Sep</v>
      </c>
    </row>
    <row r="1895" spans="1:20" ht="15.75">
      <c r="A1895" s="2" t="s">
        <v>1946</v>
      </c>
      <c r="B1895" s="3">
        <v>46279</v>
      </c>
      <c r="C1895" s="4" t="s">
        <v>27</v>
      </c>
      <c r="D1895" s="4" t="s">
        <v>28</v>
      </c>
      <c r="E1895" s="4" t="s">
        <v>25</v>
      </c>
      <c r="F1895" s="4" t="s">
        <v>4</v>
      </c>
      <c r="G1895" s="4" t="s">
        <v>17</v>
      </c>
      <c r="H1895" s="4" t="s">
        <v>46</v>
      </c>
      <c r="I1895" s="9">
        <v>1</v>
      </c>
      <c r="J1895" s="6">
        <v>47.55</v>
      </c>
      <c r="K1895" s="7">
        <v>0.05</v>
      </c>
      <c r="L1895" s="6">
        <v>18.350000000000001</v>
      </c>
      <c r="M1895" s="6">
        <f>I1895*J1895*(1-K1895)</f>
        <v>45.172499999999992</v>
      </c>
      <c r="N1895" s="6">
        <f>I1895*L1895</f>
        <v>18.350000000000001</v>
      </c>
      <c r="O1895" s="6">
        <f>M1895-N1895</f>
        <v>26.822499999999991</v>
      </c>
      <c r="P1895" s="8">
        <f>IFERROR(O1895/M1895,0)</f>
        <v>0.5937794011843488</v>
      </c>
      <c r="Q1895" s="5">
        <f>YEAR(SalesDataTable[[#This Row],[Order Date]])</f>
        <v>2026</v>
      </c>
      <c r="R1895" s="8" t="str">
        <f>"Q"&amp;ROUNDUP(MONTH(SalesDataTable[[#This Row],[Order Date]])/3,0)</f>
        <v>Q3</v>
      </c>
      <c r="S1895" s="9">
        <f>MONTH(SalesDataTable[[#This Row],[Order Date]])</f>
        <v>9</v>
      </c>
      <c r="T1895" s="8" t="str">
        <f>TEXT(SalesDataTable[[#This Row],[Order Date]],"mmm")</f>
        <v>Sep</v>
      </c>
    </row>
    <row r="1896" spans="1:20" ht="15.75">
      <c r="A1896" s="2" t="s">
        <v>1947</v>
      </c>
      <c r="B1896" s="3">
        <v>46279</v>
      </c>
      <c r="C1896" s="4" t="s">
        <v>27</v>
      </c>
      <c r="D1896" s="4" t="s">
        <v>45</v>
      </c>
      <c r="E1896" s="4" t="s">
        <v>3</v>
      </c>
      <c r="F1896" s="4" t="s">
        <v>16</v>
      </c>
      <c r="G1896" s="4" t="s">
        <v>17</v>
      </c>
      <c r="H1896" s="4" t="s">
        <v>46</v>
      </c>
      <c r="I1896" s="9">
        <v>6</v>
      </c>
      <c r="J1896" s="6">
        <v>46.16</v>
      </c>
      <c r="K1896" s="7">
        <v>0.1</v>
      </c>
      <c r="L1896" s="6">
        <v>18.39</v>
      </c>
      <c r="M1896" s="6">
        <f>I1896*J1896*(1-K1896)</f>
        <v>249.26399999999998</v>
      </c>
      <c r="N1896" s="6">
        <f>I1896*L1896</f>
        <v>110.34</v>
      </c>
      <c r="O1896" s="6">
        <f>M1896-N1896</f>
        <v>138.92399999999998</v>
      </c>
      <c r="P1896" s="8">
        <f>IFERROR(O1896/M1896,0)</f>
        <v>0.55733679953783932</v>
      </c>
      <c r="Q1896" s="5">
        <f>YEAR(SalesDataTable[[#This Row],[Order Date]])</f>
        <v>2026</v>
      </c>
      <c r="R1896" s="8" t="str">
        <f>"Q"&amp;ROUNDUP(MONTH(SalesDataTable[[#This Row],[Order Date]])/3,0)</f>
        <v>Q3</v>
      </c>
      <c r="S1896" s="9">
        <f>MONTH(SalesDataTable[[#This Row],[Order Date]])</f>
        <v>9</v>
      </c>
      <c r="T1896" s="8" t="str">
        <f>TEXT(SalesDataTable[[#This Row],[Order Date]],"mmm")</f>
        <v>Sep</v>
      </c>
    </row>
    <row r="1897" spans="1:20" ht="15.75">
      <c r="A1897" s="2" t="s">
        <v>1948</v>
      </c>
      <c r="B1897" s="3">
        <v>46280</v>
      </c>
      <c r="C1897" s="4" t="s">
        <v>1</v>
      </c>
      <c r="D1897" s="4" t="s">
        <v>88</v>
      </c>
      <c r="E1897" s="4" t="s">
        <v>25</v>
      </c>
      <c r="F1897" s="4" t="s">
        <v>4</v>
      </c>
      <c r="G1897" s="4" t="s">
        <v>17</v>
      </c>
      <c r="H1897" s="4" t="s">
        <v>71</v>
      </c>
      <c r="I1897" s="9">
        <v>2</v>
      </c>
      <c r="J1897" s="6">
        <v>135.79</v>
      </c>
      <c r="K1897" s="7">
        <v>0.05</v>
      </c>
      <c r="L1897" s="6">
        <v>66.53</v>
      </c>
      <c r="M1897" s="6">
        <f>I1897*J1897*(1-K1897)</f>
        <v>258.00099999999998</v>
      </c>
      <c r="N1897" s="6">
        <f>I1897*L1897</f>
        <v>133.06</v>
      </c>
      <c r="O1897" s="6">
        <f>M1897-N1897</f>
        <v>124.94099999999997</v>
      </c>
      <c r="P1897" s="8">
        <f>IFERROR(O1897/M1897,0)</f>
        <v>0.48426556486215167</v>
      </c>
      <c r="Q1897" s="5">
        <f>YEAR(SalesDataTable[[#This Row],[Order Date]])</f>
        <v>2026</v>
      </c>
      <c r="R1897" s="8" t="str">
        <f>"Q"&amp;ROUNDUP(MONTH(SalesDataTable[[#This Row],[Order Date]])/3,0)</f>
        <v>Q3</v>
      </c>
      <c r="S1897" s="9">
        <f>MONTH(SalesDataTable[[#This Row],[Order Date]])</f>
        <v>9</v>
      </c>
      <c r="T1897" s="8" t="str">
        <f>TEXT(SalesDataTable[[#This Row],[Order Date]],"mmm")</f>
        <v>Sep</v>
      </c>
    </row>
    <row r="1898" spans="1:20" ht="15.75">
      <c r="A1898" s="2" t="s">
        <v>1949</v>
      </c>
      <c r="B1898" s="3">
        <v>46280</v>
      </c>
      <c r="C1898" s="4" t="s">
        <v>1</v>
      </c>
      <c r="D1898" s="4" t="s">
        <v>88</v>
      </c>
      <c r="E1898" s="4" t="s">
        <v>3</v>
      </c>
      <c r="F1898" s="4" t="s">
        <v>4</v>
      </c>
      <c r="G1898" s="4" t="s">
        <v>11</v>
      </c>
      <c r="H1898" s="4" t="s">
        <v>21</v>
      </c>
      <c r="I1898" s="9">
        <v>2</v>
      </c>
      <c r="J1898" s="6">
        <v>141.91999999999999</v>
      </c>
      <c r="K1898" s="7">
        <v>0</v>
      </c>
      <c r="L1898" s="6">
        <v>79.900000000000006</v>
      </c>
      <c r="M1898" s="6">
        <f>I1898*J1898*(1-K1898)</f>
        <v>283.83999999999997</v>
      </c>
      <c r="N1898" s="6">
        <f>I1898*L1898</f>
        <v>159.80000000000001</v>
      </c>
      <c r="O1898" s="6">
        <f>M1898-N1898</f>
        <v>124.03999999999996</v>
      </c>
      <c r="P1898" s="8">
        <f>IFERROR(O1898/M1898,0)</f>
        <v>0.43700676437429531</v>
      </c>
      <c r="Q1898" s="5">
        <f>YEAR(SalesDataTable[[#This Row],[Order Date]])</f>
        <v>2026</v>
      </c>
      <c r="R1898" s="8" t="str">
        <f>"Q"&amp;ROUNDUP(MONTH(SalesDataTable[[#This Row],[Order Date]])/3,0)</f>
        <v>Q3</v>
      </c>
      <c r="S1898" s="9">
        <f>MONTH(SalesDataTable[[#This Row],[Order Date]])</f>
        <v>9</v>
      </c>
      <c r="T1898" s="8" t="str">
        <f>TEXT(SalesDataTable[[#This Row],[Order Date]],"mmm")</f>
        <v>Sep</v>
      </c>
    </row>
    <row r="1899" spans="1:20" ht="15.75">
      <c r="A1899" s="2" t="s">
        <v>1950</v>
      </c>
      <c r="B1899" s="3">
        <v>46280</v>
      </c>
      <c r="C1899" s="4" t="s">
        <v>27</v>
      </c>
      <c r="D1899" s="4" t="s">
        <v>28</v>
      </c>
      <c r="E1899" s="4" t="s">
        <v>39</v>
      </c>
      <c r="F1899" s="4" t="s">
        <v>20</v>
      </c>
      <c r="G1899" s="4" t="s">
        <v>11</v>
      </c>
      <c r="H1899" s="4" t="s">
        <v>21</v>
      </c>
      <c r="I1899" s="9">
        <v>1</v>
      </c>
      <c r="J1899" s="6">
        <v>146.41</v>
      </c>
      <c r="K1899" s="7">
        <v>0.15</v>
      </c>
      <c r="L1899" s="6">
        <v>80.87</v>
      </c>
      <c r="M1899" s="6">
        <f>I1899*J1899*(1-K1899)</f>
        <v>124.4485</v>
      </c>
      <c r="N1899" s="6">
        <f>I1899*L1899</f>
        <v>80.87</v>
      </c>
      <c r="O1899" s="6">
        <f>M1899-N1899</f>
        <v>43.578499999999991</v>
      </c>
      <c r="P1899" s="8">
        <f>IFERROR(O1899/M1899,0)</f>
        <v>0.35017296311325563</v>
      </c>
      <c r="Q1899" s="5">
        <f>YEAR(SalesDataTable[[#This Row],[Order Date]])</f>
        <v>2026</v>
      </c>
      <c r="R1899" s="8" t="str">
        <f>"Q"&amp;ROUNDUP(MONTH(SalesDataTable[[#This Row],[Order Date]])/3,0)</f>
        <v>Q3</v>
      </c>
      <c r="S1899" s="9">
        <f>MONTH(SalesDataTable[[#This Row],[Order Date]])</f>
        <v>9</v>
      </c>
      <c r="T1899" s="8" t="str">
        <f>TEXT(SalesDataTable[[#This Row],[Order Date]],"mmm")</f>
        <v>Sep</v>
      </c>
    </row>
    <row r="1900" spans="1:20" ht="15.75">
      <c r="A1900" s="2" t="s">
        <v>1951</v>
      </c>
      <c r="B1900" s="3">
        <v>46280</v>
      </c>
      <c r="C1900" s="4" t="s">
        <v>8</v>
      </c>
      <c r="D1900" s="4" t="s">
        <v>9</v>
      </c>
      <c r="E1900" s="4" t="s">
        <v>39</v>
      </c>
      <c r="F1900" s="4" t="s">
        <v>16</v>
      </c>
      <c r="G1900" s="4" t="s">
        <v>5</v>
      </c>
      <c r="H1900" s="4" t="s">
        <v>35</v>
      </c>
      <c r="I1900" s="9">
        <v>5</v>
      </c>
      <c r="J1900" s="6">
        <v>40.17</v>
      </c>
      <c r="K1900" s="7">
        <v>0</v>
      </c>
      <c r="L1900" s="6">
        <v>16.27</v>
      </c>
      <c r="M1900" s="6">
        <f>I1900*J1900*(1-K1900)</f>
        <v>200.85000000000002</v>
      </c>
      <c r="N1900" s="6">
        <f>I1900*L1900</f>
        <v>81.349999999999994</v>
      </c>
      <c r="O1900" s="6">
        <f>M1900-N1900</f>
        <v>119.50000000000003</v>
      </c>
      <c r="P1900" s="8">
        <f>IFERROR(O1900/M1900,0)</f>
        <v>0.59497137167040082</v>
      </c>
      <c r="Q1900" s="5">
        <f>YEAR(SalesDataTable[[#This Row],[Order Date]])</f>
        <v>2026</v>
      </c>
      <c r="R1900" s="8" t="str">
        <f>"Q"&amp;ROUNDUP(MONTH(SalesDataTable[[#This Row],[Order Date]])/3,0)</f>
        <v>Q3</v>
      </c>
      <c r="S1900" s="9">
        <f>MONTH(SalesDataTable[[#This Row],[Order Date]])</f>
        <v>9</v>
      </c>
      <c r="T1900" s="8" t="str">
        <f>TEXT(SalesDataTable[[#This Row],[Order Date]],"mmm")</f>
        <v>Sep</v>
      </c>
    </row>
    <row r="1901" spans="1:20" ht="15.75">
      <c r="A1901" s="2" t="s">
        <v>1952</v>
      </c>
      <c r="B1901" s="3">
        <v>46280</v>
      </c>
      <c r="C1901" s="4" t="s">
        <v>14</v>
      </c>
      <c r="D1901" s="4" t="s">
        <v>15</v>
      </c>
      <c r="E1901" s="4" t="s">
        <v>3</v>
      </c>
      <c r="F1901" s="4" t="s">
        <v>4</v>
      </c>
      <c r="G1901" s="4" t="s">
        <v>11</v>
      </c>
      <c r="H1901" s="4" t="s">
        <v>12</v>
      </c>
      <c r="I1901" s="9">
        <v>2</v>
      </c>
      <c r="J1901" s="6">
        <v>91.6</v>
      </c>
      <c r="K1901" s="7">
        <v>0</v>
      </c>
      <c r="L1901" s="6">
        <v>46.54</v>
      </c>
      <c r="M1901" s="6">
        <f>I1901*J1901*(1-K1901)</f>
        <v>183.2</v>
      </c>
      <c r="N1901" s="6">
        <f>I1901*L1901</f>
        <v>93.08</v>
      </c>
      <c r="O1901" s="6">
        <f>M1901-N1901</f>
        <v>90.11999999999999</v>
      </c>
      <c r="P1901" s="8">
        <f>IFERROR(O1901/M1901,0)</f>
        <v>0.49192139737991264</v>
      </c>
      <c r="Q1901" s="5">
        <f>YEAR(SalesDataTable[[#This Row],[Order Date]])</f>
        <v>2026</v>
      </c>
      <c r="R1901" s="8" t="str">
        <f>"Q"&amp;ROUNDUP(MONTH(SalesDataTable[[#This Row],[Order Date]])/3,0)</f>
        <v>Q3</v>
      </c>
      <c r="S1901" s="9">
        <f>MONTH(SalesDataTable[[#This Row],[Order Date]])</f>
        <v>9</v>
      </c>
      <c r="T1901" s="8" t="str">
        <f>TEXT(SalesDataTable[[#This Row],[Order Date]],"mmm")</f>
        <v>Sep</v>
      </c>
    </row>
    <row r="1902" spans="1:20" ht="15.75">
      <c r="A1902" s="2" t="s">
        <v>1953</v>
      </c>
      <c r="B1902" s="3">
        <v>46280</v>
      </c>
      <c r="C1902" s="4" t="s">
        <v>14</v>
      </c>
      <c r="D1902" s="4" t="s">
        <v>15</v>
      </c>
      <c r="E1902" s="4" t="s">
        <v>3</v>
      </c>
      <c r="F1902" s="4" t="s">
        <v>16</v>
      </c>
      <c r="G1902" s="4" t="s">
        <v>49</v>
      </c>
      <c r="H1902" s="4" t="s">
        <v>55</v>
      </c>
      <c r="I1902" s="9">
        <v>4</v>
      </c>
      <c r="J1902" s="6">
        <v>121.47</v>
      </c>
      <c r="K1902" s="7">
        <v>0.05</v>
      </c>
      <c r="L1902" s="6">
        <v>67.650000000000006</v>
      </c>
      <c r="M1902" s="6">
        <f>I1902*J1902*(1-K1902)</f>
        <v>461.58599999999996</v>
      </c>
      <c r="N1902" s="6">
        <f>I1902*L1902</f>
        <v>270.60000000000002</v>
      </c>
      <c r="O1902" s="6">
        <f>M1902-N1902</f>
        <v>190.98599999999993</v>
      </c>
      <c r="P1902" s="8">
        <f>IFERROR(O1902/M1902,0)</f>
        <v>0.41376038268058379</v>
      </c>
      <c r="Q1902" s="5">
        <f>YEAR(SalesDataTable[[#This Row],[Order Date]])</f>
        <v>2026</v>
      </c>
      <c r="R1902" s="8" t="str">
        <f>"Q"&amp;ROUNDUP(MONTH(SalesDataTable[[#This Row],[Order Date]])/3,0)</f>
        <v>Q3</v>
      </c>
      <c r="S1902" s="9">
        <f>MONTH(SalesDataTable[[#This Row],[Order Date]])</f>
        <v>9</v>
      </c>
      <c r="T1902" s="8" t="str">
        <f>TEXT(SalesDataTable[[#This Row],[Order Date]],"mmm")</f>
        <v>Sep</v>
      </c>
    </row>
    <row r="1903" spans="1:20" ht="15.75">
      <c r="A1903" s="2" t="s">
        <v>1954</v>
      </c>
      <c r="B1903" s="3">
        <v>46280</v>
      </c>
      <c r="C1903" s="4" t="s">
        <v>8</v>
      </c>
      <c r="D1903" s="4" t="s">
        <v>69</v>
      </c>
      <c r="E1903" s="4" t="s">
        <v>39</v>
      </c>
      <c r="F1903" s="4" t="s">
        <v>16</v>
      </c>
      <c r="G1903" s="4" t="s">
        <v>31</v>
      </c>
      <c r="H1903" s="4" t="s">
        <v>90</v>
      </c>
      <c r="I1903" s="9">
        <v>2</v>
      </c>
      <c r="J1903" s="6">
        <v>122.69</v>
      </c>
      <c r="K1903" s="7">
        <v>0</v>
      </c>
      <c r="L1903" s="6">
        <v>61.4</v>
      </c>
      <c r="M1903" s="6">
        <f>I1903*J1903*(1-K1903)</f>
        <v>245.38</v>
      </c>
      <c r="N1903" s="6">
        <f>I1903*L1903</f>
        <v>122.8</v>
      </c>
      <c r="O1903" s="6">
        <f>M1903-N1903</f>
        <v>122.58</v>
      </c>
      <c r="P1903" s="8">
        <f>IFERROR(O1903/M1903,0)</f>
        <v>0.49955171570625151</v>
      </c>
      <c r="Q1903" s="5">
        <f>YEAR(SalesDataTable[[#This Row],[Order Date]])</f>
        <v>2026</v>
      </c>
      <c r="R1903" s="8" t="str">
        <f>"Q"&amp;ROUNDUP(MONTH(SalesDataTable[[#This Row],[Order Date]])/3,0)</f>
        <v>Q3</v>
      </c>
      <c r="S1903" s="9">
        <f>MONTH(SalesDataTable[[#This Row],[Order Date]])</f>
        <v>9</v>
      </c>
      <c r="T1903" s="8" t="str">
        <f>TEXT(SalesDataTable[[#This Row],[Order Date]],"mmm")</f>
        <v>Sep</v>
      </c>
    </row>
    <row r="1904" spans="1:20" ht="15.75">
      <c r="A1904" s="2" t="s">
        <v>1955</v>
      </c>
      <c r="B1904" s="3">
        <v>46280</v>
      </c>
      <c r="C1904" s="4" t="s">
        <v>8</v>
      </c>
      <c r="D1904" s="4" t="s">
        <v>69</v>
      </c>
      <c r="E1904" s="4" t="s">
        <v>39</v>
      </c>
      <c r="F1904" s="4" t="s">
        <v>16</v>
      </c>
      <c r="G1904" s="4" t="s">
        <v>17</v>
      </c>
      <c r="H1904" s="4" t="s">
        <v>46</v>
      </c>
      <c r="I1904" s="9">
        <v>1</v>
      </c>
      <c r="J1904" s="6">
        <v>45.59</v>
      </c>
      <c r="K1904" s="7">
        <v>0</v>
      </c>
      <c r="L1904" s="6">
        <v>18.28</v>
      </c>
      <c r="M1904" s="6">
        <f>I1904*J1904*(1-K1904)</f>
        <v>45.59</v>
      </c>
      <c r="N1904" s="6">
        <f>I1904*L1904</f>
        <v>18.28</v>
      </c>
      <c r="O1904" s="6">
        <f>M1904-N1904</f>
        <v>27.310000000000002</v>
      </c>
      <c r="P1904" s="8">
        <f>IFERROR(O1904/M1904,0)</f>
        <v>0.59903487606931349</v>
      </c>
      <c r="Q1904" s="5">
        <f>YEAR(SalesDataTable[[#This Row],[Order Date]])</f>
        <v>2026</v>
      </c>
      <c r="R1904" s="8" t="str">
        <f>"Q"&amp;ROUNDUP(MONTH(SalesDataTable[[#This Row],[Order Date]])/3,0)</f>
        <v>Q3</v>
      </c>
      <c r="S1904" s="9">
        <f>MONTH(SalesDataTable[[#This Row],[Order Date]])</f>
        <v>9</v>
      </c>
      <c r="T1904" s="8" t="str">
        <f>TEXT(SalesDataTable[[#This Row],[Order Date]],"mmm")</f>
        <v>Sep</v>
      </c>
    </row>
    <row r="1905" spans="1:20" ht="15.75">
      <c r="A1905" s="2" t="s">
        <v>1956</v>
      </c>
      <c r="B1905" s="3">
        <v>46280</v>
      </c>
      <c r="C1905" s="4" t="s">
        <v>27</v>
      </c>
      <c r="D1905" s="4" t="s">
        <v>28</v>
      </c>
      <c r="E1905" s="4" t="s">
        <v>3</v>
      </c>
      <c r="F1905" s="4" t="s">
        <v>4</v>
      </c>
      <c r="G1905" s="4" t="s">
        <v>5</v>
      </c>
      <c r="H1905" s="4" t="s">
        <v>6</v>
      </c>
      <c r="I1905" s="9">
        <v>1</v>
      </c>
      <c r="J1905" s="6">
        <v>83.8</v>
      </c>
      <c r="K1905" s="7">
        <v>0</v>
      </c>
      <c r="L1905" s="6">
        <v>42.23</v>
      </c>
      <c r="M1905" s="6">
        <f>I1905*J1905*(1-K1905)</f>
        <v>83.8</v>
      </c>
      <c r="N1905" s="6">
        <f>I1905*L1905</f>
        <v>42.23</v>
      </c>
      <c r="O1905" s="6">
        <f>M1905-N1905</f>
        <v>41.57</v>
      </c>
      <c r="P1905" s="8">
        <f>IFERROR(O1905/M1905,0)</f>
        <v>0.49606205250596663</v>
      </c>
      <c r="Q1905" s="5">
        <f>YEAR(SalesDataTable[[#This Row],[Order Date]])</f>
        <v>2026</v>
      </c>
      <c r="R1905" s="8" t="str">
        <f>"Q"&amp;ROUNDUP(MONTH(SalesDataTable[[#This Row],[Order Date]])/3,0)</f>
        <v>Q3</v>
      </c>
      <c r="S1905" s="9">
        <f>MONTH(SalesDataTable[[#This Row],[Order Date]])</f>
        <v>9</v>
      </c>
      <c r="T1905" s="8" t="str">
        <f>TEXT(SalesDataTable[[#This Row],[Order Date]],"mmm")</f>
        <v>Sep</v>
      </c>
    </row>
    <row r="1906" spans="1:20" ht="15.75">
      <c r="A1906" s="2" t="s">
        <v>1957</v>
      </c>
      <c r="B1906" s="3">
        <v>46281</v>
      </c>
      <c r="C1906" s="4" t="s">
        <v>14</v>
      </c>
      <c r="D1906" s="4" t="s">
        <v>24</v>
      </c>
      <c r="E1906" s="4" t="s">
        <v>3</v>
      </c>
      <c r="F1906" s="4" t="s">
        <v>16</v>
      </c>
      <c r="G1906" s="4" t="s">
        <v>17</v>
      </c>
      <c r="H1906" s="4" t="s">
        <v>71</v>
      </c>
      <c r="I1906" s="9">
        <v>1</v>
      </c>
      <c r="J1906" s="6">
        <v>132.58000000000001</v>
      </c>
      <c r="K1906" s="7">
        <v>0.15</v>
      </c>
      <c r="L1906" s="6">
        <v>67.62</v>
      </c>
      <c r="M1906" s="6">
        <f>I1906*J1906*(1-K1906)</f>
        <v>112.69300000000001</v>
      </c>
      <c r="N1906" s="6">
        <f>I1906*L1906</f>
        <v>67.62</v>
      </c>
      <c r="O1906" s="6">
        <f>M1906-N1906</f>
        <v>45.073000000000008</v>
      </c>
      <c r="P1906" s="8">
        <f>IFERROR(O1906/M1906,0)</f>
        <v>0.39996273060438536</v>
      </c>
      <c r="Q1906" s="5">
        <f>YEAR(SalesDataTable[[#This Row],[Order Date]])</f>
        <v>2026</v>
      </c>
      <c r="R1906" s="8" t="str">
        <f>"Q"&amp;ROUNDUP(MONTH(SalesDataTable[[#This Row],[Order Date]])/3,0)</f>
        <v>Q3</v>
      </c>
      <c r="S1906" s="9">
        <f>MONTH(SalesDataTable[[#This Row],[Order Date]])</f>
        <v>9</v>
      </c>
      <c r="T1906" s="8" t="str">
        <f>TEXT(SalesDataTable[[#This Row],[Order Date]],"mmm")</f>
        <v>Sep</v>
      </c>
    </row>
    <row r="1907" spans="1:20" ht="15.75">
      <c r="A1907" s="2" t="s">
        <v>1958</v>
      </c>
      <c r="B1907" s="3">
        <v>46281</v>
      </c>
      <c r="C1907" s="4" t="s">
        <v>27</v>
      </c>
      <c r="D1907" s="4" t="s">
        <v>48</v>
      </c>
      <c r="E1907" s="4" t="s">
        <v>3</v>
      </c>
      <c r="F1907" s="4" t="s">
        <v>16</v>
      </c>
      <c r="G1907" s="4" t="s">
        <v>31</v>
      </c>
      <c r="H1907" s="4" t="s">
        <v>90</v>
      </c>
      <c r="I1907" s="9">
        <v>2</v>
      </c>
      <c r="J1907" s="6">
        <v>122.12</v>
      </c>
      <c r="K1907" s="7">
        <v>0.05</v>
      </c>
      <c r="L1907" s="6">
        <v>61.76</v>
      </c>
      <c r="M1907" s="6">
        <f>I1907*J1907*(1-K1907)</f>
        <v>232.02799999999999</v>
      </c>
      <c r="N1907" s="6">
        <f>I1907*L1907</f>
        <v>123.52</v>
      </c>
      <c r="O1907" s="6">
        <f>M1907-N1907</f>
        <v>108.508</v>
      </c>
      <c r="P1907" s="8">
        <f>IFERROR(O1907/M1907,0)</f>
        <v>0.46765045597945076</v>
      </c>
      <c r="Q1907" s="5">
        <f>YEAR(SalesDataTable[[#This Row],[Order Date]])</f>
        <v>2026</v>
      </c>
      <c r="R1907" s="8" t="str">
        <f>"Q"&amp;ROUNDUP(MONTH(SalesDataTable[[#This Row],[Order Date]])/3,0)</f>
        <v>Q3</v>
      </c>
      <c r="S1907" s="9">
        <f>MONTH(SalesDataTable[[#This Row],[Order Date]])</f>
        <v>9</v>
      </c>
      <c r="T1907" s="8" t="str">
        <f>TEXT(SalesDataTable[[#This Row],[Order Date]],"mmm")</f>
        <v>Sep</v>
      </c>
    </row>
    <row r="1908" spans="1:20" ht="15.75">
      <c r="A1908" s="2" t="s">
        <v>1959</v>
      </c>
      <c r="B1908" s="3">
        <v>46281</v>
      </c>
      <c r="C1908" s="4" t="s">
        <v>1</v>
      </c>
      <c r="D1908" s="4" t="s">
        <v>2</v>
      </c>
      <c r="E1908" s="4" t="s">
        <v>10</v>
      </c>
      <c r="F1908" s="4" t="s">
        <v>20</v>
      </c>
      <c r="G1908" s="4" t="s">
        <v>11</v>
      </c>
      <c r="H1908" s="4" t="s">
        <v>21</v>
      </c>
      <c r="I1908" s="9">
        <v>3</v>
      </c>
      <c r="J1908" s="6">
        <v>140.47</v>
      </c>
      <c r="K1908" s="7">
        <v>0.15</v>
      </c>
      <c r="L1908" s="6">
        <v>81.739999999999995</v>
      </c>
      <c r="M1908" s="6">
        <f>I1908*J1908*(1-K1908)</f>
        <v>358.19849999999997</v>
      </c>
      <c r="N1908" s="6">
        <f>I1908*L1908</f>
        <v>245.21999999999997</v>
      </c>
      <c r="O1908" s="6">
        <f>M1908-N1908</f>
        <v>112.9785</v>
      </c>
      <c r="P1908" s="8">
        <f>IFERROR(O1908/M1908,0)</f>
        <v>0.31540751845694498</v>
      </c>
      <c r="Q1908" s="5">
        <f>YEAR(SalesDataTable[[#This Row],[Order Date]])</f>
        <v>2026</v>
      </c>
      <c r="R1908" s="8" t="str">
        <f>"Q"&amp;ROUNDUP(MONTH(SalesDataTable[[#This Row],[Order Date]])/3,0)</f>
        <v>Q3</v>
      </c>
      <c r="S1908" s="9">
        <f>MONTH(SalesDataTable[[#This Row],[Order Date]])</f>
        <v>9</v>
      </c>
      <c r="T1908" s="8" t="str">
        <f>TEXT(SalesDataTable[[#This Row],[Order Date]],"mmm")</f>
        <v>Sep</v>
      </c>
    </row>
    <row r="1909" spans="1:20" ht="15.75">
      <c r="A1909" s="2" t="s">
        <v>1960</v>
      </c>
      <c r="B1909" s="3">
        <v>46281</v>
      </c>
      <c r="C1909" s="4" t="s">
        <v>27</v>
      </c>
      <c r="D1909" s="4" t="s">
        <v>82</v>
      </c>
      <c r="E1909" s="4" t="s">
        <v>3</v>
      </c>
      <c r="F1909" s="4" t="s">
        <v>16</v>
      </c>
      <c r="G1909" s="4" t="s">
        <v>11</v>
      </c>
      <c r="H1909" s="4" t="s">
        <v>21</v>
      </c>
      <c r="I1909" s="9">
        <v>2</v>
      </c>
      <c r="J1909" s="6">
        <v>145.35</v>
      </c>
      <c r="K1909" s="7">
        <v>0.05</v>
      </c>
      <c r="L1909" s="6">
        <v>78.39</v>
      </c>
      <c r="M1909" s="6">
        <f>I1909*J1909*(1-K1909)</f>
        <v>276.16499999999996</v>
      </c>
      <c r="N1909" s="6">
        <f>I1909*L1909</f>
        <v>156.78</v>
      </c>
      <c r="O1909" s="6">
        <f>M1909-N1909</f>
        <v>119.38499999999996</v>
      </c>
      <c r="P1909" s="8">
        <f>IFERROR(O1909/M1909,0)</f>
        <v>0.4322959100537721</v>
      </c>
      <c r="Q1909" s="5">
        <f>YEAR(SalesDataTable[[#This Row],[Order Date]])</f>
        <v>2026</v>
      </c>
      <c r="R1909" s="8" t="str">
        <f>"Q"&amp;ROUNDUP(MONTH(SalesDataTable[[#This Row],[Order Date]])/3,0)</f>
        <v>Q3</v>
      </c>
      <c r="S1909" s="9">
        <f>MONTH(SalesDataTable[[#This Row],[Order Date]])</f>
        <v>9</v>
      </c>
      <c r="T1909" s="8" t="str">
        <f>TEXT(SalesDataTable[[#This Row],[Order Date]],"mmm")</f>
        <v>Sep</v>
      </c>
    </row>
    <row r="1910" spans="1:20" ht="15.75">
      <c r="A1910" s="2" t="s">
        <v>1961</v>
      </c>
      <c r="B1910" s="3">
        <v>46282</v>
      </c>
      <c r="C1910" s="4" t="s">
        <v>27</v>
      </c>
      <c r="D1910" s="4" t="s">
        <v>48</v>
      </c>
      <c r="E1910" s="4" t="s">
        <v>39</v>
      </c>
      <c r="F1910" s="4" t="s">
        <v>4</v>
      </c>
      <c r="G1910" s="4" t="s">
        <v>31</v>
      </c>
      <c r="H1910" s="4" t="s">
        <v>90</v>
      </c>
      <c r="I1910" s="9">
        <v>2</v>
      </c>
      <c r="J1910" s="6">
        <v>121.25</v>
      </c>
      <c r="K1910" s="7">
        <v>0</v>
      </c>
      <c r="L1910" s="6">
        <v>61.5</v>
      </c>
      <c r="M1910" s="6">
        <f>I1910*J1910*(1-K1910)</f>
        <v>242.5</v>
      </c>
      <c r="N1910" s="6">
        <f>I1910*L1910</f>
        <v>123</v>
      </c>
      <c r="O1910" s="6">
        <f>M1910-N1910</f>
        <v>119.5</v>
      </c>
      <c r="P1910" s="8">
        <f>IFERROR(O1910/M1910,0)</f>
        <v>0.4927835051546392</v>
      </c>
      <c r="Q1910" s="5">
        <f>YEAR(SalesDataTable[[#This Row],[Order Date]])</f>
        <v>2026</v>
      </c>
      <c r="R1910" s="8" t="str">
        <f>"Q"&amp;ROUNDUP(MONTH(SalesDataTable[[#This Row],[Order Date]])/3,0)</f>
        <v>Q3</v>
      </c>
      <c r="S1910" s="9">
        <f>MONTH(SalesDataTable[[#This Row],[Order Date]])</f>
        <v>9</v>
      </c>
      <c r="T1910" s="8" t="str">
        <f>TEXT(SalesDataTable[[#This Row],[Order Date]],"mmm")</f>
        <v>Sep</v>
      </c>
    </row>
    <row r="1911" spans="1:20" ht="15.75">
      <c r="A1911" s="2" t="s">
        <v>1962</v>
      </c>
      <c r="B1911" s="3">
        <v>46282</v>
      </c>
      <c r="C1911" s="4" t="s">
        <v>27</v>
      </c>
      <c r="D1911" s="4" t="s">
        <v>28</v>
      </c>
      <c r="E1911" s="4" t="s">
        <v>3</v>
      </c>
      <c r="F1911" s="4" t="s">
        <v>16</v>
      </c>
      <c r="G1911" s="4" t="s">
        <v>17</v>
      </c>
      <c r="H1911" s="4" t="s">
        <v>18</v>
      </c>
      <c r="I1911" s="9">
        <v>1</v>
      </c>
      <c r="J1911" s="6">
        <v>35.94</v>
      </c>
      <c r="K1911" s="7">
        <v>0.1</v>
      </c>
      <c r="L1911" s="6">
        <v>13.19</v>
      </c>
      <c r="M1911" s="6">
        <f>I1911*J1911*(1-K1911)</f>
        <v>32.345999999999997</v>
      </c>
      <c r="N1911" s="6">
        <f>I1911*L1911</f>
        <v>13.19</v>
      </c>
      <c r="O1911" s="6">
        <f>M1911-N1911</f>
        <v>19.155999999999999</v>
      </c>
      <c r="P1911" s="8">
        <f>IFERROR(O1911/M1911,0)</f>
        <v>0.59222160390774747</v>
      </c>
      <c r="Q1911" s="5">
        <f>YEAR(SalesDataTable[[#This Row],[Order Date]])</f>
        <v>2026</v>
      </c>
      <c r="R1911" s="8" t="str">
        <f>"Q"&amp;ROUNDUP(MONTH(SalesDataTable[[#This Row],[Order Date]])/3,0)</f>
        <v>Q3</v>
      </c>
      <c r="S1911" s="9">
        <f>MONTH(SalesDataTable[[#This Row],[Order Date]])</f>
        <v>9</v>
      </c>
      <c r="T1911" s="8" t="str">
        <f>TEXT(SalesDataTable[[#This Row],[Order Date]],"mmm")</f>
        <v>Sep</v>
      </c>
    </row>
    <row r="1912" spans="1:20" ht="15.75">
      <c r="A1912" s="2" t="s">
        <v>1963</v>
      </c>
      <c r="B1912" s="3">
        <v>46282</v>
      </c>
      <c r="C1912" s="4" t="s">
        <v>8</v>
      </c>
      <c r="D1912" s="4" t="s">
        <v>86</v>
      </c>
      <c r="E1912" s="4" t="s">
        <v>3</v>
      </c>
      <c r="F1912" s="4" t="s">
        <v>16</v>
      </c>
      <c r="G1912" s="4" t="s">
        <v>5</v>
      </c>
      <c r="H1912" s="4" t="s">
        <v>43</v>
      </c>
      <c r="I1912" s="9">
        <v>1</v>
      </c>
      <c r="J1912" s="6">
        <v>101.18</v>
      </c>
      <c r="K1912" s="7">
        <v>0.1</v>
      </c>
      <c r="L1912" s="6">
        <v>49.38</v>
      </c>
      <c r="M1912" s="6">
        <f>I1912*J1912*(1-K1912)</f>
        <v>91.062000000000012</v>
      </c>
      <c r="N1912" s="6">
        <f>I1912*L1912</f>
        <v>49.38</v>
      </c>
      <c r="O1912" s="6">
        <f>M1912-N1912</f>
        <v>41.682000000000009</v>
      </c>
      <c r="P1912" s="8">
        <f>IFERROR(O1912/M1912,0)</f>
        <v>0.45773209461685449</v>
      </c>
      <c r="Q1912" s="5">
        <f>YEAR(SalesDataTable[[#This Row],[Order Date]])</f>
        <v>2026</v>
      </c>
      <c r="R1912" s="8" t="str">
        <f>"Q"&amp;ROUNDUP(MONTH(SalesDataTable[[#This Row],[Order Date]])/3,0)</f>
        <v>Q3</v>
      </c>
      <c r="S1912" s="9">
        <f>MONTH(SalesDataTable[[#This Row],[Order Date]])</f>
        <v>9</v>
      </c>
      <c r="T1912" s="8" t="str">
        <f>TEXT(SalesDataTable[[#This Row],[Order Date]],"mmm")</f>
        <v>Sep</v>
      </c>
    </row>
    <row r="1913" spans="1:20" ht="15.75">
      <c r="A1913" s="2" t="s">
        <v>1964</v>
      </c>
      <c r="B1913" s="3">
        <v>46282</v>
      </c>
      <c r="C1913" s="4" t="s">
        <v>27</v>
      </c>
      <c r="D1913" s="4" t="s">
        <v>45</v>
      </c>
      <c r="E1913" s="4" t="s">
        <v>25</v>
      </c>
      <c r="F1913" s="4" t="s">
        <v>16</v>
      </c>
      <c r="G1913" s="4" t="s">
        <v>5</v>
      </c>
      <c r="H1913" s="4" t="s">
        <v>6</v>
      </c>
      <c r="I1913" s="9">
        <v>2</v>
      </c>
      <c r="J1913" s="6">
        <v>82.47</v>
      </c>
      <c r="K1913" s="7">
        <v>0</v>
      </c>
      <c r="L1913" s="6">
        <v>42.49</v>
      </c>
      <c r="M1913" s="6">
        <f>I1913*J1913*(1-K1913)</f>
        <v>164.94</v>
      </c>
      <c r="N1913" s="6">
        <f>I1913*L1913</f>
        <v>84.98</v>
      </c>
      <c r="O1913" s="6">
        <f>M1913-N1913</f>
        <v>79.959999999999994</v>
      </c>
      <c r="P1913" s="8">
        <f>IFERROR(O1913/M1913,0)</f>
        <v>0.48478234509518608</v>
      </c>
      <c r="Q1913" s="5">
        <f>YEAR(SalesDataTable[[#This Row],[Order Date]])</f>
        <v>2026</v>
      </c>
      <c r="R1913" s="8" t="str">
        <f>"Q"&amp;ROUNDUP(MONTH(SalesDataTable[[#This Row],[Order Date]])/3,0)</f>
        <v>Q3</v>
      </c>
      <c r="S1913" s="9">
        <f>MONTH(SalesDataTable[[#This Row],[Order Date]])</f>
        <v>9</v>
      </c>
      <c r="T1913" s="8" t="str">
        <f>TEXT(SalesDataTable[[#This Row],[Order Date]],"mmm")</f>
        <v>Sep</v>
      </c>
    </row>
    <row r="1914" spans="1:20" ht="15.75">
      <c r="A1914" s="2" t="s">
        <v>1965</v>
      </c>
      <c r="B1914" s="3">
        <v>46282</v>
      </c>
      <c r="C1914" s="4" t="s">
        <v>14</v>
      </c>
      <c r="D1914" s="4" t="s">
        <v>126</v>
      </c>
      <c r="E1914" s="4" t="s">
        <v>39</v>
      </c>
      <c r="F1914" s="4" t="s">
        <v>16</v>
      </c>
      <c r="G1914" s="4" t="s">
        <v>49</v>
      </c>
      <c r="H1914" s="4" t="s">
        <v>74</v>
      </c>
      <c r="I1914" s="9">
        <v>1</v>
      </c>
      <c r="J1914" s="6">
        <v>50.47</v>
      </c>
      <c r="K1914" s="7">
        <v>0.05</v>
      </c>
      <c r="L1914" s="6">
        <v>22.27</v>
      </c>
      <c r="M1914" s="6">
        <f>I1914*J1914*(1-K1914)</f>
        <v>47.946499999999993</v>
      </c>
      <c r="N1914" s="6">
        <f>I1914*L1914</f>
        <v>22.27</v>
      </c>
      <c r="O1914" s="6">
        <f>M1914-N1914</f>
        <v>25.676499999999994</v>
      </c>
      <c r="P1914" s="8">
        <f>IFERROR(O1914/M1914,0)</f>
        <v>0.53552396942425406</v>
      </c>
      <c r="Q1914" s="5">
        <f>YEAR(SalesDataTable[[#This Row],[Order Date]])</f>
        <v>2026</v>
      </c>
      <c r="R1914" s="8" t="str">
        <f>"Q"&amp;ROUNDUP(MONTH(SalesDataTable[[#This Row],[Order Date]])/3,0)</f>
        <v>Q3</v>
      </c>
      <c r="S1914" s="9">
        <f>MONTH(SalesDataTable[[#This Row],[Order Date]])</f>
        <v>9</v>
      </c>
      <c r="T1914" s="8" t="str">
        <f>TEXT(SalesDataTable[[#This Row],[Order Date]],"mmm")</f>
        <v>Sep</v>
      </c>
    </row>
    <row r="1915" spans="1:20" ht="15.75">
      <c r="A1915" s="2" t="s">
        <v>1966</v>
      </c>
      <c r="B1915" s="3">
        <v>46282</v>
      </c>
      <c r="C1915" s="4" t="s">
        <v>27</v>
      </c>
      <c r="D1915" s="4" t="s">
        <v>48</v>
      </c>
      <c r="E1915" s="4" t="s">
        <v>10</v>
      </c>
      <c r="F1915" s="4" t="s">
        <v>20</v>
      </c>
      <c r="G1915" s="4" t="s">
        <v>31</v>
      </c>
      <c r="H1915" s="4" t="s">
        <v>64</v>
      </c>
      <c r="I1915" s="9">
        <v>5</v>
      </c>
      <c r="J1915" s="6">
        <v>82.63</v>
      </c>
      <c r="K1915" s="7">
        <v>0.15</v>
      </c>
      <c r="L1915" s="6">
        <v>38.630000000000003</v>
      </c>
      <c r="M1915" s="6">
        <f>I1915*J1915*(1-K1915)</f>
        <v>351.17749999999995</v>
      </c>
      <c r="N1915" s="6">
        <f>I1915*L1915</f>
        <v>193.15</v>
      </c>
      <c r="O1915" s="6">
        <f>M1915-N1915</f>
        <v>158.02749999999995</v>
      </c>
      <c r="P1915" s="8">
        <f>IFERROR(O1915/M1915,0)</f>
        <v>0.44999323703824978</v>
      </c>
      <c r="Q1915" s="5">
        <f>YEAR(SalesDataTable[[#This Row],[Order Date]])</f>
        <v>2026</v>
      </c>
      <c r="R1915" s="8" t="str">
        <f>"Q"&amp;ROUNDUP(MONTH(SalesDataTable[[#This Row],[Order Date]])/3,0)</f>
        <v>Q3</v>
      </c>
      <c r="S1915" s="9">
        <f>MONTH(SalesDataTable[[#This Row],[Order Date]])</f>
        <v>9</v>
      </c>
      <c r="T1915" s="8" t="str">
        <f>TEXT(SalesDataTable[[#This Row],[Order Date]],"mmm")</f>
        <v>Sep</v>
      </c>
    </row>
    <row r="1916" spans="1:20" ht="15.75">
      <c r="A1916" s="2" t="s">
        <v>1967</v>
      </c>
      <c r="B1916" s="3">
        <v>46283</v>
      </c>
      <c r="C1916" s="4" t="s">
        <v>27</v>
      </c>
      <c r="D1916" s="4" t="s">
        <v>48</v>
      </c>
      <c r="E1916" s="4" t="s">
        <v>25</v>
      </c>
      <c r="F1916" s="4" t="s">
        <v>20</v>
      </c>
      <c r="G1916" s="4" t="s">
        <v>17</v>
      </c>
      <c r="H1916" s="4" t="s">
        <v>83</v>
      </c>
      <c r="I1916" s="9">
        <v>4</v>
      </c>
      <c r="J1916" s="6">
        <v>168.48</v>
      </c>
      <c r="K1916" s="7">
        <v>0.1</v>
      </c>
      <c r="L1916" s="6">
        <v>89.85</v>
      </c>
      <c r="M1916" s="6">
        <f>I1916*J1916*(1-K1916)</f>
        <v>606.52800000000002</v>
      </c>
      <c r="N1916" s="6">
        <f>I1916*L1916</f>
        <v>359.4</v>
      </c>
      <c r="O1916" s="6">
        <f>M1916-N1916</f>
        <v>247.12800000000004</v>
      </c>
      <c r="P1916" s="8">
        <f>IFERROR(O1916/M1916,0)</f>
        <v>0.4074469768914214</v>
      </c>
      <c r="Q1916" s="5">
        <f>YEAR(SalesDataTable[[#This Row],[Order Date]])</f>
        <v>2026</v>
      </c>
      <c r="R1916" s="8" t="str">
        <f>"Q"&amp;ROUNDUP(MONTH(SalesDataTable[[#This Row],[Order Date]])/3,0)</f>
        <v>Q3</v>
      </c>
      <c r="S1916" s="9">
        <f>MONTH(SalesDataTable[[#This Row],[Order Date]])</f>
        <v>9</v>
      </c>
      <c r="T1916" s="8" t="str">
        <f>TEXT(SalesDataTable[[#This Row],[Order Date]],"mmm")</f>
        <v>Sep</v>
      </c>
    </row>
    <row r="1917" spans="1:20" ht="15.75">
      <c r="A1917" s="2" t="s">
        <v>1968</v>
      </c>
      <c r="B1917" s="3">
        <v>46283</v>
      </c>
      <c r="C1917" s="4" t="s">
        <v>8</v>
      </c>
      <c r="D1917" s="4" t="s">
        <v>66</v>
      </c>
      <c r="E1917" s="4" t="s">
        <v>39</v>
      </c>
      <c r="F1917" s="4" t="s">
        <v>4</v>
      </c>
      <c r="G1917" s="4" t="s">
        <v>31</v>
      </c>
      <c r="H1917" s="4" t="s">
        <v>90</v>
      </c>
      <c r="I1917" s="9">
        <v>2</v>
      </c>
      <c r="J1917" s="6">
        <v>121.82</v>
      </c>
      <c r="K1917" s="7">
        <v>0</v>
      </c>
      <c r="L1917" s="6">
        <v>61.92</v>
      </c>
      <c r="M1917" s="6">
        <f>I1917*J1917*(1-K1917)</f>
        <v>243.64</v>
      </c>
      <c r="N1917" s="6">
        <f>I1917*L1917</f>
        <v>123.84</v>
      </c>
      <c r="O1917" s="6">
        <f>M1917-N1917</f>
        <v>119.79999999999998</v>
      </c>
      <c r="P1917" s="8">
        <f>IFERROR(O1917/M1917,0)</f>
        <v>0.49170907896897059</v>
      </c>
      <c r="Q1917" s="5">
        <f>YEAR(SalesDataTable[[#This Row],[Order Date]])</f>
        <v>2026</v>
      </c>
      <c r="R1917" s="8" t="str">
        <f>"Q"&amp;ROUNDUP(MONTH(SalesDataTable[[#This Row],[Order Date]])/3,0)</f>
        <v>Q3</v>
      </c>
      <c r="S1917" s="9">
        <f>MONTH(SalesDataTable[[#This Row],[Order Date]])</f>
        <v>9</v>
      </c>
      <c r="T1917" s="8" t="str">
        <f>TEXT(SalesDataTable[[#This Row],[Order Date]],"mmm")</f>
        <v>Sep</v>
      </c>
    </row>
    <row r="1918" spans="1:20" ht="15.75">
      <c r="A1918" s="2" t="s">
        <v>1969</v>
      </c>
      <c r="B1918" s="3">
        <v>46283</v>
      </c>
      <c r="C1918" s="4" t="s">
        <v>1</v>
      </c>
      <c r="D1918" s="4" t="s">
        <v>88</v>
      </c>
      <c r="E1918" s="4" t="s">
        <v>25</v>
      </c>
      <c r="F1918" s="4" t="s">
        <v>4</v>
      </c>
      <c r="G1918" s="4" t="s">
        <v>5</v>
      </c>
      <c r="H1918" s="4" t="s">
        <v>29</v>
      </c>
      <c r="I1918" s="9">
        <v>1</v>
      </c>
      <c r="J1918" s="6">
        <v>50.02</v>
      </c>
      <c r="K1918" s="7">
        <v>0.1</v>
      </c>
      <c r="L1918" s="6">
        <v>22.47</v>
      </c>
      <c r="M1918" s="6">
        <f>I1918*J1918*(1-K1918)</f>
        <v>45.018000000000001</v>
      </c>
      <c r="N1918" s="6">
        <f>I1918*L1918</f>
        <v>22.47</v>
      </c>
      <c r="O1918" s="6">
        <f>M1918-N1918</f>
        <v>22.548000000000002</v>
      </c>
      <c r="P1918" s="8">
        <f>IFERROR(O1918/M1918,0)</f>
        <v>0.50086632013861121</v>
      </c>
      <c r="Q1918" s="5">
        <f>YEAR(SalesDataTable[[#This Row],[Order Date]])</f>
        <v>2026</v>
      </c>
      <c r="R1918" s="8" t="str">
        <f>"Q"&amp;ROUNDUP(MONTH(SalesDataTable[[#This Row],[Order Date]])/3,0)</f>
        <v>Q3</v>
      </c>
      <c r="S1918" s="9">
        <f>MONTH(SalesDataTable[[#This Row],[Order Date]])</f>
        <v>9</v>
      </c>
      <c r="T1918" s="8" t="str">
        <f>TEXT(SalesDataTable[[#This Row],[Order Date]],"mmm")</f>
        <v>Sep</v>
      </c>
    </row>
    <row r="1919" spans="1:20" ht="15.75">
      <c r="A1919" s="2" t="s">
        <v>1970</v>
      </c>
      <c r="B1919" s="3">
        <v>46283</v>
      </c>
      <c r="C1919" s="4" t="s">
        <v>14</v>
      </c>
      <c r="D1919" s="4" t="s">
        <v>34</v>
      </c>
      <c r="E1919" s="4" t="s">
        <v>3</v>
      </c>
      <c r="F1919" s="4" t="s">
        <v>16</v>
      </c>
      <c r="G1919" s="4" t="s">
        <v>49</v>
      </c>
      <c r="H1919" s="4" t="s">
        <v>74</v>
      </c>
      <c r="I1919" s="9">
        <v>1</v>
      </c>
      <c r="J1919" s="6">
        <v>50.17</v>
      </c>
      <c r="K1919" s="7">
        <v>0.1</v>
      </c>
      <c r="L1919" s="6">
        <v>21.99</v>
      </c>
      <c r="M1919" s="6">
        <f>I1919*J1919*(1-K1919)</f>
        <v>45.153000000000006</v>
      </c>
      <c r="N1919" s="6">
        <f>I1919*L1919</f>
        <v>21.99</v>
      </c>
      <c r="O1919" s="6">
        <f>M1919-N1919</f>
        <v>23.163000000000007</v>
      </c>
      <c r="P1919" s="8">
        <f>IFERROR(O1919/M1919,0)</f>
        <v>0.51298917015480705</v>
      </c>
      <c r="Q1919" s="5">
        <f>YEAR(SalesDataTable[[#This Row],[Order Date]])</f>
        <v>2026</v>
      </c>
      <c r="R1919" s="8" t="str">
        <f>"Q"&amp;ROUNDUP(MONTH(SalesDataTable[[#This Row],[Order Date]])/3,0)</f>
        <v>Q3</v>
      </c>
      <c r="S1919" s="9">
        <f>MONTH(SalesDataTable[[#This Row],[Order Date]])</f>
        <v>9</v>
      </c>
      <c r="T1919" s="8" t="str">
        <f>TEXT(SalesDataTable[[#This Row],[Order Date]],"mmm")</f>
        <v>Sep</v>
      </c>
    </row>
    <row r="1920" spans="1:20" ht="15.75">
      <c r="A1920" s="2" t="s">
        <v>1971</v>
      </c>
      <c r="B1920" s="3">
        <v>46283</v>
      </c>
      <c r="C1920" s="4" t="s">
        <v>1</v>
      </c>
      <c r="D1920" s="4" t="s">
        <v>88</v>
      </c>
      <c r="E1920" s="4" t="s">
        <v>10</v>
      </c>
      <c r="F1920" s="4" t="s">
        <v>20</v>
      </c>
      <c r="G1920" s="4" t="s">
        <v>31</v>
      </c>
      <c r="H1920" s="4" t="s">
        <v>90</v>
      </c>
      <c r="I1920" s="9">
        <v>5</v>
      </c>
      <c r="J1920" s="6">
        <v>124.51</v>
      </c>
      <c r="K1920" s="7">
        <v>0.1</v>
      </c>
      <c r="L1920" s="6">
        <v>60.29</v>
      </c>
      <c r="M1920" s="6">
        <f>I1920*J1920*(1-K1920)</f>
        <v>560.29500000000007</v>
      </c>
      <c r="N1920" s="6">
        <f>I1920*L1920</f>
        <v>301.45</v>
      </c>
      <c r="O1920" s="6">
        <f>M1920-N1920</f>
        <v>258.84500000000008</v>
      </c>
      <c r="P1920" s="8">
        <f>IFERROR(O1920/M1920,0)</f>
        <v>0.46197984990049895</v>
      </c>
      <c r="Q1920" s="5">
        <f>YEAR(SalesDataTable[[#This Row],[Order Date]])</f>
        <v>2026</v>
      </c>
      <c r="R1920" s="8" t="str">
        <f>"Q"&amp;ROUNDUP(MONTH(SalesDataTable[[#This Row],[Order Date]])/3,0)</f>
        <v>Q3</v>
      </c>
      <c r="S1920" s="9">
        <f>MONTH(SalesDataTable[[#This Row],[Order Date]])</f>
        <v>9</v>
      </c>
      <c r="T1920" s="8" t="str">
        <f>TEXT(SalesDataTable[[#This Row],[Order Date]],"mmm")</f>
        <v>Sep</v>
      </c>
    </row>
    <row r="1921" spans="1:20" ht="15.75">
      <c r="A1921" s="2" t="s">
        <v>1972</v>
      </c>
      <c r="B1921" s="3">
        <v>46283</v>
      </c>
      <c r="C1921" s="4" t="s">
        <v>8</v>
      </c>
      <c r="D1921" s="4" t="s">
        <v>69</v>
      </c>
      <c r="E1921" s="4" t="s">
        <v>39</v>
      </c>
      <c r="F1921" s="4" t="s">
        <v>4</v>
      </c>
      <c r="G1921" s="4" t="s">
        <v>11</v>
      </c>
      <c r="H1921" s="4" t="s">
        <v>53</v>
      </c>
      <c r="I1921" s="9">
        <v>1</v>
      </c>
      <c r="J1921" s="6">
        <v>153.68</v>
      </c>
      <c r="K1921" s="7">
        <v>0.05</v>
      </c>
      <c r="L1921" s="6">
        <v>77.42</v>
      </c>
      <c r="M1921" s="6">
        <f>I1921*J1921*(1-K1921)</f>
        <v>145.99600000000001</v>
      </c>
      <c r="N1921" s="6">
        <f>I1921*L1921</f>
        <v>77.42</v>
      </c>
      <c r="O1921" s="6">
        <f>M1921-N1921</f>
        <v>68.576000000000008</v>
      </c>
      <c r="P1921" s="8">
        <f>IFERROR(O1921/M1921,0)</f>
        <v>0.46971149894517661</v>
      </c>
      <c r="Q1921" s="5">
        <f>YEAR(SalesDataTable[[#This Row],[Order Date]])</f>
        <v>2026</v>
      </c>
      <c r="R1921" s="8" t="str">
        <f>"Q"&amp;ROUNDUP(MONTH(SalesDataTable[[#This Row],[Order Date]])/3,0)</f>
        <v>Q3</v>
      </c>
      <c r="S1921" s="9">
        <f>MONTH(SalesDataTable[[#This Row],[Order Date]])</f>
        <v>9</v>
      </c>
      <c r="T1921" s="8" t="str">
        <f>TEXT(SalesDataTable[[#This Row],[Order Date]],"mmm")</f>
        <v>Sep</v>
      </c>
    </row>
    <row r="1922" spans="1:20" ht="15.75">
      <c r="A1922" s="2" t="s">
        <v>1973</v>
      </c>
      <c r="B1922" s="3">
        <v>46283</v>
      </c>
      <c r="C1922" s="4" t="s">
        <v>8</v>
      </c>
      <c r="D1922" s="4" t="s">
        <v>69</v>
      </c>
      <c r="E1922" s="4" t="s">
        <v>39</v>
      </c>
      <c r="F1922" s="4" t="s">
        <v>16</v>
      </c>
      <c r="G1922" s="4" t="s">
        <v>31</v>
      </c>
      <c r="H1922" s="4" t="s">
        <v>90</v>
      </c>
      <c r="I1922" s="9">
        <v>2</v>
      </c>
      <c r="J1922" s="6">
        <v>121.37</v>
      </c>
      <c r="K1922" s="7">
        <v>0.05</v>
      </c>
      <c r="L1922" s="6">
        <v>60.13</v>
      </c>
      <c r="M1922" s="6">
        <f>I1922*J1922*(1-K1922)</f>
        <v>230.60300000000001</v>
      </c>
      <c r="N1922" s="6">
        <f>I1922*L1922</f>
        <v>120.26</v>
      </c>
      <c r="O1922" s="6">
        <f>M1922-N1922</f>
        <v>110.343</v>
      </c>
      <c r="P1922" s="8">
        <f>IFERROR(O1922/M1922,0)</f>
        <v>0.47849767782726155</v>
      </c>
      <c r="Q1922" s="5">
        <f>YEAR(SalesDataTable[[#This Row],[Order Date]])</f>
        <v>2026</v>
      </c>
      <c r="R1922" s="8" t="str">
        <f>"Q"&amp;ROUNDUP(MONTH(SalesDataTable[[#This Row],[Order Date]])/3,0)</f>
        <v>Q3</v>
      </c>
      <c r="S1922" s="9">
        <f>MONTH(SalesDataTable[[#This Row],[Order Date]])</f>
        <v>9</v>
      </c>
      <c r="T1922" s="8" t="str">
        <f>TEXT(SalesDataTable[[#This Row],[Order Date]],"mmm")</f>
        <v>Sep</v>
      </c>
    </row>
    <row r="1923" spans="1:20" ht="15.75">
      <c r="A1923" s="2" t="s">
        <v>1974</v>
      </c>
      <c r="B1923" s="3">
        <v>46283</v>
      </c>
      <c r="C1923" s="4" t="s">
        <v>1</v>
      </c>
      <c r="D1923" s="4" t="s">
        <v>88</v>
      </c>
      <c r="E1923" s="4" t="s">
        <v>3</v>
      </c>
      <c r="F1923" s="4" t="s">
        <v>20</v>
      </c>
      <c r="G1923" s="4" t="s">
        <v>11</v>
      </c>
      <c r="H1923" s="4" t="s">
        <v>21</v>
      </c>
      <c r="I1923" s="9">
        <v>2</v>
      </c>
      <c r="J1923" s="6">
        <v>145.1</v>
      </c>
      <c r="K1923" s="7">
        <v>0.1</v>
      </c>
      <c r="L1923" s="6">
        <v>77.62</v>
      </c>
      <c r="M1923" s="6">
        <f>I1923*J1923*(1-K1923)</f>
        <v>261.18</v>
      </c>
      <c r="N1923" s="6">
        <f>I1923*L1923</f>
        <v>155.24</v>
      </c>
      <c r="O1923" s="6">
        <f>M1923-N1923</f>
        <v>105.94</v>
      </c>
      <c r="P1923" s="8">
        <f>IFERROR(O1923/M1923,0)</f>
        <v>0.40562064476606169</v>
      </c>
      <c r="Q1923" s="5">
        <f>YEAR(SalesDataTable[[#This Row],[Order Date]])</f>
        <v>2026</v>
      </c>
      <c r="R1923" s="8" t="str">
        <f>"Q"&amp;ROUNDUP(MONTH(SalesDataTable[[#This Row],[Order Date]])/3,0)</f>
        <v>Q3</v>
      </c>
      <c r="S1923" s="9">
        <f>MONTH(SalesDataTable[[#This Row],[Order Date]])</f>
        <v>9</v>
      </c>
      <c r="T1923" s="8" t="str">
        <f>TEXT(SalesDataTable[[#This Row],[Order Date]],"mmm")</f>
        <v>Sep</v>
      </c>
    </row>
    <row r="1924" spans="1:20" ht="15.75">
      <c r="A1924" s="2" t="s">
        <v>1975</v>
      </c>
      <c r="B1924" s="3">
        <v>46283</v>
      </c>
      <c r="C1924" s="4" t="s">
        <v>27</v>
      </c>
      <c r="D1924" s="4" t="s">
        <v>48</v>
      </c>
      <c r="E1924" s="4" t="s">
        <v>3</v>
      </c>
      <c r="F1924" s="4" t="s">
        <v>4</v>
      </c>
      <c r="G1924" s="4" t="s">
        <v>49</v>
      </c>
      <c r="H1924" s="4" t="s">
        <v>67</v>
      </c>
      <c r="I1924" s="9">
        <v>1</v>
      </c>
      <c r="J1924" s="6">
        <v>36.729999999999997</v>
      </c>
      <c r="K1924" s="7">
        <v>0.05</v>
      </c>
      <c r="L1924" s="6">
        <v>14.11</v>
      </c>
      <c r="M1924" s="6">
        <f>I1924*J1924*(1-K1924)</f>
        <v>34.893499999999996</v>
      </c>
      <c r="N1924" s="6">
        <f>I1924*L1924</f>
        <v>14.11</v>
      </c>
      <c r="O1924" s="6">
        <f>M1924-N1924</f>
        <v>20.783499999999997</v>
      </c>
      <c r="P1924" s="8">
        <f>IFERROR(O1924/M1924,0)</f>
        <v>0.59562669265049362</v>
      </c>
      <c r="Q1924" s="5">
        <f>YEAR(SalesDataTable[[#This Row],[Order Date]])</f>
        <v>2026</v>
      </c>
      <c r="R1924" s="8" t="str">
        <f>"Q"&amp;ROUNDUP(MONTH(SalesDataTable[[#This Row],[Order Date]])/3,0)</f>
        <v>Q3</v>
      </c>
      <c r="S1924" s="9">
        <f>MONTH(SalesDataTable[[#This Row],[Order Date]])</f>
        <v>9</v>
      </c>
      <c r="T1924" s="8" t="str">
        <f>TEXT(SalesDataTable[[#This Row],[Order Date]],"mmm")</f>
        <v>Sep</v>
      </c>
    </row>
    <row r="1925" spans="1:20" ht="15.75">
      <c r="A1925" s="2" t="s">
        <v>1976</v>
      </c>
      <c r="B1925" s="3">
        <v>46283</v>
      </c>
      <c r="C1925" s="4" t="s">
        <v>14</v>
      </c>
      <c r="D1925" s="4" t="s">
        <v>15</v>
      </c>
      <c r="E1925" s="4" t="s">
        <v>3</v>
      </c>
      <c r="F1925" s="4" t="s">
        <v>20</v>
      </c>
      <c r="G1925" s="4" t="s">
        <v>17</v>
      </c>
      <c r="H1925" s="4" t="s">
        <v>71</v>
      </c>
      <c r="I1925" s="9">
        <v>4</v>
      </c>
      <c r="J1925" s="6">
        <v>134.15</v>
      </c>
      <c r="K1925" s="7">
        <v>0.05</v>
      </c>
      <c r="L1925" s="6">
        <v>65.58</v>
      </c>
      <c r="M1925" s="6">
        <f>I1925*J1925*(1-K1925)</f>
        <v>509.77</v>
      </c>
      <c r="N1925" s="6">
        <f>I1925*L1925</f>
        <v>262.32</v>
      </c>
      <c r="O1925" s="6">
        <f>M1925-N1925</f>
        <v>247.45</v>
      </c>
      <c r="P1925" s="8">
        <f>IFERROR(O1925/M1925,0)</f>
        <v>0.48541499107440611</v>
      </c>
      <c r="Q1925" s="5">
        <f>YEAR(SalesDataTable[[#This Row],[Order Date]])</f>
        <v>2026</v>
      </c>
      <c r="R1925" s="8" t="str">
        <f>"Q"&amp;ROUNDUP(MONTH(SalesDataTable[[#This Row],[Order Date]])/3,0)</f>
        <v>Q3</v>
      </c>
      <c r="S1925" s="9">
        <f>MONTH(SalesDataTable[[#This Row],[Order Date]])</f>
        <v>9</v>
      </c>
      <c r="T1925" s="8" t="str">
        <f>TEXT(SalesDataTable[[#This Row],[Order Date]],"mmm")</f>
        <v>Sep</v>
      </c>
    </row>
    <row r="1926" spans="1:20" ht="15.75">
      <c r="A1926" s="2" t="s">
        <v>1977</v>
      </c>
      <c r="B1926" s="3">
        <v>46283</v>
      </c>
      <c r="C1926" s="4" t="s">
        <v>1</v>
      </c>
      <c r="D1926" s="4" t="s">
        <v>2</v>
      </c>
      <c r="E1926" s="4" t="s">
        <v>10</v>
      </c>
      <c r="F1926" s="4" t="s">
        <v>20</v>
      </c>
      <c r="G1926" s="4" t="s">
        <v>11</v>
      </c>
      <c r="H1926" s="4" t="s">
        <v>12</v>
      </c>
      <c r="I1926" s="9">
        <v>8</v>
      </c>
      <c r="J1926" s="6">
        <v>94.21</v>
      </c>
      <c r="K1926" s="7">
        <v>0.1</v>
      </c>
      <c r="L1926" s="6">
        <v>45.05</v>
      </c>
      <c r="M1926" s="6">
        <f>I1926*J1926*(1-K1926)</f>
        <v>678.31200000000001</v>
      </c>
      <c r="N1926" s="6">
        <f>I1926*L1926</f>
        <v>360.4</v>
      </c>
      <c r="O1926" s="6">
        <f>M1926-N1926</f>
        <v>317.91200000000003</v>
      </c>
      <c r="P1926" s="8">
        <f>IFERROR(O1926/M1926,0)</f>
        <v>0.46868107891353833</v>
      </c>
      <c r="Q1926" s="5">
        <f>YEAR(SalesDataTable[[#This Row],[Order Date]])</f>
        <v>2026</v>
      </c>
      <c r="R1926" s="8" t="str">
        <f>"Q"&amp;ROUNDUP(MONTH(SalesDataTable[[#This Row],[Order Date]])/3,0)</f>
        <v>Q3</v>
      </c>
      <c r="S1926" s="9">
        <f>MONTH(SalesDataTable[[#This Row],[Order Date]])</f>
        <v>9</v>
      </c>
      <c r="T1926" s="8" t="str">
        <f>TEXT(SalesDataTable[[#This Row],[Order Date]],"mmm")</f>
        <v>Sep</v>
      </c>
    </row>
    <row r="1927" spans="1:20" ht="15.75">
      <c r="A1927" s="2" t="s">
        <v>1978</v>
      </c>
      <c r="B1927" s="3">
        <v>46284</v>
      </c>
      <c r="C1927" s="4" t="s">
        <v>1</v>
      </c>
      <c r="D1927" s="4" t="s">
        <v>88</v>
      </c>
      <c r="E1927" s="4" t="s">
        <v>25</v>
      </c>
      <c r="F1927" s="4" t="s">
        <v>4</v>
      </c>
      <c r="G1927" s="4" t="s">
        <v>31</v>
      </c>
      <c r="H1927" s="4" t="s">
        <v>41</v>
      </c>
      <c r="I1927" s="9">
        <v>1</v>
      </c>
      <c r="J1927" s="6">
        <v>198.29</v>
      </c>
      <c r="K1927" s="7">
        <v>0.05</v>
      </c>
      <c r="L1927" s="6">
        <v>106.24</v>
      </c>
      <c r="M1927" s="6">
        <f>I1927*J1927*(1-K1927)</f>
        <v>188.37549999999999</v>
      </c>
      <c r="N1927" s="6">
        <f>I1927*L1927</f>
        <v>106.24</v>
      </c>
      <c r="O1927" s="6">
        <f>M1927-N1927</f>
        <v>82.135499999999993</v>
      </c>
      <c r="P1927" s="8">
        <f>IFERROR(O1927/M1927,0)</f>
        <v>0.436020076920831</v>
      </c>
      <c r="Q1927" s="5">
        <f>YEAR(SalesDataTable[[#This Row],[Order Date]])</f>
        <v>2026</v>
      </c>
      <c r="R1927" s="8" t="str">
        <f>"Q"&amp;ROUNDUP(MONTH(SalesDataTable[[#This Row],[Order Date]])/3,0)</f>
        <v>Q3</v>
      </c>
      <c r="S1927" s="9">
        <f>MONTH(SalesDataTable[[#This Row],[Order Date]])</f>
        <v>9</v>
      </c>
      <c r="T1927" s="8" t="str">
        <f>TEXT(SalesDataTable[[#This Row],[Order Date]],"mmm")</f>
        <v>Sep</v>
      </c>
    </row>
    <row r="1928" spans="1:20" ht="15.75">
      <c r="A1928" s="2" t="s">
        <v>1979</v>
      </c>
      <c r="B1928" s="3">
        <v>46284</v>
      </c>
      <c r="C1928" s="4" t="s">
        <v>8</v>
      </c>
      <c r="D1928" s="4" t="s">
        <v>86</v>
      </c>
      <c r="E1928" s="4" t="s">
        <v>39</v>
      </c>
      <c r="F1928" s="4" t="s">
        <v>4</v>
      </c>
      <c r="G1928" s="4" t="s">
        <v>17</v>
      </c>
      <c r="H1928" s="4" t="s">
        <v>83</v>
      </c>
      <c r="I1928" s="9">
        <v>3</v>
      </c>
      <c r="J1928" s="6">
        <v>166.21</v>
      </c>
      <c r="K1928" s="7">
        <v>0.05</v>
      </c>
      <c r="L1928" s="6">
        <v>85.03</v>
      </c>
      <c r="M1928" s="6">
        <f>I1928*J1928*(1-K1928)</f>
        <v>473.69849999999997</v>
      </c>
      <c r="N1928" s="6">
        <f>I1928*L1928</f>
        <v>255.09</v>
      </c>
      <c r="O1928" s="6">
        <f>M1928-N1928</f>
        <v>218.60849999999996</v>
      </c>
      <c r="P1928" s="8">
        <f>IFERROR(O1928/M1928,0)</f>
        <v>0.4614929116304991</v>
      </c>
      <c r="Q1928" s="5">
        <f>YEAR(SalesDataTable[[#This Row],[Order Date]])</f>
        <v>2026</v>
      </c>
      <c r="R1928" s="8" t="str">
        <f>"Q"&amp;ROUNDUP(MONTH(SalesDataTable[[#This Row],[Order Date]])/3,0)</f>
        <v>Q3</v>
      </c>
      <c r="S1928" s="9">
        <f>MONTH(SalesDataTable[[#This Row],[Order Date]])</f>
        <v>9</v>
      </c>
      <c r="T1928" s="8" t="str">
        <f>TEXT(SalesDataTable[[#This Row],[Order Date]],"mmm")</f>
        <v>Sep</v>
      </c>
    </row>
    <row r="1929" spans="1:20" ht="15.75">
      <c r="A1929" s="2" t="s">
        <v>1980</v>
      </c>
      <c r="B1929" s="3">
        <v>46284</v>
      </c>
      <c r="C1929" s="4" t="s">
        <v>8</v>
      </c>
      <c r="D1929" s="4" t="s">
        <v>38</v>
      </c>
      <c r="E1929" s="4" t="s">
        <v>39</v>
      </c>
      <c r="F1929" s="4" t="s">
        <v>16</v>
      </c>
      <c r="G1929" s="4" t="s">
        <v>5</v>
      </c>
      <c r="H1929" s="4" t="s">
        <v>35</v>
      </c>
      <c r="I1929" s="9">
        <v>1</v>
      </c>
      <c r="J1929" s="6">
        <v>40.700000000000003</v>
      </c>
      <c r="K1929" s="7">
        <v>0.05</v>
      </c>
      <c r="L1929" s="6">
        <v>16.43</v>
      </c>
      <c r="M1929" s="6">
        <f>I1929*J1929*(1-K1929)</f>
        <v>38.664999999999999</v>
      </c>
      <c r="N1929" s="6">
        <f>I1929*L1929</f>
        <v>16.43</v>
      </c>
      <c r="O1929" s="6">
        <f>M1929-N1929</f>
        <v>22.234999999999999</v>
      </c>
      <c r="P1929" s="8">
        <f>IFERROR(O1929/M1929,0)</f>
        <v>0.57506789085736454</v>
      </c>
      <c r="Q1929" s="5">
        <f>YEAR(SalesDataTable[[#This Row],[Order Date]])</f>
        <v>2026</v>
      </c>
      <c r="R1929" s="8" t="str">
        <f>"Q"&amp;ROUNDUP(MONTH(SalesDataTable[[#This Row],[Order Date]])/3,0)</f>
        <v>Q3</v>
      </c>
      <c r="S1929" s="9">
        <f>MONTH(SalesDataTable[[#This Row],[Order Date]])</f>
        <v>9</v>
      </c>
      <c r="T1929" s="8" t="str">
        <f>TEXT(SalesDataTable[[#This Row],[Order Date]],"mmm")</f>
        <v>Sep</v>
      </c>
    </row>
    <row r="1930" spans="1:20" ht="15.75">
      <c r="A1930" s="2" t="s">
        <v>1981</v>
      </c>
      <c r="B1930" s="3">
        <v>46284</v>
      </c>
      <c r="C1930" s="4" t="s">
        <v>1</v>
      </c>
      <c r="D1930" s="4" t="s">
        <v>88</v>
      </c>
      <c r="E1930" s="4" t="s">
        <v>3</v>
      </c>
      <c r="F1930" s="4" t="s">
        <v>16</v>
      </c>
      <c r="G1930" s="4" t="s">
        <v>11</v>
      </c>
      <c r="H1930" s="4" t="s">
        <v>53</v>
      </c>
      <c r="I1930" s="9">
        <v>3</v>
      </c>
      <c r="J1930" s="6">
        <v>153.5</v>
      </c>
      <c r="K1930" s="7">
        <v>0</v>
      </c>
      <c r="L1930" s="6">
        <v>80.819999999999993</v>
      </c>
      <c r="M1930" s="6">
        <f>I1930*J1930*(1-K1930)</f>
        <v>460.5</v>
      </c>
      <c r="N1930" s="6">
        <f>I1930*L1930</f>
        <v>242.45999999999998</v>
      </c>
      <c r="O1930" s="6">
        <f>M1930-N1930</f>
        <v>218.04000000000002</v>
      </c>
      <c r="P1930" s="8">
        <f>IFERROR(O1930/M1930,0)</f>
        <v>0.47348534201954401</v>
      </c>
      <c r="Q1930" s="5">
        <f>YEAR(SalesDataTable[[#This Row],[Order Date]])</f>
        <v>2026</v>
      </c>
      <c r="R1930" s="8" t="str">
        <f>"Q"&amp;ROUNDUP(MONTH(SalesDataTable[[#This Row],[Order Date]])/3,0)</f>
        <v>Q3</v>
      </c>
      <c r="S1930" s="9">
        <f>MONTH(SalesDataTable[[#This Row],[Order Date]])</f>
        <v>9</v>
      </c>
      <c r="T1930" s="8" t="str">
        <f>TEXT(SalesDataTable[[#This Row],[Order Date]],"mmm")</f>
        <v>Sep</v>
      </c>
    </row>
    <row r="1931" spans="1:20" ht="15.75">
      <c r="A1931" s="2" t="s">
        <v>1982</v>
      </c>
      <c r="B1931" s="3">
        <v>46284</v>
      </c>
      <c r="C1931" s="4" t="s">
        <v>8</v>
      </c>
      <c r="D1931" s="4" t="s">
        <v>69</v>
      </c>
      <c r="E1931" s="4" t="s">
        <v>39</v>
      </c>
      <c r="F1931" s="4" t="s">
        <v>16</v>
      </c>
      <c r="G1931" s="4" t="s">
        <v>11</v>
      </c>
      <c r="H1931" s="4" t="s">
        <v>79</v>
      </c>
      <c r="I1931" s="9">
        <v>1</v>
      </c>
      <c r="J1931" s="6">
        <v>70.430000000000007</v>
      </c>
      <c r="K1931" s="7">
        <v>0</v>
      </c>
      <c r="L1931" s="6">
        <v>31.51</v>
      </c>
      <c r="M1931" s="6">
        <f>I1931*J1931*(1-K1931)</f>
        <v>70.430000000000007</v>
      </c>
      <c r="N1931" s="6">
        <f>I1931*L1931</f>
        <v>31.51</v>
      </c>
      <c r="O1931" s="6">
        <f>M1931-N1931</f>
        <v>38.92</v>
      </c>
      <c r="P1931" s="8">
        <f>IFERROR(O1931/M1931,0)</f>
        <v>0.55260542382507449</v>
      </c>
      <c r="Q1931" s="5">
        <f>YEAR(SalesDataTable[[#This Row],[Order Date]])</f>
        <v>2026</v>
      </c>
      <c r="R1931" s="8" t="str">
        <f>"Q"&amp;ROUNDUP(MONTH(SalesDataTable[[#This Row],[Order Date]])/3,0)</f>
        <v>Q3</v>
      </c>
      <c r="S1931" s="9">
        <f>MONTH(SalesDataTable[[#This Row],[Order Date]])</f>
        <v>9</v>
      </c>
      <c r="T1931" s="8" t="str">
        <f>TEXT(SalesDataTable[[#This Row],[Order Date]],"mmm")</f>
        <v>Sep</v>
      </c>
    </row>
    <row r="1932" spans="1:20" ht="15.75">
      <c r="A1932" s="2" t="s">
        <v>1983</v>
      </c>
      <c r="B1932" s="3">
        <v>46284</v>
      </c>
      <c r="C1932" s="4" t="s">
        <v>1</v>
      </c>
      <c r="D1932" s="4" t="s">
        <v>88</v>
      </c>
      <c r="E1932" s="4" t="s">
        <v>25</v>
      </c>
      <c r="F1932" s="4" t="s">
        <v>20</v>
      </c>
      <c r="G1932" s="4" t="s">
        <v>5</v>
      </c>
      <c r="H1932" s="4" t="s">
        <v>29</v>
      </c>
      <c r="I1932" s="9">
        <v>4</v>
      </c>
      <c r="J1932" s="6">
        <v>49.93</v>
      </c>
      <c r="K1932" s="7">
        <v>0</v>
      </c>
      <c r="L1932" s="6">
        <v>22.99</v>
      </c>
      <c r="M1932" s="6">
        <f>I1932*J1932*(1-K1932)</f>
        <v>199.72</v>
      </c>
      <c r="N1932" s="6">
        <f>I1932*L1932</f>
        <v>91.96</v>
      </c>
      <c r="O1932" s="6">
        <f>M1932-N1932</f>
        <v>107.76</v>
      </c>
      <c r="P1932" s="8">
        <f>IFERROR(O1932/M1932,0)</f>
        <v>0.53955537752853999</v>
      </c>
      <c r="Q1932" s="5">
        <f>YEAR(SalesDataTable[[#This Row],[Order Date]])</f>
        <v>2026</v>
      </c>
      <c r="R1932" s="8" t="str">
        <f>"Q"&amp;ROUNDUP(MONTH(SalesDataTable[[#This Row],[Order Date]])/3,0)</f>
        <v>Q3</v>
      </c>
      <c r="S1932" s="9">
        <f>MONTH(SalesDataTable[[#This Row],[Order Date]])</f>
        <v>9</v>
      </c>
      <c r="T1932" s="8" t="str">
        <f>TEXT(SalesDataTable[[#This Row],[Order Date]],"mmm")</f>
        <v>Sep</v>
      </c>
    </row>
    <row r="1933" spans="1:20" ht="15.75">
      <c r="A1933" s="2" t="s">
        <v>1984</v>
      </c>
      <c r="B1933" s="3">
        <v>46284</v>
      </c>
      <c r="C1933" s="4" t="s">
        <v>8</v>
      </c>
      <c r="D1933" s="4" t="s">
        <v>69</v>
      </c>
      <c r="E1933" s="4" t="s">
        <v>25</v>
      </c>
      <c r="F1933" s="4" t="s">
        <v>4</v>
      </c>
      <c r="G1933" s="4" t="s">
        <v>5</v>
      </c>
      <c r="H1933" s="4" t="s">
        <v>29</v>
      </c>
      <c r="I1933" s="9">
        <v>1</v>
      </c>
      <c r="J1933" s="6">
        <v>50.18</v>
      </c>
      <c r="K1933" s="7">
        <v>0</v>
      </c>
      <c r="L1933" s="6">
        <v>22.92</v>
      </c>
      <c r="M1933" s="6">
        <f>I1933*J1933*(1-K1933)</f>
        <v>50.18</v>
      </c>
      <c r="N1933" s="6">
        <f>I1933*L1933</f>
        <v>22.92</v>
      </c>
      <c r="O1933" s="6">
        <f>M1933-N1933</f>
        <v>27.259999999999998</v>
      </c>
      <c r="P1933" s="8">
        <f>IFERROR(O1933/M1933,0)</f>
        <v>0.54324432044639293</v>
      </c>
      <c r="Q1933" s="5">
        <f>YEAR(SalesDataTable[[#This Row],[Order Date]])</f>
        <v>2026</v>
      </c>
      <c r="R1933" s="8" t="str">
        <f>"Q"&amp;ROUNDUP(MONTH(SalesDataTable[[#This Row],[Order Date]])/3,0)</f>
        <v>Q3</v>
      </c>
      <c r="S1933" s="9">
        <f>MONTH(SalesDataTable[[#This Row],[Order Date]])</f>
        <v>9</v>
      </c>
      <c r="T1933" s="8" t="str">
        <f>TEXT(SalesDataTable[[#This Row],[Order Date]],"mmm")</f>
        <v>Sep</v>
      </c>
    </row>
    <row r="1934" spans="1:20" ht="15.75">
      <c r="A1934" s="2" t="s">
        <v>1985</v>
      </c>
      <c r="B1934" s="3">
        <v>46284</v>
      </c>
      <c r="C1934" s="4" t="s">
        <v>27</v>
      </c>
      <c r="D1934" s="4" t="s">
        <v>82</v>
      </c>
      <c r="E1934" s="4" t="s">
        <v>25</v>
      </c>
      <c r="F1934" s="4" t="s">
        <v>16</v>
      </c>
      <c r="G1934" s="4" t="s">
        <v>17</v>
      </c>
      <c r="H1934" s="4" t="s">
        <v>83</v>
      </c>
      <c r="I1934" s="9">
        <v>2</v>
      </c>
      <c r="J1934" s="6">
        <v>164.01</v>
      </c>
      <c r="K1934" s="7">
        <v>0.15</v>
      </c>
      <c r="L1934" s="6">
        <v>87.14</v>
      </c>
      <c r="M1934" s="6">
        <f>I1934*J1934*(1-K1934)</f>
        <v>278.81699999999995</v>
      </c>
      <c r="N1934" s="6">
        <f>I1934*L1934</f>
        <v>174.28</v>
      </c>
      <c r="O1934" s="6">
        <f>M1934-N1934</f>
        <v>104.53699999999995</v>
      </c>
      <c r="P1934" s="8">
        <f>IFERROR(O1934/M1934,0)</f>
        <v>0.37493050997607741</v>
      </c>
      <c r="Q1934" s="5">
        <f>YEAR(SalesDataTable[[#This Row],[Order Date]])</f>
        <v>2026</v>
      </c>
      <c r="R1934" s="8" t="str">
        <f>"Q"&amp;ROUNDUP(MONTH(SalesDataTable[[#This Row],[Order Date]])/3,0)</f>
        <v>Q3</v>
      </c>
      <c r="S1934" s="9">
        <f>MONTH(SalesDataTable[[#This Row],[Order Date]])</f>
        <v>9</v>
      </c>
      <c r="T1934" s="8" t="str">
        <f>TEXT(SalesDataTable[[#This Row],[Order Date]],"mmm")</f>
        <v>Sep</v>
      </c>
    </row>
    <row r="1935" spans="1:20" ht="15.75">
      <c r="A1935" s="2" t="s">
        <v>1986</v>
      </c>
      <c r="B1935" s="3">
        <v>46284</v>
      </c>
      <c r="C1935" s="4" t="s">
        <v>8</v>
      </c>
      <c r="D1935" s="4" t="s">
        <v>86</v>
      </c>
      <c r="E1935" s="4" t="s">
        <v>39</v>
      </c>
      <c r="F1935" s="4" t="s">
        <v>4</v>
      </c>
      <c r="G1935" s="4" t="s">
        <v>5</v>
      </c>
      <c r="H1935" s="4" t="s">
        <v>6</v>
      </c>
      <c r="I1935" s="9">
        <v>2</v>
      </c>
      <c r="J1935" s="6">
        <v>83.77</v>
      </c>
      <c r="K1935" s="7">
        <v>0</v>
      </c>
      <c r="L1935" s="6">
        <v>43.32</v>
      </c>
      <c r="M1935" s="6">
        <f>I1935*J1935*(1-K1935)</f>
        <v>167.54</v>
      </c>
      <c r="N1935" s="6">
        <f>I1935*L1935</f>
        <v>86.64</v>
      </c>
      <c r="O1935" s="6">
        <f>M1935-N1935</f>
        <v>80.899999999999991</v>
      </c>
      <c r="P1935" s="8">
        <f>IFERROR(O1935/M1935,0)</f>
        <v>0.4828697624447893</v>
      </c>
      <c r="Q1935" s="5">
        <f>YEAR(SalesDataTable[[#This Row],[Order Date]])</f>
        <v>2026</v>
      </c>
      <c r="R1935" s="8" t="str">
        <f>"Q"&amp;ROUNDUP(MONTH(SalesDataTable[[#This Row],[Order Date]])/3,0)</f>
        <v>Q3</v>
      </c>
      <c r="S1935" s="9">
        <f>MONTH(SalesDataTable[[#This Row],[Order Date]])</f>
        <v>9</v>
      </c>
      <c r="T1935" s="8" t="str">
        <f>TEXT(SalesDataTable[[#This Row],[Order Date]],"mmm")</f>
        <v>Sep</v>
      </c>
    </row>
    <row r="1936" spans="1:20" ht="15.75">
      <c r="A1936" s="2" t="s">
        <v>1987</v>
      </c>
      <c r="B1936" s="3">
        <v>46284</v>
      </c>
      <c r="C1936" s="4" t="s">
        <v>27</v>
      </c>
      <c r="D1936" s="4" t="s">
        <v>48</v>
      </c>
      <c r="E1936" s="4" t="s">
        <v>3</v>
      </c>
      <c r="F1936" s="4" t="s">
        <v>16</v>
      </c>
      <c r="G1936" s="4" t="s">
        <v>31</v>
      </c>
      <c r="H1936" s="4" t="s">
        <v>64</v>
      </c>
      <c r="I1936" s="9">
        <v>1</v>
      </c>
      <c r="J1936" s="6">
        <v>81.84</v>
      </c>
      <c r="K1936" s="7">
        <v>0</v>
      </c>
      <c r="L1936" s="6">
        <v>38.5</v>
      </c>
      <c r="M1936" s="6">
        <f>I1936*J1936*(1-K1936)</f>
        <v>81.84</v>
      </c>
      <c r="N1936" s="6">
        <f>I1936*L1936</f>
        <v>38.5</v>
      </c>
      <c r="O1936" s="6">
        <f>M1936-N1936</f>
        <v>43.34</v>
      </c>
      <c r="P1936" s="8">
        <f>IFERROR(O1936/M1936,0)</f>
        <v>0.52956989247311825</v>
      </c>
      <c r="Q1936" s="5">
        <f>YEAR(SalesDataTable[[#This Row],[Order Date]])</f>
        <v>2026</v>
      </c>
      <c r="R1936" s="8" t="str">
        <f>"Q"&amp;ROUNDUP(MONTH(SalesDataTable[[#This Row],[Order Date]])/3,0)</f>
        <v>Q3</v>
      </c>
      <c r="S1936" s="9">
        <f>MONTH(SalesDataTable[[#This Row],[Order Date]])</f>
        <v>9</v>
      </c>
      <c r="T1936" s="8" t="str">
        <f>TEXT(SalesDataTable[[#This Row],[Order Date]],"mmm")</f>
        <v>Sep</v>
      </c>
    </row>
    <row r="1937" spans="1:20" ht="15.75">
      <c r="A1937" s="2" t="s">
        <v>1988</v>
      </c>
      <c r="B1937" s="3">
        <v>46284</v>
      </c>
      <c r="C1937" s="4" t="s">
        <v>14</v>
      </c>
      <c r="D1937" s="4" t="s">
        <v>34</v>
      </c>
      <c r="E1937" s="4" t="s">
        <v>39</v>
      </c>
      <c r="F1937" s="4" t="s">
        <v>4</v>
      </c>
      <c r="G1937" s="4" t="s">
        <v>49</v>
      </c>
      <c r="H1937" s="4" t="s">
        <v>50</v>
      </c>
      <c r="I1937" s="9">
        <v>1</v>
      </c>
      <c r="J1937" s="6">
        <v>40.32</v>
      </c>
      <c r="K1937" s="7">
        <v>0.15</v>
      </c>
      <c r="L1937" s="6">
        <v>14.39</v>
      </c>
      <c r="M1937" s="6">
        <f>I1937*J1937*(1-K1937)</f>
        <v>34.271999999999998</v>
      </c>
      <c r="N1937" s="6">
        <f>I1937*L1937</f>
        <v>14.39</v>
      </c>
      <c r="O1937" s="6">
        <f>M1937-N1937</f>
        <v>19.881999999999998</v>
      </c>
      <c r="P1937" s="8">
        <f>IFERROR(O1937/M1937,0)</f>
        <v>0.58012371615312786</v>
      </c>
      <c r="Q1937" s="5">
        <f>YEAR(SalesDataTable[[#This Row],[Order Date]])</f>
        <v>2026</v>
      </c>
      <c r="R1937" s="8" t="str">
        <f>"Q"&amp;ROUNDUP(MONTH(SalesDataTable[[#This Row],[Order Date]])/3,0)</f>
        <v>Q3</v>
      </c>
      <c r="S1937" s="9">
        <f>MONTH(SalesDataTable[[#This Row],[Order Date]])</f>
        <v>9</v>
      </c>
      <c r="T1937" s="8" t="str">
        <f>TEXT(SalesDataTable[[#This Row],[Order Date]],"mmm")</f>
        <v>Sep</v>
      </c>
    </row>
    <row r="1938" spans="1:20" ht="15.75">
      <c r="A1938" s="2" t="s">
        <v>1989</v>
      </c>
      <c r="B1938" s="3">
        <v>46284</v>
      </c>
      <c r="C1938" s="4" t="s">
        <v>14</v>
      </c>
      <c r="D1938" s="4" t="s">
        <v>126</v>
      </c>
      <c r="E1938" s="4" t="s">
        <v>10</v>
      </c>
      <c r="F1938" s="4" t="s">
        <v>20</v>
      </c>
      <c r="G1938" s="4" t="s">
        <v>11</v>
      </c>
      <c r="H1938" s="4" t="s">
        <v>53</v>
      </c>
      <c r="I1938" s="9">
        <v>4</v>
      </c>
      <c r="J1938" s="6">
        <v>155.84</v>
      </c>
      <c r="K1938" s="7">
        <v>0.05</v>
      </c>
      <c r="L1938" s="6">
        <v>80.790000000000006</v>
      </c>
      <c r="M1938" s="6">
        <f>I1938*J1938*(1-K1938)</f>
        <v>592.19200000000001</v>
      </c>
      <c r="N1938" s="6">
        <f>I1938*L1938</f>
        <v>323.16000000000003</v>
      </c>
      <c r="O1938" s="6">
        <f>M1938-N1938</f>
        <v>269.03199999999998</v>
      </c>
      <c r="P1938" s="8">
        <f>IFERROR(O1938/M1938,0)</f>
        <v>0.45429860585755966</v>
      </c>
      <c r="Q1938" s="5">
        <f>YEAR(SalesDataTable[[#This Row],[Order Date]])</f>
        <v>2026</v>
      </c>
      <c r="R1938" s="8" t="str">
        <f>"Q"&amp;ROUNDUP(MONTH(SalesDataTable[[#This Row],[Order Date]])/3,0)</f>
        <v>Q3</v>
      </c>
      <c r="S1938" s="9">
        <f>MONTH(SalesDataTable[[#This Row],[Order Date]])</f>
        <v>9</v>
      </c>
      <c r="T1938" s="8" t="str">
        <f>TEXT(SalesDataTable[[#This Row],[Order Date]],"mmm")</f>
        <v>Sep</v>
      </c>
    </row>
    <row r="1939" spans="1:20" ht="15.75">
      <c r="A1939" s="2" t="s">
        <v>1990</v>
      </c>
      <c r="B1939" s="3">
        <v>46285</v>
      </c>
      <c r="C1939" s="4" t="s">
        <v>8</v>
      </c>
      <c r="D1939" s="4" t="s">
        <v>38</v>
      </c>
      <c r="E1939" s="4" t="s">
        <v>3</v>
      </c>
      <c r="F1939" s="4" t="s">
        <v>20</v>
      </c>
      <c r="G1939" s="4" t="s">
        <v>49</v>
      </c>
      <c r="H1939" s="4" t="s">
        <v>74</v>
      </c>
      <c r="I1939" s="9">
        <v>1</v>
      </c>
      <c r="J1939" s="6">
        <v>51.83</v>
      </c>
      <c r="K1939" s="7">
        <v>0</v>
      </c>
      <c r="L1939" s="6">
        <v>21.9</v>
      </c>
      <c r="M1939" s="6">
        <f>I1939*J1939*(1-K1939)</f>
        <v>51.83</v>
      </c>
      <c r="N1939" s="6">
        <f>I1939*L1939</f>
        <v>21.9</v>
      </c>
      <c r="O1939" s="6">
        <f>M1939-N1939</f>
        <v>29.93</v>
      </c>
      <c r="P1939" s="8">
        <f>IFERROR(O1939/M1939,0)</f>
        <v>0.57746478873239437</v>
      </c>
      <c r="Q1939" s="5">
        <f>YEAR(SalesDataTable[[#This Row],[Order Date]])</f>
        <v>2026</v>
      </c>
      <c r="R1939" s="8" t="str">
        <f>"Q"&amp;ROUNDUP(MONTH(SalesDataTable[[#This Row],[Order Date]])/3,0)</f>
        <v>Q3</v>
      </c>
      <c r="S1939" s="9">
        <f>MONTH(SalesDataTable[[#This Row],[Order Date]])</f>
        <v>9</v>
      </c>
      <c r="T1939" s="8" t="str">
        <f>TEXT(SalesDataTable[[#This Row],[Order Date]],"mmm")</f>
        <v>Sep</v>
      </c>
    </row>
    <row r="1940" spans="1:20" ht="15.75">
      <c r="A1940" s="2" t="s">
        <v>1991</v>
      </c>
      <c r="B1940" s="3">
        <v>46285</v>
      </c>
      <c r="C1940" s="4" t="s">
        <v>14</v>
      </c>
      <c r="D1940" s="4" t="s">
        <v>24</v>
      </c>
      <c r="E1940" s="4" t="s">
        <v>25</v>
      </c>
      <c r="F1940" s="4" t="s">
        <v>4</v>
      </c>
      <c r="G1940" s="4" t="s">
        <v>31</v>
      </c>
      <c r="H1940" s="4" t="s">
        <v>41</v>
      </c>
      <c r="I1940" s="9">
        <v>1</v>
      </c>
      <c r="J1940" s="6">
        <v>190.77</v>
      </c>
      <c r="K1940" s="7">
        <v>0.05</v>
      </c>
      <c r="L1940" s="6">
        <v>104.69</v>
      </c>
      <c r="M1940" s="6">
        <f>I1940*J1940*(1-K1940)</f>
        <v>181.23150000000001</v>
      </c>
      <c r="N1940" s="6">
        <f>I1940*L1940</f>
        <v>104.69</v>
      </c>
      <c r="O1940" s="6">
        <f>M1940-N1940</f>
        <v>76.541500000000013</v>
      </c>
      <c r="P1940" s="8">
        <f>IFERROR(O1940/M1940,0)</f>
        <v>0.42234103894742364</v>
      </c>
      <c r="Q1940" s="5">
        <f>YEAR(SalesDataTable[[#This Row],[Order Date]])</f>
        <v>2026</v>
      </c>
      <c r="R1940" s="8" t="str">
        <f>"Q"&amp;ROUNDUP(MONTH(SalesDataTable[[#This Row],[Order Date]])/3,0)</f>
        <v>Q3</v>
      </c>
      <c r="S1940" s="9">
        <f>MONTH(SalesDataTable[[#This Row],[Order Date]])</f>
        <v>9</v>
      </c>
      <c r="T1940" s="8" t="str">
        <f>TEXT(SalesDataTable[[#This Row],[Order Date]],"mmm")</f>
        <v>Sep</v>
      </c>
    </row>
    <row r="1941" spans="1:20" ht="15.75">
      <c r="A1941" s="2" t="s">
        <v>1992</v>
      </c>
      <c r="B1941" s="3">
        <v>46285</v>
      </c>
      <c r="C1941" s="4" t="s">
        <v>8</v>
      </c>
      <c r="D1941" s="4" t="s">
        <v>69</v>
      </c>
      <c r="E1941" s="4" t="s">
        <v>25</v>
      </c>
      <c r="F1941" s="4" t="s">
        <v>16</v>
      </c>
      <c r="G1941" s="4" t="s">
        <v>5</v>
      </c>
      <c r="H1941" s="4" t="s">
        <v>35</v>
      </c>
      <c r="I1941" s="9">
        <v>2</v>
      </c>
      <c r="J1941" s="6">
        <v>40.049999999999997</v>
      </c>
      <c r="K1941" s="7">
        <v>0.05</v>
      </c>
      <c r="L1941" s="6">
        <v>16.97</v>
      </c>
      <c r="M1941" s="6">
        <f>I1941*J1941*(1-K1941)</f>
        <v>76.094999999999985</v>
      </c>
      <c r="N1941" s="6">
        <f>I1941*L1941</f>
        <v>33.94</v>
      </c>
      <c r="O1941" s="6">
        <f>M1941-N1941</f>
        <v>42.154999999999987</v>
      </c>
      <c r="P1941" s="8">
        <f>IFERROR(O1941/M1941,0)</f>
        <v>0.55397857940731976</v>
      </c>
      <c r="Q1941" s="5">
        <f>YEAR(SalesDataTable[[#This Row],[Order Date]])</f>
        <v>2026</v>
      </c>
      <c r="R1941" s="8" t="str">
        <f>"Q"&amp;ROUNDUP(MONTH(SalesDataTable[[#This Row],[Order Date]])/3,0)</f>
        <v>Q3</v>
      </c>
      <c r="S1941" s="9">
        <f>MONTH(SalesDataTable[[#This Row],[Order Date]])</f>
        <v>9</v>
      </c>
      <c r="T1941" s="8" t="str">
        <f>TEXT(SalesDataTable[[#This Row],[Order Date]],"mmm")</f>
        <v>Sep</v>
      </c>
    </row>
    <row r="1942" spans="1:20" ht="15.75">
      <c r="A1942" s="2" t="s">
        <v>1993</v>
      </c>
      <c r="B1942" s="3">
        <v>46285</v>
      </c>
      <c r="C1942" s="4" t="s">
        <v>8</v>
      </c>
      <c r="D1942" s="4" t="s">
        <v>69</v>
      </c>
      <c r="E1942" s="4" t="s">
        <v>3</v>
      </c>
      <c r="F1942" s="4" t="s">
        <v>16</v>
      </c>
      <c r="G1942" s="4" t="s">
        <v>5</v>
      </c>
      <c r="H1942" s="4" t="s">
        <v>6</v>
      </c>
      <c r="I1942" s="9">
        <v>1</v>
      </c>
      <c r="J1942" s="6">
        <v>82.08</v>
      </c>
      <c r="K1942" s="7">
        <v>0.05</v>
      </c>
      <c r="L1942" s="6">
        <v>43.18</v>
      </c>
      <c r="M1942" s="6">
        <f>I1942*J1942*(1-K1942)</f>
        <v>77.975999999999999</v>
      </c>
      <c r="N1942" s="6">
        <f>I1942*L1942</f>
        <v>43.18</v>
      </c>
      <c r="O1942" s="6">
        <f>M1942-N1942</f>
        <v>34.795999999999999</v>
      </c>
      <c r="P1942" s="8">
        <f>IFERROR(O1942/M1942,0)</f>
        <v>0.44623986867754178</v>
      </c>
      <c r="Q1942" s="5">
        <f>YEAR(SalesDataTable[[#This Row],[Order Date]])</f>
        <v>2026</v>
      </c>
      <c r="R1942" s="8" t="str">
        <f>"Q"&amp;ROUNDUP(MONTH(SalesDataTable[[#This Row],[Order Date]])/3,0)</f>
        <v>Q3</v>
      </c>
      <c r="S1942" s="9">
        <f>MONTH(SalesDataTable[[#This Row],[Order Date]])</f>
        <v>9</v>
      </c>
      <c r="T1942" s="8" t="str">
        <f>TEXT(SalesDataTable[[#This Row],[Order Date]],"mmm")</f>
        <v>Sep</v>
      </c>
    </row>
    <row r="1943" spans="1:20" ht="15.75">
      <c r="A1943" s="2" t="s">
        <v>1994</v>
      </c>
      <c r="B1943" s="3">
        <v>46285</v>
      </c>
      <c r="C1943" s="4" t="s">
        <v>1</v>
      </c>
      <c r="D1943" s="4" t="s">
        <v>88</v>
      </c>
      <c r="E1943" s="4" t="s">
        <v>3</v>
      </c>
      <c r="F1943" s="4" t="s">
        <v>4</v>
      </c>
      <c r="G1943" s="4" t="s">
        <v>5</v>
      </c>
      <c r="H1943" s="4" t="s">
        <v>29</v>
      </c>
      <c r="I1943" s="9">
        <v>1</v>
      </c>
      <c r="J1943" s="6">
        <v>50.3</v>
      </c>
      <c r="K1943" s="7">
        <v>0.05</v>
      </c>
      <c r="L1943" s="6">
        <v>22.14</v>
      </c>
      <c r="M1943" s="6">
        <f>I1943*J1943*(1-K1943)</f>
        <v>47.784999999999997</v>
      </c>
      <c r="N1943" s="6">
        <f>I1943*L1943</f>
        <v>22.14</v>
      </c>
      <c r="O1943" s="6">
        <f>M1943-N1943</f>
        <v>25.644999999999996</v>
      </c>
      <c r="P1943" s="8">
        <f>IFERROR(O1943/M1943,0)</f>
        <v>0.53667468870984614</v>
      </c>
      <c r="Q1943" s="5">
        <f>YEAR(SalesDataTable[[#This Row],[Order Date]])</f>
        <v>2026</v>
      </c>
      <c r="R1943" s="8" t="str">
        <f>"Q"&amp;ROUNDUP(MONTH(SalesDataTable[[#This Row],[Order Date]])/3,0)</f>
        <v>Q3</v>
      </c>
      <c r="S1943" s="9">
        <f>MONTH(SalesDataTable[[#This Row],[Order Date]])</f>
        <v>9</v>
      </c>
      <c r="T1943" s="8" t="str">
        <f>TEXT(SalesDataTable[[#This Row],[Order Date]],"mmm")</f>
        <v>Sep</v>
      </c>
    </row>
    <row r="1944" spans="1:20" ht="15.75">
      <c r="A1944" s="2" t="s">
        <v>1995</v>
      </c>
      <c r="B1944" s="3">
        <v>46285</v>
      </c>
      <c r="C1944" s="4" t="s">
        <v>14</v>
      </c>
      <c r="D1944" s="4" t="s">
        <v>126</v>
      </c>
      <c r="E1944" s="4" t="s">
        <v>3</v>
      </c>
      <c r="F1944" s="4" t="s">
        <v>16</v>
      </c>
      <c r="G1944" s="4" t="s">
        <v>17</v>
      </c>
      <c r="H1944" s="4" t="s">
        <v>46</v>
      </c>
      <c r="I1944" s="9">
        <v>1</v>
      </c>
      <c r="J1944" s="6">
        <v>47.68</v>
      </c>
      <c r="K1944" s="7">
        <v>0.1</v>
      </c>
      <c r="L1944" s="6">
        <v>18.03</v>
      </c>
      <c r="M1944" s="6">
        <f>I1944*J1944*(1-K1944)</f>
        <v>42.911999999999999</v>
      </c>
      <c r="N1944" s="6">
        <f>I1944*L1944</f>
        <v>18.03</v>
      </c>
      <c r="O1944" s="6">
        <f>M1944-N1944</f>
        <v>24.881999999999998</v>
      </c>
      <c r="P1944" s="8">
        <f>IFERROR(O1944/M1944,0)</f>
        <v>0.57983780760626391</v>
      </c>
      <c r="Q1944" s="5">
        <f>YEAR(SalesDataTable[[#This Row],[Order Date]])</f>
        <v>2026</v>
      </c>
      <c r="R1944" s="8" t="str">
        <f>"Q"&amp;ROUNDUP(MONTH(SalesDataTable[[#This Row],[Order Date]])/3,0)</f>
        <v>Q3</v>
      </c>
      <c r="S1944" s="9">
        <f>MONTH(SalesDataTable[[#This Row],[Order Date]])</f>
        <v>9</v>
      </c>
      <c r="T1944" s="8" t="str">
        <f>TEXT(SalesDataTable[[#This Row],[Order Date]],"mmm")</f>
        <v>Sep</v>
      </c>
    </row>
    <row r="1945" spans="1:20" ht="15.75">
      <c r="A1945" s="2" t="s">
        <v>1996</v>
      </c>
      <c r="B1945" s="3">
        <v>46285</v>
      </c>
      <c r="C1945" s="4" t="s">
        <v>14</v>
      </c>
      <c r="D1945" s="4" t="s">
        <v>15</v>
      </c>
      <c r="E1945" s="4" t="s">
        <v>25</v>
      </c>
      <c r="F1945" s="4" t="s">
        <v>4</v>
      </c>
      <c r="G1945" s="4" t="s">
        <v>5</v>
      </c>
      <c r="H1945" s="4" t="s">
        <v>29</v>
      </c>
      <c r="I1945" s="9">
        <v>2</v>
      </c>
      <c r="J1945" s="6">
        <v>51.48</v>
      </c>
      <c r="K1945" s="7">
        <v>0.05</v>
      </c>
      <c r="L1945" s="6">
        <v>22.38</v>
      </c>
      <c r="M1945" s="6">
        <f>I1945*J1945*(1-K1945)</f>
        <v>97.811999999999983</v>
      </c>
      <c r="N1945" s="6">
        <f>I1945*L1945</f>
        <v>44.76</v>
      </c>
      <c r="O1945" s="6">
        <f>M1945-N1945</f>
        <v>53.051999999999985</v>
      </c>
      <c r="P1945" s="8">
        <f>IFERROR(O1945/M1945,0)</f>
        <v>0.54238743712427917</v>
      </c>
      <c r="Q1945" s="5">
        <f>YEAR(SalesDataTable[[#This Row],[Order Date]])</f>
        <v>2026</v>
      </c>
      <c r="R1945" s="8" t="str">
        <f>"Q"&amp;ROUNDUP(MONTH(SalesDataTable[[#This Row],[Order Date]])/3,0)</f>
        <v>Q3</v>
      </c>
      <c r="S1945" s="9">
        <f>MONTH(SalesDataTable[[#This Row],[Order Date]])</f>
        <v>9</v>
      </c>
      <c r="T1945" s="8" t="str">
        <f>TEXT(SalesDataTable[[#This Row],[Order Date]],"mmm")</f>
        <v>Sep</v>
      </c>
    </row>
    <row r="1946" spans="1:20" ht="15.75">
      <c r="A1946" s="2" t="s">
        <v>1997</v>
      </c>
      <c r="B1946" s="3">
        <v>46285</v>
      </c>
      <c r="C1946" s="4" t="s">
        <v>14</v>
      </c>
      <c r="D1946" s="4" t="s">
        <v>24</v>
      </c>
      <c r="E1946" s="4" t="s">
        <v>3</v>
      </c>
      <c r="F1946" s="4" t="s">
        <v>20</v>
      </c>
      <c r="G1946" s="4" t="s">
        <v>49</v>
      </c>
      <c r="H1946" s="4" t="s">
        <v>55</v>
      </c>
      <c r="I1946" s="9">
        <v>2</v>
      </c>
      <c r="J1946" s="6">
        <v>123.73</v>
      </c>
      <c r="K1946" s="7">
        <v>0</v>
      </c>
      <c r="L1946" s="6">
        <v>68.459999999999994</v>
      </c>
      <c r="M1946" s="6">
        <f>I1946*J1946*(1-K1946)</f>
        <v>247.46</v>
      </c>
      <c r="N1946" s="6">
        <f>I1946*L1946</f>
        <v>136.91999999999999</v>
      </c>
      <c r="O1946" s="6">
        <f>M1946-N1946</f>
        <v>110.54000000000002</v>
      </c>
      <c r="P1946" s="8">
        <f>IFERROR(O1946/M1946,0)</f>
        <v>0.44669845631617239</v>
      </c>
      <c r="Q1946" s="5">
        <f>YEAR(SalesDataTable[[#This Row],[Order Date]])</f>
        <v>2026</v>
      </c>
      <c r="R1946" s="8" t="str">
        <f>"Q"&amp;ROUNDUP(MONTH(SalesDataTable[[#This Row],[Order Date]])/3,0)</f>
        <v>Q3</v>
      </c>
      <c r="S1946" s="9">
        <f>MONTH(SalesDataTable[[#This Row],[Order Date]])</f>
        <v>9</v>
      </c>
      <c r="T1946" s="8" t="str">
        <f>TEXT(SalesDataTable[[#This Row],[Order Date]],"mmm")</f>
        <v>Sep</v>
      </c>
    </row>
    <row r="1947" spans="1:20" ht="15.75">
      <c r="A1947" s="2" t="s">
        <v>1998</v>
      </c>
      <c r="B1947" s="3">
        <v>46286</v>
      </c>
      <c r="C1947" s="4" t="s">
        <v>14</v>
      </c>
      <c r="D1947" s="4" t="s">
        <v>34</v>
      </c>
      <c r="E1947" s="4" t="s">
        <v>3</v>
      </c>
      <c r="F1947" s="4" t="s">
        <v>20</v>
      </c>
      <c r="G1947" s="4" t="s">
        <v>11</v>
      </c>
      <c r="H1947" s="4" t="s">
        <v>21</v>
      </c>
      <c r="I1947" s="9">
        <v>2</v>
      </c>
      <c r="J1947" s="6">
        <v>146.81</v>
      </c>
      <c r="K1947" s="7">
        <v>0</v>
      </c>
      <c r="L1947" s="6">
        <v>79.72</v>
      </c>
      <c r="M1947" s="6">
        <f>I1947*J1947*(1-K1947)</f>
        <v>293.62</v>
      </c>
      <c r="N1947" s="6">
        <f>I1947*L1947</f>
        <v>159.44</v>
      </c>
      <c r="O1947" s="6">
        <f>M1947-N1947</f>
        <v>134.18</v>
      </c>
      <c r="P1947" s="8">
        <f>IFERROR(O1947/M1947,0)</f>
        <v>0.45698521899053202</v>
      </c>
      <c r="Q1947" s="5">
        <f>YEAR(SalesDataTable[[#This Row],[Order Date]])</f>
        <v>2026</v>
      </c>
      <c r="R1947" s="8" t="str">
        <f>"Q"&amp;ROUNDUP(MONTH(SalesDataTable[[#This Row],[Order Date]])/3,0)</f>
        <v>Q3</v>
      </c>
      <c r="S1947" s="9">
        <f>MONTH(SalesDataTable[[#This Row],[Order Date]])</f>
        <v>9</v>
      </c>
      <c r="T1947" s="8" t="str">
        <f>TEXT(SalesDataTable[[#This Row],[Order Date]],"mmm")</f>
        <v>Sep</v>
      </c>
    </row>
    <row r="1948" spans="1:20" ht="15.75">
      <c r="A1948" s="2" t="s">
        <v>1999</v>
      </c>
      <c r="B1948" s="3">
        <v>46286</v>
      </c>
      <c r="C1948" s="4" t="s">
        <v>8</v>
      </c>
      <c r="D1948" s="4" t="s">
        <v>69</v>
      </c>
      <c r="E1948" s="4" t="s">
        <v>25</v>
      </c>
      <c r="F1948" s="4" t="s">
        <v>4</v>
      </c>
      <c r="G1948" s="4" t="s">
        <v>17</v>
      </c>
      <c r="H1948" s="4" t="s">
        <v>83</v>
      </c>
      <c r="I1948" s="9">
        <v>2</v>
      </c>
      <c r="J1948" s="6">
        <v>167.16</v>
      </c>
      <c r="K1948" s="7">
        <v>0</v>
      </c>
      <c r="L1948" s="6">
        <v>88.51</v>
      </c>
      <c r="M1948" s="6">
        <f>I1948*J1948*(1-K1948)</f>
        <v>334.32</v>
      </c>
      <c r="N1948" s="6">
        <f>I1948*L1948</f>
        <v>177.02</v>
      </c>
      <c r="O1948" s="6">
        <f>M1948-N1948</f>
        <v>157.29999999999998</v>
      </c>
      <c r="P1948" s="8">
        <f>IFERROR(O1948/M1948,0)</f>
        <v>0.4705072983967456</v>
      </c>
      <c r="Q1948" s="5">
        <f>YEAR(SalesDataTable[[#This Row],[Order Date]])</f>
        <v>2026</v>
      </c>
      <c r="R1948" s="8" t="str">
        <f>"Q"&amp;ROUNDUP(MONTH(SalesDataTable[[#This Row],[Order Date]])/3,0)</f>
        <v>Q3</v>
      </c>
      <c r="S1948" s="9">
        <f>MONTH(SalesDataTable[[#This Row],[Order Date]])</f>
        <v>9</v>
      </c>
      <c r="T1948" s="8" t="str">
        <f>TEXT(SalesDataTable[[#This Row],[Order Date]],"mmm")</f>
        <v>Sep</v>
      </c>
    </row>
    <row r="1949" spans="1:20" ht="15.75">
      <c r="A1949" s="2" t="s">
        <v>2000</v>
      </c>
      <c r="B1949" s="3">
        <v>46286</v>
      </c>
      <c r="C1949" s="4" t="s">
        <v>14</v>
      </c>
      <c r="D1949" s="4" t="s">
        <v>15</v>
      </c>
      <c r="E1949" s="4" t="s">
        <v>3</v>
      </c>
      <c r="F1949" s="4" t="s">
        <v>16</v>
      </c>
      <c r="G1949" s="4" t="s">
        <v>5</v>
      </c>
      <c r="H1949" s="4" t="s">
        <v>6</v>
      </c>
      <c r="I1949" s="9">
        <v>1</v>
      </c>
      <c r="J1949" s="6">
        <v>83.69</v>
      </c>
      <c r="K1949" s="7">
        <v>0</v>
      </c>
      <c r="L1949" s="6">
        <v>42.76</v>
      </c>
      <c r="M1949" s="6">
        <f>I1949*J1949*(1-K1949)</f>
        <v>83.69</v>
      </c>
      <c r="N1949" s="6">
        <f>I1949*L1949</f>
        <v>42.76</v>
      </c>
      <c r="O1949" s="6">
        <f>M1949-N1949</f>
        <v>40.93</v>
      </c>
      <c r="P1949" s="8">
        <f>IFERROR(O1949/M1949,0)</f>
        <v>0.48906679412116144</v>
      </c>
      <c r="Q1949" s="5">
        <f>YEAR(SalesDataTable[[#This Row],[Order Date]])</f>
        <v>2026</v>
      </c>
      <c r="R1949" s="8" t="str">
        <f>"Q"&amp;ROUNDUP(MONTH(SalesDataTable[[#This Row],[Order Date]])/3,0)</f>
        <v>Q3</v>
      </c>
      <c r="S1949" s="9">
        <f>MONTH(SalesDataTable[[#This Row],[Order Date]])</f>
        <v>9</v>
      </c>
      <c r="T1949" s="8" t="str">
        <f>TEXT(SalesDataTable[[#This Row],[Order Date]],"mmm")</f>
        <v>Sep</v>
      </c>
    </row>
    <row r="1950" spans="1:20" ht="15.75">
      <c r="A1950" s="2" t="s">
        <v>2001</v>
      </c>
      <c r="B1950" s="3">
        <v>46286</v>
      </c>
      <c r="C1950" s="4" t="s">
        <v>1</v>
      </c>
      <c r="D1950" s="4" t="s">
        <v>2</v>
      </c>
      <c r="E1950" s="4" t="s">
        <v>3</v>
      </c>
      <c r="F1950" s="4" t="s">
        <v>16</v>
      </c>
      <c r="G1950" s="4" t="s">
        <v>5</v>
      </c>
      <c r="H1950" s="4" t="s">
        <v>35</v>
      </c>
      <c r="I1950" s="9">
        <v>1</v>
      </c>
      <c r="J1950" s="6">
        <v>40.4</v>
      </c>
      <c r="K1950" s="7">
        <v>0.15</v>
      </c>
      <c r="L1950" s="6">
        <v>16.47</v>
      </c>
      <c r="M1950" s="6">
        <f>I1950*J1950*(1-K1950)</f>
        <v>34.339999999999996</v>
      </c>
      <c r="N1950" s="6">
        <f>I1950*L1950</f>
        <v>16.47</v>
      </c>
      <c r="O1950" s="6">
        <f>M1950-N1950</f>
        <v>17.869999999999997</v>
      </c>
      <c r="P1950" s="8">
        <f>IFERROR(O1950/M1950,0)</f>
        <v>0.52038439138031445</v>
      </c>
      <c r="Q1950" s="5">
        <f>YEAR(SalesDataTable[[#This Row],[Order Date]])</f>
        <v>2026</v>
      </c>
      <c r="R1950" s="8" t="str">
        <f>"Q"&amp;ROUNDUP(MONTH(SalesDataTable[[#This Row],[Order Date]])/3,0)</f>
        <v>Q3</v>
      </c>
      <c r="S1950" s="9">
        <f>MONTH(SalesDataTable[[#This Row],[Order Date]])</f>
        <v>9</v>
      </c>
      <c r="T1950" s="8" t="str">
        <f>TEXT(SalesDataTable[[#This Row],[Order Date]],"mmm")</f>
        <v>Sep</v>
      </c>
    </row>
    <row r="1951" spans="1:20" ht="15.75">
      <c r="A1951" s="2" t="s">
        <v>2002</v>
      </c>
      <c r="B1951" s="3">
        <v>46286</v>
      </c>
      <c r="C1951" s="4" t="s">
        <v>8</v>
      </c>
      <c r="D1951" s="4" t="s">
        <v>66</v>
      </c>
      <c r="E1951" s="4" t="s">
        <v>3</v>
      </c>
      <c r="F1951" s="4" t="s">
        <v>4</v>
      </c>
      <c r="G1951" s="4" t="s">
        <v>11</v>
      </c>
      <c r="H1951" s="4" t="s">
        <v>21</v>
      </c>
      <c r="I1951" s="9">
        <v>3</v>
      </c>
      <c r="J1951" s="6">
        <v>143.31</v>
      </c>
      <c r="K1951" s="7">
        <v>0</v>
      </c>
      <c r="L1951" s="6">
        <v>81.36</v>
      </c>
      <c r="M1951" s="6">
        <f>I1951*J1951*(1-K1951)</f>
        <v>429.93</v>
      </c>
      <c r="N1951" s="6">
        <f>I1951*L1951</f>
        <v>244.07999999999998</v>
      </c>
      <c r="O1951" s="6">
        <f>M1951-N1951</f>
        <v>185.85000000000002</v>
      </c>
      <c r="P1951" s="8">
        <f>IFERROR(O1951/M1951,0)</f>
        <v>0.43227967343521045</v>
      </c>
      <c r="Q1951" s="5">
        <f>YEAR(SalesDataTable[[#This Row],[Order Date]])</f>
        <v>2026</v>
      </c>
      <c r="R1951" s="8" t="str">
        <f>"Q"&amp;ROUNDUP(MONTH(SalesDataTable[[#This Row],[Order Date]])/3,0)</f>
        <v>Q3</v>
      </c>
      <c r="S1951" s="9">
        <f>MONTH(SalesDataTable[[#This Row],[Order Date]])</f>
        <v>9</v>
      </c>
      <c r="T1951" s="8" t="str">
        <f>TEXT(SalesDataTable[[#This Row],[Order Date]],"mmm")</f>
        <v>Sep</v>
      </c>
    </row>
    <row r="1952" spans="1:20" ht="15.75">
      <c r="A1952" s="2" t="s">
        <v>2003</v>
      </c>
      <c r="B1952" s="3">
        <v>46286</v>
      </c>
      <c r="C1952" s="4" t="s">
        <v>8</v>
      </c>
      <c r="D1952" s="4" t="s">
        <v>66</v>
      </c>
      <c r="E1952" s="4" t="s">
        <v>10</v>
      </c>
      <c r="F1952" s="4" t="s">
        <v>4</v>
      </c>
      <c r="G1952" s="4" t="s">
        <v>49</v>
      </c>
      <c r="H1952" s="4" t="s">
        <v>74</v>
      </c>
      <c r="I1952" s="9">
        <v>15</v>
      </c>
      <c r="J1952" s="6">
        <v>51.1</v>
      </c>
      <c r="K1952" s="7">
        <v>0.1</v>
      </c>
      <c r="L1952" s="6">
        <v>21.9</v>
      </c>
      <c r="M1952" s="6">
        <f>I1952*J1952*(1-K1952)</f>
        <v>689.85</v>
      </c>
      <c r="N1952" s="6">
        <f>I1952*L1952</f>
        <v>328.5</v>
      </c>
      <c r="O1952" s="6">
        <f>M1952-N1952</f>
        <v>361.35</v>
      </c>
      <c r="P1952" s="8">
        <f>IFERROR(O1952/M1952,0)</f>
        <v>0.52380952380952384</v>
      </c>
      <c r="Q1952" s="5">
        <f>YEAR(SalesDataTable[[#This Row],[Order Date]])</f>
        <v>2026</v>
      </c>
      <c r="R1952" s="8" t="str">
        <f>"Q"&amp;ROUNDUP(MONTH(SalesDataTable[[#This Row],[Order Date]])/3,0)</f>
        <v>Q3</v>
      </c>
      <c r="S1952" s="9">
        <f>MONTH(SalesDataTable[[#This Row],[Order Date]])</f>
        <v>9</v>
      </c>
      <c r="T1952" s="8" t="str">
        <f>TEXT(SalesDataTable[[#This Row],[Order Date]],"mmm")</f>
        <v>Sep</v>
      </c>
    </row>
    <row r="1953" spans="1:20" ht="15.75">
      <c r="A1953" s="2" t="s">
        <v>2004</v>
      </c>
      <c r="B1953" s="3">
        <v>46286</v>
      </c>
      <c r="C1953" s="4" t="s">
        <v>27</v>
      </c>
      <c r="D1953" s="4" t="s">
        <v>82</v>
      </c>
      <c r="E1953" s="4" t="s">
        <v>39</v>
      </c>
      <c r="F1953" s="4" t="s">
        <v>16</v>
      </c>
      <c r="G1953" s="4" t="s">
        <v>11</v>
      </c>
      <c r="H1953" s="4" t="s">
        <v>21</v>
      </c>
      <c r="I1953" s="9">
        <v>1</v>
      </c>
      <c r="J1953" s="6">
        <v>146.33000000000001</v>
      </c>
      <c r="K1953" s="7">
        <v>0</v>
      </c>
      <c r="L1953" s="6">
        <v>80.05</v>
      </c>
      <c r="M1953" s="6">
        <f>I1953*J1953*(1-K1953)</f>
        <v>146.33000000000001</v>
      </c>
      <c r="N1953" s="6">
        <f>I1953*L1953</f>
        <v>80.05</v>
      </c>
      <c r="O1953" s="6">
        <f>M1953-N1953</f>
        <v>66.280000000000015</v>
      </c>
      <c r="P1953" s="8">
        <f>IFERROR(O1953/M1953,0)</f>
        <v>0.45294881432378875</v>
      </c>
      <c r="Q1953" s="5">
        <f>YEAR(SalesDataTable[[#This Row],[Order Date]])</f>
        <v>2026</v>
      </c>
      <c r="R1953" s="8" t="str">
        <f>"Q"&amp;ROUNDUP(MONTH(SalesDataTable[[#This Row],[Order Date]])/3,0)</f>
        <v>Q3</v>
      </c>
      <c r="S1953" s="9">
        <f>MONTH(SalesDataTable[[#This Row],[Order Date]])</f>
        <v>9</v>
      </c>
      <c r="T1953" s="8" t="str">
        <f>TEXT(SalesDataTable[[#This Row],[Order Date]],"mmm")</f>
        <v>Sep</v>
      </c>
    </row>
    <row r="1954" spans="1:20" ht="15.75">
      <c r="A1954" s="2" t="s">
        <v>2005</v>
      </c>
      <c r="B1954" s="3">
        <v>46287</v>
      </c>
      <c r="C1954" s="4" t="s">
        <v>27</v>
      </c>
      <c r="D1954" s="4" t="s">
        <v>48</v>
      </c>
      <c r="E1954" s="4" t="s">
        <v>3</v>
      </c>
      <c r="F1954" s="4" t="s">
        <v>4</v>
      </c>
      <c r="G1954" s="4" t="s">
        <v>17</v>
      </c>
      <c r="H1954" s="4" t="s">
        <v>71</v>
      </c>
      <c r="I1954" s="9">
        <v>1</v>
      </c>
      <c r="J1954" s="6">
        <v>130.69999999999999</v>
      </c>
      <c r="K1954" s="7">
        <v>0.05</v>
      </c>
      <c r="L1954" s="6">
        <v>68.23</v>
      </c>
      <c r="M1954" s="6">
        <f>I1954*J1954*(1-K1954)</f>
        <v>124.16499999999998</v>
      </c>
      <c r="N1954" s="6">
        <f>I1954*L1954</f>
        <v>68.23</v>
      </c>
      <c r="O1954" s="6">
        <f>M1954-N1954</f>
        <v>55.934999999999974</v>
      </c>
      <c r="P1954" s="8">
        <f>IFERROR(O1954/M1954,0)</f>
        <v>0.45048926831232622</v>
      </c>
      <c r="Q1954" s="5">
        <f>YEAR(SalesDataTable[[#This Row],[Order Date]])</f>
        <v>2026</v>
      </c>
      <c r="R1954" s="8" t="str">
        <f>"Q"&amp;ROUNDUP(MONTH(SalesDataTable[[#This Row],[Order Date]])/3,0)</f>
        <v>Q3</v>
      </c>
      <c r="S1954" s="9">
        <f>MONTH(SalesDataTable[[#This Row],[Order Date]])</f>
        <v>9</v>
      </c>
      <c r="T1954" s="8" t="str">
        <f>TEXT(SalesDataTable[[#This Row],[Order Date]],"mmm")</f>
        <v>Sep</v>
      </c>
    </row>
    <row r="1955" spans="1:20" ht="15.75">
      <c r="A1955" s="2" t="s">
        <v>2006</v>
      </c>
      <c r="B1955" s="3">
        <v>46287</v>
      </c>
      <c r="C1955" s="4" t="s">
        <v>8</v>
      </c>
      <c r="D1955" s="4" t="s">
        <v>69</v>
      </c>
      <c r="E1955" s="4" t="s">
        <v>10</v>
      </c>
      <c r="F1955" s="4" t="s">
        <v>20</v>
      </c>
      <c r="G1955" s="4" t="s">
        <v>49</v>
      </c>
      <c r="H1955" s="4" t="s">
        <v>50</v>
      </c>
      <c r="I1955" s="9">
        <v>8</v>
      </c>
      <c r="J1955" s="6">
        <v>39.630000000000003</v>
      </c>
      <c r="K1955" s="7">
        <v>0.15</v>
      </c>
      <c r="L1955" s="6">
        <v>14.61</v>
      </c>
      <c r="M1955" s="6">
        <f>I1955*J1955*(1-K1955)</f>
        <v>269.48400000000004</v>
      </c>
      <c r="N1955" s="6">
        <f>I1955*L1955</f>
        <v>116.88</v>
      </c>
      <c r="O1955" s="6">
        <f>M1955-N1955</f>
        <v>152.60400000000004</v>
      </c>
      <c r="P1955" s="8">
        <f>IFERROR(O1955/M1955,0)</f>
        <v>0.56628222825844954</v>
      </c>
      <c r="Q1955" s="5">
        <f>YEAR(SalesDataTable[[#This Row],[Order Date]])</f>
        <v>2026</v>
      </c>
      <c r="R1955" s="8" t="str">
        <f>"Q"&amp;ROUNDUP(MONTH(SalesDataTable[[#This Row],[Order Date]])/3,0)</f>
        <v>Q3</v>
      </c>
      <c r="S1955" s="9">
        <f>MONTH(SalesDataTable[[#This Row],[Order Date]])</f>
        <v>9</v>
      </c>
      <c r="T1955" s="8" t="str">
        <f>TEXT(SalesDataTable[[#This Row],[Order Date]],"mmm")</f>
        <v>Sep</v>
      </c>
    </row>
    <row r="1956" spans="1:20" ht="15.75">
      <c r="A1956" s="2" t="s">
        <v>2007</v>
      </c>
      <c r="B1956" s="3">
        <v>46287</v>
      </c>
      <c r="C1956" s="4" t="s">
        <v>8</v>
      </c>
      <c r="D1956" s="4" t="s">
        <v>38</v>
      </c>
      <c r="E1956" s="4" t="s">
        <v>3</v>
      </c>
      <c r="F1956" s="4" t="s">
        <v>4</v>
      </c>
      <c r="G1956" s="4" t="s">
        <v>17</v>
      </c>
      <c r="H1956" s="4" t="s">
        <v>71</v>
      </c>
      <c r="I1956" s="9">
        <v>1</v>
      </c>
      <c r="J1956" s="6">
        <v>132.36000000000001</v>
      </c>
      <c r="K1956" s="7">
        <v>0.05</v>
      </c>
      <c r="L1956" s="6">
        <v>66.63</v>
      </c>
      <c r="M1956" s="6">
        <f>I1956*J1956*(1-K1956)</f>
        <v>125.742</v>
      </c>
      <c r="N1956" s="6">
        <f>I1956*L1956</f>
        <v>66.63</v>
      </c>
      <c r="O1956" s="6">
        <f>M1956-N1956</f>
        <v>59.112000000000009</v>
      </c>
      <c r="P1956" s="8">
        <f>IFERROR(O1956/M1956,0)</f>
        <v>0.47010545402490822</v>
      </c>
      <c r="Q1956" s="5">
        <f>YEAR(SalesDataTable[[#This Row],[Order Date]])</f>
        <v>2026</v>
      </c>
      <c r="R1956" s="8" t="str">
        <f>"Q"&amp;ROUNDUP(MONTH(SalesDataTable[[#This Row],[Order Date]])/3,0)</f>
        <v>Q3</v>
      </c>
      <c r="S1956" s="9">
        <f>MONTH(SalesDataTable[[#This Row],[Order Date]])</f>
        <v>9</v>
      </c>
      <c r="T1956" s="8" t="str">
        <f>TEXT(SalesDataTable[[#This Row],[Order Date]],"mmm")</f>
        <v>Sep</v>
      </c>
    </row>
    <row r="1957" spans="1:20" ht="15.75">
      <c r="A1957" s="2" t="s">
        <v>2008</v>
      </c>
      <c r="B1957" s="3">
        <v>46287</v>
      </c>
      <c r="C1957" s="4" t="s">
        <v>27</v>
      </c>
      <c r="D1957" s="4" t="s">
        <v>45</v>
      </c>
      <c r="E1957" s="4" t="s">
        <v>3</v>
      </c>
      <c r="F1957" s="4" t="s">
        <v>20</v>
      </c>
      <c r="G1957" s="4" t="s">
        <v>11</v>
      </c>
      <c r="H1957" s="4" t="s">
        <v>53</v>
      </c>
      <c r="I1957" s="9">
        <v>1</v>
      </c>
      <c r="J1957" s="6">
        <v>156.81</v>
      </c>
      <c r="K1957" s="7">
        <v>0</v>
      </c>
      <c r="L1957" s="6">
        <v>78.2</v>
      </c>
      <c r="M1957" s="6">
        <f>I1957*J1957*(1-K1957)</f>
        <v>156.81</v>
      </c>
      <c r="N1957" s="6">
        <f>I1957*L1957</f>
        <v>78.2</v>
      </c>
      <c r="O1957" s="6">
        <f>M1957-N1957</f>
        <v>78.61</v>
      </c>
      <c r="P1957" s="8">
        <f>IFERROR(O1957/M1957,0)</f>
        <v>0.50130731458452904</v>
      </c>
      <c r="Q1957" s="5">
        <f>YEAR(SalesDataTable[[#This Row],[Order Date]])</f>
        <v>2026</v>
      </c>
      <c r="R1957" s="8" t="str">
        <f>"Q"&amp;ROUNDUP(MONTH(SalesDataTable[[#This Row],[Order Date]])/3,0)</f>
        <v>Q3</v>
      </c>
      <c r="S1957" s="9">
        <f>MONTH(SalesDataTable[[#This Row],[Order Date]])</f>
        <v>9</v>
      </c>
      <c r="T1957" s="8" t="str">
        <f>TEXT(SalesDataTable[[#This Row],[Order Date]],"mmm")</f>
        <v>Sep</v>
      </c>
    </row>
    <row r="1958" spans="1:20" ht="15.75">
      <c r="A1958" s="2" t="s">
        <v>2009</v>
      </c>
      <c r="B1958" s="3">
        <v>46287</v>
      </c>
      <c r="C1958" s="4" t="s">
        <v>27</v>
      </c>
      <c r="D1958" s="4" t="s">
        <v>48</v>
      </c>
      <c r="E1958" s="4" t="s">
        <v>39</v>
      </c>
      <c r="F1958" s="4" t="s">
        <v>16</v>
      </c>
      <c r="G1958" s="4" t="s">
        <v>17</v>
      </c>
      <c r="H1958" s="4" t="s">
        <v>71</v>
      </c>
      <c r="I1958" s="9">
        <v>3</v>
      </c>
      <c r="J1958" s="6">
        <v>134.52000000000001</v>
      </c>
      <c r="K1958" s="7">
        <v>0.05</v>
      </c>
      <c r="L1958" s="6">
        <v>65.19</v>
      </c>
      <c r="M1958" s="6">
        <f>I1958*J1958*(1-K1958)</f>
        <v>383.38200000000006</v>
      </c>
      <c r="N1958" s="6">
        <f>I1958*L1958</f>
        <v>195.57</v>
      </c>
      <c r="O1958" s="6">
        <f>M1958-N1958</f>
        <v>187.81200000000007</v>
      </c>
      <c r="P1958" s="8">
        <f>IFERROR(O1958/M1958,0)</f>
        <v>0.48988215409174152</v>
      </c>
      <c r="Q1958" s="5">
        <f>YEAR(SalesDataTable[[#This Row],[Order Date]])</f>
        <v>2026</v>
      </c>
      <c r="R1958" s="8" t="str">
        <f>"Q"&amp;ROUNDUP(MONTH(SalesDataTable[[#This Row],[Order Date]])/3,0)</f>
        <v>Q3</v>
      </c>
      <c r="S1958" s="9">
        <f>MONTH(SalesDataTable[[#This Row],[Order Date]])</f>
        <v>9</v>
      </c>
      <c r="T1958" s="8" t="str">
        <f>TEXT(SalesDataTable[[#This Row],[Order Date]],"mmm")</f>
        <v>Sep</v>
      </c>
    </row>
    <row r="1959" spans="1:20" ht="15.75">
      <c r="A1959" s="2" t="s">
        <v>2010</v>
      </c>
      <c r="B1959" s="3">
        <v>46287</v>
      </c>
      <c r="C1959" s="4" t="s">
        <v>27</v>
      </c>
      <c r="D1959" s="4" t="s">
        <v>48</v>
      </c>
      <c r="E1959" s="4" t="s">
        <v>3</v>
      </c>
      <c r="F1959" s="4" t="s">
        <v>4</v>
      </c>
      <c r="G1959" s="4" t="s">
        <v>31</v>
      </c>
      <c r="H1959" s="4" t="s">
        <v>90</v>
      </c>
      <c r="I1959" s="9">
        <v>1</v>
      </c>
      <c r="J1959" s="6">
        <v>124.51</v>
      </c>
      <c r="K1959" s="7">
        <v>0</v>
      </c>
      <c r="L1959" s="6">
        <v>59.97</v>
      </c>
      <c r="M1959" s="6">
        <f>I1959*J1959*(1-K1959)</f>
        <v>124.51</v>
      </c>
      <c r="N1959" s="6">
        <f>I1959*L1959</f>
        <v>59.97</v>
      </c>
      <c r="O1959" s="6">
        <f>M1959-N1959</f>
        <v>64.540000000000006</v>
      </c>
      <c r="P1959" s="8">
        <f>IFERROR(O1959/M1959,0)</f>
        <v>0.51835193960324477</v>
      </c>
      <c r="Q1959" s="5">
        <f>YEAR(SalesDataTable[[#This Row],[Order Date]])</f>
        <v>2026</v>
      </c>
      <c r="R1959" s="8" t="str">
        <f>"Q"&amp;ROUNDUP(MONTH(SalesDataTable[[#This Row],[Order Date]])/3,0)</f>
        <v>Q3</v>
      </c>
      <c r="S1959" s="9">
        <f>MONTH(SalesDataTable[[#This Row],[Order Date]])</f>
        <v>9</v>
      </c>
      <c r="T1959" s="8" t="str">
        <f>TEXT(SalesDataTable[[#This Row],[Order Date]],"mmm")</f>
        <v>Sep</v>
      </c>
    </row>
    <row r="1960" spans="1:20" ht="15.75">
      <c r="A1960" s="2" t="s">
        <v>2011</v>
      </c>
      <c r="B1960" s="3">
        <v>46287</v>
      </c>
      <c r="C1960" s="4" t="s">
        <v>14</v>
      </c>
      <c r="D1960" s="4" t="s">
        <v>24</v>
      </c>
      <c r="E1960" s="4" t="s">
        <v>3</v>
      </c>
      <c r="F1960" s="4" t="s">
        <v>4</v>
      </c>
      <c r="G1960" s="4" t="s">
        <v>11</v>
      </c>
      <c r="H1960" s="4" t="s">
        <v>21</v>
      </c>
      <c r="I1960" s="9">
        <v>1</v>
      </c>
      <c r="J1960" s="6">
        <v>141</v>
      </c>
      <c r="K1960" s="7">
        <v>0</v>
      </c>
      <c r="L1960" s="6">
        <v>79.010000000000005</v>
      </c>
      <c r="M1960" s="6">
        <f>I1960*J1960*(1-K1960)</f>
        <v>141</v>
      </c>
      <c r="N1960" s="6">
        <f>I1960*L1960</f>
        <v>79.010000000000005</v>
      </c>
      <c r="O1960" s="6">
        <f>M1960-N1960</f>
        <v>61.989999999999995</v>
      </c>
      <c r="P1960" s="8">
        <f>IFERROR(O1960/M1960,0)</f>
        <v>0.43964539007092196</v>
      </c>
      <c r="Q1960" s="5">
        <f>YEAR(SalesDataTable[[#This Row],[Order Date]])</f>
        <v>2026</v>
      </c>
      <c r="R1960" s="8" t="str">
        <f>"Q"&amp;ROUNDUP(MONTH(SalesDataTable[[#This Row],[Order Date]])/3,0)</f>
        <v>Q3</v>
      </c>
      <c r="S1960" s="9">
        <f>MONTH(SalesDataTable[[#This Row],[Order Date]])</f>
        <v>9</v>
      </c>
      <c r="T1960" s="8" t="str">
        <f>TEXT(SalesDataTable[[#This Row],[Order Date]],"mmm")</f>
        <v>Sep</v>
      </c>
    </row>
    <row r="1961" spans="1:20" ht="15.75">
      <c r="A1961" s="2" t="s">
        <v>2012</v>
      </c>
      <c r="B1961" s="3">
        <v>46287</v>
      </c>
      <c r="C1961" s="4" t="s">
        <v>27</v>
      </c>
      <c r="D1961" s="4" t="s">
        <v>28</v>
      </c>
      <c r="E1961" s="4" t="s">
        <v>10</v>
      </c>
      <c r="F1961" s="4" t="s">
        <v>4</v>
      </c>
      <c r="G1961" s="4" t="s">
        <v>31</v>
      </c>
      <c r="H1961" s="4" t="s">
        <v>90</v>
      </c>
      <c r="I1961" s="9">
        <v>6</v>
      </c>
      <c r="J1961" s="6">
        <v>121.7</v>
      </c>
      <c r="K1961" s="7">
        <v>0.15</v>
      </c>
      <c r="L1961" s="6">
        <v>61.26</v>
      </c>
      <c r="M1961" s="6">
        <f>I1961*J1961*(1-K1961)</f>
        <v>620.67000000000007</v>
      </c>
      <c r="N1961" s="6">
        <f>I1961*L1961</f>
        <v>367.56</v>
      </c>
      <c r="O1961" s="6">
        <f>M1961-N1961</f>
        <v>253.11000000000007</v>
      </c>
      <c r="P1961" s="8">
        <f>IFERROR(O1961/M1961,0)</f>
        <v>0.40780124703948967</v>
      </c>
      <c r="Q1961" s="5">
        <f>YEAR(SalesDataTable[[#This Row],[Order Date]])</f>
        <v>2026</v>
      </c>
      <c r="R1961" s="8" t="str">
        <f>"Q"&amp;ROUNDUP(MONTH(SalesDataTable[[#This Row],[Order Date]])/3,0)</f>
        <v>Q3</v>
      </c>
      <c r="S1961" s="9">
        <f>MONTH(SalesDataTable[[#This Row],[Order Date]])</f>
        <v>9</v>
      </c>
      <c r="T1961" s="8" t="str">
        <f>TEXT(SalesDataTable[[#This Row],[Order Date]],"mmm")</f>
        <v>Sep</v>
      </c>
    </row>
    <row r="1962" spans="1:20" ht="15.75">
      <c r="A1962" s="2" t="s">
        <v>2013</v>
      </c>
      <c r="B1962" s="3">
        <v>46287</v>
      </c>
      <c r="C1962" s="4" t="s">
        <v>27</v>
      </c>
      <c r="D1962" s="4" t="s">
        <v>45</v>
      </c>
      <c r="E1962" s="4" t="s">
        <v>10</v>
      </c>
      <c r="F1962" s="4" t="s">
        <v>20</v>
      </c>
      <c r="G1962" s="4" t="s">
        <v>5</v>
      </c>
      <c r="H1962" s="4" t="s">
        <v>43</v>
      </c>
      <c r="I1962" s="9">
        <v>4</v>
      </c>
      <c r="J1962" s="6">
        <v>103.86</v>
      </c>
      <c r="K1962" s="7">
        <v>0.1</v>
      </c>
      <c r="L1962" s="6">
        <v>50.12</v>
      </c>
      <c r="M1962" s="6">
        <f>I1962*J1962*(1-K1962)</f>
        <v>373.89600000000002</v>
      </c>
      <c r="N1962" s="6">
        <f>I1962*L1962</f>
        <v>200.48</v>
      </c>
      <c r="O1962" s="6">
        <f>M1962-N1962</f>
        <v>173.41600000000003</v>
      </c>
      <c r="P1962" s="8">
        <f>IFERROR(O1962/M1962,0)</f>
        <v>0.46380811776536796</v>
      </c>
      <c r="Q1962" s="5">
        <f>YEAR(SalesDataTable[[#This Row],[Order Date]])</f>
        <v>2026</v>
      </c>
      <c r="R1962" s="8" t="str">
        <f>"Q"&amp;ROUNDUP(MONTH(SalesDataTable[[#This Row],[Order Date]])/3,0)</f>
        <v>Q3</v>
      </c>
      <c r="S1962" s="9">
        <f>MONTH(SalesDataTable[[#This Row],[Order Date]])</f>
        <v>9</v>
      </c>
      <c r="T1962" s="8" t="str">
        <f>TEXT(SalesDataTable[[#This Row],[Order Date]],"mmm")</f>
        <v>Sep</v>
      </c>
    </row>
    <row r="1963" spans="1:20" ht="15.75">
      <c r="A1963" s="2" t="s">
        <v>2014</v>
      </c>
      <c r="B1963" s="3">
        <v>46288</v>
      </c>
      <c r="C1963" s="4" t="s">
        <v>14</v>
      </c>
      <c r="D1963" s="4" t="s">
        <v>34</v>
      </c>
      <c r="E1963" s="4" t="s">
        <v>39</v>
      </c>
      <c r="F1963" s="4" t="s">
        <v>4</v>
      </c>
      <c r="G1963" s="4" t="s">
        <v>11</v>
      </c>
      <c r="H1963" s="4" t="s">
        <v>12</v>
      </c>
      <c r="I1963" s="9">
        <v>2</v>
      </c>
      <c r="J1963" s="6">
        <v>93.82</v>
      </c>
      <c r="K1963" s="7">
        <v>0.05</v>
      </c>
      <c r="L1963" s="6">
        <v>45.57</v>
      </c>
      <c r="M1963" s="6">
        <f>I1963*J1963*(1-K1963)</f>
        <v>178.25799999999998</v>
      </c>
      <c r="N1963" s="6">
        <f>I1963*L1963</f>
        <v>91.14</v>
      </c>
      <c r="O1963" s="6">
        <f>M1963-N1963</f>
        <v>87.117999999999981</v>
      </c>
      <c r="P1963" s="8">
        <f>IFERROR(O1963/M1963,0)</f>
        <v>0.48871859888476249</v>
      </c>
      <c r="Q1963" s="5">
        <f>YEAR(SalesDataTable[[#This Row],[Order Date]])</f>
        <v>2026</v>
      </c>
      <c r="R1963" s="8" t="str">
        <f>"Q"&amp;ROUNDUP(MONTH(SalesDataTable[[#This Row],[Order Date]])/3,0)</f>
        <v>Q3</v>
      </c>
      <c r="S1963" s="9">
        <f>MONTH(SalesDataTable[[#This Row],[Order Date]])</f>
        <v>9</v>
      </c>
      <c r="T1963" s="8" t="str">
        <f>TEXT(SalesDataTable[[#This Row],[Order Date]],"mmm")</f>
        <v>Sep</v>
      </c>
    </row>
    <row r="1964" spans="1:20" ht="15.75">
      <c r="A1964" s="2" t="s">
        <v>2015</v>
      </c>
      <c r="B1964" s="3">
        <v>46288</v>
      </c>
      <c r="C1964" s="4" t="s">
        <v>27</v>
      </c>
      <c r="D1964" s="4" t="s">
        <v>48</v>
      </c>
      <c r="E1964" s="4" t="s">
        <v>10</v>
      </c>
      <c r="F1964" s="4" t="s">
        <v>20</v>
      </c>
      <c r="G1964" s="4" t="s">
        <v>11</v>
      </c>
      <c r="H1964" s="4" t="s">
        <v>53</v>
      </c>
      <c r="I1964" s="9">
        <v>8</v>
      </c>
      <c r="J1964" s="6">
        <v>155.13999999999999</v>
      </c>
      <c r="K1964" s="7">
        <v>0.1</v>
      </c>
      <c r="L1964" s="6">
        <v>76.87</v>
      </c>
      <c r="M1964" s="6">
        <f>I1964*J1964*(1-K1964)</f>
        <v>1117.008</v>
      </c>
      <c r="N1964" s="6">
        <f>I1964*L1964</f>
        <v>614.96</v>
      </c>
      <c r="O1964" s="6">
        <f>M1964-N1964</f>
        <v>502.048</v>
      </c>
      <c r="P1964" s="8">
        <f>IFERROR(O1964/M1964,0)</f>
        <v>0.44945783736553363</v>
      </c>
      <c r="Q1964" s="5">
        <f>YEAR(SalesDataTable[[#This Row],[Order Date]])</f>
        <v>2026</v>
      </c>
      <c r="R1964" s="8" t="str">
        <f>"Q"&amp;ROUNDUP(MONTH(SalesDataTable[[#This Row],[Order Date]])/3,0)</f>
        <v>Q3</v>
      </c>
      <c r="S1964" s="9">
        <f>MONTH(SalesDataTable[[#This Row],[Order Date]])</f>
        <v>9</v>
      </c>
      <c r="T1964" s="8" t="str">
        <f>TEXT(SalesDataTable[[#This Row],[Order Date]],"mmm")</f>
        <v>Sep</v>
      </c>
    </row>
    <row r="1965" spans="1:20" ht="15.75">
      <c r="A1965" s="2" t="s">
        <v>2016</v>
      </c>
      <c r="B1965" s="3">
        <v>46288</v>
      </c>
      <c r="C1965" s="4" t="s">
        <v>27</v>
      </c>
      <c r="D1965" s="4" t="s">
        <v>48</v>
      </c>
      <c r="E1965" s="4" t="s">
        <v>3</v>
      </c>
      <c r="F1965" s="4" t="s">
        <v>4</v>
      </c>
      <c r="G1965" s="4" t="s">
        <v>11</v>
      </c>
      <c r="H1965" s="4" t="s">
        <v>12</v>
      </c>
      <c r="I1965" s="9">
        <v>3</v>
      </c>
      <c r="J1965" s="6">
        <v>92.14</v>
      </c>
      <c r="K1965" s="7">
        <v>0.05</v>
      </c>
      <c r="L1965" s="6">
        <v>45.25</v>
      </c>
      <c r="M1965" s="6">
        <f>I1965*J1965*(1-K1965)</f>
        <v>262.59899999999999</v>
      </c>
      <c r="N1965" s="6">
        <f>I1965*L1965</f>
        <v>135.75</v>
      </c>
      <c r="O1965" s="6">
        <f>M1965-N1965</f>
        <v>126.84899999999999</v>
      </c>
      <c r="P1965" s="8">
        <f>IFERROR(O1965/M1965,0)</f>
        <v>0.48305210606285626</v>
      </c>
      <c r="Q1965" s="5">
        <f>YEAR(SalesDataTable[[#This Row],[Order Date]])</f>
        <v>2026</v>
      </c>
      <c r="R1965" s="8" t="str">
        <f>"Q"&amp;ROUNDUP(MONTH(SalesDataTable[[#This Row],[Order Date]])/3,0)</f>
        <v>Q3</v>
      </c>
      <c r="S1965" s="9">
        <f>MONTH(SalesDataTable[[#This Row],[Order Date]])</f>
        <v>9</v>
      </c>
      <c r="T1965" s="8" t="str">
        <f>TEXT(SalesDataTable[[#This Row],[Order Date]],"mmm")</f>
        <v>Sep</v>
      </c>
    </row>
    <row r="1966" spans="1:20" ht="15.75">
      <c r="A1966" s="2" t="s">
        <v>2017</v>
      </c>
      <c r="B1966" s="3">
        <v>46289</v>
      </c>
      <c r="C1966" s="4" t="s">
        <v>8</v>
      </c>
      <c r="D1966" s="4" t="s">
        <v>69</v>
      </c>
      <c r="E1966" s="4" t="s">
        <v>25</v>
      </c>
      <c r="F1966" s="4" t="s">
        <v>4</v>
      </c>
      <c r="G1966" s="4" t="s">
        <v>5</v>
      </c>
      <c r="H1966" s="4" t="s">
        <v>35</v>
      </c>
      <c r="I1966" s="9">
        <v>6</v>
      </c>
      <c r="J1966" s="6">
        <v>39.880000000000003</v>
      </c>
      <c r="K1966" s="7">
        <v>0.05</v>
      </c>
      <c r="L1966" s="6">
        <v>16.79</v>
      </c>
      <c r="M1966" s="6">
        <f>I1966*J1966*(1-K1966)</f>
        <v>227.31600000000003</v>
      </c>
      <c r="N1966" s="6">
        <f>I1966*L1966</f>
        <v>100.74</v>
      </c>
      <c r="O1966" s="6">
        <f>M1966-N1966</f>
        <v>126.57600000000004</v>
      </c>
      <c r="P1966" s="8">
        <f>IFERROR(O1966/M1966,0)</f>
        <v>0.5568283798764716</v>
      </c>
      <c r="Q1966" s="5">
        <f>YEAR(SalesDataTable[[#This Row],[Order Date]])</f>
        <v>2026</v>
      </c>
      <c r="R1966" s="8" t="str">
        <f>"Q"&amp;ROUNDUP(MONTH(SalesDataTable[[#This Row],[Order Date]])/3,0)</f>
        <v>Q3</v>
      </c>
      <c r="S1966" s="9">
        <f>MONTH(SalesDataTable[[#This Row],[Order Date]])</f>
        <v>9</v>
      </c>
      <c r="T1966" s="8" t="str">
        <f>TEXT(SalesDataTable[[#This Row],[Order Date]],"mmm")</f>
        <v>Sep</v>
      </c>
    </row>
    <row r="1967" spans="1:20" ht="15.75">
      <c r="A1967" s="2" t="s">
        <v>2018</v>
      </c>
      <c r="B1967" s="3">
        <v>46289</v>
      </c>
      <c r="C1967" s="4" t="s">
        <v>14</v>
      </c>
      <c r="D1967" s="4" t="s">
        <v>126</v>
      </c>
      <c r="E1967" s="4" t="s">
        <v>3</v>
      </c>
      <c r="F1967" s="4" t="s">
        <v>4</v>
      </c>
      <c r="G1967" s="4" t="s">
        <v>17</v>
      </c>
      <c r="H1967" s="4" t="s">
        <v>18</v>
      </c>
      <c r="I1967" s="9">
        <v>4</v>
      </c>
      <c r="J1967" s="6">
        <v>35.700000000000003</v>
      </c>
      <c r="K1967" s="7">
        <v>0</v>
      </c>
      <c r="L1967" s="6">
        <v>13.91</v>
      </c>
      <c r="M1967" s="6">
        <f>I1967*J1967*(1-K1967)</f>
        <v>142.80000000000001</v>
      </c>
      <c r="N1967" s="6">
        <f>I1967*L1967</f>
        <v>55.64</v>
      </c>
      <c r="O1967" s="6">
        <f>M1967-N1967</f>
        <v>87.160000000000011</v>
      </c>
      <c r="P1967" s="8">
        <f>IFERROR(O1967/M1967,0)</f>
        <v>0.61036414565826336</v>
      </c>
      <c r="Q1967" s="5">
        <f>YEAR(SalesDataTable[[#This Row],[Order Date]])</f>
        <v>2026</v>
      </c>
      <c r="R1967" s="8" t="str">
        <f>"Q"&amp;ROUNDUP(MONTH(SalesDataTable[[#This Row],[Order Date]])/3,0)</f>
        <v>Q3</v>
      </c>
      <c r="S1967" s="9">
        <f>MONTH(SalesDataTable[[#This Row],[Order Date]])</f>
        <v>9</v>
      </c>
      <c r="T1967" s="8" t="str">
        <f>TEXT(SalesDataTable[[#This Row],[Order Date]],"mmm")</f>
        <v>Sep</v>
      </c>
    </row>
    <row r="1968" spans="1:20" ht="15.75">
      <c r="A1968" s="2" t="s">
        <v>2019</v>
      </c>
      <c r="B1968" s="3">
        <v>46289</v>
      </c>
      <c r="C1968" s="4" t="s">
        <v>27</v>
      </c>
      <c r="D1968" s="4" t="s">
        <v>48</v>
      </c>
      <c r="E1968" s="4" t="s">
        <v>25</v>
      </c>
      <c r="F1968" s="4" t="s">
        <v>16</v>
      </c>
      <c r="G1968" s="4" t="s">
        <v>5</v>
      </c>
      <c r="H1968" s="4" t="s">
        <v>43</v>
      </c>
      <c r="I1968" s="9">
        <v>6</v>
      </c>
      <c r="J1968" s="6">
        <v>104.16</v>
      </c>
      <c r="K1968" s="7">
        <v>0</v>
      </c>
      <c r="L1968" s="6">
        <v>51.76</v>
      </c>
      <c r="M1968" s="6">
        <f>I1968*J1968*(1-K1968)</f>
        <v>624.96</v>
      </c>
      <c r="N1968" s="6">
        <f>I1968*L1968</f>
        <v>310.56</v>
      </c>
      <c r="O1968" s="6">
        <f>M1968-N1968</f>
        <v>314.40000000000003</v>
      </c>
      <c r="P1968" s="8">
        <f>IFERROR(O1968/M1968,0)</f>
        <v>0.50307219662058378</v>
      </c>
      <c r="Q1968" s="5">
        <f>YEAR(SalesDataTable[[#This Row],[Order Date]])</f>
        <v>2026</v>
      </c>
      <c r="R1968" s="8" t="str">
        <f>"Q"&amp;ROUNDUP(MONTH(SalesDataTable[[#This Row],[Order Date]])/3,0)</f>
        <v>Q3</v>
      </c>
      <c r="S1968" s="9">
        <f>MONTH(SalesDataTable[[#This Row],[Order Date]])</f>
        <v>9</v>
      </c>
      <c r="T1968" s="8" t="str">
        <f>TEXT(SalesDataTable[[#This Row],[Order Date]],"mmm")</f>
        <v>Sep</v>
      </c>
    </row>
    <row r="1969" spans="1:20" ht="15.75">
      <c r="A1969" s="2" t="s">
        <v>2020</v>
      </c>
      <c r="B1969" s="3">
        <v>46289</v>
      </c>
      <c r="C1969" s="4" t="s">
        <v>14</v>
      </c>
      <c r="D1969" s="4" t="s">
        <v>126</v>
      </c>
      <c r="E1969" s="4" t="s">
        <v>3</v>
      </c>
      <c r="F1969" s="4" t="s">
        <v>16</v>
      </c>
      <c r="G1969" s="4" t="s">
        <v>11</v>
      </c>
      <c r="H1969" s="4" t="s">
        <v>21</v>
      </c>
      <c r="I1969" s="9">
        <v>5</v>
      </c>
      <c r="J1969" s="6">
        <v>147.21</v>
      </c>
      <c r="K1969" s="7">
        <v>0.05</v>
      </c>
      <c r="L1969" s="6">
        <v>79.14</v>
      </c>
      <c r="M1969" s="6">
        <f>I1969*J1969*(1-K1969)</f>
        <v>699.24750000000006</v>
      </c>
      <c r="N1969" s="6">
        <f>I1969*L1969</f>
        <v>395.7</v>
      </c>
      <c r="O1969" s="6">
        <f>M1969-N1969</f>
        <v>303.54750000000007</v>
      </c>
      <c r="P1969" s="8">
        <f>IFERROR(O1969/M1969,0)</f>
        <v>0.43410594961011667</v>
      </c>
      <c r="Q1969" s="5">
        <f>YEAR(SalesDataTable[[#This Row],[Order Date]])</f>
        <v>2026</v>
      </c>
      <c r="R1969" s="8" t="str">
        <f>"Q"&amp;ROUNDUP(MONTH(SalesDataTable[[#This Row],[Order Date]])/3,0)</f>
        <v>Q3</v>
      </c>
      <c r="S1969" s="9">
        <f>MONTH(SalesDataTable[[#This Row],[Order Date]])</f>
        <v>9</v>
      </c>
      <c r="T1969" s="8" t="str">
        <f>TEXT(SalesDataTable[[#This Row],[Order Date]],"mmm")</f>
        <v>Sep</v>
      </c>
    </row>
    <row r="1970" spans="1:20" ht="15.75">
      <c r="A1970" s="2" t="s">
        <v>2021</v>
      </c>
      <c r="B1970" s="3">
        <v>46289</v>
      </c>
      <c r="C1970" s="4" t="s">
        <v>1</v>
      </c>
      <c r="D1970" s="4" t="s">
        <v>2</v>
      </c>
      <c r="E1970" s="4" t="s">
        <v>3</v>
      </c>
      <c r="F1970" s="4" t="s">
        <v>16</v>
      </c>
      <c r="G1970" s="4" t="s">
        <v>31</v>
      </c>
      <c r="H1970" s="4" t="s">
        <v>41</v>
      </c>
      <c r="I1970" s="9">
        <v>3</v>
      </c>
      <c r="J1970" s="6">
        <v>195.68</v>
      </c>
      <c r="K1970" s="7">
        <v>0.05</v>
      </c>
      <c r="L1970" s="6">
        <v>102.16</v>
      </c>
      <c r="M1970" s="6">
        <f>I1970*J1970*(1-K1970)</f>
        <v>557.68799999999999</v>
      </c>
      <c r="N1970" s="6">
        <f>I1970*L1970</f>
        <v>306.48</v>
      </c>
      <c r="O1970" s="6">
        <f>M1970-N1970</f>
        <v>251.20799999999997</v>
      </c>
      <c r="P1970" s="8">
        <f>IFERROR(O1970/M1970,0)</f>
        <v>0.45044541033696256</v>
      </c>
      <c r="Q1970" s="5">
        <f>YEAR(SalesDataTable[[#This Row],[Order Date]])</f>
        <v>2026</v>
      </c>
      <c r="R1970" s="8" t="str">
        <f>"Q"&amp;ROUNDUP(MONTH(SalesDataTable[[#This Row],[Order Date]])/3,0)</f>
        <v>Q3</v>
      </c>
      <c r="S1970" s="9">
        <f>MONTH(SalesDataTable[[#This Row],[Order Date]])</f>
        <v>9</v>
      </c>
      <c r="T1970" s="8" t="str">
        <f>TEXT(SalesDataTable[[#This Row],[Order Date]],"mmm")</f>
        <v>Sep</v>
      </c>
    </row>
    <row r="1971" spans="1:20" ht="15.75">
      <c r="A1971" s="2" t="s">
        <v>2022</v>
      </c>
      <c r="B1971" s="3">
        <v>46289</v>
      </c>
      <c r="C1971" s="4" t="s">
        <v>8</v>
      </c>
      <c r="D1971" s="4" t="s">
        <v>66</v>
      </c>
      <c r="E1971" s="4" t="s">
        <v>10</v>
      </c>
      <c r="F1971" s="4" t="s">
        <v>20</v>
      </c>
      <c r="G1971" s="4" t="s">
        <v>11</v>
      </c>
      <c r="H1971" s="4" t="s">
        <v>12</v>
      </c>
      <c r="I1971" s="9">
        <v>5</v>
      </c>
      <c r="J1971" s="6">
        <v>90.05</v>
      </c>
      <c r="K1971" s="7">
        <v>0.15</v>
      </c>
      <c r="L1971" s="6">
        <v>44.12</v>
      </c>
      <c r="M1971" s="6">
        <f>I1971*J1971*(1-K1971)</f>
        <v>382.71249999999998</v>
      </c>
      <c r="N1971" s="6">
        <f>I1971*L1971</f>
        <v>220.6</v>
      </c>
      <c r="O1971" s="6">
        <f>M1971-N1971</f>
        <v>162.11249999999998</v>
      </c>
      <c r="P1971" s="8">
        <f>IFERROR(O1971/M1971,0)</f>
        <v>0.42358820263252439</v>
      </c>
      <c r="Q1971" s="5">
        <f>YEAR(SalesDataTable[[#This Row],[Order Date]])</f>
        <v>2026</v>
      </c>
      <c r="R1971" s="8" t="str">
        <f>"Q"&amp;ROUNDUP(MONTH(SalesDataTable[[#This Row],[Order Date]])/3,0)</f>
        <v>Q3</v>
      </c>
      <c r="S1971" s="9">
        <f>MONTH(SalesDataTable[[#This Row],[Order Date]])</f>
        <v>9</v>
      </c>
      <c r="T1971" s="8" t="str">
        <f>TEXT(SalesDataTable[[#This Row],[Order Date]],"mmm")</f>
        <v>Sep</v>
      </c>
    </row>
    <row r="1972" spans="1:20" ht="15.75">
      <c r="A1972" s="2" t="s">
        <v>2023</v>
      </c>
      <c r="B1972" s="3">
        <v>46289</v>
      </c>
      <c r="C1972" s="4" t="s">
        <v>27</v>
      </c>
      <c r="D1972" s="4" t="s">
        <v>82</v>
      </c>
      <c r="E1972" s="4" t="s">
        <v>39</v>
      </c>
      <c r="F1972" s="4" t="s">
        <v>4</v>
      </c>
      <c r="G1972" s="4" t="s">
        <v>31</v>
      </c>
      <c r="H1972" s="4" t="s">
        <v>32</v>
      </c>
      <c r="I1972" s="9">
        <v>1</v>
      </c>
      <c r="J1972" s="6">
        <v>345.48</v>
      </c>
      <c r="K1972" s="7">
        <v>0</v>
      </c>
      <c r="L1972" s="6">
        <v>196.31</v>
      </c>
      <c r="M1972" s="6">
        <f>I1972*J1972*(1-K1972)</f>
        <v>345.48</v>
      </c>
      <c r="N1972" s="6">
        <f>I1972*L1972</f>
        <v>196.31</v>
      </c>
      <c r="O1972" s="6">
        <f>M1972-N1972</f>
        <v>149.17000000000002</v>
      </c>
      <c r="P1972" s="8">
        <f>IFERROR(O1972/M1972,0)</f>
        <v>0.43177607965728843</v>
      </c>
      <c r="Q1972" s="5">
        <f>YEAR(SalesDataTable[[#This Row],[Order Date]])</f>
        <v>2026</v>
      </c>
      <c r="R1972" s="8" t="str">
        <f>"Q"&amp;ROUNDUP(MONTH(SalesDataTable[[#This Row],[Order Date]])/3,0)</f>
        <v>Q3</v>
      </c>
      <c r="S1972" s="9">
        <f>MONTH(SalesDataTable[[#This Row],[Order Date]])</f>
        <v>9</v>
      </c>
      <c r="T1972" s="8" t="str">
        <f>TEXT(SalesDataTable[[#This Row],[Order Date]],"mmm")</f>
        <v>Sep</v>
      </c>
    </row>
    <row r="1973" spans="1:20" ht="15.75">
      <c r="A1973" s="2" t="s">
        <v>2024</v>
      </c>
      <c r="B1973" s="3">
        <v>46289</v>
      </c>
      <c r="C1973" s="4" t="s">
        <v>27</v>
      </c>
      <c r="D1973" s="4" t="s">
        <v>28</v>
      </c>
      <c r="E1973" s="4" t="s">
        <v>3</v>
      </c>
      <c r="F1973" s="4" t="s">
        <v>16</v>
      </c>
      <c r="G1973" s="4" t="s">
        <v>17</v>
      </c>
      <c r="H1973" s="4" t="s">
        <v>46</v>
      </c>
      <c r="I1973" s="9">
        <v>1</v>
      </c>
      <c r="J1973" s="6">
        <v>46.23</v>
      </c>
      <c r="K1973" s="7">
        <v>0.1</v>
      </c>
      <c r="L1973" s="6">
        <v>18.34</v>
      </c>
      <c r="M1973" s="6">
        <f>I1973*J1973*(1-K1973)</f>
        <v>41.606999999999999</v>
      </c>
      <c r="N1973" s="6">
        <f>I1973*L1973</f>
        <v>18.34</v>
      </c>
      <c r="O1973" s="6">
        <f>M1973-N1973</f>
        <v>23.266999999999999</v>
      </c>
      <c r="P1973" s="8">
        <f>IFERROR(O1973/M1973,0)</f>
        <v>0.55920878698295962</v>
      </c>
      <c r="Q1973" s="5">
        <f>YEAR(SalesDataTable[[#This Row],[Order Date]])</f>
        <v>2026</v>
      </c>
      <c r="R1973" s="8" t="str">
        <f>"Q"&amp;ROUNDUP(MONTH(SalesDataTable[[#This Row],[Order Date]])/3,0)</f>
        <v>Q3</v>
      </c>
      <c r="S1973" s="9">
        <f>MONTH(SalesDataTable[[#This Row],[Order Date]])</f>
        <v>9</v>
      </c>
      <c r="T1973" s="8" t="str">
        <f>TEXT(SalesDataTable[[#This Row],[Order Date]],"mmm")</f>
        <v>Sep</v>
      </c>
    </row>
    <row r="1974" spans="1:20" ht="15.75">
      <c r="A1974" s="2" t="s">
        <v>2025</v>
      </c>
      <c r="B1974" s="3">
        <v>46289</v>
      </c>
      <c r="C1974" s="4" t="s">
        <v>1</v>
      </c>
      <c r="D1974" s="4" t="s">
        <v>2</v>
      </c>
      <c r="E1974" s="4" t="s">
        <v>39</v>
      </c>
      <c r="F1974" s="4" t="s">
        <v>4</v>
      </c>
      <c r="G1974" s="4" t="s">
        <v>31</v>
      </c>
      <c r="H1974" s="4" t="s">
        <v>64</v>
      </c>
      <c r="I1974" s="9">
        <v>3</v>
      </c>
      <c r="J1974" s="6">
        <v>82.38</v>
      </c>
      <c r="K1974" s="7">
        <v>0.15</v>
      </c>
      <c r="L1974" s="6">
        <v>39.020000000000003</v>
      </c>
      <c r="M1974" s="6">
        <f>I1974*J1974*(1-K1974)</f>
        <v>210.06899999999999</v>
      </c>
      <c r="N1974" s="6">
        <f>I1974*L1974</f>
        <v>117.06</v>
      </c>
      <c r="O1974" s="6">
        <f>M1974-N1974</f>
        <v>93.008999999999986</v>
      </c>
      <c r="P1974" s="8">
        <f>IFERROR(O1974/M1974,0)</f>
        <v>0.44275452351370259</v>
      </c>
      <c r="Q1974" s="5">
        <f>YEAR(SalesDataTable[[#This Row],[Order Date]])</f>
        <v>2026</v>
      </c>
      <c r="R1974" s="8" t="str">
        <f>"Q"&amp;ROUNDUP(MONTH(SalesDataTable[[#This Row],[Order Date]])/3,0)</f>
        <v>Q3</v>
      </c>
      <c r="S1974" s="9">
        <f>MONTH(SalesDataTable[[#This Row],[Order Date]])</f>
        <v>9</v>
      </c>
      <c r="T1974" s="8" t="str">
        <f>TEXT(SalesDataTable[[#This Row],[Order Date]],"mmm")</f>
        <v>Sep</v>
      </c>
    </row>
    <row r="1975" spans="1:20" ht="15.75">
      <c r="A1975" s="2" t="s">
        <v>2026</v>
      </c>
      <c r="B1975" s="3">
        <v>46290</v>
      </c>
      <c r="C1975" s="4" t="s">
        <v>27</v>
      </c>
      <c r="D1975" s="4" t="s">
        <v>45</v>
      </c>
      <c r="E1975" s="4" t="s">
        <v>3</v>
      </c>
      <c r="F1975" s="4" t="s">
        <v>16</v>
      </c>
      <c r="G1975" s="4" t="s">
        <v>31</v>
      </c>
      <c r="H1975" s="4" t="s">
        <v>32</v>
      </c>
      <c r="I1975" s="9">
        <v>1</v>
      </c>
      <c r="J1975" s="6">
        <v>344.79</v>
      </c>
      <c r="K1975" s="7">
        <v>0</v>
      </c>
      <c r="L1975" s="6">
        <v>189.63</v>
      </c>
      <c r="M1975" s="6">
        <f>I1975*J1975*(1-K1975)</f>
        <v>344.79</v>
      </c>
      <c r="N1975" s="6">
        <f>I1975*L1975</f>
        <v>189.63</v>
      </c>
      <c r="O1975" s="6">
        <f>M1975-N1975</f>
        <v>155.16000000000003</v>
      </c>
      <c r="P1975" s="8">
        <f>IFERROR(O1975/M1975,0)</f>
        <v>0.45001305142260511</v>
      </c>
      <c r="Q1975" s="5">
        <f>YEAR(SalesDataTable[[#This Row],[Order Date]])</f>
        <v>2026</v>
      </c>
      <c r="R1975" s="8" t="str">
        <f>"Q"&amp;ROUNDUP(MONTH(SalesDataTable[[#This Row],[Order Date]])/3,0)</f>
        <v>Q3</v>
      </c>
      <c r="S1975" s="9">
        <f>MONTH(SalesDataTable[[#This Row],[Order Date]])</f>
        <v>9</v>
      </c>
      <c r="T1975" s="8" t="str">
        <f>TEXT(SalesDataTable[[#This Row],[Order Date]],"mmm")</f>
        <v>Sep</v>
      </c>
    </row>
    <row r="1976" spans="1:20" ht="15.75">
      <c r="A1976" s="2" t="s">
        <v>2027</v>
      </c>
      <c r="B1976" s="3">
        <v>46291</v>
      </c>
      <c r="C1976" s="4" t="s">
        <v>1</v>
      </c>
      <c r="D1976" s="4" t="s">
        <v>2</v>
      </c>
      <c r="E1976" s="4" t="s">
        <v>39</v>
      </c>
      <c r="F1976" s="4" t="s">
        <v>4</v>
      </c>
      <c r="G1976" s="4" t="s">
        <v>11</v>
      </c>
      <c r="H1976" s="4" t="s">
        <v>79</v>
      </c>
      <c r="I1976" s="9">
        <v>1</v>
      </c>
      <c r="J1976" s="6">
        <v>73.06</v>
      </c>
      <c r="K1976" s="7">
        <v>0.05</v>
      </c>
      <c r="L1976" s="6">
        <v>31.42</v>
      </c>
      <c r="M1976" s="6">
        <f>I1976*J1976*(1-K1976)</f>
        <v>69.406999999999996</v>
      </c>
      <c r="N1976" s="6">
        <f>I1976*L1976</f>
        <v>31.42</v>
      </c>
      <c r="O1976" s="6">
        <f>M1976-N1976</f>
        <v>37.986999999999995</v>
      </c>
      <c r="P1976" s="8">
        <f>IFERROR(O1976/M1976,0)</f>
        <v>0.54730790842422228</v>
      </c>
      <c r="Q1976" s="5">
        <f>YEAR(SalesDataTable[[#This Row],[Order Date]])</f>
        <v>2026</v>
      </c>
      <c r="R1976" s="8" t="str">
        <f>"Q"&amp;ROUNDUP(MONTH(SalesDataTable[[#This Row],[Order Date]])/3,0)</f>
        <v>Q3</v>
      </c>
      <c r="S1976" s="9">
        <f>MONTH(SalesDataTable[[#This Row],[Order Date]])</f>
        <v>9</v>
      </c>
      <c r="T1976" s="8" t="str">
        <f>TEXT(SalesDataTable[[#This Row],[Order Date]],"mmm")</f>
        <v>Sep</v>
      </c>
    </row>
    <row r="1977" spans="1:20" ht="15.75">
      <c r="A1977" s="2" t="s">
        <v>2028</v>
      </c>
      <c r="B1977" s="3">
        <v>46291</v>
      </c>
      <c r="C1977" s="4" t="s">
        <v>27</v>
      </c>
      <c r="D1977" s="4" t="s">
        <v>48</v>
      </c>
      <c r="E1977" s="4" t="s">
        <v>3</v>
      </c>
      <c r="F1977" s="4" t="s">
        <v>4</v>
      </c>
      <c r="G1977" s="4" t="s">
        <v>31</v>
      </c>
      <c r="H1977" s="4" t="s">
        <v>64</v>
      </c>
      <c r="I1977" s="9">
        <v>1</v>
      </c>
      <c r="J1977" s="6">
        <v>81.58</v>
      </c>
      <c r="K1977" s="7">
        <v>0.1</v>
      </c>
      <c r="L1977" s="6">
        <v>38.89</v>
      </c>
      <c r="M1977" s="6">
        <f>I1977*J1977*(1-K1977)</f>
        <v>73.421999999999997</v>
      </c>
      <c r="N1977" s="6">
        <f>I1977*L1977</f>
        <v>38.89</v>
      </c>
      <c r="O1977" s="6">
        <f>M1977-N1977</f>
        <v>34.531999999999996</v>
      </c>
      <c r="P1977" s="8">
        <f>IFERROR(O1977/M1977,0)</f>
        <v>0.47032224673803491</v>
      </c>
      <c r="Q1977" s="5">
        <f>YEAR(SalesDataTable[[#This Row],[Order Date]])</f>
        <v>2026</v>
      </c>
      <c r="R1977" s="8" t="str">
        <f>"Q"&amp;ROUNDUP(MONTH(SalesDataTable[[#This Row],[Order Date]])/3,0)</f>
        <v>Q3</v>
      </c>
      <c r="S1977" s="9">
        <f>MONTH(SalesDataTable[[#This Row],[Order Date]])</f>
        <v>9</v>
      </c>
      <c r="T1977" s="8" t="str">
        <f>TEXT(SalesDataTable[[#This Row],[Order Date]],"mmm")</f>
        <v>Sep</v>
      </c>
    </row>
    <row r="1978" spans="1:20" ht="15.75">
      <c r="A1978" s="2" t="s">
        <v>2029</v>
      </c>
      <c r="B1978" s="3">
        <v>46291</v>
      </c>
      <c r="C1978" s="4" t="s">
        <v>8</v>
      </c>
      <c r="D1978" s="4" t="s">
        <v>69</v>
      </c>
      <c r="E1978" s="4" t="s">
        <v>10</v>
      </c>
      <c r="F1978" s="4" t="s">
        <v>4</v>
      </c>
      <c r="G1978" s="4" t="s">
        <v>49</v>
      </c>
      <c r="H1978" s="4" t="s">
        <v>74</v>
      </c>
      <c r="I1978" s="9">
        <v>6</v>
      </c>
      <c r="J1978" s="6">
        <v>49.87</v>
      </c>
      <c r="K1978" s="7">
        <v>0.1</v>
      </c>
      <c r="L1978" s="6">
        <v>21.75</v>
      </c>
      <c r="M1978" s="6">
        <f>I1978*J1978*(1-K1978)</f>
        <v>269.298</v>
      </c>
      <c r="N1978" s="6">
        <f>I1978*L1978</f>
        <v>130.5</v>
      </c>
      <c r="O1978" s="6">
        <f>M1978-N1978</f>
        <v>138.798</v>
      </c>
      <c r="P1978" s="8">
        <f>IFERROR(O1978/M1978,0)</f>
        <v>0.51540672414945521</v>
      </c>
      <c r="Q1978" s="5">
        <f>YEAR(SalesDataTable[[#This Row],[Order Date]])</f>
        <v>2026</v>
      </c>
      <c r="R1978" s="8" t="str">
        <f>"Q"&amp;ROUNDUP(MONTH(SalesDataTable[[#This Row],[Order Date]])/3,0)</f>
        <v>Q3</v>
      </c>
      <c r="S1978" s="9">
        <f>MONTH(SalesDataTable[[#This Row],[Order Date]])</f>
        <v>9</v>
      </c>
      <c r="T1978" s="8" t="str">
        <f>TEXT(SalesDataTable[[#This Row],[Order Date]],"mmm")</f>
        <v>Sep</v>
      </c>
    </row>
    <row r="1979" spans="1:20" ht="15.75">
      <c r="A1979" s="2" t="s">
        <v>2030</v>
      </c>
      <c r="B1979" s="3">
        <v>46291</v>
      </c>
      <c r="C1979" s="4" t="s">
        <v>14</v>
      </c>
      <c r="D1979" s="4" t="s">
        <v>24</v>
      </c>
      <c r="E1979" s="4" t="s">
        <v>3</v>
      </c>
      <c r="F1979" s="4" t="s">
        <v>16</v>
      </c>
      <c r="G1979" s="4" t="s">
        <v>5</v>
      </c>
      <c r="H1979" s="4" t="s">
        <v>35</v>
      </c>
      <c r="I1979" s="9">
        <v>2</v>
      </c>
      <c r="J1979" s="6">
        <v>39.81</v>
      </c>
      <c r="K1979" s="7">
        <v>0.05</v>
      </c>
      <c r="L1979" s="6">
        <v>16.87</v>
      </c>
      <c r="M1979" s="6">
        <f>I1979*J1979*(1-K1979)</f>
        <v>75.638999999999996</v>
      </c>
      <c r="N1979" s="6">
        <f>I1979*L1979</f>
        <v>33.74</v>
      </c>
      <c r="O1979" s="6">
        <f>M1979-N1979</f>
        <v>41.898999999999994</v>
      </c>
      <c r="P1979" s="8">
        <f>IFERROR(O1979/M1979,0)</f>
        <v>0.55393381721069812</v>
      </c>
      <c r="Q1979" s="5">
        <f>YEAR(SalesDataTable[[#This Row],[Order Date]])</f>
        <v>2026</v>
      </c>
      <c r="R1979" s="8" t="str">
        <f>"Q"&amp;ROUNDUP(MONTH(SalesDataTable[[#This Row],[Order Date]])/3,0)</f>
        <v>Q3</v>
      </c>
      <c r="S1979" s="9">
        <f>MONTH(SalesDataTable[[#This Row],[Order Date]])</f>
        <v>9</v>
      </c>
      <c r="T1979" s="8" t="str">
        <f>TEXT(SalesDataTable[[#This Row],[Order Date]],"mmm")</f>
        <v>Sep</v>
      </c>
    </row>
    <row r="1980" spans="1:20" ht="15.75">
      <c r="A1980" s="2" t="s">
        <v>2031</v>
      </c>
      <c r="B1980" s="3">
        <v>46291</v>
      </c>
      <c r="C1980" s="4" t="s">
        <v>14</v>
      </c>
      <c r="D1980" s="4" t="s">
        <v>15</v>
      </c>
      <c r="E1980" s="4" t="s">
        <v>3</v>
      </c>
      <c r="F1980" s="4" t="s">
        <v>4</v>
      </c>
      <c r="G1980" s="4" t="s">
        <v>31</v>
      </c>
      <c r="H1980" s="4" t="s">
        <v>41</v>
      </c>
      <c r="I1980" s="9">
        <v>3</v>
      </c>
      <c r="J1980" s="6">
        <v>191.46</v>
      </c>
      <c r="K1980" s="7">
        <v>0</v>
      </c>
      <c r="L1980" s="6">
        <v>104.06</v>
      </c>
      <c r="M1980" s="6">
        <f>I1980*J1980*(1-K1980)</f>
        <v>574.38</v>
      </c>
      <c r="N1980" s="6">
        <f>I1980*L1980</f>
        <v>312.18</v>
      </c>
      <c r="O1980" s="6">
        <f>M1980-N1980</f>
        <v>262.2</v>
      </c>
      <c r="P1980" s="8">
        <f>IFERROR(O1980/M1980,0)</f>
        <v>0.45649221769560222</v>
      </c>
      <c r="Q1980" s="5">
        <f>YEAR(SalesDataTable[[#This Row],[Order Date]])</f>
        <v>2026</v>
      </c>
      <c r="R1980" s="8" t="str">
        <f>"Q"&amp;ROUNDUP(MONTH(SalesDataTable[[#This Row],[Order Date]])/3,0)</f>
        <v>Q3</v>
      </c>
      <c r="S1980" s="9">
        <f>MONTH(SalesDataTable[[#This Row],[Order Date]])</f>
        <v>9</v>
      </c>
      <c r="T1980" s="8" t="str">
        <f>TEXT(SalesDataTable[[#This Row],[Order Date]],"mmm")</f>
        <v>Sep</v>
      </c>
    </row>
    <row r="1981" spans="1:20" ht="15.75">
      <c r="A1981" s="2" t="s">
        <v>2032</v>
      </c>
      <c r="B1981" s="3">
        <v>46291</v>
      </c>
      <c r="C1981" s="4" t="s">
        <v>14</v>
      </c>
      <c r="D1981" s="4" t="s">
        <v>34</v>
      </c>
      <c r="E1981" s="4" t="s">
        <v>3</v>
      </c>
      <c r="F1981" s="4" t="s">
        <v>4</v>
      </c>
      <c r="G1981" s="4" t="s">
        <v>17</v>
      </c>
      <c r="H1981" s="4" t="s">
        <v>46</v>
      </c>
      <c r="I1981" s="9">
        <v>3</v>
      </c>
      <c r="J1981" s="6">
        <v>46.48</v>
      </c>
      <c r="K1981" s="7">
        <v>0.05</v>
      </c>
      <c r="L1981" s="6">
        <v>18.82</v>
      </c>
      <c r="M1981" s="6">
        <f>I1981*J1981*(1-K1981)</f>
        <v>132.46799999999999</v>
      </c>
      <c r="N1981" s="6">
        <f>I1981*L1981</f>
        <v>56.46</v>
      </c>
      <c r="O1981" s="6">
        <f>M1981-N1981</f>
        <v>76.007999999999981</v>
      </c>
      <c r="P1981" s="8">
        <f>IFERROR(O1981/M1981,0)</f>
        <v>0.57378385723344494</v>
      </c>
      <c r="Q1981" s="5">
        <f>YEAR(SalesDataTable[[#This Row],[Order Date]])</f>
        <v>2026</v>
      </c>
      <c r="R1981" s="8" t="str">
        <f>"Q"&amp;ROUNDUP(MONTH(SalesDataTable[[#This Row],[Order Date]])/3,0)</f>
        <v>Q3</v>
      </c>
      <c r="S1981" s="9">
        <f>MONTH(SalesDataTable[[#This Row],[Order Date]])</f>
        <v>9</v>
      </c>
      <c r="T1981" s="8" t="str">
        <f>TEXT(SalesDataTable[[#This Row],[Order Date]],"mmm")</f>
        <v>Sep</v>
      </c>
    </row>
    <row r="1982" spans="1:20" ht="15.75">
      <c r="A1982" s="2" t="s">
        <v>2033</v>
      </c>
      <c r="B1982" s="3">
        <v>46291</v>
      </c>
      <c r="C1982" s="4" t="s">
        <v>8</v>
      </c>
      <c r="D1982" s="4" t="s">
        <v>69</v>
      </c>
      <c r="E1982" s="4" t="s">
        <v>25</v>
      </c>
      <c r="F1982" s="4" t="s">
        <v>4</v>
      </c>
      <c r="G1982" s="4" t="s">
        <v>17</v>
      </c>
      <c r="H1982" s="4" t="s">
        <v>18</v>
      </c>
      <c r="I1982" s="9">
        <v>2</v>
      </c>
      <c r="J1982" s="6">
        <v>35.44</v>
      </c>
      <c r="K1982" s="7">
        <v>0.1</v>
      </c>
      <c r="L1982" s="6">
        <v>13.2</v>
      </c>
      <c r="M1982" s="6">
        <f>I1982*J1982*(1-K1982)</f>
        <v>63.791999999999994</v>
      </c>
      <c r="N1982" s="6">
        <f>I1982*L1982</f>
        <v>26.4</v>
      </c>
      <c r="O1982" s="6">
        <f>M1982-N1982</f>
        <v>37.391999999999996</v>
      </c>
      <c r="P1982" s="8">
        <f>IFERROR(O1982/M1982,0)</f>
        <v>0.58615500376222718</v>
      </c>
      <c r="Q1982" s="5">
        <f>YEAR(SalesDataTable[[#This Row],[Order Date]])</f>
        <v>2026</v>
      </c>
      <c r="R1982" s="8" t="str">
        <f>"Q"&amp;ROUNDUP(MONTH(SalesDataTable[[#This Row],[Order Date]])/3,0)</f>
        <v>Q3</v>
      </c>
      <c r="S1982" s="9">
        <f>MONTH(SalesDataTable[[#This Row],[Order Date]])</f>
        <v>9</v>
      </c>
      <c r="T1982" s="8" t="str">
        <f>TEXT(SalesDataTable[[#This Row],[Order Date]],"mmm")</f>
        <v>Sep</v>
      </c>
    </row>
    <row r="1983" spans="1:20" ht="15.75">
      <c r="A1983" s="2" t="s">
        <v>2034</v>
      </c>
      <c r="B1983" s="3">
        <v>46291</v>
      </c>
      <c r="C1983" s="4" t="s">
        <v>14</v>
      </c>
      <c r="D1983" s="4" t="s">
        <v>15</v>
      </c>
      <c r="E1983" s="4" t="s">
        <v>3</v>
      </c>
      <c r="F1983" s="4" t="s">
        <v>16</v>
      </c>
      <c r="G1983" s="4" t="s">
        <v>49</v>
      </c>
      <c r="H1983" s="4" t="s">
        <v>67</v>
      </c>
      <c r="I1983" s="9">
        <v>4</v>
      </c>
      <c r="J1983" s="6">
        <v>36.159999999999997</v>
      </c>
      <c r="K1983" s="7">
        <v>0.05</v>
      </c>
      <c r="L1983" s="6">
        <v>13.68</v>
      </c>
      <c r="M1983" s="6">
        <f>I1983*J1983*(1-K1983)</f>
        <v>137.40799999999999</v>
      </c>
      <c r="N1983" s="6">
        <f>I1983*L1983</f>
        <v>54.72</v>
      </c>
      <c r="O1983" s="6">
        <f>M1983-N1983</f>
        <v>82.687999999999988</v>
      </c>
      <c r="P1983" s="8">
        <f>IFERROR(O1983/M1983,0)</f>
        <v>0.60176991150442471</v>
      </c>
      <c r="Q1983" s="5">
        <f>YEAR(SalesDataTable[[#This Row],[Order Date]])</f>
        <v>2026</v>
      </c>
      <c r="R1983" s="8" t="str">
        <f>"Q"&amp;ROUNDUP(MONTH(SalesDataTable[[#This Row],[Order Date]])/3,0)</f>
        <v>Q3</v>
      </c>
      <c r="S1983" s="9">
        <f>MONTH(SalesDataTable[[#This Row],[Order Date]])</f>
        <v>9</v>
      </c>
      <c r="T1983" s="8" t="str">
        <f>TEXT(SalesDataTable[[#This Row],[Order Date]],"mmm")</f>
        <v>Sep</v>
      </c>
    </row>
    <row r="1984" spans="1:20" ht="15.75">
      <c r="A1984" s="2" t="s">
        <v>2035</v>
      </c>
      <c r="B1984" s="3">
        <v>46291</v>
      </c>
      <c r="C1984" s="4" t="s">
        <v>27</v>
      </c>
      <c r="D1984" s="4" t="s">
        <v>48</v>
      </c>
      <c r="E1984" s="4" t="s">
        <v>3</v>
      </c>
      <c r="F1984" s="4" t="s">
        <v>4</v>
      </c>
      <c r="G1984" s="4" t="s">
        <v>49</v>
      </c>
      <c r="H1984" s="4" t="s">
        <v>67</v>
      </c>
      <c r="I1984" s="9">
        <v>2</v>
      </c>
      <c r="J1984" s="6">
        <v>35.93</v>
      </c>
      <c r="K1984" s="7">
        <v>0</v>
      </c>
      <c r="L1984" s="6">
        <v>13.91</v>
      </c>
      <c r="M1984" s="6">
        <f>I1984*J1984*(1-K1984)</f>
        <v>71.86</v>
      </c>
      <c r="N1984" s="6">
        <f>I1984*L1984</f>
        <v>27.82</v>
      </c>
      <c r="O1984" s="6">
        <f>M1984-N1984</f>
        <v>44.04</v>
      </c>
      <c r="P1984" s="8">
        <f>IFERROR(O1984/M1984,0)</f>
        <v>0.6128583356526579</v>
      </c>
      <c r="Q1984" s="5">
        <f>YEAR(SalesDataTable[[#This Row],[Order Date]])</f>
        <v>2026</v>
      </c>
      <c r="R1984" s="8" t="str">
        <f>"Q"&amp;ROUNDUP(MONTH(SalesDataTable[[#This Row],[Order Date]])/3,0)</f>
        <v>Q3</v>
      </c>
      <c r="S1984" s="9">
        <f>MONTH(SalesDataTable[[#This Row],[Order Date]])</f>
        <v>9</v>
      </c>
      <c r="T1984" s="8" t="str">
        <f>TEXT(SalesDataTable[[#This Row],[Order Date]],"mmm")</f>
        <v>Sep</v>
      </c>
    </row>
    <row r="1985" spans="1:20" ht="15.75">
      <c r="A1985" s="2" t="s">
        <v>2036</v>
      </c>
      <c r="B1985" s="3">
        <v>46291</v>
      </c>
      <c r="C1985" s="4" t="s">
        <v>27</v>
      </c>
      <c r="D1985" s="4" t="s">
        <v>48</v>
      </c>
      <c r="E1985" s="4" t="s">
        <v>3</v>
      </c>
      <c r="F1985" s="4" t="s">
        <v>20</v>
      </c>
      <c r="G1985" s="4" t="s">
        <v>31</v>
      </c>
      <c r="H1985" s="4" t="s">
        <v>41</v>
      </c>
      <c r="I1985" s="9">
        <v>1</v>
      </c>
      <c r="J1985" s="6">
        <v>199.7</v>
      </c>
      <c r="K1985" s="7">
        <v>0</v>
      </c>
      <c r="L1985" s="6">
        <v>103.77</v>
      </c>
      <c r="M1985" s="6">
        <f>I1985*J1985*(1-K1985)</f>
        <v>199.7</v>
      </c>
      <c r="N1985" s="6">
        <f>I1985*L1985</f>
        <v>103.77</v>
      </c>
      <c r="O1985" s="6">
        <f>M1985-N1985</f>
        <v>95.929999999999993</v>
      </c>
      <c r="P1985" s="8">
        <f>IFERROR(O1985/M1985,0)</f>
        <v>0.4803705558337506</v>
      </c>
      <c r="Q1985" s="5">
        <f>YEAR(SalesDataTable[[#This Row],[Order Date]])</f>
        <v>2026</v>
      </c>
      <c r="R1985" s="8" t="str">
        <f>"Q"&amp;ROUNDUP(MONTH(SalesDataTable[[#This Row],[Order Date]])/3,0)</f>
        <v>Q3</v>
      </c>
      <c r="S1985" s="9">
        <f>MONTH(SalesDataTable[[#This Row],[Order Date]])</f>
        <v>9</v>
      </c>
      <c r="T1985" s="8" t="str">
        <f>TEXT(SalesDataTable[[#This Row],[Order Date]],"mmm")</f>
        <v>Sep</v>
      </c>
    </row>
    <row r="1986" spans="1:20" ht="15.75">
      <c r="A1986" s="2" t="s">
        <v>2037</v>
      </c>
      <c r="B1986" s="3">
        <v>46292</v>
      </c>
      <c r="C1986" s="4" t="s">
        <v>27</v>
      </c>
      <c r="D1986" s="4" t="s">
        <v>28</v>
      </c>
      <c r="E1986" s="4" t="s">
        <v>3</v>
      </c>
      <c r="F1986" s="4" t="s">
        <v>16</v>
      </c>
      <c r="G1986" s="4" t="s">
        <v>11</v>
      </c>
      <c r="H1986" s="4" t="s">
        <v>53</v>
      </c>
      <c r="I1986" s="9">
        <v>4</v>
      </c>
      <c r="J1986" s="6">
        <v>154.28</v>
      </c>
      <c r="K1986" s="7">
        <v>0.05</v>
      </c>
      <c r="L1986" s="6">
        <v>78.180000000000007</v>
      </c>
      <c r="M1986" s="6">
        <f>I1986*J1986*(1-K1986)</f>
        <v>586.26400000000001</v>
      </c>
      <c r="N1986" s="6">
        <f>I1986*L1986</f>
        <v>312.72000000000003</v>
      </c>
      <c r="O1986" s="6">
        <f>M1986-N1986</f>
        <v>273.54399999999998</v>
      </c>
      <c r="P1986" s="8">
        <f>IFERROR(O1986/M1986,0)</f>
        <v>0.46658843115047144</v>
      </c>
      <c r="Q1986" s="5">
        <f>YEAR(SalesDataTable[[#This Row],[Order Date]])</f>
        <v>2026</v>
      </c>
      <c r="R1986" s="8" t="str">
        <f>"Q"&amp;ROUNDUP(MONTH(SalesDataTable[[#This Row],[Order Date]])/3,0)</f>
        <v>Q3</v>
      </c>
      <c r="S1986" s="9">
        <f>MONTH(SalesDataTable[[#This Row],[Order Date]])</f>
        <v>9</v>
      </c>
      <c r="T1986" s="8" t="str">
        <f>TEXT(SalesDataTable[[#This Row],[Order Date]],"mmm")</f>
        <v>Sep</v>
      </c>
    </row>
    <row r="1987" spans="1:20" ht="15.75">
      <c r="A1987" s="2" t="s">
        <v>2038</v>
      </c>
      <c r="B1987" s="3">
        <v>46292</v>
      </c>
      <c r="C1987" s="4" t="s">
        <v>1</v>
      </c>
      <c r="D1987" s="4" t="s">
        <v>88</v>
      </c>
      <c r="E1987" s="4" t="s">
        <v>3</v>
      </c>
      <c r="F1987" s="4" t="s">
        <v>4</v>
      </c>
      <c r="G1987" s="4" t="s">
        <v>17</v>
      </c>
      <c r="H1987" s="4" t="s">
        <v>83</v>
      </c>
      <c r="I1987" s="9">
        <v>1</v>
      </c>
      <c r="J1987" s="6">
        <v>165.44</v>
      </c>
      <c r="K1987" s="7">
        <v>0</v>
      </c>
      <c r="L1987" s="6">
        <v>88.25</v>
      </c>
      <c r="M1987" s="6">
        <f>I1987*J1987*(1-K1987)</f>
        <v>165.44</v>
      </c>
      <c r="N1987" s="6">
        <f>I1987*L1987</f>
        <v>88.25</v>
      </c>
      <c r="O1987" s="6">
        <f>M1987-N1987</f>
        <v>77.19</v>
      </c>
      <c r="P1987" s="8">
        <f>IFERROR(O1987/M1987,0)</f>
        <v>0.46657398452611215</v>
      </c>
      <c r="Q1987" s="5">
        <f>YEAR(SalesDataTable[[#This Row],[Order Date]])</f>
        <v>2026</v>
      </c>
      <c r="R1987" s="8" t="str">
        <f>"Q"&amp;ROUNDUP(MONTH(SalesDataTable[[#This Row],[Order Date]])/3,0)</f>
        <v>Q3</v>
      </c>
      <c r="S1987" s="9">
        <f>MONTH(SalesDataTable[[#This Row],[Order Date]])</f>
        <v>9</v>
      </c>
      <c r="T1987" s="8" t="str">
        <f>TEXT(SalesDataTable[[#This Row],[Order Date]],"mmm")</f>
        <v>Sep</v>
      </c>
    </row>
    <row r="1988" spans="1:20" ht="15.75">
      <c r="A1988" s="2" t="s">
        <v>2039</v>
      </c>
      <c r="B1988" s="3">
        <v>46292</v>
      </c>
      <c r="C1988" s="4" t="s">
        <v>27</v>
      </c>
      <c r="D1988" s="4" t="s">
        <v>45</v>
      </c>
      <c r="E1988" s="4" t="s">
        <v>3</v>
      </c>
      <c r="F1988" s="4" t="s">
        <v>4</v>
      </c>
      <c r="G1988" s="4" t="s">
        <v>17</v>
      </c>
      <c r="H1988" s="4" t="s">
        <v>71</v>
      </c>
      <c r="I1988" s="9">
        <v>2</v>
      </c>
      <c r="J1988" s="6">
        <v>130.29</v>
      </c>
      <c r="K1988" s="7">
        <v>0.1</v>
      </c>
      <c r="L1988" s="6">
        <v>67.97</v>
      </c>
      <c r="M1988" s="6">
        <f>I1988*J1988*(1-K1988)</f>
        <v>234.52199999999999</v>
      </c>
      <c r="N1988" s="6">
        <f>I1988*L1988</f>
        <v>135.94</v>
      </c>
      <c r="O1988" s="6">
        <f>M1988-N1988</f>
        <v>98.581999999999994</v>
      </c>
      <c r="P1988" s="8">
        <f>IFERROR(O1988/M1988,0)</f>
        <v>0.42035288800197845</v>
      </c>
      <c r="Q1988" s="5">
        <f>YEAR(SalesDataTable[[#This Row],[Order Date]])</f>
        <v>2026</v>
      </c>
      <c r="R1988" s="8" t="str">
        <f>"Q"&amp;ROUNDUP(MONTH(SalesDataTable[[#This Row],[Order Date]])/3,0)</f>
        <v>Q3</v>
      </c>
      <c r="S1988" s="9">
        <f>MONTH(SalesDataTable[[#This Row],[Order Date]])</f>
        <v>9</v>
      </c>
      <c r="T1988" s="8" t="str">
        <f>TEXT(SalesDataTable[[#This Row],[Order Date]],"mmm")</f>
        <v>Sep</v>
      </c>
    </row>
    <row r="1989" spans="1:20" ht="15.75">
      <c r="A1989" s="2" t="s">
        <v>2040</v>
      </c>
      <c r="B1989" s="3">
        <v>46292</v>
      </c>
      <c r="C1989" s="4" t="s">
        <v>8</v>
      </c>
      <c r="D1989" s="4" t="s">
        <v>69</v>
      </c>
      <c r="E1989" s="4" t="s">
        <v>3</v>
      </c>
      <c r="F1989" s="4" t="s">
        <v>4</v>
      </c>
      <c r="G1989" s="4" t="s">
        <v>49</v>
      </c>
      <c r="H1989" s="4" t="s">
        <v>67</v>
      </c>
      <c r="I1989" s="9">
        <v>3</v>
      </c>
      <c r="J1989" s="6">
        <v>36.909999999999997</v>
      </c>
      <c r="K1989" s="7">
        <v>0.05</v>
      </c>
      <c r="L1989" s="6">
        <v>13.7</v>
      </c>
      <c r="M1989" s="6">
        <f>I1989*J1989*(1-K1989)</f>
        <v>105.19349999999999</v>
      </c>
      <c r="N1989" s="6">
        <f>I1989*L1989</f>
        <v>41.099999999999994</v>
      </c>
      <c r="O1989" s="6">
        <f>M1989-N1989</f>
        <v>64.093499999999992</v>
      </c>
      <c r="P1989" s="8">
        <f>IFERROR(O1989/M1989,0)</f>
        <v>0.60929144861612172</v>
      </c>
      <c r="Q1989" s="5">
        <f>YEAR(SalesDataTable[[#This Row],[Order Date]])</f>
        <v>2026</v>
      </c>
      <c r="R1989" s="8" t="str">
        <f>"Q"&amp;ROUNDUP(MONTH(SalesDataTable[[#This Row],[Order Date]])/3,0)</f>
        <v>Q3</v>
      </c>
      <c r="S1989" s="9">
        <f>MONTH(SalesDataTable[[#This Row],[Order Date]])</f>
        <v>9</v>
      </c>
      <c r="T1989" s="8" t="str">
        <f>TEXT(SalesDataTable[[#This Row],[Order Date]],"mmm")</f>
        <v>Sep</v>
      </c>
    </row>
    <row r="1990" spans="1:20" ht="15.75">
      <c r="A1990" s="2" t="s">
        <v>2041</v>
      </c>
      <c r="B1990" s="3">
        <v>46292</v>
      </c>
      <c r="C1990" s="4" t="s">
        <v>14</v>
      </c>
      <c r="D1990" s="4" t="s">
        <v>34</v>
      </c>
      <c r="E1990" s="4" t="s">
        <v>39</v>
      </c>
      <c r="F1990" s="4" t="s">
        <v>20</v>
      </c>
      <c r="G1990" s="4" t="s">
        <v>5</v>
      </c>
      <c r="H1990" s="4" t="s">
        <v>29</v>
      </c>
      <c r="I1990" s="9">
        <v>1</v>
      </c>
      <c r="J1990" s="6">
        <v>50.02</v>
      </c>
      <c r="K1990" s="7">
        <v>0</v>
      </c>
      <c r="L1990" s="6">
        <v>22.65</v>
      </c>
      <c r="M1990" s="6">
        <f>I1990*J1990*(1-K1990)</f>
        <v>50.02</v>
      </c>
      <c r="N1990" s="6">
        <f>I1990*L1990</f>
        <v>22.65</v>
      </c>
      <c r="O1990" s="6">
        <f>M1990-N1990</f>
        <v>27.370000000000005</v>
      </c>
      <c r="P1990" s="8">
        <f>IFERROR(O1990/M1990,0)</f>
        <v>0.54718112754898052</v>
      </c>
      <c r="Q1990" s="5">
        <f>YEAR(SalesDataTable[[#This Row],[Order Date]])</f>
        <v>2026</v>
      </c>
      <c r="R1990" s="8" t="str">
        <f>"Q"&amp;ROUNDUP(MONTH(SalesDataTable[[#This Row],[Order Date]])/3,0)</f>
        <v>Q3</v>
      </c>
      <c r="S1990" s="9">
        <f>MONTH(SalesDataTable[[#This Row],[Order Date]])</f>
        <v>9</v>
      </c>
      <c r="T1990" s="8" t="str">
        <f>TEXT(SalesDataTable[[#This Row],[Order Date]],"mmm")</f>
        <v>Sep</v>
      </c>
    </row>
    <row r="1991" spans="1:20" ht="15.75">
      <c r="A1991" s="2" t="s">
        <v>2042</v>
      </c>
      <c r="B1991" s="3">
        <v>46292</v>
      </c>
      <c r="C1991" s="4" t="s">
        <v>8</v>
      </c>
      <c r="D1991" s="4" t="s">
        <v>69</v>
      </c>
      <c r="E1991" s="4" t="s">
        <v>3</v>
      </c>
      <c r="F1991" s="4" t="s">
        <v>4</v>
      </c>
      <c r="G1991" s="4" t="s">
        <v>31</v>
      </c>
      <c r="H1991" s="4" t="s">
        <v>64</v>
      </c>
      <c r="I1991" s="9">
        <v>1</v>
      </c>
      <c r="J1991" s="6">
        <v>83.32</v>
      </c>
      <c r="K1991" s="7">
        <v>0.05</v>
      </c>
      <c r="L1991" s="6">
        <v>38.93</v>
      </c>
      <c r="M1991" s="6">
        <f>I1991*J1991*(1-K1991)</f>
        <v>79.153999999999996</v>
      </c>
      <c r="N1991" s="6">
        <f>I1991*L1991</f>
        <v>38.93</v>
      </c>
      <c r="O1991" s="6">
        <f>M1991-N1991</f>
        <v>40.223999999999997</v>
      </c>
      <c r="P1991" s="8">
        <f>IFERROR(O1991/M1991,0)</f>
        <v>0.50817393940925282</v>
      </c>
      <c r="Q1991" s="5">
        <f>YEAR(SalesDataTable[[#This Row],[Order Date]])</f>
        <v>2026</v>
      </c>
      <c r="R1991" s="8" t="str">
        <f>"Q"&amp;ROUNDUP(MONTH(SalesDataTable[[#This Row],[Order Date]])/3,0)</f>
        <v>Q3</v>
      </c>
      <c r="S1991" s="9">
        <f>MONTH(SalesDataTable[[#This Row],[Order Date]])</f>
        <v>9</v>
      </c>
      <c r="T1991" s="8" t="str">
        <f>TEXT(SalesDataTable[[#This Row],[Order Date]],"mmm")</f>
        <v>Sep</v>
      </c>
    </row>
    <row r="1992" spans="1:20" ht="15.75">
      <c r="A1992" s="2" t="s">
        <v>2043</v>
      </c>
      <c r="B1992" s="3">
        <v>46293</v>
      </c>
      <c r="C1992" s="4" t="s">
        <v>1</v>
      </c>
      <c r="D1992" s="4" t="s">
        <v>88</v>
      </c>
      <c r="E1992" s="4" t="s">
        <v>10</v>
      </c>
      <c r="F1992" s="4" t="s">
        <v>20</v>
      </c>
      <c r="G1992" s="4" t="s">
        <v>11</v>
      </c>
      <c r="H1992" s="4" t="s">
        <v>79</v>
      </c>
      <c r="I1992" s="9">
        <v>10</v>
      </c>
      <c r="J1992" s="6">
        <v>71.040000000000006</v>
      </c>
      <c r="K1992" s="7">
        <v>0.2</v>
      </c>
      <c r="L1992" s="6">
        <v>31.7</v>
      </c>
      <c r="M1992" s="6">
        <f>I1992*J1992*(1-K1992)</f>
        <v>568.32000000000005</v>
      </c>
      <c r="N1992" s="6">
        <f>I1992*L1992</f>
        <v>317</v>
      </c>
      <c r="O1992" s="6">
        <f>M1992-N1992</f>
        <v>251.32000000000005</v>
      </c>
      <c r="P1992" s="8">
        <f>IFERROR(O1992/M1992,0)</f>
        <v>0.4422156531531532</v>
      </c>
      <c r="Q1992" s="5">
        <f>YEAR(SalesDataTable[[#This Row],[Order Date]])</f>
        <v>2026</v>
      </c>
      <c r="R1992" s="8" t="str">
        <f>"Q"&amp;ROUNDUP(MONTH(SalesDataTable[[#This Row],[Order Date]])/3,0)</f>
        <v>Q3</v>
      </c>
      <c r="S1992" s="9">
        <f>MONTH(SalesDataTable[[#This Row],[Order Date]])</f>
        <v>9</v>
      </c>
      <c r="T1992" s="8" t="str">
        <f>TEXT(SalesDataTable[[#This Row],[Order Date]],"mmm")</f>
        <v>Sep</v>
      </c>
    </row>
    <row r="1993" spans="1:20" ht="15.75">
      <c r="A1993" s="2" t="s">
        <v>2044</v>
      </c>
      <c r="B1993" s="3">
        <v>46293</v>
      </c>
      <c r="C1993" s="4" t="s">
        <v>27</v>
      </c>
      <c r="D1993" s="4" t="s">
        <v>45</v>
      </c>
      <c r="E1993" s="4" t="s">
        <v>25</v>
      </c>
      <c r="F1993" s="4" t="s">
        <v>4</v>
      </c>
      <c r="G1993" s="4" t="s">
        <v>5</v>
      </c>
      <c r="H1993" s="4" t="s">
        <v>35</v>
      </c>
      <c r="I1993" s="9">
        <v>2</v>
      </c>
      <c r="J1993" s="6">
        <v>40.83</v>
      </c>
      <c r="K1993" s="7">
        <v>0</v>
      </c>
      <c r="L1993" s="6">
        <v>16.850000000000001</v>
      </c>
      <c r="M1993" s="6">
        <f>I1993*J1993*(1-K1993)</f>
        <v>81.66</v>
      </c>
      <c r="N1993" s="6">
        <f>I1993*L1993</f>
        <v>33.700000000000003</v>
      </c>
      <c r="O1993" s="6">
        <f>M1993-N1993</f>
        <v>47.959999999999994</v>
      </c>
      <c r="P1993" s="8">
        <f>IFERROR(O1993/M1993,0)</f>
        <v>0.58731325006122947</v>
      </c>
      <c r="Q1993" s="5">
        <f>YEAR(SalesDataTable[[#This Row],[Order Date]])</f>
        <v>2026</v>
      </c>
      <c r="R1993" s="8" t="str">
        <f>"Q"&amp;ROUNDUP(MONTH(SalesDataTable[[#This Row],[Order Date]])/3,0)</f>
        <v>Q3</v>
      </c>
      <c r="S1993" s="9">
        <f>MONTH(SalesDataTable[[#This Row],[Order Date]])</f>
        <v>9</v>
      </c>
      <c r="T1993" s="8" t="str">
        <f>TEXT(SalesDataTable[[#This Row],[Order Date]],"mmm")</f>
        <v>Sep</v>
      </c>
    </row>
    <row r="1994" spans="1:20" ht="15.75">
      <c r="A1994" s="2" t="s">
        <v>2045</v>
      </c>
      <c r="B1994" s="3">
        <v>46293</v>
      </c>
      <c r="C1994" s="4" t="s">
        <v>8</v>
      </c>
      <c r="D1994" s="4" t="s">
        <v>86</v>
      </c>
      <c r="E1994" s="4" t="s">
        <v>39</v>
      </c>
      <c r="F1994" s="4" t="s">
        <v>4</v>
      </c>
      <c r="G1994" s="4" t="s">
        <v>31</v>
      </c>
      <c r="H1994" s="4" t="s">
        <v>90</v>
      </c>
      <c r="I1994" s="9">
        <v>1</v>
      </c>
      <c r="J1994" s="6">
        <v>121.64</v>
      </c>
      <c r="K1994" s="7">
        <v>0.15</v>
      </c>
      <c r="L1994" s="6">
        <v>61.56</v>
      </c>
      <c r="M1994" s="6">
        <f>I1994*J1994*(1-K1994)</f>
        <v>103.39399999999999</v>
      </c>
      <c r="N1994" s="6">
        <f>I1994*L1994</f>
        <v>61.56</v>
      </c>
      <c r="O1994" s="6">
        <f>M1994-N1994</f>
        <v>41.833999999999989</v>
      </c>
      <c r="P1994" s="8">
        <f>IFERROR(O1994/M1994,0)</f>
        <v>0.40460761746329565</v>
      </c>
      <c r="Q1994" s="5">
        <f>YEAR(SalesDataTable[[#This Row],[Order Date]])</f>
        <v>2026</v>
      </c>
      <c r="R1994" s="8" t="str">
        <f>"Q"&amp;ROUNDUP(MONTH(SalesDataTable[[#This Row],[Order Date]])/3,0)</f>
        <v>Q3</v>
      </c>
      <c r="S1994" s="9">
        <f>MONTH(SalesDataTable[[#This Row],[Order Date]])</f>
        <v>9</v>
      </c>
      <c r="T1994" s="8" t="str">
        <f>TEXT(SalesDataTable[[#This Row],[Order Date]],"mmm")</f>
        <v>Sep</v>
      </c>
    </row>
    <row r="1995" spans="1:20" ht="15.75">
      <c r="A1995" s="2" t="s">
        <v>2046</v>
      </c>
      <c r="B1995" s="3">
        <v>46293</v>
      </c>
      <c r="C1995" s="4" t="s">
        <v>8</v>
      </c>
      <c r="D1995" s="4" t="s">
        <v>9</v>
      </c>
      <c r="E1995" s="4" t="s">
        <v>25</v>
      </c>
      <c r="F1995" s="4" t="s">
        <v>16</v>
      </c>
      <c r="G1995" s="4" t="s">
        <v>17</v>
      </c>
      <c r="H1995" s="4" t="s">
        <v>83</v>
      </c>
      <c r="I1995" s="9">
        <v>1</v>
      </c>
      <c r="J1995" s="6">
        <v>164.7</v>
      </c>
      <c r="K1995" s="7">
        <v>0</v>
      </c>
      <c r="L1995" s="6">
        <v>86.02</v>
      </c>
      <c r="M1995" s="6">
        <f>I1995*J1995*(1-K1995)</f>
        <v>164.7</v>
      </c>
      <c r="N1995" s="6">
        <f>I1995*L1995</f>
        <v>86.02</v>
      </c>
      <c r="O1995" s="6">
        <f>M1995-N1995</f>
        <v>78.679999999999993</v>
      </c>
      <c r="P1995" s="8">
        <f>IFERROR(O1995/M1995,0)</f>
        <v>0.47771706132361869</v>
      </c>
      <c r="Q1995" s="5">
        <f>YEAR(SalesDataTable[[#This Row],[Order Date]])</f>
        <v>2026</v>
      </c>
      <c r="R1995" s="8" t="str">
        <f>"Q"&amp;ROUNDUP(MONTH(SalesDataTable[[#This Row],[Order Date]])/3,0)</f>
        <v>Q3</v>
      </c>
      <c r="S1995" s="9">
        <f>MONTH(SalesDataTable[[#This Row],[Order Date]])</f>
        <v>9</v>
      </c>
      <c r="T1995" s="8" t="str">
        <f>TEXT(SalesDataTable[[#This Row],[Order Date]],"mmm")</f>
        <v>Sep</v>
      </c>
    </row>
    <row r="1996" spans="1:20" ht="15.75">
      <c r="A1996" s="2" t="s">
        <v>2047</v>
      </c>
      <c r="B1996" s="3">
        <v>46293</v>
      </c>
      <c r="C1996" s="4" t="s">
        <v>27</v>
      </c>
      <c r="D1996" s="4" t="s">
        <v>45</v>
      </c>
      <c r="E1996" s="4" t="s">
        <v>39</v>
      </c>
      <c r="F1996" s="4" t="s">
        <v>16</v>
      </c>
      <c r="G1996" s="4" t="s">
        <v>31</v>
      </c>
      <c r="H1996" s="4" t="s">
        <v>41</v>
      </c>
      <c r="I1996" s="9">
        <v>1</v>
      </c>
      <c r="J1996" s="6">
        <v>199.09</v>
      </c>
      <c r="K1996" s="7">
        <v>0.05</v>
      </c>
      <c r="L1996" s="6">
        <v>106.57</v>
      </c>
      <c r="M1996" s="6">
        <f>I1996*J1996*(1-K1996)</f>
        <v>189.13550000000001</v>
      </c>
      <c r="N1996" s="6">
        <f>I1996*L1996</f>
        <v>106.57</v>
      </c>
      <c r="O1996" s="6">
        <f>M1996-N1996</f>
        <v>82.565500000000014</v>
      </c>
      <c r="P1996" s="8">
        <f>IFERROR(O1996/M1996,0)</f>
        <v>0.43654152710622812</v>
      </c>
      <c r="Q1996" s="5">
        <f>YEAR(SalesDataTable[[#This Row],[Order Date]])</f>
        <v>2026</v>
      </c>
      <c r="R1996" s="8" t="str">
        <f>"Q"&amp;ROUNDUP(MONTH(SalesDataTable[[#This Row],[Order Date]])/3,0)</f>
        <v>Q3</v>
      </c>
      <c r="S1996" s="9">
        <f>MONTH(SalesDataTable[[#This Row],[Order Date]])</f>
        <v>9</v>
      </c>
      <c r="T1996" s="8" t="str">
        <f>TEXT(SalesDataTable[[#This Row],[Order Date]],"mmm")</f>
        <v>Sep</v>
      </c>
    </row>
    <row r="1997" spans="1:20" ht="15.75">
      <c r="A1997" s="2" t="s">
        <v>2048</v>
      </c>
      <c r="B1997" s="3">
        <v>46293</v>
      </c>
      <c r="C1997" s="4" t="s">
        <v>1</v>
      </c>
      <c r="D1997" s="4" t="s">
        <v>2</v>
      </c>
      <c r="E1997" s="4" t="s">
        <v>39</v>
      </c>
      <c r="F1997" s="4" t="s">
        <v>4</v>
      </c>
      <c r="G1997" s="4" t="s">
        <v>5</v>
      </c>
      <c r="H1997" s="4" t="s">
        <v>6</v>
      </c>
      <c r="I1997" s="9">
        <v>1</v>
      </c>
      <c r="J1997" s="6">
        <v>81.48</v>
      </c>
      <c r="K1997" s="7">
        <v>0</v>
      </c>
      <c r="L1997" s="6">
        <v>41.47</v>
      </c>
      <c r="M1997" s="6">
        <f>I1997*J1997*(1-K1997)</f>
        <v>81.48</v>
      </c>
      <c r="N1997" s="6">
        <f>I1997*L1997</f>
        <v>41.47</v>
      </c>
      <c r="O1997" s="6">
        <f>M1997-N1997</f>
        <v>40.010000000000005</v>
      </c>
      <c r="P1997" s="8">
        <f>IFERROR(O1997/M1997,0)</f>
        <v>0.4910407461953854</v>
      </c>
      <c r="Q1997" s="5">
        <f>YEAR(SalesDataTable[[#This Row],[Order Date]])</f>
        <v>2026</v>
      </c>
      <c r="R1997" s="8" t="str">
        <f>"Q"&amp;ROUNDUP(MONTH(SalesDataTable[[#This Row],[Order Date]])/3,0)</f>
        <v>Q3</v>
      </c>
      <c r="S1997" s="9">
        <f>MONTH(SalesDataTable[[#This Row],[Order Date]])</f>
        <v>9</v>
      </c>
      <c r="T1997" s="8" t="str">
        <f>TEXT(SalesDataTable[[#This Row],[Order Date]],"mmm")</f>
        <v>Sep</v>
      </c>
    </row>
    <row r="1998" spans="1:20" ht="15.75">
      <c r="A1998" s="2" t="s">
        <v>2049</v>
      </c>
      <c r="B1998" s="3">
        <v>46293</v>
      </c>
      <c r="C1998" s="4" t="s">
        <v>1</v>
      </c>
      <c r="D1998" s="4" t="s">
        <v>2</v>
      </c>
      <c r="E1998" s="4" t="s">
        <v>3</v>
      </c>
      <c r="F1998" s="4" t="s">
        <v>16</v>
      </c>
      <c r="G1998" s="4" t="s">
        <v>49</v>
      </c>
      <c r="H1998" s="4" t="s">
        <v>50</v>
      </c>
      <c r="I1998" s="9">
        <v>3</v>
      </c>
      <c r="J1998" s="6">
        <v>39.450000000000003</v>
      </c>
      <c r="K1998" s="7">
        <v>0.05</v>
      </c>
      <c r="L1998" s="6">
        <v>15.1</v>
      </c>
      <c r="M1998" s="6">
        <f>I1998*J1998*(1-K1998)</f>
        <v>112.4325</v>
      </c>
      <c r="N1998" s="6">
        <f>I1998*L1998</f>
        <v>45.3</v>
      </c>
      <c r="O1998" s="6">
        <f>M1998-N1998</f>
        <v>67.132500000000007</v>
      </c>
      <c r="P1998" s="8">
        <f>IFERROR(O1998/M1998,0)</f>
        <v>0.59709158828630515</v>
      </c>
      <c r="Q1998" s="5">
        <f>YEAR(SalesDataTable[[#This Row],[Order Date]])</f>
        <v>2026</v>
      </c>
      <c r="R1998" s="8" t="str">
        <f>"Q"&amp;ROUNDUP(MONTH(SalesDataTable[[#This Row],[Order Date]])/3,0)</f>
        <v>Q3</v>
      </c>
      <c r="S1998" s="9">
        <f>MONTH(SalesDataTable[[#This Row],[Order Date]])</f>
        <v>9</v>
      </c>
      <c r="T1998" s="8" t="str">
        <f>TEXT(SalesDataTable[[#This Row],[Order Date]],"mmm")</f>
        <v>Sep</v>
      </c>
    </row>
    <row r="1999" spans="1:20" ht="15.75">
      <c r="A1999" s="2" t="s">
        <v>2050</v>
      </c>
      <c r="B1999" s="3">
        <v>46293</v>
      </c>
      <c r="C1999" s="4" t="s">
        <v>27</v>
      </c>
      <c r="D1999" s="4" t="s">
        <v>48</v>
      </c>
      <c r="E1999" s="4" t="s">
        <v>3</v>
      </c>
      <c r="F1999" s="4" t="s">
        <v>4</v>
      </c>
      <c r="G1999" s="4" t="s">
        <v>11</v>
      </c>
      <c r="H1999" s="4" t="s">
        <v>12</v>
      </c>
      <c r="I1999" s="9">
        <v>3</v>
      </c>
      <c r="J1999" s="6">
        <v>93.22</v>
      </c>
      <c r="K1999" s="7">
        <v>0</v>
      </c>
      <c r="L1999" s="6">
        <v>46.75</v>
      </c>
      <c r="M1999" s="6">
        <f>I1999*J1999*(1-K1999)</f>
        <v>279.65999999999997</v>
      </c>
      <c r="N1999" s="6">
        <f>I1999*L1999</f>
        <v>140.25</v>
      </c>
      <c r="O1999" s="6">
        <f>M1999-N1999</f>
        <v>139.40999999999997</v>
      </c>
      <c r="P1999" s="8">
        <f>IFERROR(O1999/M1999,0)</f>
        <v>0.49849817635700489</v>
      </c>
      <c r="Q1999" s="5">
        <f>YEAR(SalesDataTable[[#This Row],[Order Date]])</f>
        <v>2026</v>
      </c>
      <c r="R1999" s="8" t="str">
        <f>"Q"&amp;ROUNDUP(MONTH(SalesDataTable[[#This Row],[Order Date]])/3,0)</f>
        <v>Q3</v>
      </c>
      <c r="S1999" s="9">
        <f>MONTH(SalesDataTable[[#This Row],[Order Date]])</f>
        <v>9</v>
      </c>
      <c r="T1999" s="8" t="str">
        <f>TEXT(SalesDataTable[[#This Row],[Order Date]],"mmm")</f>
        <v>Sep</v>
      </c>
    </row>
    <row r="2000" spans="1:20" ht="15.75">
      <c r="A2000" s="2" t="s">
        <v>2051</v>
      </c>
      <c r="B2000" s="3">
        <v>46293</v>
      </c>
      <c r="C2000" s="4" t="s">
        <v>8</v>
      </c>
      <c r="D2000" s="4" t="s">
        <v>69</v>
      </c>
      <c r="E2000" s="4" t="s">
        <v>3</v>
      </c>
      <c r="F2000" s="4" t="s">
        <v>16</v>
      </c>
      <c r="G2000" s="4" t="s">
        <v>11</v>
      </c>
      <c r="H2000" s="4" t="s">
        <v>21</v>
      </c>
      <c r="I2000" s="9">
        <v>3</v>
      </c>
      <c r="J2000" s="6">
        <v>142.19</v>
      </c>
      <c r="K2000" s="7">
        <v>0.05</v>
      </c>
      <c r="L2000" s="6">
        <v>78.37</v>
      </c>
      <c r="M2000" s="6">
        <f>I2000*J2000*(1-K2000)</f>
        <v>405.24149999999997</v>
      </c>
      <c r="N2000" s="6">
        <f>I2000*L2000</f>
        <v>235.11</v>
      </c>
      <c r="O2000" s="6">
        <f>M2000-N2000</f>
        <v>170.13149999999996</v>
      </c>
      <c r="P2000" s="8">
        <f>IFERROR(O2000/M2000,0)</f>
        <v>0.41982743623246871</v>
      </c>
      <c r="Q2000" s="5">
        <f>YEAR(SalesDataTable[[#This Row],[Order Date]])</f>
        <v>2026</v>
      </c>
      <c r="R2000" s="8" t="str">
        <f>"Q"&amp;ROUNDUP(MONTH(SalesDataTable[[#This Row],[Order Date]])/3,0)</f>
        <v>Q3</v>
      </c>
      <c r="S2000" s="9">
        <f>MONTH(SalesDataTable[[#This Row],[Order Date]])</f>
        <v>9</v>
      </c>
      <c r="T2000" s="8" t="str">
        <f>TEXT(SalesDataTable[[#This Row],[Order Date]],"mmm")</f>
        <v>Sep</v>
      </c>
    </row>
    <row r="2001" spans="1:20" ht="15.75">
      <c r="A2001" s="2" t="s">
        <v>2052</v>
      </c>
      <c r="B2001" s="3">
        <v>46293</v>
      </c>
      <c r="C2001" s="4" t="s">
        <v>1</v>
      </c>
      <c r="D2001" s="4" t="s">
        <v>2</v>
      </c>
      <c r="E2001" s="4" t="s">
        <v>3</v>
      </c>
      <c r="F2001" s="4" t="s">
        <v>4</v>
      </c>
      <c r="G2001" s="4" t="s">
        <v>11</v>
      </c>
      <c r="H2001" s="4" t="s">
        <v>53</v>
      </c>
      <c r="I2001" s="9">
        <v>2</v>
      </c>
      <c r="J2001" s="6">
        <v>151.69999999999999</v>
      </c>
      <c r="K2001" s="7">
        <v>0</v>
      </c>
      <c r="L2001" s="6">
        <v>77.19</v>
      </c>
      <c r="M2001" s="6">
        <f>I2001*J2001*(1-K2001)</f>
        <v>303.39999999999998</v>
      </c>
      <c r="N2001" s="6">
        <f>I2001*L2001</f>
        <v>154.38</v>
      </c>
      <c r="O2001" s="6">
        <f>M2001-N2001</f>
        <v>149.01999999999998</v>
      </c>
      <c r="P2001" s="8">
        <f>IFERROR(O2001/M2001,0)</f>
        <v>0.49116677653263019</v>
      </c>
      <c r="Q2001" s="5">
        <f>YEAR(SalesDataTable[[#This Row],[Order Date]])</f>
        <v>2026</v>
      </c>
      <c r="R2001" s="8" t="str">
        <f>"Q"&amp;ROUNDUP(MONTH(SalesDataTable[[#This Row],[Order Date]])/3,0)</f>
        <v>Q3</v>
      </c>
      <c r="S2001" s="9">
        <f>MONTH(SalesDataTable[[#This Row],[Order Date]])</f>
        <v>9</v>
      </c>
      <c r="T2001" s="8" t="str">
        <f>TEXT(SalesDataTable[[#This Row],[Order Date]],"mmm")</f>
        <v>Sep</v>
      </c>
    </row>
    <row r="2002" spans="1:20" ht="15.75">
      <c r="A2002" s="2" t="s">
        <v>2053</v>
      </c>
      <c r="B2002" s="3">
        <v>46293</v>
      </c>
      <c r="C2002" s="4" t="s">
        <v>14</v>
      </c>
      <c r="D2002" s="4" t="s">
        <v>15</v>
      </c>
      <c r="E2002" s="4" t="s">
        <v>25</v>
      </c>
      <c r="F2002" s="4" t="s">
        <v>16</v>
      </c>
      <c r="G2002" s="4" t="s">
        <v>17</v>
      </c>
      <c r="H2002" s="4" t="s">
        <v>71</v>
      </c>
      <c r="I2002" s="9">
        <v>1</v>
      </c>
      <c r="J2002" s="6">
        <v>133.85</v>
      </c>
      <c r="K2002" s="7">
        <v>0.05</v>
      </c>
      <c r="L2002" s="6">
        <v>66.41</v>
      </c>
      <c r="M2002" s="6">
        <f>I2002*J2002*(1-K2002)</f>
        <v>127.15749999999998</v>
      </c>
      <c r="N2002" s="6">
        <f>I2002*L2002</f>
        <v>66.41</v>
      </c>
      <c r="O2002" s="6">
        <f>M2002-N2002</f>
        <v>60.747499999999988</v>
      </c>
      <c r="P2002" s="8">
        <f>IFERROR(O2002/M2002,0)</f>
        <v>0.47773430588050247</v>
      </c>
      <c r="Q2002" s="5">
        <f>YEAR(SalesDataTable[[#This Row],[Order Date]])</f>
        <v>2026</v>
      </c>
      <c r="R2002" s="8" t="str">
        <f>"Q"&amp;ROUNDUP(MONTH(SalesDataTable[[#This Row],[Order Date]])/3,0)</f>
        <v>Q3</v>
      </c>
      <c r="S2002" s="9">
        <f>MONTH(SalesDataTable[[#This Row],[Order Date]])</f>
        <v>9</v>
      </c>
      <c r="T2002" s="8" t="str">
        <f>TEXT(SalesDataTable[[#This Row],[Order Date]],"mmm")</f>
        <v>Sep</v>
      </c>
    </row>
    <row r="2003" spans="1:20" ht="15.75">
      <c r="A2003" s="2" t="s">
        <v>2054</v>
      </c>
      <c r="B2003" s="3">
        <v>46293</v>
      </c>
      <c r="C2003" s="4" t="s">
        <v>27</v>
      </c>
      <c r="D2003" s="4" t="s">
        <v>82</v>
      </c>
      <c r="E2003" s="4" t="s">
        <v>39</v>
      </c>
      <c r="F2003" s="4" t="s">
        <v>20</v>
      </c>
      <c r="G2003" s="4" t="s">
        <v>31</v>
      </c>
      <c r="H2003" s="4" t="s">
        <v>90</v>
      </c>
      <c r="I2003" s="9">
        <v>6</v>
      </c>
      <c r="J2003" s="6">
        <v>125.62</v>
      </c>
      <c r="K2003" s="7">
        <v>0</v>
      </c>
      <c r="L2003" s="6">
        <v>61.34</v>
      </c>
      <c r="M2003" s="6">
        <f>I2003*J2003*(1-K2003)</f>
        <v>753.72</v>
      </c>
      <c r="N2003" s="6">
        <f>I2003*L2003</f>
        <v>368.04</v>
      </c>
      <c r="O2003" s="6">
        <f>M2003-N2003</f>
        <v>385.68</v>
      </c>
      <c r="P2003" s="8">
        <f>IFERROR(O2003/M2003,0)</f>
        <v>0.51170195828689702</v>
      </c>
      <c r="Q2003" s="5">
        <f>YEAR(SalesDataTable[[#This Row],[Order Date]])</f>
        <v>2026</v>
      </c>
      <c r="R2003" s="8" t="str">
        <f>"Q"&amp;ROUNDUP(MONTH(SalesDataTable[[#This Row],[Order Date]])/3,0)</f>
        <v>Q3</v>
      </c>
      <c r="S2003" s="9">
        <f>MONTH(SalesDataTable[[#This Row],[Order Date]])</f>
        <v>9</v>
      </c>
      <c r="T2003" s="8" t="str">
        <f>TEXT(SalesDataTable[[#This Row],[Order Date]],"mmm")</f>
        <v>Sep</v>
      </c>
    </row>
    <row r="2004" spans="1:20" ht="15.75">
      <c r="A2004" s="2" t="s">
        <v>2055</v>
      </c>
      <c r="B2004" s="3">
        <v>46293</v>
      </c>
      <c r="C2004" s="4" t="s">
        <v>8</v>
      </c>
      <c r="D2004" s="4" t="s">
        <v>69</v>
      </c>
      <c r="E2004" s="4" t="s">
        <v>3</v>
      </c>
      <c r="F2004" s="4" t="s">
        <v>16</v>
      </c>
      <c r="G2004" s="4" t="s">
        <v>31</v>
      </c>
      <c r="H2004" s="4" t="s">
        <v>41</v>
      </c>
      <c r="I2004" s="9">
        <v>3</v>
      </c>
      <c r="J2004" s="6">
        <v>196.87</v>
      </c>
      <c r="K2004" s="7">
        <v>0.1</v>
      </c>
      <c r="L2004" s="6">
        <v>105.93</v>
      </c>
      <c r="M2004" s="6">
        <f>I2004*J2004*(1-K2004)</f>
        <v>531.54899999999998</v>
      </c>
      <c r="N2004" s="6">
        <f>I2004*L2004</f>
        <v>317.79000000000002</v>
      </c>
      <c r="O2004" s="6">
        <f>M2004-N2004</f>
        <v>213.75899999999996</v>
      </c>
      <c r="P2004" s="8">
        <f>IFERROR(O2004/M2004,0)</f>
        <v>0.40214354650276823</v>
      </c>
      <c r="Q2004" s="5">
        <f>YEAR(SalesDataTable[[#This Row],[Order Date]])</f>
        <v>2026</v>
      </c>
      <c r="R2004" s="8" t="str">
        <f>"Q"&amp;ROUNDUP(MONTH(SalesDataTable[[#This Row],[Order Date]])/3,0)</f>
        <v>Q3</v>
      </c>
      <c r="S2004" s="9">
        <f>MONTH(SalesDataTable[[#This Row],[Order Date]])</f>
        <v>9</v>
      </c>
      <c r="T2004" s="8" t="str">
        <f>TEXT(SalesDataTable[[#This Row],[Order Date]],"mmm")</f>
        <v>Sep</v>
      </c>
    </row>
    <row r="2005" spans="1:20" ht="15.75">
      <c r="A2005" s="2" t="s">
        <v>2056</v>
      </c>
      <c r="B2005" s="3">
        <v>46294</v>
      </c>
      <c r="C2005" s="4" t="s">
        <v>8</v>
      </c>
      <c r="D2005" s="4" t="s">
        <v>9</v>
      </c>
      <c r="E2005" s="4" t="s">
        <v>3</v>
      </c>
      <c r="F2005" s="4" t="s">
        <v>4</v>
      </c>
      <c r="G2005" s="4" t="s">
        <v>17</v>
      </c>
      <c r="H2005" s="4" t="s">
        <v>18</v>
      </c>
      <c r="I2005" s="9">
        <v>4</v>
      </c>
      <c r="J2005" s="6">
        <v>36.869999999999997</v>
      </c>
      <c r="K2005" s="7">
        <v>0</v>
      </c>
      <c r="L2005" s="6">
        <v>13.43</v>
      </c>
      <c r="M2005" s="6">
        <f>I2005*J2005*(1-K2005)</f>
        <v>147.47999999999999</v>
      </c>
      <c r="N2005" s="6">
        <f>I2005*L2005</f>
        <v>53.72</v>
      </c>
      <c r="O2005" s="6">
        <f>M2005-N2005</f>
        <v>93.759999999999991</v>
      </c>
      <c r="P2005" s="8">
        <f>IFERROR(O2005/M2005,0)</f>
        <v>0.63574721996202876</v>
      </c>
      <c r="Q2005" s="5">
        <f>YEAR(SalesDataTable[[#This Row],[Order Date]])</f>
        <v>2026</v>
      </c>
      <c r="R2005" s="8" t="str">
        <f>"Q"&amp;ROUNDUP(MONTH(SalesDataTable[[#This Row],[Order Date]])/3,0)</f>
        <v>Q3</v>
      </c>
      <c r="S2005" s="9">
        <f>MONTH(SalesDataTable[[#This Row],[Order Date]])</f>
        <v>9</v>
      </c>
      <c r="T2005" s="8" t="str">
        <f>TEXT(SalesDataTable[[#This Row],[Order Date]],"mmm")</f>
        <v>Sep</v>
      </c>
    </row>
    <row r="2006" spans="1:20" ht="15.75">
      <c r="A2006" s="2" t="s">
        <v>2057</v>
      </c>
      <c r="B2006" s="3">
        <v>46294</v>
      </c>
      <c r="C2006" s="4" t="s">
        <v>8</v>
      </c>
      <c r="D2006" s="4" t="s">
        <v>69</v>
      </c>
      <c r="E2006" s="4" t="s">
        <v>3</v>
      </c>
      <c r="F2006" s="4" t="s">
        <v>16</v>
      </c>
      <c r="G2006" s="4" t="s">
        <v>17</v>
      </c>
      <c r="H2006" s="4" t="s">
        <v>46</v>
      </c>
      <c r="I2006" s="9">
        <v>1</v>
      </c>
      <c r="J2006" s="6">
        <v>47.37</v>
      </c>
      <c r="K2006" s="7">
        <v>0</v>
      </c>
      <c r="L2006" s="6">
        <v>18.2</v>
      </c>
      <c r="M2006" s="6">
        <f>I2006*J2006*(1-K2006)</f>
        <v>47.37</v>
      </c>
      <c r="N2006" s="6">
        <f>I2006*L2006</f>
        <v>18.2</v>
      </c>
      <c r="O2006" s="6">
        <f>M2006-N2006</f>
        <v>29.169999999999998</v>
      </c>
      <c r="P2006" s="8">
        <f>IFERROR(O2006/M2006,0)</f>
        <v>0.61579058475828585</v>
      </c>
      <c r="Q2006" s="5">
        <f>YEAR(SalesDataTable[[#This Row],[Order Date]])</f>
        <v>2026</v>
      </c>
      <c r="R2006" s="8" t="str">
        <f>"Q"&amp;ROUNDUP(MONTH(SalesDataTable[[#This Row],[Order Date]])/3,0)</f>
        <v>Q3</v>
      </c>
      <c r="S2006" s="9">
        <f>MONTH(SalesDataTable[[#This Row],[Order Date]])</f>
        <v>9</v>
      </c>
      <c r="T2006" s="8" t="str">
        <f>TEXT(SalesDataTable[[#This Row],[Order Date]],"mmm")</f>
        <v>Sep</v>
      </c>
    </row>
    <row r="2007" spans="1:20" ht="15.75">
      <c r="A2007" s="2" t="s">
        <v>2058</v>
      </c>
      <c r="B2007" s="3">
        <v>46294</v>
      </c>
      <c r="C2007" s="4" t="s">
        <v>27</v>
      </c>
      <c r="D2007" s="4" t="s">
        <v>48</v>
      </c>
      <c r="E2007" s="4" t="s">
        <v>39</v>
      </c>
      <c r="F2007" s="4" t="s">
        <v>20</v>
      </c>
      <c r="G2007" s="4" t="s">
        <v>11</v>
      </c>
      <c r="H2007" s="4" t="s">
        <v>21</v>
      </c>
      <c r="I2007" s="9">
        <v>1</v>
      </c>
      <c r="J2007" s="6">
        <v>145.62</v>
      </c>
      <c r="K2007" s="7">
        <v>0.05</v>
      </c>
      <c r="L2007" s="6">
        <v>80.25</v>
      </c>
      <c r="M2007" s="6">
        <f>I2007*J2007*(1-K2007)</f>
        <v>138.339</v>
      </c>
      <c r="N2007" s="6">
        <f>I2007*L2007</f>
        <v>80.25</v>
      </c>
      <c r="O2007" s="6">
        <f>M2007-N2007</f>
        <v>58.088999999999999</v>
      </c>
      <c r="P2007" s="8">
        <f>IFERROR(O2007/M2007,0)</f>
        <v>0.41990328107041397</v>
      </c>
      <c r="Q2007" s="5">
        <f>YEAR(SalesDataTable[[#This Row],[Order Date]])</f>
        <v>2026</v>
      </c>
      <c r="R2007" s="8" t="str">
        <f>"Q"&amp;ROUNDUP(MONTH(SalesDataTable[[#This Row],[Order Date]])/3,0)</f>
        <v>Q3</v>
      </c>
      <c r="S2007" s="9">
        <f>MONTH(SalesDataTable[[#This Row],[Order Date]])</f>
        <v>9</v>
      </c>
      <c r="T2007" s="8" t="str">
        <f>TEXT(SalesDataTable[[#This Row],[Order Date]],"mmm")</f>
        <v>Sep</v>
      </c>
    </row>
    <row r="2008" spans="1:20" ht="15.75">
      <c r="A2008" s="2" t="s">
        <v>2059</v>
      </c>
      <c r="B2008" s="3">
        <v>46294</v>
      </c>
      <c r="C2008" s="4" t="s">
        <v>27</v>
      </c>
      <c r="D2008" s="4" t="s">
        <v>48</v>
      </c>
      <c r="E2008" s="4" t="s">
        <v>25</v>
      </c>
      <c r="F2008" s="4" t="s">
        <v>16</v>
      </c>
      <c r="G2008" s="4" t="s">
        <v>49</v>
      </c>
      <c r="H2008" s="4" t="s">
        <v>67</v>
      </c>
      <c r="I2008" s="9">
        <v>2</v>
      </c>
      <c r="J2008" s="6">
        <v>36.1</v>
      </c>
      <c r="K2008" s="7">
        <v>0.05</v>
      </c>
      <c r="L2008" s="6">
        <v>13.71</v>
      </c>
      <c r="M2008" s="6">
        <f>I2008*J2008*(1-K2008)</f>
        <v>68.59</v>
      </c>
      <c r="N2008" s="6">
        <f>I2008*L2008</f>
        <v>27.42</v>
      </c>
      <c r="O2008" s="6">
        <f>M2008-N2008</f>
        <v>41.17</v>
      </c>
      <c r="P2008" s="8">
        <f>IFERROR(O2008/M2008,0)</f>
        <v>0.60023327015599937</v>
      </c>
      <c r="Q2008" s="5">
        <f>YEAR(SalesDataTable[[#This Row],[Order Date]])</f>
        <v>2026</v>
      </c>
      <c r="R2008" s="8" t="str">
        <f>"Q"&amp;ROUNDUP(MONTH(SalesDataTable[[#This Row],[Order Date]])/3,0)</f>
        <v>Q3</v>
      </c>
      <c r="S2008" s="9">
        <f>MONTH(SalesDataTable[[#This Row],[Order Date]])</f>
        <v>9</v>
      </c>
      <c r="T2008" s="8" t="str">
        <f>TEXT(SalesDataTable[[#This Row],[Order Date]],"mmm")</f>
        <v>Sep</v>
      </c>
    </row>
    <row r="2009" spans="1:20" ht="15.75">
      <c r="A2009" s="2" t="s">
        <v>2060</v>
      </c>
      <c r="B2009" s="3">
        <v>46294</v>
      </c>
      <c r="C2009" s="4" t="s">
        <v>1</v>
      </c>
      <c r="D2009" s="4" t="s">
        <v>52</v>
      </c>
      <c r="E2009" s="4" t="s">
        <v>25</v>
      </c>
      <c r="F2009" s="4" t="s">
        <v>4</v>
      </c>
      <c r="G2009" s="4" t="s">
        <v>11</v>
      </c>
      <c r="H2009" s="4" t="s">
        <v>79</v>
      </c>
      <c r="I2009" s="9">
        <v>2</v>
      </c>
      <c r="J2009" s="6">
        <v>73</v>
      </c>
      <c r="K2009" s="7">
        <v>0.05</v>
      </c>
      <c r="L2009" s="6">
        <v>31.41</v>
      </c>
      <c r="M2009" s="6">
        <f>I2009*J2009*(1-K2009)</f>
        <v>138.69999999999999</v>
      </c>
      <c r="N2009" s="6">
        <f>I2009*L2009</f>
        <v>62.82</v>
      </c>
      <c r="O2009" s="6">
        <f>M2009-N2009</f>
        <v>75.88</v>
      </c>
      <c r="P2009" s="8">
        <f>IFERROR(O2009/M2009,0)</f>
        <v>0.54708002883922136</v>
      </c>
      <c r="Q2009" s="5">
        <f>YEAR(SalesDataTable[[#This Row],[Order Date]])</f>
        <v>2026</v>
      </c>
      <c r="R2009" s="8" t="str">
        <f>"Q"&amp;ROUNDUP(MONTH(SalesDataTable[[#This Row],[Order Date]])/3,0)</f>
        <v>Q3</v>
      </c>
      <c r="S2009" s="9">
        <f>MONTH(SalesDataTable[[#This Row],[Order Date]])</f>
        <v>9</v>
      </c>
      <c r="T2009" s="8" t="str">
        <f>TEXT(SalesDataTable[[#This Row],[Order Date]],"mmm")</f>
        <v>Sep</v>
      </c>
    </row>
    <row r="2010" spans="1:20" ht="15.75">
      <c r="A2010" s="2" t="s">
        <v>2061</v>
      </c>
      <c r="B2010" s="3">
        <v>46294</v>
      </c>
      <c r="C2010" s="4" t="s">
        <v>8</v>
      </c>
      <c r="D2010" s="4" t="s">
        <v>66</v>
      </c>
      <c r="E2010" s="4" t="s">
        <v>3</v>
      </c>
      <c r="F2010" s="4" t="s">
        <v>16</v>
      </c>
      <c r="G2010" s="4" t="s">
        <v>17</v>
      </c>
      <c r="H2010" s="4" t="s">
        <v>18</v>
      </c>
      <c r="I2010" s="9">
        <v>2</v>
      </c>
      <c r="J2010" s="6">
        <v>36.93</v>
      </c>
      <c r="K2010" s="7">
        <v>0.1</v>
      </c>
      <c r="L2010" s="6">
        <v>13.4</v>
      </c>
      <c r="M2010" s="6">
        <f>I2010*J2010*(1-K2010)</f>
        <v>66.474000000000004</v>
      </c>
      <c r="N2010" s="6">
        <f>I2010*L2010</f>
        <v>26.8</v>
      </c>
      <c r="O2010" s="6">
        <f>M2010-N2010</f>
        <v>39.674000000000007</v>
      </c>
      <c r="P2010" s="8">
        <f>IFERROR(O2010/M2010,0)</f>
        <v>0.59683485272437353</v>
      </c>
      <c r="Q2010" s="5">
        <f>YEAR(SalesDataTable[[#This Row],[Order Date]])</f>
        <v>2026</v>
      </c>
      <c r="R2010" s="8" t="str">
        <f>"Q"&amp;ROUNDUP(MONTH(SalesDataTable[[#This Row],[Order Date]])/3,0)</f>
        <v>Q3</v>
      </c>
      <c r="S2010" s="9">
        <f>MONTH(SalesDataTable[[#This Row],[Order Date]])</f>
        <v>9</v>
      </c>
      <c r="T2010" s="8" t="str">
        <f>TEXT(SalesDataTable[[#This Row],[Order Date]],"mmm")</f>
        <v>Sep</v>
      </c>
    </row>
    <row r="2011" spans="1:20" ht="15.75">
      <c r="A2011" s="2" t="s">
        <v>2062</v>
      </c>
      <c r="B2011" s="3">
        <v>46294</v>
      </c>
      <c r="C2011" s="4" t="s">
        <v>8</v>
      </c>
      <c r="D2011" s="4" t="s">
        <v>86</v>
      </c>
      <c r="E2011" s="4" t="s">
        <v>3</v>
      </c>
      <c r="F2011" s="4" t="s">
        <v>16</v>
      </c>
      <c r="G2011" s="4" t="s">
        <v>49</v>
      </c>
      <c r="H2011" s="4" t="s">
        <v>74</v>
      </c>
      <c r="I2011" s="9">
        <v>2</v>
      </c>
      <c r="J2011" s="6">
        <v>51.52</v>
      </c>
      <c r="K2011" s="7">
        <v>0</v>
      </c>
      <c r="L2011" s="6">
        <v>21.47</v>
      </c>
      <c r="M2011" s="6">
        <f>I2011*J2011*(1-K2011)</f>
        <v>103.04</v>
      </c>
      <c r="N2011" s="6">
        <f>I2011*L2011</f>
        <v>42.94</v>
      </c>
      <c r="O2011" s="6">
        <f>M2011-N2011</f>
        <v>60.100000000000009</v>
      </c>
      <c r="P2011" s="8">
        <f>IFERROR(O2011/M2011,0)</f>
        <v>0.58326863354037273</v>
      </c>
      <c r="Q2011" s="5">
        <f>YEAR(SalesDataTable[[#This Row],[Order Date]])</f>
        <v>2026</v>
      </c>
      <c r="R2011" s="8" t="str">
        <f>"Q"&amp;ROUNDUP(MONTH(SalesDataTable[[#This Row],[Order Date]])/3,0)</f>
        <v>Q3</v>
      </c>
      <c r="S2011" s="9">
        <f>MONTH(SalesDataTable[[#This Row],[Order Date]])</f>
        <v>9</v>
      </c>
      <c r="T2011" s="8" t="str">
        <f>TEXT(SalesDataTable[[#This Row],[Order Date]],"mmm")</f>
        <v>Sep</v>
      </c>
    </row>
    <row r="2012" spans="1:20" ht="15.75">
      <c r="A2012" s="2" t="s">
        <v>2063</v>
      </c>
      <c r="B2012" s="3">
        <v>46294</v>
      </c>
      <c r="C2012" s="4" t="s">
        <v>8</v>
      </c>
      <c r="D2012" s="4" t="s">
        <v>38</v>
      </c>
      <c r="E2012" s="4" t="s">
        <v>3</v>
      </c>
      <c r="F2012" s="4" t="s">
        <v>16</v>
      </c>
      <c r="G2012" s="4" t="s">
        <v>49</v>
      </c>
      <c r="H2012" s="4" t="s">
        <v>74</v>
      </c>
      <c r="I2012" s="9">
        <v>1</v>
      </c>
      <c r="J2012" s="6">
        <v>50.42</v>
      </c>
      <c r="K2012" s="7">
        <v>0</v>
      </c>
      <c r="L2012" s="6">
        <v>21.68</v>
      </c>
      <c r="M2012" s="6">
        <f>I2012*J2012*(1-K2012)</f>
        <v>50.42</v>
      </c>
      <c r="N2012" s="6">
        <f>I2012*L2012</f>
        <v>21.68</v>
      </c>
      <c r="O2012" s="6">
        <f>M2012-N2012</f>
        <v>28.740000000000002</v>
      </c>
      <c r="P2012" s="8">
        <f>IFERROR(O2012/M2012,0)</f>
        <v>0.57001190003966684</v>
      </c>
      <c r="Q2012" s="5">
        <f>YEAR(SalesDataTable[[#This Row],[Order Date]])</f>
        <v>2026</v>
      </c>
      <c r="R2012" s="8" t="str">
        <f>"Q"&amp;ROUNDUP(MONTH(SalesDataTable[[#This Row],[Order Date]])/3,0)</f>
        <v>Q3</v>
      </c>
      <c r="S2012" s="9">
        <f>MONTH(SalesDataTable[[#This Row],[Order Date]])</f>
        <v>9</v>
      </c>
      <c r="T2012" s="8" t="str">
        <f>TEXT(SalesDataTable[[#This Row],[Order Date]],"mmm")</f>
        <v>Sep</v>
      </c>
    </row>
    <row r="2013" spans="1:20" ht="15.75">
      <c r="A2013" s="2" t="s">
        <v>2064</v>
      </c>
      <c r="B2013" s="3">
        <v>46294</v>
      </c>
      <c r="C2013" s="4" t="s">
        <v>8</v>
      </c>
      <c r="D2013" s="4" t="s">
        <v>86</v>
      </c>
      <c r="E2013" s="4" t="s">
        <v>10</v>
      </c>
      <c r="F2013" s="4" t="s">
        <v>4</v>
      </c>
      <c r="G2013" s="4" t="s">
        <v>11</v>
      </c>
      <c r="H2013" s="4" t="s">
        <v>53</v>
      </c>
      <c r="I2013" s="9">
        <v>10</v>
      </c>
      <c r="J2013" s="6">
        <v>157.79</v>
      </c>
      <c r="K2013" s="7">
        <v>0.1</v>
      </c>
      <c r="L2013" s="6">
        <v>77.900000000000006</v>
      </c>
      <c r="M2013" s="6">
        <f>I2013*J2013*(1-K2013)</f>
        <v>1420.11</v>
      </c>
      <c r="N2013" s="6">
        <f>I2013*L2013</f>
        <v>779</v>
      </c>
      <c r="O2013" s="6">
        <f>M2013-N2013</f>
        <v>641.1099999999999</v>
      </c>
      <c r="P2013" s="8">
        <f>IFERROR(O2013/M2013,0)</f>
        <v>0.4514509439409623</v>
      </c>
      <c r="Q2013" s="5">
        <f>YEAR(SalesDataTable[[#This Row],[Order Date]])</f>
        <v>2026</v>
      </c>
      <c r="R2013" s="8" t="str">
        <f>"Q"&amp;ROUNDUP(MONTH(SalesDataTable[[#This Row],[Order Date]])/3,0)</f>
        <v>Q3</v>
      </c>
      <c r="S2013" s="9">
        <f>MONTH(SalesDataTable[[#This Row],[Order Date]])</f>
        <v>9</v>
      </c>
      <c r="T2013" s="8" t="str">
        <f>TEXT(SalesDataTable[[#This Row],[Order Date]],"mmm")</f>
        <v>Sep</v>
      </c>
    </row>
    <row r="2014" spans="1:20" ht="15.75">
      <c r="A2014" s="2" t="s">
        <v>2065</v>
      </c>
      <c r="B2014" s="3">
        <v>46294</v>
      </c>
      <c r="C2014" s="4" t="s">
        <v>8</v>
      </c>
      <c r="D2014" s="4" t="s">
        <v>66</v>
      </c>
      <c r="E2014" s="4" t="s">
        <v>3</v>
      </c>
      <c r="F2014" s="4" t="s">
        <v>4</v>
      </c>
      <c r="G2014" s="4" t="s">
        <v>5</v>
      </c>
      <c r="H2014" s="4" t="s">
        <v>35</v>
      </c>
      <c r="I2014" s="9">
        <v>1</v>
      </c>
      <c r="J2014" s="6">
        <v>40.409999999999997</v>
      </c>
      <c r="K2014" s="7">
        <v>0.15</v>
      </c>
      <c r="L2014" s="6">
        <v>16.3</v>
      </c>
      <c r="M2014" s="6">
        <f>I2014*J2014*(1-K2014)</f>
        <v>34.348499999999994</v>
      </c>
      <c r="N2014" s="6">
        <f>I2014*L2014</f>
        <v>16.3</v>
      </c>
      <c r="O2014" s="6">
        <f>M2014-N2014</f>
        <v>18.048499999999994</v>
      </c>
      <c r="P2014" s="8">
        <f>IFERROR(O2014/M2014,0)</f>
        <v>0.52545234871974023</v>
      </c>
      <c r="Q2014" s="5">
        <f>YEAR(SalesDataTable[[#This Row],[Order Date]])</f>
        <v>2026</v>
      </c>
      <c r="R2014" s="8" t="str">
        <f>"Q"&amp;ROUNDUP(MONTH(SalesDataTable[[#This Row],[Order Date]])/3,0)</f>
        <v>Q3</v>
      </c>
      <c r="S2014" s="9">
        <f>MONTH(SalesDataTable[[#This Row],[Order Date]])</f>
        <v>9</v>
      </c>
      <c r="T2014" s="8" t="str">
        <f>TEXT(SalesDataTable[[#This Row],[Order Date]],"mmm")</f>
        <v>Sep</v>
      </c>
    </row>
    <row r="2015" spans="1:20" ht="15.75">
      <c r="A2015" s="2" t="s">
        <v>2066</v>
      </c>
      <c r="B2015" s="3">
        <v>46294</v>
      </c>
      <c r="C2015" s="4" t="s">
        <v>27</v>
      </c>
      <c r="D2015" s="4" t="s">
        <v>48</v>
      </c>
      <c r="E2015" s="4" t="s">
        <v>3</v>
      </c>
      <c r="F2015" s="4" t="s">
        <v>16</v>
      </c>
      <c r="G2015" s="4" t="s">
        <v>5</v>
      </c>
      <c r="H2015" s="4" t="s">
        <v>29</v>
      </c>
      <c r="I2015" s="9">
        <v>2</v>
      </c>
      <c r="J2015" s="6">
        <v>50.17</v>
      </c>
      <c r="K2015" s="7">
        <v>0.05</v>
      </c>
      <c r="L2015" s="6">
        <v>22.83</v>
      </c>
      <c r="M2015" s="6">
        <f>I2015*J2015*(1-K2015)</f>
        <v>95.322999999999993</v>
      </c>
      <c r="N2015" s="6">
        <f>I2015*L2015</f>
        <v>45.66</v>
      </c>
      <c r="O2015" s="6">
        <f>M2015-N2015</f>
        <v>49.662999999999997</v>
      </c>
      <c r="P2015" s="8">
        <f>IFERROR(O2015/M2015,0)</f>
        <v>0.52099703114673268</v>
      </c>
      <c r="Q2015" s="5">
        <f>YEAR(SalesDataTable[[#This Row],[Order Date]])</f>
        <v>2026</v>
      </c>
      <c r="R2015" s="8" t="str">
        <f>"Q"&amp;ROUNDUP(MONTH(SalesDataTable[[#This Row],[Order Date]])/3,0)</f>
        <v>Q3</v>
      </c>
      <c r="S2015" s="9">
        <f>MONTH(SalesDataTable[[#This Row],[Order Date]])</f>
        <v>9</v>
      </c>
      <c r="T2015" s="8" t="str">
        <f>TEXT(SalesDataTable[[#This Row],[Order Date]],"mmm")</f>
        <v>Sep</v>
      </c>
    </row>
    <row r="2016" spans="1:20" ht="15.75">
      <c r="A2016" s="2" t="s">
        <v>2067</v>
      </c>
      <c r="B2016" s="3">
        <v>46294</v>
      </c>
      <c r="C2016" s="4" t="s">
        <v>8</v>
      </c>
      <c r="D2016" s="4" t="s">
        <v>86</v>
      </c>
      <c r="E2016" s="4" t="s">
        <v>3</v>
      </c>
      <c r="F2016" s="4" t="s">
        <v>16</v>
      </c>
      <c r="G2016" s="4" t="s">
        <v>11</v>
      </c>
      <c r="H2016" s="4" t="s">
        <v>53</v>
      </c>
      <c r="I2016" s="9">
        <v>1</v>
      </c>
      <c r="J2016" s="6">
        <v>155.55000000000001</v>
      </c>
      <c r="K2016" s="7">
        <v>0.1</v>
      </c>
      <c r="L2016" s="6">
        <v>79.2</v>
      </c>
      <c r="M2016" s="6">
        <f>I2016*J2016*(1-K2016)</f>
        <v>139.995</v>
      </c>
      <c r="N2016" s="6">
        <f>I2016*L2016</f>
        <v>79.2</v>
      </c>
      <c r="O2016" s="6">
        <f>M2016-N2016</f>
        <v>60.795000000000002</v>
      </c>
      <c r="P2016" s="8">
        <f>IFERROR(O2016/M2016,0)</f>
        <v>0.43426550948248149</v>
      </c>
      <c r="Q2016" s="5">
        <f>YEAR(SalesDataTable[[#This Row],[Order Date]])</f>
        <v>2026</v>
      </c>
      <c r="R2016" s="8" t="str">
        <f>"Q"&amp;ROUNDUP(MONTH(SalesDataTable[[#This Row],[Order Date]])/3,0)</f>
        <v>Q3</v>
      </c>
      <c r="S2016" s="9">
        <f>MONTH(SalesDataTable[[#This Row],[Order Date]])</f>
        <v>9</v>
      </c>
      <c r="T2016" s="8" t="str">
        <f>TEXT(SalesDataTable[[#This Row],[Order Date]],"mmm")</f>
        <v>Sep</v>
      </c>
    </row>
    <row r="2017" spans="1:20" ht="15.75">
      <c r="A2017" s="2" t="s">
        <v>2068</v>
      </c>
      <c r="B2017" s="3">
        <v>46295</v>
      </c>
      <c r="C2017" s="4" t="s">
        <v>14</v>
      </c>
      <c r="D2017" s="4" t="s">
        <v>61</v>
      </c>
      <c r="E2017" s="4" t="s">
        <v>25</v>
      </c>
      <c r="F2017" s="4" t="s">
        <v>20</v>
      </c>
      <c r="G2017" s="4" t="s">
        <v>5</v>
      </c>
      <c r="H2017" s="4" t="s">
        <v>29</v>
      </c>
      <c r="I2017" s="9">
        <v>1</v>
      </c>
      <c r="J2017" s="6">
        <v>51.81</v>
      </c>
      <c r="K2017" s="7">
        <v>0.1</v>
      </c>
      <c r="L2017" s="6">
        <v>22.65</v>
      </c>
      <c r="M2017" s="6">
        <f>I2017*J2017*(1-K2017)</f>
        <v>46.629000000000005</v>
      </c>
      <c r="N2017" s="6">
        <f>I2017*L2017</f>
        <v>22.65</v>
      </c>
      <c r="O2017" s="6">
        <f>M2017-N2017</f>
        <v>23.979000000000006</v>
      </c>
      <c r="P2017" s="8">
        <f>IFERROR(O2017/M2017,0)</f>
        <v>0.51425078813613856</v>
      </c>
      <c r="Q2017" s="5">
        <f>YEAR(SalesDataTable[[#This Row],[Order Date]])</f>
        <v>2026</v>
      </c>
      <c r="R2017" s="8" t="str">
        <f>"Q"&amp;ROUNDUP(MONTH(SalesDataTable[[#This Row],[Order Date]])/3,0)</f>
        <v>Q3</v>
      </c>
      <c r="S2017" s="9">
        <f>MONTH(SalesDataTable[[#This Row],[Order Date]])</f>
        <v>9</v>
      </c>
      <c r="T2017" s="8" t="str">
        <f>TEXT(SalesDataTable[[#This Row],[Order Date]],"mmm")</f>
        <v>Sep</v>
      </c>
    </row>
    <row r="2018" spans="1:20" ht="15.75">
      <c r="A2018" s="2" t="s">
        <v>2069</v>
      </c>
      <c r="B2018" s="3">
        <v>46295</v>
      </c>
      <c r="C2018" s="4" t="s">
        <v>1</v>
      </c>
      <c r="D2018" s="4" t="s">
        <v>52</v>
      </c>
      <c r="E2018" s="4" t="s">
        <v>25</v>
      </c>
      <c r="F2018" s="4" t="s">
        <v>4</v>
      </c>
      <c r="G2018" s="4" t="s">
        <v>49</v>
      </c>
      <c r="H2018" s="4" t="s">
        <v>50</v>
      </c>
      <c r="I2018" s="9">
        <v>1</v>
      </c>
      <c r="J2018" s="6">
        <v>40.61</v>
      </c>
      <c r="K2018" s="7">
        <v>0.1</v>
      </c>
      <c r="L2018" s="6">
        <v>14.28</v>
      </c>
      <c r="M2018" s="6">
        <f>I2018*J2018*(1-K2018)</f>
        <v>36.548999999999999</v>
      </c>
      <c r="N2018" s="6">
        <f>I2018*L2018</f>
        <v>14.28</v>
      </c>
      <c r="O2018" s="6">
        <f>M2018-N2018</f>
        <v>22.268999999999998</v>
      </c>
      <c r="P2018" s="8">
        <f>IFERROR(O2018/M2018,0)</f>
        <v>0.60929163588607071</v>
      </c>
      <c r="Q2018" s="5">
        <f>YEAR(SalesDataTable[[#This Row],[Order Date]])</f>
        <v>2026</v>
      </c>
      <c r="R2018" s="8" t="str">
        <f>"Q"&amp;ROUNDUP(MONTH(SalesDataTable[[#This Row],[Order Date]])/3,0)</f>
        <v>Q3</v>
      </c>
      <c r="S2018" s="9">
        <f>MONTH(SalesDataTable[[#This Row],[Order Date]])</f>
        <v>9</v>
      </c>
      <c r="T2018" s="8" t="str">
        <f>TEXT(SalesDataTable[[#This Row],[Order Date]],"mmm")</f>
        <v>Sep</v>
      </c>
    </row>
    <row r="2019" spans="1:20" ht="15.75">
      <c r="A2019" s="2" t="s">
        <v>2070</v>
      </c>
      <c r="B2019" s="3">
        <v>46295</v>
      </c>
      <c r="C2019" s="4" t="s">
        <v>14</v>
      </c>
      <c r="D2019" s="4" t="s">
        <v>15</v>
      </c>
      <c r="E2019" s="4" t="s">
        <v>25</v>
      </c>
      <c r="F2019" s="4" t="s">
        <v>20</v>
      </c>
      <c r="G2019" s="4" t="s">
        <v>11</v>
      </c>
      <c r="H2019" s="4" t="s">
        <v>21</v>
      </c>
      <c r="I2019" s="9">
        <v>1</v>
      </c>
      <c r="J2019" s="6">
        <v>140.78</v>
      </c>
      <c r="K2019" s="7">
        <v>0.05</v>
      </c>
      <c r="L2019" s="6">
        <v>80.8</v>
      </c>
      <c r="M2019" s="6">
        <f>I2019*J2019*(1-K2019)</f>
        <v>133.74099999999999</v>
      </c>
      <c r="N2019" s="6">
        <f>I2019*L2019</f>
        <v>80.8</v>
      </c>
      <c r="O2019" s="6">
        <f>M2019-N2019</f>
        <v>52.940999999999988</v>
      </c>
      <c r="P2019" s="8">
        <f>IFERROR(O2019/M2019,0)</f>
        <v>0.39584719719457756</v>
      </c>
      <c r="Q2019" s="5">
        <f>YEAR(SalesDataTable[[#This Row],[Order Date]])</f>
        <v>2026</v>
      </c>
      <c r="R2019" s="8" t="str">
        <f>"Q"&amp;ROUNDUP(MONTH(SalesDataTable[[#This Row],[Order Date]])/3,0)</f>
        <v>Q3</v>
      </c>
      <c r="S2019" s="9">
        <f>MONTH(SalesDataTable[[#This Row],[Order Date]])</f>
        <v>9</v>
      </c>
      <c r="T2019" s="8" t="str">
        <f>TEXT(SalesDataTable[[#This Row],[Order Date]],"mmm")</f>
        <v>Sep</v>
      </c>
    </row>
    <row r="2020" spans="1:20" ht="15.75">
      <c r="A2020" s="2" t="s">
        <v>2071</v>
      </c>
      <c r="B2020" s="3">
        <v>46295</v>
      </c>
      <c r="C2020" s="4" t="s">
        <v>8</v>
      </c>
      <c r="D2020" s="4" t="s">
        <v>38</v>
      </c>
      <c r="E2020" s="4" t="s">
        <v>25</v>
      </c>
      <c r="F2020" s="4" t="s">
        <v>20</v>
      </c>
      <c r="G2020" s="4" t="s">
        <v>17</v>
      </c>
      <c r="H2020" s="4" t="s">
        <v>83</v>
      </c>
      <c r="I2020" s="9">
        <v>1</v>
      </c>
      <c r="J2020" s="6">
        <v>163.13999999999999</v>
      </c>
      <c r="K2020" s="7">
        <v>0</v>
      </c>
      <c r="L2020" s="6">
        <v>87.53</v>
      </c>
      <c r="M2020" s="6">
        <f>I2020*J2020*(1-K2020)</f>
        <v>163.13999999999999</v>
      </c>
      <c r="N2020" s="6">
        <f>I2020*L2020</f>
        <v>87.53</v>
      </c>
      <c r="O2020" s="6">
        <f>M2020-N2020</f>
        <v>75.609999999999985</v>
      </c>
      <c r="P2020" s="8">
        <f>IFERROR(O2020/M2020,0)</f>
        <v>0.4634669608924849</v>
      </c>
      <c r="Q2020" s="5">
        <f>YEAR(SalesDataTable[[#This Row],[Order Date]])</f>
        <v>2026</v>
      </c>
      <c r="R2020" s="8" t="str">
        <f>"Q"&amp;ROUNDUP(MONTH(SalesDataTable[[#This Row],[Order Date]])/3,0)</f>
        <v>Q3</v>
      </c>
      <c r="S2020" s="9">
        <f>MONTH(SalesDataTable[[#This Row],[Order Date]])</f>
        <v>9</v>
      </c>
      <c r="T2020" s="8" t="str">
        <f>TEXT(SalesDataTable[[#This Row],[Order Date]],"mmm")</f>
        <v>Sep</v>
      </c>
    </row>
    <row r="2021" spans="1:20" ht="15.75">
      <c r="A2021" s="2" t="s">
        <v>2072</v>
      </c>
      <c r="B2021" s="3">
        <v>46295</v>
      </c>
      <c r="C2021" s="4" t="s">
        <v>27</v>
      </c>
      <c r="D2021" s="4" t="s">
        <v>28</v>
      </c>
      <c r="E2021" s="4" t="s">
        <v>25</v>
      </c>
      <c r="F2021" s="4" t="s">
        <v>4</v>
      </c>
      <c r="G2021" s="4" t="s">
        <v>11</v>
      </c>
      <c r="H2021" s="4" t="s">
        <v>79</v>
      </c>
      <c r="I2021" s="9">
        <v>1</v>
      </c>
      <c r="J2021" s="6">
        <v>70.91</v>
      </c>
      <c r="K2021" s="7">
        <v>0</v>
      </c>
      <c r="L2021" s="6">
        <v>31.73</v>
      </c>
      <c r="M2021" s="6">
        <f>I2021*J2021*(1-K2021)</f>
        <v>70.91</v>
      </c>
      <c r="N2021" s="6">
        <f>I2021*L2021</f>
        <v>31.73</v>
      </c>
      <c r="O2021" s="6">
        <f>M2021-N2021</f>
        <v>39.179999999999993</v>
      </c>
      <c r="P2021" s="8">
        <f>IFERROR(O2021/M2021,0)</f>
        <v>0.55253137780284856</v>
      </c>
      <c r="Q2021" s="5">
        <f>YEAR(SalesDataTable[[#This Row],[Order Date]])</f>
        <v>2026</v>
      </c>
      <c r="R2021" s="8" t="str">
        <f>"Q"&amp;ROUNDUP(MONTH(SalesDataTable[[#This Row],[Order Date]])/3,0)</f>
        <v>Q3</v>
      </c>
      <c r="S2021" s="9">
        <f>MONTH(SalesDataTable[[#This Row],[Order Date]])</f>
        <v>9</v>
      </c>
      <c r="T2021" s="8" t="str">
        <f>TEXT(SalesDataTable[[#This Row],[Order Date]],"mmm")</f>
        <v>Sep</v>
      </c>
    </row>
    <row r="2022" spans="1:20" ht="15.75">
      <c r="A2022" s="2" t="s">
        <v>2073</v>
      </c>
      <c r="B2022" s="3">
        <v>46295</v>
      </c>
      <c r="C2022" s="4" t="s">
        <v>27</v>
      </c>
      <c r="D2022" s="4" t="s">
        <v>82</v>
      </c>
      <c r="E2022" s="4" t="s">
        <v>39</v>
      </c>
      <c r="F2022" s="4" t="s">
        <v>4</v>
      </c>
      <c r="G2022" s="4" t="s">
        <v>5</v>
      </c>
      <c r="H2022" s="4" t="s">
        <v>6</v>
      </c>
      <c r="I2022" s="9">
        <v>2</v>
      </c>
      <c r="J2022" s="6">
        <v>81.99</v>
      </c>
      <c r="K2022" s="7">
        <v>0</v>
      </c>
      <c r="L2022" s="6">
        <v>43.95</v>
      </c>
      <c r="M2022" s="6">
        <f>I2022*J2022*(1-K2022)</f>
        <v>163.98</v>
      </c>
      <c r="N2022" s="6">
        <f>I2022*L2022</f>
        <v>87.9</v>
      </c>
      <c r="O2022" s="6">
        <f>M2022-N2022</f>
        <v>76.079999999999984</v>
      </c>
      <c r="P2022" s="8">
        <f>IFERROR(O2022/M2022,0)</f>
        <v>0.46395901939260881</v>
      </c>
      <c r="Q2022" s="5">
        <f>YEAR(SalesDataTable[[#This Row],[Order Date]])</f>
        <v>2026</v>
      </c>
      <c r="R2022" s="8" t="str">
        <f>"Q"&amp;ROUNDUP(MONTH(SalesDataTable[[#This Row],[Order Date]])/3,0)</f>
        <v>Q3</v>
      </c>
      <c r="S2022" s="9">
        <f>MONTH(SalesDataTable[[#This Row],[Order Date]])</f>
        <v>9</v>
      </c>
      <c r="T2022" s="8" t="str">
        <f>TEXT(SalesDataTable[[#This Row],[Order Date]],"mmm")</f>
        <v>Sep</v>
      </c>
    </row>
    <row r="2023" spans="1:20" ht="15.75">
      <c r="A2023" s="2" t="s">
        <v>2074</v>
      </c>
      <c r="B2023" s="3">
        <v>46295</v>
      </c>
      <c r="C2023" s="4" t="s">
        <v>27</v>
      </c>
      <c r="D2023" s="4" t="s">
        <v>28</v>
      </c>
      <c r="E2023" s="4" t="s">
        <v>39</v>
      </c>
      <c r="F2023" s="4" t="s">
        <v>16</v>
      </c>
      <c r="G2023" s="4" t="s">
        <v>5</v>
      </c>
      <c r="H2023" s="4" t="s">
        <v>6</v>
      </c>
      <c r="I2023" s="9">
        <v>2</v>
      </c>
      <c r="J2023" s="6">
        <v>81.13</v>
      </c>
      <c r="K2023" s="7">
        <v>0</v>
      </c>
      <c r="L2023" s="6">
        <v>43.7</v>
      </c>
      <c r="M2023" s="6">
        <f>I2023*J2023*(1-K2023)</f>
        <v>162.26</v>
      </c>
      <c r="N2023" s="6">
        <f>I2023*L2023</f>
        <v>87.4</v>
      </c>
      <c r="O2023" s="6">
        <f>M2023-N2023</f>
        <v>74.859999999999985</v>
      </c>
      <c r="P2023" s="8">
        <f>IFERROR(O2023/M2023,0)</f>
        <v>0.46135831381733017</v>
      </c>
      <c r="Q2023" s="5">
        <f>YEAR(SalesDataTable[[#This Row],[Order Date]])</f>
        <v>2026</v>
      </c>
      <c r="R2023" s="8" t="str">
        <f>"Q"&amp;ROUNDUP(MONTH(SalesDataTable[[#This Row],[Order Date]])/3,0)</f>
        <v>Q3</v>
      </c>
      <c r="S2023" s="9">
        <f>MONTH(SalesDataTable[[#This Row],[Order Date]])</f>
        <v>9</v>
      </c>
      <c r="T2023" s="8" t="str">
        <f>TEXT(SalesDataTable[[#This Row],[Order Date]],"mmm")</f>
        <v>Sep</v>
      </c>
    </row>
    <row r="2024" spans="1:20" ht="15.75">
      <c r="A2024" s="2" t="s">
        <v>2075</v>
      </c>
      <c r="B2024" s="3">
        <v>46295</v>
      </c>
      <c r="C2024" s="4" t="s">
        <v>8</v>
      </c>
      <c r="D2024" s="4" t="s">
        <v>69</v>
      </c>
      <c r="E2024" s="4" t="s">
        <v>10</v>
      </c>
      <c r="F2024" s="4" t="s">
        <v>4</v>
      </c>
      <c r="G2024" s="4" t="s">
        <v>11</v>
      </c>
      <c r="H2024" s="4" t="s">
        <v>21</v>
      </c>
      <c r="I2024" s="9">
        <v>5</v>
      </c>
      <c r="J2024" s="6">
        <v>141.08000000000001</v>
      </c>
      <c r="K2024" s="7">
        <v>0.05</v>
      </c>
      <c r="L2024" s="6">
        <v>78.23</v>
      </c>
      <c r="M2024" s="6">
        <f>I2024*J2024*(1-K2024)</f>
        <v>670.13000000000011</v>
      </c>
      <c r="N2024" s="6">
        <f>I2024*L2024</f>
        <v>391.15000000000003</v>
      </c>
      <c r="O2024" s="6">
        <f>M2024-N2024</f>
        <v>278.98000000000008</v>
      </c>
      <c r="P2024" s="8">
        <f>IFERROR(O2024/M2024,0)</f>
        <v>0.4163072836613792</v>
      </c>
      <c r="Q2024" s="5">
        <f>YEAR(SalesDataTable[[#This Row],[Order Date]])</f>
        <v>2026</v>
      </c>
      <c r="R2024" s="8" t="str">
        <f>"Q"&amp;ROUNDUP(MONTH(SalesDataTable[[#This Row],[Order Date]])/3,0)</f>
        <v>Q3</v>
      </c>
      <c r="S2024" s="9">
        <f>MONTH(SalesDataTable[[#This Row],[Order Date]])</f>
        <v>9</v>
      </c>
      <c r="T2024" s="8" t="str">
        <f>TEXT(SalesDataTable[[#This Row],[Order Date]],"mmm")</f>
        <v>Sep</v>
      </c>
    </row>
    <row r="2025" spans="1:20" ht="15.75">
      <c r="A2025" s="2" t="s">
        <v>2076</v>
      </c>
      <c r="B2025" s="3">
        <v>46295</v>
      </c>
      <c r="C2025" s="4" t="s">
        <v>1</v>
      </c>
      <c r="D2025" s="4" t="s">
        <v>88</v>
      </c>
      <c r="E2025" s="4" t="s">
        <v>3</v>
      </c>
      <c r="F2025" s="4" t="s">
        <v>4</v>
      </c>
      <c r="G2025" s="4" t="s">
        <v>17</v>
      </c>
      <c r="H2025" s="4" t="s">
        <v>18</v>
      </c>
      <c r="I2025" s="9">
        <v>5</v>
      </c>
      <c r="J2025" s="6">
        <v>36.18</v>
      </c>
      <c r="K2025" s="7">
        <v>0</v>
      </c>
      <c r="L2025" s="6">
        <v>13.66</v>
      </c>
      <c r="M2025" s="6">
        <f>I2025*J2025*(1-K2025)</f>
        <v>180.9</v>
      </c>
      <c r="N2025" s="6">
        <f>I2025*L2025</f>
        <v>68.3</v>
      </c>
      <c r="O2025" s="6">
        <f>M2025-N2025</f>
        <v>112.60000000000001</v>
      </c>
      <c r="P2025" s="8">
        <f>IFERROR(O2025/M2025,0)</f>
        <v>0.62244333886124936</v>
      </c>
      <c r="Q2025" s="5">
        <f>YEAR(SalesDataTable[[#This Row],[Order Date]])</f>
        <v>2026</v>
      </c>
      <c r="R2025" s="8" t="str">
        <f>"Q"&amp;ROUNDUP(MONTH(SalesDataTable[[#This Row],[Order Date]])/3,0)</f>
        <v>Q3</v>
      </c>
      <c r="S2025" s="9">
        <f>MONTH(SalesDataTable[[#This Row],[Order Date]])</f>
        <v>9</v>
      </c>
      <c r="T2025" s="8" t="str">
        <f>TEXT(SalesDataTable[[#This Row],[Order Date]],"mmm")</f>
        <v>Sep</v>
      </c>
    </row>
    <row r="2026" spans="1:20" ht="15.75">
      <c r="A2026" s="2" t="s">
        <v>2077</v>
      </c>
      <c r="B2026" s="3">
        <v>46295</v>
      </c>
      <c r="C2026" s="4" t="s">
        <v>27</v>
      </c>
      <c r="D2026" s="4" t="s">
        <v>82</v>
      </c>
      <c r="E2026" s="4" t="s">
        <v>39</v>
      </c>
      <c r="F2026" s="4" t="s">
        <v>16</v>
      </c>
      <c r="G2026" s="4" t="s">
        <v>5</v>
      </c>
      <c r="H2026" s="4" t="s">
        <v>6</v>
      </c>
      <c r="I2026" s="9">
        <v>1</v>
      </c>
      <c r="J2026" s="6">
        <v>81.06</v>
      </c>
      <c r="K2026" s="7">
        <v>0.05</v>
      </c>
      <c r="L2026" s="6">
        <v>43.54</v>
      </c>
      <c r="M2026" s="6">
        <f>I2026*J2026*(1-K2026)</f>
        <v>77.007000000000005</v>
      </c>
      <c r="N2026" s="6">
        <f>I2026*L2026</f>
        <v>43.54</v>
      </c>
      <c r="O2026" s="6">
        <f>M2026-N2026</f>
        <v>33.467000000000006</v>
      </c>
      <c r="P2026" s="8">
        <f>IFERROR(O2026/M2026,0)</f>
        <v>0.434596854831379</v>
      </c>
      <c r="Q2026" s="5">
        <f>YEAR(SalesDataTable[[#This Row],[Order Date]])</f>
        <v>2026</v>
      </c>
      <c r="R2026" s="8" t="str">
        <f>"Q"&amp;ROUNDUP(MONTH(SalesDataTable[[#This Row],[Order Date]])/3,0)</f>
        <v>Q3</v>
      </c>
      <c r="S2026" s="9">
        <f>MONTH(SalesDataTable[[#This Row],[Order Date]])</f>
        <v>9</v>
      </c>
      <c r="T2026" s="8" t="str">
        <f>TEXT(SalesDataTable[[#This Row],[Order Date]],"mmm")</f>
        <v>Sep</v>
      </c>
    </row>
    <row r="2027" spans="1:20" ht="15.75">
      <c r="A2027" s="2" t="s">
        <v>2078</v>
      </c>
      <c r="B2027" s="3">
        <v>46295</v>
      </c>
      <c r="C2027" s="4" t="s">
        <v>14</v>
      </c>
      <c r="D2027" s="4" t="s">
        <v>24</v>
      </c>
      <c r="E2027" s="4" t="s">
        <v>3</v>
      </c>
      <c r="F2027" s="4" t="s">
        <v>20</v>
      </c>
      <c r="G2027" s="4" t="s">
        <v>49</v>
      </c>
      <c r="H2027" s="4" t="s">
        <v>74</v>
      </c>
      <c r="I2027" s="9">
        <v>1</v>
      </c>
      <c r="J2027" s="6">
        <v>49.51</v>
      </c>
      <c r="K2027" s="7">
        <v>0.15</v>
      </c>
      <c r="L2027" s="6">
        <v>21.4</v>
      </c>
      <c r="M2027" s="6">
        <f>I2027*J2027*(1-K2027)</f>
        <v>42.083499999999994</v>
      </c>
      <c r="N2027" s="6">
        <f>I2027*L2027</f>
        <v>21.4</v>
      </c>
      <c r="O2027" s="6">
        <f>M2027-N2027</f>
        <v>20.683499999999995</v>
      </c>
      <c r="P2027" s="8">
        <f>IFERROR(O2027/M2027,0)</f>
        <v>0.49148716242707946</v>
      </c>
      <c r="Q2027" s="5">
        <f>YEAR(SalesDataTable[[#This Row],[Order Date]])</f>
        <v>2026</v>
      </c>
      <c r="R2027" s="8" t="str">
        <f>"Q"&amp;ROUNDUP(MONTH(SalesDataTable[[#This Row],[Order Date]])/3,0)</f>
        <v>Q3</v>
      </c>
      <c r="S2027" s="9">
        <f>MONTH(SalesDataTable[[#This Row],[Order Date]])</f>
        <v>9</v>
      </c>
      <c r="T2027" s="8" t="str">
        <f>TEXT(SalesDataTable[[#This Row],[Order Date]],"mmm")</f>
        <v>Sep</v>
      </c>
    </row>
    <row r="2028" spans="1:20" ht="15.75">
      <c r="A2028" s="2" t="s">
        <v>2079</v>
      </c>
      <c r="B2028" s="3">
        <v>46295</v>
      </c>
      <c r="C2028" s="4" t="s">
        <v>8</v>
      </c>
      <c r="D2028" s="4" t="s">
        <v>86</v>
      </c>
      <c r="E2028" s="4" t="s">
        <v>3</v>
      </c>
      <c r="F2028" s="4" t="s">
        <v>16</v>
      </c>
      <c r="G2028" s="4" t="s">
        <v>31</v>
      </c>
      <c r="H2028" s="4" t="s">
        <v>41</v>
      </c>
      <c r="I2028" s="9">
        <v>1</v>
      </c>
      <c r="J2028" s="6">
        <v>196.74</v>
      </c>
      <c r="K2028" s="7">
        <v>0.15</v>
      </c>
      <c r="L2028" s="6">
        <v>102.01</v>
      </c>
      <c r="M2028" s="6">
        <f>I2028*J2028*(1-K2028)</f>
        <v>167.22900000000001</v>
      </c>
      <c r="N2028" s="6">
        <f>I2028*L2028</f>
        <v>102.01</v>
      </c>
      <c r="O2028" s="6">
        <f>M2028-N2028</f>
        <v>65.219000000000008</v>
      </c>
      <c r="P2028" s="8">
        <f>IFERROR(O2028/M2028,0)</f>
        <v>0.38999814625453721</v>
      </c>
      <c r="Q2028" s="5">
        <f>YEAR(SalesDataTable[[#This Row],[Order Date]])</f>
        <v>2026</v>
      </c>
      <c r="R2028" s="8" t="str">
        <f>"Q"&amp;ROUNDUP(MONTH(SalesDataTable[[#This Row],[Order Date]])/3,0)</f>
        <v>Q3</v>
      </c>
      <c r="S2028" s="9">
        <f>MONTH(SalesDataTable[[#This Row],[Order Date]])</f>
        <v>9</v>
      </c>
      <c r="T2028" s="8" t="str">
        <f>TEXT(SalesDataTable[[#This Row],[Order Date]],"mmm")</f>
        <v>Sep</v>
      </c>
    </row>
    <row r="2029" spans="1:20" ht="15.75">
      <c r="A2029" s="2" t="s">
        <v>2080</v>
      </c>
      <c r="B2029" s="3">
        <v>46295</v>
      </c>
      <c r="C2029" s="4" t="s">
        <v>27</v>
      </c>
      <c r="D2029" s="4" t="s">
        <v>82</v>
      </c>
      <c r="E2029" s="4" t="s">
        <v>3</v>
      </c>
      <c r="F2029" s="4" t="s">
        <v>16</v>
      </c>
      <c r="G2029" s="4" t="s">
        <v>11</v>
      </c>
      <c r="H2029" s="4" t="s">
        <v>12</v>
      </c>
      <c r="I2029" s="9">
        <v>2</v>
      </c>
      <c r="J2029" s="6">
        <v>91.78</v>
      </c>
      <c r="K2029" s="7">
        <v>0.1</v>
      </c>
      <c r="L2029" s="6">
        <v>45.51</v>
      </c>
      <c r="M2029" s="6">
        <f>I2029*J2029*(1-K2029)</f>
        <v>165.20400000000001</v>
      </c>
      <c r="N2029" s="6">
        <f>I2029*L2029</f>
        <v>91.02</v>
      </c>
      <c r="O2029" s="6">
        <f>M2029-N2029</f>
        <v>74.184000000000012</v>
      </c>
      <c r="P2029" s="8">
        <f>IFERROR(O2029/M2029,0)</f>
        <v>0.44904481731677204</v>
      </c>
      <c r="Q2029" s="5">
        <f>YEAR(SalesDataTable[[#This Row],[Order Date]])</f>
        <v>2026</v>
      </c>
      <c r="R2029" s="8" t="str">
        <f>"Q"&amp;ROUNDUP(MONTH(SalesDataTable[[#This Row],[Order Date]])/3,0)</f>
        <v>Q3</v>
      </c>
      <c r="S2029" s="9">
        <f>MONTH(SalesDataTable[[#This Row],[Order Date]])</f>
        <v>9</v>
      </c>
      <c r="T2029" s="8" t="str">
        <f>TEXT(SalesDataTable[[#This Row],[Order Date]],"mmm")</f>
        <v>Sep</v>
      </c>
    </row>
    <row r="2030" spans="1:20" ht="15.75">
      <c r="A2030" s="2" t="s">
        <v>2081</v>
      </c>
      <c r="B2030" s="3">
        <v>46296</v>
      </c>
      <c r="C2030" s="4" t="s">
        <v>14</v>
      </c>
      <c r="D2030" s="4" t="s">
        <v>61</v>
      </c>
      <c r="E2030" s="4" t="s">
        <v>3</v>
      </c>
      <c r="F2030" s="4" t="s">
        <v>16</v>
      </c>
      <c r="G2030" s="4" t="s">
        <v>11</v>
      </c>
      <c r="H2030" s="4" t="s">
        <v>21</v>
      </c>
      <c r="I2030" s="9">
        <v>5</v>
      </c>
      <c r="J2030" s="6">
        <v>146.69</v>
      </c>
      <c r="K2030" s="7">
        <v>0</v>
      </c>
      <c r="L2030" s="6">
        <v>79</v>
      </c>
      <c r="M2030" s="6">
        <f>I2030*J2030*(1-K2030)</f>
        <v>733.45</v>
      </c>
      <c r="N2030" s="6">
        <f>I2030*L2030</f>
        <v>395</v>
      </c>
      <c r="O2030" s="6">
        <f>M2030-N2030</f>
        <v>338.45000000000005</v>
      </c>
      <c r="P2030" s="8">
        <f>IFERROR(O2030/M2030,0)</f>
        <v>0.46144931488172342</v>
      </c>
      <c r="Q2030" s="5">
        <f>YEAR(SalesDataTable[[#This Row],[Order Date]])</f>
        <v>2026</v>
      </c>
      <c r="R2030" s="8" t="str">
        <f>"Q"&amp;ROUNDUP(MONTH(SalesDataTable[[#This Row],[Order Date]])/3,0)</f>
        <v>Q4</v>
      </c>
      <c r="S2030" s="9">
        <f>MONTH(SalesDataTable[[#This Row],[Order Date]])</f>
        <v>10</v>
      </c>
      <c r="T2030" s="8" t="str">
        <f>TEXT(SalesDataTable[[#This Row],[Order Date]],"mmm")</f>
        <v>Oct</v>
      </c>
    </row>
    <row r="2031" spans="1:20" ht="15.75">
      <c r="A2031" s="2" t="s">
        <v>2082</v>
      </c>
      <c r="B2031" s="3">
        <v>46296</v>
      </c>
      <c r="C2031" s="4" t="s">
        <v>1</v>
      </c>
      <c r="D2031" s="4" t="s">
        <v>52</v>
      </c>
      <c r="E2031" s="4" t="s">
        <v>25</v>
      </c>
      <c r="F2031" s="4" t="s">
        <v>16</v>
      </c>
      <c r="G2031" s="4" t="s">
        <v>31</v>
      </c>
      <c r="H2031" s="4" t="s">
        <v>64</v>
      </c>
      <c r="I2031" s="9">
        <v>1</v>
      </c>
      <c r="J2031" s="6">
        <v>79.81</v>
      </c>
      <c r="K2031" s="7">
        <v>0</v>
      </c>
      <c r="L2031" s="6">
        <v>39.08</v>
      </c>
      <c r="M2031" s="6">
        <f>I2031*J2031*(1-K2031)</f>
        <v>79.81</v>
      </c>
      <c r="N2031" s="6">
        <f>I2031*L2031</f>
        <v>39.08</v>
      </c>
      <c r="O2031" s="6">
        <f>M2031-N2031</f>
        <v>40.730000000000004</v>
      </c>
      <c r="P2031" s="8">
        <f>IFERROR(O2031/M2031,0)</f>
        <v>0.5103370504949255</v>
      </c>
      <c r="Q2031" s="5">
        <f>YEAR(SalesDataTable[[#This Row],[Order Date]])</f>
        <v>2026</v>
      </c>
      <c r="R2031" s="8" t="str">
        <f>"Q"&amp;ROUNDUP(MONTH(SalesDataTable[[#This Row],[Order Date]])/3,0)</f>
        <v>Q4</v>
      </c>
      <c r="S2031" s="9">
        <f>MONTH(SalesDataTable[[#This Row],[Order Date]])</f>
        <v>10</v>
      </c>
      <c r="T2031" s="8" t="str">
        <f>TEXT(SalesDataTable[[#This Row],[Order Date]],"mmm")</f>
        <v>Oct</v>
      </c>
    </row>
    <row r="2032" spans="1:20" ht="15.75">
      <c r="A2032" s="2" t="s">
        <v>2083</v>
      </c>
      <c r="B2032" s="3">
        <v>46296</v>
      </c>
      <c r="C2032" s="4" t="s">
        <v>27</v>
      </c>
      <c r="D2032" s="4" t="s">
        <v>48</v>
      </c>
      <c r="E2032" s="4" t="s">
        <v>3</v>
      </c>
      <c r="F2032" s="4" t="s">
        <v>16</v>
      </c>
      <c r="G2032" s="4" t="s">
        <v>31</v>
      </c>
      <c r="H2032" s="4" t="s">
        <v>90</v>
      </c>
      <c r="I2032" s="9">
        <v>5</v>
      </c>
      <c r="J2032" s="6">
        <v>121.63</v>
      </c>
      <c r="K2032" s="7">
        <v>0.05</v>
      </c>
      <c r="L2032" s="6">
        <v>61.7</v>
      </c>
      <c r="M2032" s="6">
        <f>I2032*J2032*(1-K2032)</f>
        <v>577.74249999999995</v>
      </c>
      <c r="N2032" s="6">
        <f>I2032*L2032</f>
        <v>308.5</v>
      </c>
      <c r="O2032" s="6">
        <f>M2032-N2032</f>
        <v>269.24249999999995</v>
      </c>
      <c r="P2032" s="8">
        <f>IFERROR(O2032/M2032,0)</f>
        <v>0.46602508903187834</v>
      </c>
      <c r="Q2032" s="5">
        <f>YEAR(SalesDataTable[[#This Row],[Order Date]])</f>
        <v>2026</v>
      </c>
      <c r="R2032" s="8" t="str">
        <f>"Q"&amp;ROUNDUP(MONTH(SalesDataTable[[#This Row],[Order Date]])/3,0)</f>
        <v>Q4</v>
      </c>
      <c r="S2032" s="9">
        <f>MONTH(SalesDataTable[[#This Row],[Order Date]])</f>
        <v>10</v>
      </c>
      <c r="T2032" s="8" t="str">
        <f>TEXT(SalesDataTable[[#This Row],[Order Date]],"mmm")</f>
        <v>Oct</v>
      </c>
    </row>
    <row r="2033" spans="1:20" ht="15.75">
      <c r="A2033" s="2" t="s">
        <v>2084</v>
      </c>
      <c r="B2033" s="3">
        <v>46296</v>
      </c>
      <c r="C2033" s="4" t="s">
        <v>27</v>
      </c>
      <c r="D2033" s="4" t="s">
        <v>82</v>
      </c>
      <c r="E2033" s="4" t="s">
        <v>10</v>
      </c>
      <c r="F2033" s="4" t="s">
        <v>20</v>
      </c>
      <c r="G2033" s="4" t="s">
        <v>5</v>
      </c>
      <c r="H2033" s="4" t="s">
        <v>29</v>
      </c>
      <c r="I2033" s="9">
        <v>10</v>
      </c>
      <c r="J2033" s="6">
        <v>50.42</v>
      </c>
      <c r="K2033" s="7">
        <v>0.05</v>
      </c>
      <c r="L2033" s="6">
        <v>22.5</v>
      </c>
      <c r="M2033" s="6">
        <f>I2033*J2033*(1-K2033)</f>
        <v>478.99</v>
      </c>
      <c r="N2033" s="6">
        <f>I2033*L2033</f>
        <v>225</v>
      </c>
      <c r="O2033" s="6">
        <f>M2033-N2033</f>
        <v>253.99</v>
      </c>
      <c r="P2033" s="8">
        <f>IFERROR(O2033/M2033,0)</f>
        <v>0.53026159210004387</v>
      </c>
      <c r="Q2033" s="5">
        <f>YEAR(SalesDataTable[[#This Row],[Order Date]])</f>
        <v>2026</v>
      </c>
      <c r="R2033" s="8" t="str">
        <f>"Q"&amp;ROUNDUP(MONTH(SalesDataTable[[#This Row],[Order Date]])/3,0)</f>
        <v>Q4</v>
      </c>
      <c r="S2033" s="9">
        <f>MONTH(SalesDataTable[[#This Row],[Order Date]])</f>
        <v>10</v>
      </c>
      <c r="T2033" s="8" t="str">
        <f>TEXT(SalesDataTable[[#This Row],[Order Date]],"mmm")</f>
        <v>Oct</v>
      </c>
    </row>
    <row r="2034" spans="1:20" ht="15.75">
      <c r="A2034" s="2" t="s">
        <v>2085</v>
      </c>
      <c r="B2034" s="3">
        <v>46296</v>
      </c>
      <c r="C2034" s="4" t="s">
        <v>14</v>
      </c>
      <c r="D2034" s="4" t="s">
        <v>34</v>
      </c>
      <c r="E2034" s="4" t="s">
        <v>3</v>
      </c>
      <c r="F2034" s="4" t="s">
        <v>16</v>
      </c>
      <c r="G2034" s="4" t="s">
        <v>31</v>
      </c>
      <c r="H2034" s="4" t="s">
        <v>64</v>
      </c>
      <c r="I2034" s="9">
        <v>3</v>
      </c>
      <c r="J2034" s="6">
        <v>80.67</v>
      </c>
      <c r="K2034" s="7">
        <v>0</v>
      </c>
      <c r="L2034" s="6">
        <v>39.94</v>
      </c>
      <c r="M2034" s="6">
        <f>I2034*J2034*(1-K2034)</f>
        <v>242.01</v>
      </c>
      <c r="N2034" s="6">
        <f>I2034*L2034</f>
        <v>119.82</v>
      </c>
      <c r="O2034" s="6">
        <f>M2034-N2034</f>
        <v>122.19</v>
      </c>
      <c r="P2034" s="8">
        <f>IFERROR(O2034/M2034,0)</f>
        <v>0.50489649188050079</v>
      </c>
      <c r="Q2034" s="5">
        <f>YEAR(SalesDataTable[[#This Row],[Order Date]])</f>
        <v>2026</v>
      </c>
      <c r="R2034" s="8" t="str">
        <f>"Q"&amp;ROUNDUP(MONTH(SalesDataTable[[#This Row],[Order Date]])/3,0)</f>
        <v>Q4</v>
      </c>
      <c r="S2034" s="9">
        <f>MONTH(SalesDataTable[[#This Row],[Order Date]])</f>
        <v>10</v>
      </c>
      <c r="T2034" s="8" t="str">
        <f>TEXT(SalesDataTable[[#This Row],[Order Date]],"mmm")</f>
        <v>Oct</v>
      </c>
    </row>
    <row r="2035" spans="1:20" ht="15.75">
      <c r="A2035" s="2" t="s">
        <v>2086</v>
      </c>
      <c r="B2035" s="3">
        <v>46296</v>
      </c>
      <c r="C2035" s="4" t="s">
        <v>27</v>
      </c>
      <c r="D2035" s="4" t="s">
        <v>82</v>
      </c>
      <c r="E2035" s="4" t="s">
        <v>3</v>
      </c>
      <c r="F2035" s="4" t="s">
        <v>20</v>
      </c>
      <c r="G2035" s="4" t="s">
        <v>11</v>
      </c>
      <c r="H2035" s="4" t="s">
        <v>53</v>
      </c>
      <c r="I2035" s="9">
        <v>2</v>
      </c>
      <c r="J2035" s="6">
        <v>152.12</v>
      </c>
      <c r="K2035" s="7">
        <v>0</v>
      </c>
      <c r="L2035" s="6">
        <v>79.53</v>
      </c>
      <c r="M2035" s="6">
        <f>I2035*J2035*(1-K2035)</f>
        <v>304.24</v>
      </c>
      <c r="N2035" s="6">
        <f>I2035*L2035</f>
        <v>159.06</v>
      </c>
      <c r="O2035" s="6">
        <f>M2035-N2035</f>
        <v>145.18</v>
      </c>
      <c r="P2035" s="8">
        <f>IFERROR(O2035/M2035,0)</f>
        <v>0.47718906126742044</v>
      </c>
      <c r="Q2035" s="5">
        <f>YEAR(SalesDataTable[[#This Row],[Order Date]])</f>
        <v>2026</v>
      </c>
      <c r="R2035" s="8" t="str">
        <f>"Q"&amp;ROUNDUP(MONTH(SalesDataTable[[#This Row],[Order Date]])/3,0)</f>
        <v>Q4</v>
      </c>
      <c r="S2035" s="9">
        <f>MONTH(SalesDataTable[[#This Row],[Order Date]])</f>
        <v>10</v>
      </c>
      <c r="T2035" s="8" t="str">
        <f>TEXT(SalesDataTable[[#This Row],[Order Date]],"mmm")</f>
        <v>Oct</v>
      </c>
    </row>
    <row r="2036" spans="1:20" ht="15.75">
      <c r="A2036" s="2" t="s">
        <v>2087</v>
      </c>
      <c r="B2036" s="3">
        <v>46296</v>
      </c>
      <c r="C2036" s="4" t="s">
        <v>14</v>
      </c>
      <c r="D2036" s="4" t="s">
        <v>34</v>
      </c>
      <c r="E2036" s="4" t="s">
        <v>10</v>
      </c>
      <c r="F2036" s="4" t="s">
        <v>16</v>
      </c>
      <c r="G2036" s="4" t="s">
        <v>31</v>
      </c>
      <c r="H2036" s="4" t="s">
        <v>64</v>
      </c>
      <c r="I2036" s="9">
        <v>4</v>
      </c>
      <c r="J2036" s="6">
        <v>82.54</v>
      </c>
      <c r="K2036" s="7">
        <v>0.15</v>
      </c>
      <c r="L2036" s="6">
        <v>39.74</v>
      </c>
      <c r="M2036" s="6">
        <f>I2036*J2036*(1-K2036)</f>
        <v>280.63600000000002</v>
      </c>
      <c r="N2036" s="6">
        <f>I2036*L2036</f>
        <v>158.96</v>
      </c>
      <c r="O2036" s="6">
        <f>M2036-N2036</f>
        <v>121.67600000000002</v>
      </c>
      <c r="P2036" s="8">
        <f>IFERROR(O2036/M2036,0)</f>
        <v>0.43357231431462823</v>
      </c>
      <c r="Q2036" s="5">
        <f>YEAR(SalesDataTable[[#This Row],[Order Date]])</f>
        <v>2026</v>
      </c>
      <c r="R2036" s="8" t="str">
        <f>"Q"&amp;ROUNDUP(MONTH(SalesDataTable[[#This Row],[Order Date]])/3,0)</f>
        <v>Q4</v>
      </c>
      <c r="S2036" s="9">
        <f>MONTH(SalesDataTable[[#This Row],[Order Date]])</f>
        <v>10</v>
      </c>
      <c r="T2036" s="8" t="str">
        <f>TEXT(SalesDataTable[[#This Row],[Order Date]],"mmm")</f>
        <v>Oct</v>
      </c>
    </row>
    <row r="2037" spans="1:20" ht="15.75">
      <c r="A2037" s="2" t="s">
        <v>2088</v>
      </c>
      <c r="B2037" s="3">
        <v>46297</v>
      </c>
      <c r="C2037" s="4" t="s">
        <v>27</v>
      </c>
      <c r="D2037" s="4" t="s">
        <v>82</v>
      </c>
      <c r="E2037" s="4" t="s">
        <v>25</v>
      </c>
      <c r="F2037" s="4" t="s">
        <v>4</v>
      </c>
      <c r="G2037" s="4" t="s">
        <v>5</v>
      </c>
      <c r="H2037" s="4" t="s">
        <v>29</v>
      </c>
      <c r="I2037" s="9">
        <v>2</v>
      </c>
      <c r="J2037" s="6">
        <v>50.43</v>
      </c>
      <c r="K2037" s="7">
        <v>0</v>
      </c>
      <c r="L2037" s="6">
        <v>23.04</v>
      </c>
      <c r="M2037" s="6">
        <f>I2037*J2037*(1-K2037)</f>
        <v>100.86</v>
      </c>
      <c r="N2037" s="6">
        <f>I2037*L2037</f>
        <v>46.08</v>
      </c>
      <c r="O2037" s="6">
        <f>M2037-N2037</f>
        <v>54.78</v>
      </c>
      <c r="P2037" s="8">
        <f>IFERROR(O2037/M2037,0)</f>
        <v>0.54312908982748365</v>
      </c>
      <c r="Q2037" s="5">
        <f>YEAR(SalesDataTable[[#This Row],[Order Date]])</f>
        <v>2026</v>
      </c>
      <c r="R2037" s="8" t="str">
        <f>"Q"&amp;ROUNDUP(MONTH(SalesDataTable[[#This Row],[Order Date]])/3,0)</f>
        <v>Q4</v>
      </c>
      <c r="S2037" s="9">
        <f>MONTH(SalesDataTable[[#This Row],[Order Date]])</f>
        <v>10</v>
      </c>
      <c r="T2037" s="8" t="str">
        <f>TEXT(SalesDataTable[[#This Row],[Order Date]],"mmm")</f>
        <v>Oct</v>
      </c>
    </row>
    <row r="2038" spans="1:20" ht="15.75">
      <c r="A2038" s="2" t="s">
        <v>2089</v>
      </c>
      <c r="B2038" s="3">
        <v>46297</v>
      </c>
      <c r="C2038" s="4" t="s">
        <v>14</v>
      </c>
      <c r="D2038" s="4" t="s">
        <v>61</v>
      </c>
      <c r="E2038" s="4" t="s">
        <v>3</v>
      </c>
      <c r="F2038" s="4" t="s">
        <v>16</v>
      </c>
      <c r="G2038" s="4" t="s">
        <v>31</v>
      </c>
      <c r="H2038" s="4" t="s">
        <v>41</v>
      </c>
      <c r="I2038" s="9">
        <v>2</v>
      </c>
      <c r="J2038" s="6">
        <v>198.57</v>
      </c>
      <c r="K2038" s="7">
        <v>0.15</v>
      </c>
      <c r="L2038" s="6">
        <v>101.08</v>
      </c>
      <c r="M2038" s="6">
        <f>I2038*J2038*(1-K2038)</f>
        <v>337.56899999999996</v>
      </c>
      <c r="N2038" s="6">
        <f>I2038*L2038</f>
        <v>202.16</v>
      </c>
      <c r="O2038" s="6">
        <f>M2038-N2038</f>
        <v>135.40899999999996</v>
      </c>
      <c r="P2038" s="8">
        <f>IFERROR(O2038/M2038,0)</f>
        <v>0.4011298430839324</v>
      </c>
      <c r="Q2038" s="5">
        <f>YEAR(SalesDataTable[[#This Row],[Order Date]])</f>
        <v>2026</v>
      </c>
      <c r="R2038" s="8" t="str">
        <f>"Q"&amp;ROUNDUP(MONTH(SalesDataTable[[#This Row],[Order Date]])/3,0)</f>
        <v>Q4</v>
      </c>
      <c r="S2038" s="9">
        <f>MONTH(SalesDataTable[[#This Row],[Order Date]])</f>
        <v>10</v>
      </c>
      <c r="T2038" s="8" t="str">
        <f>TEXT(SalesDataTable[[#This Row],[Order Date]],"mmm")</f>
        <v>Oct</v>
      </c>
    </row>
    <row r="2039" spans="1:20" ht="15.75">
      <c r="A2039" s="2" t="s">
        <v>2090</v>
      </c>
      <c r="B2039" s="3">
        <v>46298</v>
      </c>
      <c r="C2039" s="4" t="s">
        <v>27</v>
      </c>
      <c r="D2039" s="4" t="s">
        <v>48</v>
      </c>
      <c r="E2039" s="4" t="s">
        <v>3</v>
      </c>
      <c r="F2039" s="4" t="s">
        <v>16</v>
      </c>
      <c r="G2039" s="4" t="s">
        <v>49</v>
      </c>
      <c r="H2039" s="4" t="s">
        <v>50</v>
      </c>
      <c r="I2039" s="9">
        <v>2</v>
      </c>
      <c r="J2039" s="6">
        <v>41.06</v>
      </c>
      <c r="K2039" s="7">
        <v>0.05</v>
      </c>
      <c r="L2039" s="6">
        <v>14.54</v>
      </c>
      <c r="M2039" s="6">
        <f>I2039*J2039*(1-K2039)</f>
        <v>78.013999999999996</v>
      </c>
      <c r="N2039" s="6">
        <f>I2039*L2039</f>
        <v>29.08</v>
      </c>
      <c r="O2039" s="6">
        <f>M2039-N2039</f>
        <v>48.933999999999997</v>
      </c>
      <c r="P2039" s="8">
        <f>IFERROR(O2039/M2039,0)</f>
        <v>0.62724639167328944</v>
      </c>
      <c r="Q2039" s="5">
        <f>YEAR(SalesDataTable[[#This Row],[Order Date]])</f>
        <v>2026</v>
      </c>
      <c r="R2039" s="8" t="str">
        <f>"Q"&amp;ROUNDUP(MONTH(SalesDataTable[[#This Row],[Order Date]])/3,0)</f>
        <v>Q4</v>
      </c>
      <c r="S2039" s="9">
        <f>MONTH(SalesDataTable[[#This Row],[Order Date]])</f>
        <v>10</v>
      </c>
      <c r="T2039" s="8" t="str">
        <f>TEXT(SalesDataTable[[#This Row],[Order Date]],"mmm")</f>
        <v>Oct</v>
      </c>
    </row>
    <row r="2040" spans="1:20" ht="15.75">
      <c r="A2040" s="2" t="s">
        <v>2091</v>
      </c>
      <c r="B2040" s="3">
        <v>46298</v>
      </c>
      <c r="C2040" s="4" t="s">
        <v>8</v>
      </c>
      <c r="D2040" s="4" t="s">
        <v>69</v>
      </c>
      <c r="E2040" s="4" t="s">
        <v>10</v>
      </c>
      <c r="F2040" s="4" t="s">
        <v>20</v>
      </c>
      <c r="G2040" s="4" t="s">
        <v>17</v>
      </c>
      <c r="H2040" s="4" t="s">
        <v>83</v>
      </c>
      <c r="I2040" s="9">
        <v>4</v>
      </c>
      <c r="J2040" s="6">
        <v>162.19</v>
      </c>
      <c r="K2040" s="7">
        <v>0.15</v>
      </c>
      <c r="L2040" s="6">
        <v>89.81</v>
      </c>
      <c r="M2040" s="6">
        <f>I2040*J2040*(1-K2040)</f>
        <v>551.44600000000003</v>
      </c>
      <c r="N2040" s="6">
        <f>I2040*L2040</f>
        <v>359.24</v>
      </c>
      <c r="O2040" s="6">
        <f>M2040-N2040</f>
        <v>192.20600000000002</v>
      </c>
      <c r="P2040" s="8">
        <f>IFERROR(O2040/M2040,0)</f>
        <v>0.34854908730863948</v>
      </c>
      <c r="Q2040" s="5">
        <f>YEAR(SalesDataTable[[#This Row],[Order Date]])</f>
        <v>2026</v>
      </c>
      <c r="R2040" s="8" t="str">
        <f>"Q"&amp;ROUNDUP(MONTH(SalesDataTable[[#This Row],[Order Date]])/3,0)</f>
        <v>Q4</v>
      </c>
      <c r="S2040" s="9">
        <f>MONTH(SalesDataTable[[#This Row],[Order Date]])</f>
        <v>10</v>
      </c>
      <c r="T2040" s="8" t="str">
        <f>TEXT(SalesDataTable[[#This Row],[Order Date]],"mmm")</f>
        <v>Oct</v>
      </c>
    </row>
    <row r="2041" spans="1:20" ht="15.75">
      <c r="A2041" s="2" t="s">
        <v>2092</v>
      </c>
      <c r="B2041" s="3">
        <v>46298</v>
      </c>
      <c r="C2041" s="4" t="s">
        <v>27</v>
      </c>
      <c r="D2041" s="4" t="s">
        <v>28</v>
      </c>
      <c r="E2041" s="4" t="s">
        <v>25</v>
      </c>
      <c r="F2041" s="4" t="s">
        <v>16</v>
      </c>
      <c r="G2041" s="4" t="s">
        <v>31</v>
      </c>
      <c r="H2041" s="4" t="s">
        <v>41</v>
      </c>
      <c r="I2041" s="9">
        <v>2</v>
      </c>
      <c r="J2041" s="6">
        <v>192.99</v>
      </c>
      <c r="K2041" s="7">
        <v>0</v>
      </c>
      <c r="L2041" s="6">
        <v>101.73</v>
      </c>
      <c r="M2041" s="6">
        <f>I2041*J2041*(1-K2041)</f>
        <v>385.98</v>
      </c>
      <c r="N2041" s="6">
        <f>I2041*L2041</f>
        <v>203.46</v>
      </c>
      <c r="O2041" s="6">
        <f>M2041-N2041</f>
        <v>182.52</v>
      </c>
      <c r="P2041" s="8">
        <f>IFERROR(O2041/M2041,0)</f>
        <v>0.47287424218871443</v>
      </c>
      <c r="Q2041" s="5">
        <f>YEAR(SalesDataTable[[#This Row],[Order Date]])</f>
        <v>2026</v>
      </c>
      <c r="R2041" s="8" t="str">
        <f>"Q"&amp;ROUNDUP(MONTH(SalesDataTable[[#This Row],[Order Date]])/3,0)</f>
        <v>Q4</v>
      </c>
      <c r="S2041" s="9">
        <f>MONTH(SalesDataTable[[#This Row],[Order Date]])</f>
        <v>10</v>
      </c>
      <c r="T2041" s="8" t="str">
        <f>TEXT(SalesDataTable[[#This Row],[Order Date]],"mmm")</f>
        <v>Oct</v>
      </c>
    </row>
    <row r="2042" spans="1:20" ht="15.75">
      <c r="A2042" s="2" t="s">
        <v>2093</v>
      </c>
      <c r="B2042" s="3">
        <v>46298</v>
      </c>
      <c r="C2042" s="4" t="s">
        <v>1</v>
      </c>
      <c r="D2042" s="4" t="s">
        <v>88</v>
      </c>
      <c r="E2042" s="4" t="s">
        <v>3</v>
      </c>
      <c r="F2042" s="4" t="s">
        <v>16</v>
      </c>
      <c r="G2042" s="4" t="s">
        <v>11</v>
      </c>
      <c r="H2042" s="4" t="s">
        <v>21</v>
      </c>
      <c r="I2042" s="9">
        <v>3</v>
      </c>
      <c r="J2042" s="6">
        <v>142.33000000000001</v>
      </c>
      <c r="K2042" s="7">
        <v>0.1</v>
      </c>
      <c r="L2042" s="6">
        <v>79.19</v>
      </c>
      <c r="M2042" s="6">
        <f>I2042*J2042*(1-K2042)</f>
        <v>384.291</v>
      </c>
      <c r="N2042" s="6">
        <f>I2042*L2042</f>
        <v>237.57</v>
      </c>
      <c r="O2042" s="6">
        <f>M2042-N2042</f>
        <v>146.721</v>
      </c>
      <c r="P2042" s="8">
        <f>IFERROR(O2042/M2042,0)</f>
        <v>0.3817966072585619</v>
      </c>
      <c r="Q2042" s="5">
        <f>YEAR(SalesDataTable[[#This Row],[Order Date]])</f>
        <v>2026</v>
      </c>
      <c r="R2042" s="8" t="str">
        <f>"Q"&amp;ROUNDUP(MONTH(SalesDataTable[[#This Row],[Order Date]])/3,0)</f>
        <v>Q4</v>
      </c>
      <c r="S2042" s="9">
        <f>MONTH(SalesDataTable[[#This Row],[Order Date]])</f>
        <v>10</v>
      </c>
      <c r="T2042" s="8" t="str">
        <f>TEXT(SalesDataTable[[#This Row],[Order Date]],"mmm")</f>
        <v>Oct</v>
      </c>
    </row>
    <row r="2043" spans="1:20" ht="15.75">
      <c r="A2043" s="2" t="s">
        <v>2094</v>
      </c>
      <c r="B2043" s="3">
        <v>46298</v>
      </c>
      <c r="C2043" s="4" t="s">
        <v>8</v>
      </c>
      <c r="D2043" s="4" t="s">
        <v>66</v>
      </c>
      <c r="E2043" s="4" t="s">
        <v>25</v>
      </c>
      <c r="F2043" s="4" t="s">
        <v>20</v>
      </c>
      <c r="G2043" s="4" t="s">
        <v>11</v>
      </c>
      <c r="H2043" s="4" t="s">
        <v>21</v>
      </c>
      <c r="I2043" s="9">
        <v>4</v>
      </c>
      <c r="J2043" s="6">
        <v>143.63</v>
      </c>
      <c r="K2043" s="7">
        <v>0</v>
      </c>
      <c r="L2043" s="6">
        <v>80.510000000000005</v>
      </c>
      <c r="M2043" s="6">
        <f>I2043*J2043*(1-K2043)</f>
        <v>574.52</v>
      </c>
      <c r="N2043" s="6">
        <f>I2043*L2043</f>
        <v>322.04000000000002</v>
      </c>
      <c r="O2043" s="6">
        <f>M2043-N2043</f>
        <v>252.47999999999996</v>
      </c>
      <c r="P2043" s="8">
        <f>IFERROR(O2043/M2043,0)</f>
        <v>0.43946250783262542</v>
      </c>
      <c r="Q2043" s="5">
        <f>YEAR(SalesDataTable[[#This Row],[Order Date]])</f>
        <v>2026</v>
      </c>
      <c r="R2043" s="8" t="str">
        <f>"Q"&amp;ROUNDUP(MONTH(SalesDataTable[[#This Row],[Order Date]])/3,0)</f>
        <v>Q4</v>
      </c>
      <c r="S2043" s="9">
        <f>MONTH(SalesDataTable[[#This Row],[Order Date]])</f>
        <v>10</v>
      </c>
      <c r="T2043" s="8" t="str">
        <f>TEXT(SalesDataTable[[#This Row],[Order Date]],"mmm")</f>
        <v>Oct</v>
      </c>
    </row>
    <row r="2044" spans="1:20" ht="15.75">
      <c r="A2044" s="2" t="s">
        <v>2095</v>
      </c>
      <c r="B2044" s="3">
        <v>46298</v>
      </c>
      <c r="C2044" s="4" t="s">
        <v>8</v>
      </c>
      <c r="D2044" s="4" t="s">
        <v>38</v>
      </c>
      <c r="E2044" s="4" t="s">
        <v>25</v>
      </c>
      <c r="F2044" s="4" t="s">
        <v>4</v>
      </c>
      <c r="G2044" s="4" t="s">
        <v>31</v>
      </c>
      <c r="H2044" s="4" t="s">
        <v>32</v>
      </c>
      <c r="I2044" s="9">
        <v>4</v>
      </c>
      <c r="J2044" s="6">
        <v>341.95</v>
      </c>
      <c r="K2044" s="7">
        <v>0.05</v>
      </c>
      <c r="L2044" s="6">
        <v>199.9</v>
      </c>
      <c r="M2044" s="6">
        <f>I2044*J2044*(1-K2044)</f>
        <v>1299.4099999999999</v>
      </c>
      <c r="N2044" s="6">
        <f>I2044*L2044</f>
        <v>799.6</v>
      </c>
      <c r="O2044" s="6">
        <f>M2044-N2044</f>
        <v>499.80999999999983</v>
      </c>
      <c r="P2044" s="8">
        <f>IFERROR(O2044/M2044,0)</f>
        <v>0.38464379987840625</v>
      </c>
      <c r="Q2044" s="5">
        <f>YEAR(SalesDataTable[[#This Row],[Order Date]])</f>
        <v>2026</v>
      </c>
      <c r="R2044" s="8" t="str">
        <f>"Q"&amp;ROUNDUP(MONTH(SalesDataTable[[#This Row],[Order Date]])/3,0)</f>
        <v>Q4</v>
      </c>
      <c r="S2044" s="9">
        <f>MONTH(SalesDataTable[[#This Row],[Order Date]])</f>
        <v>10</v>
      </c>
      <c r="T2044" s="8" t="str">
        <f>TEXT(SalesDataTable[[#This Row],[Order Date]],"mmm")</f>
        <v>Oct</v>
      </c>
    </row>
    <row r="2045" spans="1:20" ht="15.75">
      <c r="A2045" s="2" t="s">
        <v>2096</v>
      </c>
      <c r="B2045" s="3">
        <v>46298</v>
      </c>
      <c r="C2045" s="4" t="s">
        <v>8</v>
      </c>
      <c r="D2045" s="4" t="s">
        <v>38</v>
      </c>
      <c r="E2045" s="4" t="s">
        <v>3</v>
      </c>
      <c r="F2045" s="4" t="s">
        <v>4</v>
      </c>
      <c r="G2045" s="4" t="s">
        <v>49</v>
      </c>
      <c r="H2045" s="4" t="s">
        <v>55</v>
      </c>
      <c r="I2045" s="9">
        <v>1</v>
      </c>
      <c r="J2045" s="6">
        <v>123.81</v>
      </c>
      <c r="K2045" s="7">
        <v>0</v>
      </c>
      <c r="L2045" s="6">
        <v>68.72</v>
      </c>
      <c r="M2045" s="6">
        <f>I2045*J2045*(1-K2045)</f>
        <v>123.81</v>
      </c>
      <c r="N2045" s="6">
        <f>I2045*L2045</f>
        <v>68.72</v>
      </c>
      <c r="O2045" s="6">
        <f>M2045-N2045</f>
        <v>55.09</v>
      </c>
      <c r="P2045" s="8">
        <f>IFERROR(O2045/M2045,0)</f>
        <v>0.44495598093853489</v>
      </c>
      <c r="Q2045" s="5">
        <f>YEAR(SalesDataTable[[#This Row],[Order Date]])</f>
        <v>2026</v>
      </c>
      <c r="R2045" s="8" t="str">
        <f>"Q"&amp;ROUNDUP(MONTH(SalesDataTable[[#This Row],[Order Date]])/3,0)</f>
        <v>Q4</v>
      </c>
      <c r="S2045" s="9">
        <f>MONTH(SalesDataTable[[#This Row],[Order Date]])</f>
        <v>10</v>
      </c>
      <c r="T2045" s="8" t="str">
        <f>TEXT(SalesDataTable[[#This Row],[Order Date]],"mmm")</f>
        <v>Oct</v>
      </c>
    </row>
    <row r="2046" spans="1:20" ht="15.75">
      <c r="A2046" s="2" t="s">
        <v>2097</v>
      </c>
      <c r="B2046" s="3">
        <v>46299</v>
      </c>
      <c r="C2046" s="4" t="s">
        <v>14</v>
      </c>
      <c r="D2046" s="4" t="s">
        <v>24</v>
      </c>
      <c r="E2046" s="4" t="s">
        <v>3</v>
      </c>
      <c r="F2046" s="4" t="s">
        <v>16</v>
      </c>
      <c r="G2046" s="4" t="s">
        <v>11</v>
      </c>
      <c r="H2046" s="4" t="s">
        <v>21</v>
      </c>
      <c r="I2046" s="9">
        <v>1</v>
      </c>
      <c r="J2046" s="6">
        <v>146.1</v>
      </c>
      <c r="K2046" s="7">
        <v>0</v>
      </c>
      <c r="L2046" s="6">
        <v>79.739999999999995</v>
      </c>
      <c r="M2046" s="6">
        <f>I2046*J2046*(1-K2046)</f>
        <v>146.1</v>
      </c>
      <c r="N2046" s="6">
        <f>I2046*L2046</f>
        <v>79.739999999999995</v>
      </c>
      <c r="O2046" s="6">
        <f>M2046-N2046</f>
        <v>66.36</v>
      </c>
      <c r="P2046" s="8">
        <f>IFERROR(O2046/M2046,0)</f>
        <v>0.45420944558521564</v>
      </c>
      <c r="Q2046" s="5">
        <f>YEAR(SalesDataTable[[#This Row],[Order Date]])</f>
        <v>2026</v>
      </c>
      <c r="R2046" s="8" t="str">
        <f>"Q"&amp;ROUNDUP(MONTH(SalesDataTable[[#This Row],[Order Date]])/3,0)</f>
        <v>Q4</v>
      </c>
      <c r="S2046" s="9">
        <f>MONTH(SalesDataTable[[#This Row],[Order Date]])</f>
        <v>10</v>
      </c>
      <c r="T2046" s="8" t="str">
        <f>TEXT(SalesDataTable[[#This Row],[Order Date]],"mmm")</f>
        <v>Oct</v>
      </c>
    </row>
    <row r="2047" spans="1:20" ht="15.75">
      <c r="A2047" s="2" t="s">
        <v>2098</v>
      </c>
      <c r="B2047" s="3">
        <v>46299</v>
      </c>
      <c r="C2047" s="4" t="s">
        <v>8</v>
      </c>
      <c r="D2047" s="4" t="s">
        <v>66</v>
      </c>
      <c r="E2047" s="4" t="s">
        <v>39</v>
      </c>
      <c r="F2047" s="4" t="s">
        <v>4</v>
      </c>
      <c r="G2047" s="4" t="s">
        <v>17</v>
      </c>
      <c r="H2047" s="4" t="s">
        <v>83</v>
      </c>
      <c r="I2047" s="9">
        <v>1</v>
      </c>
      <c r="J2047" s="6">
        <v>161.07</v>
      </c>
      <c r="K2047" s="7">
        <v>0.05</v>
      </c>
      <c r="L2047" s="6">
        <v>89.81</v>
      </c>
      <c r="M2047" s="6">
        <f>I2047*J2047*(1-K2047)</f>
        <v>153.01649999999998</v>
      </c>
      <c r="N2047" s="6">
        <f>I2047*L2047</f>
        <v>89.81</v>
      </c>
      <c r="O2047" s="6">
        <f>M2047-N2047</f>
        <v>63.206499999999977</v>
      </c>
      <c r="P2047" s="8">
        <f>IFERROR(O2047/M2047,0)</f>
        <v>0.41306983233834249</v>
      </c>
      <c r="Q2047" s="5">
        <f>YEAR(SalesDataTable[[#This Row],[Order Date]])</f>
        <v>2026</v>
      </c>
      <c r="R2047" s="8" t="str">
        <f>"Q"&amp;ROUNDUP(MONTH(SalesDataTable[[#This Row],[Order Date]])/3,0)</f>
        <v>Q4</v>
      </c>
      <c r="S2047" s="9">
        <f>MONTH(SalesDataTable[[#This Row],[Order Date]])</f>
        <v>10</v>
      </c>
      <c r="T2047" s="8" t="str">
        <f>TEXT(SalesDataTable[[#This Row],[Order Date]],"mmm")</f>
        <v>Oct</v>
      </c>
    </row>
    <row r="2048" spans="1:20" ht="15.75">
      <c r="A2048" s="2" t="s">
        <v>2099</v>
      </c>
      <c r="B2048" s="3">
        <v>46299</v>
      </c>
      <c r="C2048" s="4" t="s">
        <v>27</v>
      </c>
      <c r="D2048" s="4" t="s">
        <v>82</v>
      </c>
      <c r="E2048" s="4" t="s">
        <v>3</v>
      </c>
      <c r="F2048" s="4" t="s">
        <v>16</v>
      </c>
      <c r="G2048" s="4" t="s">
        <v>11</v>
      </c>
      <c r="H2048" s="4" t="s">
        <v>12</v>
      </c>
      <c r="I2048" s="9">
        <v>5</v>
      </c>
      <c r="J2048" s="6">
        <v>90.12</v>
      </c>
      <c r="K2048" s="7">
        <v>0</v>
      </c>
      <c r="L2048" s="6">
        <v>46.67</v>
      </c>
      <c r="M2048" s="6">
        <f>I2048*J2048*(1-K2048)</f>
        <v>450.6</v>
      </c>
      <c r="N2048" s="6">
        <f>I2048*L2048</f>
        <v>233.35000000000002</v>
      </c>
      <c r="O2048" s="6">
        <f>M2048-N2048</f>
        <v>217.25</v>
      </c>
      <c r="P2048" s="8">
        <f>IFERROR(O2048/M2048,0)</f>
        <v>0.48213493120284062</v>
      </c>
      <c r="Q2048" s="5">
        <f>YEAR(SalesDataTable[[#This Row],[Order Date]])</f>
        <v>2026</v>
      </c>
      <c r="R2048" s="8" t="str">
        <f>"Q"&amp;ROUNDUP(MONTH(SalesDataTable[[#This Row],[Order Date]])/3,0)</f>
        <v>Q4</v>
      </c>
      <c r="S2048" s="9">
        <f>MONTH(SalesDataTable[[#This Row],[Order Date]])</f>
        <v>10</v>
      </c>
      <c r="T2048" s="8" t="str">
        <f>TEXT(SalesDataTable[[#This Row],[Order Date]],"mmm")</f>
        <v>Oct</v>
      </c>
    </row>
    <row r="2049" spans="1:20" ht="15.75">
      <c r="A2049" s="2" t="s">
        <v>2100</v>
      </c>
      <c r="B2049" s="3">
        <v>46299</v>
      </c>
      <c r="C2049" s="4" t="s">
        <v>27</v>
      </c>
      <c r="D2049" s="4" t="s">
        <v>82</v>
      </c>
      <c r="E2049" s="4" t="s">
        <v>39</v>
      </c>
      <c r="F2049" s="4" t="s">
        <v>4</v>
      </c>
      <c r="G2049" s="4" t="s">
        <v>11</v>
      </c>
      <c r="H2049" s="4" t="s">
        <v>79</v>
      </c>
      <c r="I2049" s="9">
        <v>1</v>
      </c>
      <c r="J2049" s="6">
        <v>70.400000000000006</v>
      </c>
      <c r="K2049" s="7">
        <v>0</v>
      </c>
      <c r="L2049" s="6">
        <v>32.43</v>
      </c>
      <c r="M2049" s="6">
        <f>I2049*J2049*(1-K2049)</f>
        <v>70.400000000000006</v>
      </c>
      <c r="N2049" s="6">
        <f>I2049*L2049</f>
        <v>32.43</v>
      </c>
      <c r="O2049" s="6">
        <f>M2049-N2049</f>
        <v>37.970000000000006</v>
      </c>
      <c r="P2049" s="8">
        <f>IFERROR(O2049/M2049,0)</f>
        <v>0.53934659090909098</v>
      </c>
      <c r="Q2049" s="5">
        <f>YEAR(SalesDataTable[[#This Row],[Order Date]])</f>
        <v>2026</v>
      </c>
      <c r="R2049" s="8" t="str">
        <f>"Q"&amp;ROUNDUP(MONTH(SalesDataTable[[#This Row],[Order Date]])/3,0)</f>
        <v>Q4</v>
      </c>
      <c r="S2049" s="9">
        <f>MONTH(SalesDataTable[[#This Row],[Order Date]])</f>
        <v>10</v>
      </c>
      <c r="T2049" s="8" t="str">
        <f>TEXT(SalesDataTable[[#This Row],[Order Date]],"mmm")</f>
        <v>Oct</v>
      </c>
    </row>
    <row r="2050" spans="1:20" ht="15.75">
      <c r="A2050" s="2" t="s">
        <v>2101</v>
      </c>
      <c r="B2050" s="3">
        <v>46299</v>
      </c>
      <c r="C2050" s="4" t="s">
        <v>8</v>
      </c>
      <c r="D2050" s="4" t="s">
        <v>69</v>
      </c>
      <c r="E2050" s="4" t="s">
        <v>10</v>
      </c>
      <c r="F2050" s="4" t="s">
        <v>20</v>
      </c>
      <c r="G2050" s="4" t="s">
        <v>31</v>
      </c>
      <c r="H2050" s="4" t="s">
        <v>41</v>
      </c>
      <c r="I2050" s="9">
        <v>6</v>
      </c>
      <c r="J2050" s="6">
        <v>191.08</v>
      </c>
      <c r="K2050" s="7">
        <v>0.1</v>
      </c>
      <c r="L2050" s="6">
        <v>102.93</v>
      </c>
      <c r="M2050" s="6">
        <f>I2050*J2050*(1-K2050)</f>
        <v>1031.8320000000001</v>
      </c>
      <c r="N2050" s="6">
        <f>I2050*L2050</f>
        <v>617.58000000000004</v>
      </c>
      <c r="O2050" s="6">
        <f>M2050-N2050</f>
        <v>414.25200000000007</v>
      </c>
      <c r="P2050" s="8">
        <f>IFERROR(O2050/M2050,0)</f>
        <v>0.40147233270532412</v>
      </c>
      <c r="Q2050" s="5">
        <f>YEAR(SalesDataTable[[#This Row],[Order Date]])</f>
        <v>2026</v>
      </c>
      <c r="R2050" s="8" t="str">
        <f>"Q"&amp;ROUNDUP(MONTH(SalesDataTable[[#This Row],[Order Date]])/3,0)</f>
        <v>Q4</v>
      </c>
      <c r="S2050" s="9">
        <f>MONTH(SalesDataTable[[#This Row],[Order Date]])</f>
        <v>10</v>
      </c>
      <c r="T2050" s="8" t="str">
        <f>TEXT(SalesDataTable[[#This Row],[Order Date]],"mmm")</f>
        <v>Oct</v>
      </c>
    </row>
    <row r="2051" spans="1:20" ht="15.75">
      <c r="A2051" s="2" t="s">
        <v>2102</v>
      </c>
      <c r="B2051" s="3">
        <v>46299</v>
      </c>
      <c r="C2051" s="4" t="s">
        <v>14</v>
      </c>
      <c r="D2051" s="4" t="s">
        <v>126</v>
      </c>
      <c r="E2051" s="4" t="s">
        <v>3</v>
      </c>
      <c r="F2051" s="4" t="s">
        <v>4</v>
      </c>
      <c r="G2051" s="4" t="s">
        <v>49</v>
      </c>
      <c r="H2051" s="4" t="s">
        <v>67</v>
      </c>
      <c r="I2051" s="9">
        <v>1</v>
      </c>
      <c r="J2051" s="6">
        <v>36.590000000000003</v>
      </c>
      <c r="K2051" s="7">
        <v>0</v>
      </c>
      <c r="L2051" s="6">
        <v>13.62</v>
      </c>
      <c r="M2051" s="6">
        <f>I2051*J2051*(1-K2051)</f>
        <v>36.590000000000003</v>
      </c>
      <c r="N2051" s="6">
        <f>I2051*L2051</f>
        <v>13.62</v>
      </c>
      <c r="O2051" s="6">
        <f>M2051-N2051</f>
        <v>22.970000000000006</v>
      </c>
      <c r="P2051" s="8">
        <f>IFERROR(O2051/M2051,0)</f>
        <v>0.62776714949439749</v>
      </c>
      <c r="Q2051" s="5">
        <f>YEAR(SalesDataTable[[#This Row],[Order Date]])</f>
        <v>2026</v>
      </c>
      <c r="R2051" s="8" t="str">
        <f>"Q"&amp;ROUNDUP(MONTH(SalesDataTable[[#This Row],[Order Date]])/3,0)</f>
        <v>Q4</v>
      </c>
      <c r="S2051" s="9">
        <f>MONTH(SalesDataTable[[#This Row],[Order Date]])</f>
        <v>10</v>
      </c>
      <c r="T2051" s="8" t="str">
        <f>TEXT(SalesDataTable[[#This Row],[Order Date]],"mmm")</f>
        <v>Oct</v>
      </c>
    </row>
    <row r="2052" spans="1:20" ht="15.75">
      <c r="A2052" s="2" t="s">
        <v>2103</v>
      </c>
      <c r="B2052" s="3">
        <v>46300</v>
      </c>
      <c r="C2052" s="4" t="s">
        <v>8</v>
      </c>
      <c r="D2052" s="4" t="s">
        <v>66</v>
      </c>
      <c r="E2052" s="4" t="s">
        <v>25</v>
      </c>
      <c r="F2052" s="4" t="s">
        <v>4</v>
      </c>
      <c r="G2052" s="4" t="s">
        <v>31</v>
      </c>
      <c r="H2052" s="4" t="s">
        <v>90</v>
      </c>
      <c r="I2052" s="9">
        <v>2</v>
      </c>
      <c r="J2052" s="6">
        <v>125.38</v>
      </c>
      <c r="K2052" s="7">
        <v>0.05</v>
      </c>
      <c r="L2052" s="6">
        <v>59.12</v>
      </c>
      <c r="M2052" s="6">
        <f>I2052*J2052*(1-K2052)</f>
        <v>238.22199999999998</v>
      </c>
      <c r="N2052" s="6">
        <f>I2052*L2052</f>
        <v>118.24</v>
      </c>
      <c r="O2052" s="6">
        <f>M2052-N2052</f>
        <v>119.98199999999999</v>
      </c>
      <c r="P2052" s="8">
        <f>IFERROR(O2052/M2052,0)</f>
        <v>0.5036562534106841</v>
      </c>
      <c r="Q2052" s="5">
        <f>YEAR(SalesDataTable[[#This Row],[Order Date]])</f>
        <v>2026</v>
      </c>
      <c r="R2052" s="8" t="str">
        <f>"Q"&amp;ROUNDUP(MONTH(SalesDataTable[[#This Row],[Order Date]])/3,0)</f>
        <v>Q4</v>
      </c>
      <c r="S2052" s="9">
        <f>MONTH(SalesDataTable[[#This Row],[Order Date]])</f>
        <v>10</v>
      </c>
      <c r="T2052" s="8" t="str">
        <f>TEXT(SalesDataTable[[#This Row],[Order Date]],"mmm")</f>
        <v>Oct</v>
      </c>
    </row>
    <row r="2053" spans="1:20" ht="15.75">
      <c r="A2053" s="2" t="s">
        <v>2104</v>
      </c>
      <c r="B2053" s="3">
        <v>46300</v>
      </c>
      <c r="C2053" s="4" t="s">
        <v>1</v>
      </c>
      <c r="D2053" s="4" t="s">
        <v>2</v>
      </c>
      <c r="E2053" s="4" t="s">
        <v>3</v>
      </c>
      <c r="F2053" s="4" t="s">
        <v>16</v>
      </c>
      <c r="G2053" s="4" t="s">
        <v>17</v>
      </c>
      <c r="H2053" s="4" t="s">
        <v>18</v>
      </c>
      <c r="I2053" s="9">
        <v>1</v>
      </c>
      <c r="J2053" s="6">
        <v>35.71</v>
      </c>
      <c r="K2053" s="7">
        <v>0</v>
      </c>
      <c r="L2053" s="6">
        <v>13.3</v>
      </c>
      <c r="M2053" s="6">
        <f>I2053*J2053*(1-K2053)</f>
        <v>35.71</v>
      </c>
      <c r="N2053" s="6">
        <f>I2053*L2053</f>
        <v>13.3</v>
      </c>
      <c r="O2053" s="6">
        <f>M2053-N2053</f>
        <v>22.41</v>
      </c>
      <c r="P2053" s="8">
        <f>IFERROR(O2053/M2053,0)</f>
        <v>0.62755530663679637</v>
      </c>
      <c r="Q2053" s="5">
        <f>YEAR(SalesDataTable[[#This Row],[Order Date]])</f>
        <v>2026</v>
      </c>
      <c r="R2053" s="8" t="str">
        <f>"Q"&amp;ROUNDUP(MONTH(SalesDataTable[[#This Row],[Order Date]])/3,0)</f>
        <v>Q4</v>
      </c>
      <c r="S2053" s="9">
        <f>MONTH(SalesDataTable[[#This Row],[Order Date]])</f>
        <v>10</v>
      </c>
      <c r="T2053" s="8" t="str">
        <f>TEXT(SalesDataTable[[#This Row],[Order Date]],"mmm")</f>
        <v>Oct</v>
      </c>
    </row>
    <row r="2054" spans="1:20" ht="15.75">
      <c r="A2054" s="2" t="s">
        <v>2105</v>
      </c>
      <c r="B2054" s="3">
        <v>46300</v>
      </c>
      <c r="C2054" s="4" t="s">
        <v>8</v>
      </c>
      <c r="D2054" s="4" t="s">
        <v>38</v>
      </c>
      <c r="E2054" s="4" t="s">
        <v>3</v>
      </c>
      <c r="F2054" s="4" t="s">
        <v>4</v>
      </c>
      <c r="G2054" s="4" t="s">
        <v>17</v>
      </c>
      <c r="H2054" s="4" t="s">
        <v>46</v>
      </c>
      <c r="I2054" s="9">
        <v>2</v>
      </c>
      <c r="J2054" s="6">
        <v>46.72</v>
      </c>
      <c r="K2054" s="7">
        <v>0</v>
      </c>
      <c r="L2054" s="6">
        <v>18.39</v>
      </c>
      <c r="M2054" s="6">
        <f>I2054*J2054*(1-K2054)</f>
        <v>93.44</v>
      </c>
      <c r="N2054" s="6">
        <f>I2054*L2054</f>
        <v>36.78</v>
      </c>
      <c r="O2054" s="6">
        <f>M2054-N2054</f>
        <v>56.66</v>
      </c>
      <c r="P2054" s="8">
        <f>IFERROR(O2054/M2054,0)</f>
        <v>0.60637842465753422</v>
      </c>
      <c r="Q2054" s="5">
        <f>YEAR(SalesDataTable[[#This Row],[Order Date]])</f>
        <v>2026</v>
      </c>
      <c r="R2054" s="8" t="str">
        <f>"Q"&amp;ROUNDUP(MONTH(SalesDataTable[[#This Row],[Order Date]])/3,0)</f>
        <v>Q4</v>
      </c>
      <c r="S2054" s="9">
        <f>MONTH(SalesDataTable[[#This Row],[Order Date]])</f>
        <v>10</v>
      </c>
      <c r="T2054" s="8" t="str">
        <f>TEXT(SalesDataTable[[#This Row],[Order Date]],"mmm")</f>
        <v>Oct</v>
      </c>
    </row>
    <row r="2055" spans="1:20" ht="15.75">
      <c r="A2055" s="2" t="s">
        <v>2106</v>
      </c>
      <c r="B2055" s="3">
        <v>46300</v>
      </c>
      <c r="C2055" s="4" t="s">
        <v>1</v>
      </c>
      <c r="D2055" s="4" t="s">
        <v>88</v>
      </c>
      <c r="E2055" s="4" t="s">
        <v>39</v>
      </c>
      <c r="F2055" s="4" t="s">
        <v>4</v>
      </c>
      <c r="G2055" s="4" t="s">
        <v>11</v>
      </c>
      <c r="H2055" s="4" t="s">
        <v>21</v>
      </c>
      <c r="I2055" s="9">
        <v>1</v>
      </c>
      <c r="J2055" s="6">
        <v>143.16999999999999</v>
      </c>
      <c r="K2055" s="7">
        <v>0.05</v>
      </c>
      <c r="L2055" s="6">
        <v>81.290000000000006</v>
      </c>
      <c r="M2055" s="6">
        <f>I2055*J2055*(1-K2055)</f>
        <v>136.01149999999998</v>
      </c>
      <c r="N2055" s="6">
        <f>I2055*L2055</f>
        <v>81.290000000000006</v>
      </c>
      <c r="O2055" s="6">
        <f>M2055-N2055</f>
        <v>54.721499999999978</v>
      </c>
      <c r="P2055" s="8">
        <f>IFERROR(O2055/M2055,0)</f>
        <v>0.40232995004098904</v>
      </c>
      <c r="Q2055" s="5">
        <f>YEAR(SalesDataTable[[#This Row],[Order Date]])</f>
        <v>2026</v>
      </c>
      <c r="R2055" s="8" t="str">
        <f>"Q"&amp;ROUNDUP(MONTH(SalesDataTable[[#This Row],[Order Date]])/3,0)</f>
        <v>Q4</v>
      </c>
      <c r="S2055" s="9">
        <f>MONTH(SalesDataTable[[#This Row],[Order Date]])</f>
        <v>10</v>
      </c>
      <c r="T2055" s="8" t="str">
        <f>TEXT(SalesDataTable[[#This Row],[Order Date]],"mmm")</f>
        <v>Oct</v>
      </c>
    </row>
    <row r="2056" spans="1:20" ht="15.75">
      <c r="A2056" s="2" t="s">
        <v>2107</v>
      </c>
      <c r="B2056" s="3">
        <v>46300</v>
      </c>
      <c r="C2056" s="4" t="s">
        <v>1</v>
      </c>
      <c r="D2056" s="4" t="s">
        <v>2</v>
      </c>
      <c r="E2056" s="4" t="s">
        <v>25</v>
      </c>
      <c r="F2056" s="4" t="s">
        <v>4</v>
      </c>
      <c r="G2056" s="4" t="s">
        <v>31</v>
      </c>
      <c r="H2056" s="4" t="s">
        <v>90</v>
      </c>
      <c r="I2056" s="9">
        <v>1</v>
      </c>
      <c r="J2056" s="6">
        <v>125.88</v>
      </c>
      <c r="K2056" s="7">
        <v>0</v>
      </c>
      <c r="L2056" s="6">
        <v>62.46</v>
      </c>
      <c r="M2056" s="6">
        <f>I2056*J2056*(1-K2056)</f>
        <v>125.88</v>
      </c>
      <c r="N2056" s="6">
        <f>I2056*L2056</f>
        <v>62.46</v>
      </c>
      <c r="O2056" s="6">
        <f>M2056-N2056</f>
        <v>63.419999999999995</v>
      </c>
      <c r="P2056" s="8">
        <f>IFERROR(O2056/M2056,0)</f>
        <v>0.50381315538608196</v>
      </c>
      <c r="Q2056" s="5">
        <f>YEAR(SalesDataTable[[#This Row],[Order Date]])</f>
        <v>2026</v>
      </c>
      <c r="R2056" s="8" t="str">
        <f>"Q"&amp;ROUNDUP(MONTH(SalesDataTable[[#This Row],[Order Date]])/3,0)</f>
        <v>Q4</v>
      </c>
      <c r="S2056" s="9">
        <f>MONTH(SalesDataTable[[#This Row],[Order Date]])</f>
        <v>10</v>
      </c>
      <c r="T2056" s="8" t="str">
        <f>TEXT(SalesDataTable[[#This Row],[Order Date]],"mmm")</f>
        <v>Oct</v>
      </c>
    </row>
    <row r="2057" spans="1:20" ht="15.75">
      <c r="A2057" s="2" t="s">
        <v>2108</v>
      </c>
      <c r="B2057" s="3">
        <v>46301</v>
      </c>
      <c r="C2057" s="4" t="s">
        <v>27</v>
      </c>
      <c r="D2057" s="4" t="s">
        <v>28</v>
      </c>
      <c r="E2057" s="4" t="s">
        <v>3</v>
      </c>
      <c r="F2057" s="4" t="s">
        <v>16</v>
      </c>
      <c r="G2057" s="4" t="s">
        <v>49</v>
      </c>
      <c r="H2057" s="4" t="s">
        <v>55</v>
      </c>
      <c r="I2057" s="9">
        <v>2</v>
      </c>
      <c r="J2057" s="6">
        <v>121.81</v>
      </c>
      <c r="K2057" s="7">
        <v>0.05</v>
      </c>
      <c r="L2057" s="6">
        <v>67.72</v>
      </c>
      <c r="M2057" s="6">
        <f>I2057*J2057*(1-K2057)</f>
        <v>231.43899999999999</v>
      </c>
      <c r="N2057" s="6">
        <f>I2057*L2057</f>
        <v>135.44</v>
      </c>
      <c r="O2057" s="6">
        <f>M2057-N2057</f>
        <v>95.998999999999995</v>
      </c>
      <c r="P2057" s="8">
        <f>IFERROR(O2057/M2057,0)</f>
        <v>0.41479180259161158</v>
      </c>
      <c r="Q2057" s="5">
        <f>YEAR(SalesDataTable[[#This Row],[Order Date]])</f>
        <v>2026</v>
      </c>
      <c r="R2057" s="8" t="str">
        <f>"Q"&amp;ROUNDUP(MONTH(SalesDataTable[[#This Row],[Order Date]])/3,0)</f>
        <v>Q4</v>
      </c>
      <c r="S2057" s="9">
        <f>MONTH(SalesDataTable[[#This Row],[Order Date]])</f>
        <v>10</v>
      </c>
      <c r="T2057" s="8" t="str">
        <f>TEXT(SalesDataTable[[#This Row],[Order Date]],"mmm")</f>
        <v>Oct</v>
      </c>
    </row>
    <row r="2058" spans="1:20" ht="15.75">
      <c r="A2058" s="2" t="s">
        <v>2109</v>
      </c>
      <c r="B2058" s="3">
        <v>46301</v>
      </c>
      <c r="C2058" s="4" t="s">
        <v>14</v>
      </c>
      <c r="D2058" s="4" t="s">
        <v>34</v>
      </c>
      <c r="E2058" s="4" t="s">
        <v>3</v>
      </c>
      <c r="F2058" s="4" t="s">
        <v>20</v>
      </c>
      <c r="G2058" s="4" t="s">
        <v>11</v>
      </c>
      <c r="H2058" s="4" t="s">
        <v>53</v>
      </c>
      <c r="I2058" s="9">
        <v>6</v>
      </c>
      <c r="J2058" s="6">
        <v>154.93</v>
      </c>
      <c r="K2058" s="7">
        <v>0.05</v>
      </c>
      <c r="L2058" s="6">
        <v>79.430000000000007</v>
      </c>
      <c r="M2058" s="6">
        <f>I2058*J2058*(1-K2058)</f>
        <v>883.101</v>
      </c>
      <c r="N2058" s="6">
        <f>I2058*L2058</f>
        <v>476.58000000000004</v>
      </c>
      <c r="O2058" s="6">
        <f>M2058-N2058</f>
        <v>406.52099999999996</v>
      </c>
      <c r="P2058" s="8">
        <f>IFERROR(O2058/M2058,0)</f>
        <v>0.46033352923391546</v>
      </c>
      <c r="Q2058" s="5">
        <f>YEAR(SalesDataTable[[#This Row],[Order Date]])</f>
        <v>2026</v>
      </c>
      <c r="R2058" s="8" t="str">
        <f>"Q"&amp;ROUNDUP(MONTH(SalesDataTable[[#This Row],[Order Date]])/3,0)</f>
        <v>Q4</v>
      </c>
      <c r="S2058" s="9">
        <f>MONTH(SalesDataTable[[#This Row],[Order Date]])</f>
        <v>10</v>
      </c>
      <c r="T2058" s="8" t="str">
        <f>TEXT(SalesDataTable[[#This Row],[Order Date]],"mmm")</f>
        <v>Oct</v>
      </c>
    </row>
    <row r="2059" spans="1:20" ht="15.75">
      <c r="A2059" s="2" t="s">
        <v>2110</v>
      </c>
      <c r="B2059" s="3">
        <v>46302</v>
      </c>
      <c r="C2059" s="4" t="s">
        <v>27</v>
      </c>
      <c r="D2059" s="4" t="s">
        <v>48</v>
      </c>
      <c r="E2059" s="4" t="s">
        <v>25</v>
      </c>
      <c r="F2059" s="4" t="s">
        <v>16</v>
      </c>
      <c r="G2059" s="4" t="s">
        <v>5</v>
      </c>
      <c r="H2059" s="4" t="s">
        <v>43</v>
      </c>
      <c r="I2059" s="9">
        <v>2</v>
      </c>
      <c r="J2059" s="6">
        <v>101.1</v>
      </c>
      <c r="K2059" s="7">
        <v>0.15</v>
      </c>
      <c r="L2059" s="6">
        <v>51.61</v>
      </c>
      <c r="M2059" s="6">
        <f>I2059*J2059*(1-K2059)</f>
        <v>171.86999999999998</v>
      </c>
      <c r="N2059" s="6">
        <f>I2059*L2059</f>
        <v>103.22</v>
      </c>
      <c r="O2059" s="6">
        <f>M2059-N2059</f>
        <v>68.649999999999977</v>
      </c>
      <c r="P2059" s="8">
        <f>IFERROR(O2059/M2059,0)</f>
        <v>0.39942980159422814</v>
      </c>
      <c r="Q2059" s="5">
        <f>YEAR(SalesDataTable[[#This Row],[Order Date]])</f>
        <v>2026</v>
      </c>
      <c r="R2059" s="8" t="str">
        <f>"Q"&amp;ROUNDUP(MONTH(SalesDataTable[[#This Row],[Order Date]])/3,0)</f>
        <v>Q4</v>
      </c>
      <c r="S2059" s="9">
        <f>MONTH(SalesDataTable[[#This Row],[Order Date]])</f>
        <v>10</v>
      </c>
      <c r="T2059" s="8" t="str">
        <f>TEXT(SalesDataTable[[#This Row],[Order Date]],"mmm")</f>
        <v>Oct</v>
      </c>
    </row>
    <row r="2060" spans="1:20" ht="15.75">
      <c r="A2060" s="2" t="s">
        <v>2111</v>
      </c>
      <c r="B2060" s="3">
        <v>46302</v>
      </c>
      <c r="C2060" s="4" t="s">
        <v>1</v>
      </c>
      <c r="D2060" s="4" t="s">
        <v>2</v>
      </c>
      <c r="E2060" s="4" t="s">
        <v>3</v>
      </c>
      <c r="F2060" s="4" t="s">
        <v>16</v>
      </c>
      <c r="G2060" s="4" t="s">
        <v>5</v>
      </c>
      <c r="H2060" s="4" t="s">
        <v>43</v>
      </c>
      <c r="I2060" s="9">
        <v>2</v>
      </c>
      <c r="J2060" s="6">
        <v>105</v>
      </c>
      <c r="K2060" s="7">
        <v>0</v>
      </c>
      <c r="L2060" s="6">
        <v>50.3</v>
      </c>
      <c r="M2060" s="6">
        <f>I2060*J2060*(1-K2060)</f>
        <v>210</v>
      </c>
      <c r="N2060" s="6">
        <f>I2060*L2060</f>
        <v>100.6</v>
      </c>
      <c r="O2060" s="6">
        <f>M2060-N2060</f>
        <v>109.4</v>
      </c>
      <c r="P2060" s="8">
        <f>IFERROR(O2060/M2060,0)</f>
        <v>0.52095238095238094</v>
      </c>
      <c r="Q2060" s="5">
        <f>YEAR(SalesDataTable[[#This Row],[Order Date]])</f>
        <v>2026</v>
      </c>
      <c r="R2060" s="8" t="str">
        <f>"Q"&amp;ROUNDUP(MONTH(SalesDataTable[[#This Row],[Order Date]])/3,0)</f>
        <v>Q4</v>
      </c>
      <c r="S2060" s="9">
        <f>MONTH(SalesDataTable[[#This Row],[Order Date]])</f>
        <v>10</v>
      </c>
      <c r="T2060" s="8" t="str">
        <f>TEXT(SalesDataTable[[#This Row],[Order Date]],"mmm")</f>
        <v>Oct</v>
      </c>
    </row>
    <row r="2061" spans="1:20" ht="15.75">
      <c r="A2061" s="2" t="s">
        <v>2112</v>
      </c>
      <c r="B2061" s="3">
        <v>46302</v>
      </c>
      <c r="C2061" s="4" t="s">
        <v>14</v>
      </c>
      <c r="D2061" s="4" t="s">
        <v>15</v>
      </c>
      <c r="E2061" s="4" t="s">
        <v>10</v>
      </c>
      <c r="F2061" s="4" t="s">
        <v>20</v>
      </c>
      <c r="G2061" s="4" t="s">
        <v>11</v>
      </c>
      <c r="H2061" s="4" t="s">
        <v>53</v>
      </c>
      <c r="I2061" s="9">
        <v>4</v>
      </c>
      <c r="J2061" s="6">
        <v>157.12</v>
      </c>
      <c r="K2061" s="7">
        <v>0.15</v>
      </c>
      <c r="L2061" s="6">
        <v>77.98</v>
      </c>
      <c r="M2061" s="6">
        <f>I2061*J2061*(1-K2061)</f>
        <v>534.20799999999997</v>
      </c>
      <c r="N2061" s="6">
        <f>I2061*L2061</f>
        <v>311.92</v>
      </c>
      <c r="O2061" s="6">
        <f>M2061-N2061</f>
        <v>222.28799999999995</v>
      </c>
      <c r="P2061" s="8">
        <f>IFERROR(O2061/M2061,0)</f>
        <v>0.41610758356295668</v>
      </c>
      <c r="Q2061" s="5">
        <f>YEAR(SalesDataTable[[#This Row],[Order Date]])</f>
        <v>2026</v>
      </c>
      <c r="R2061" s="8" t="str">
        <f>"Q"&amp;ROUNDUP(MONTH(SalesDataTable[[#This Row],[Order Date]])/3,0)</f>
        <v>Q4</v>
      </c>
      <c r="S2061" s="9">
        <f>MONTH(SalesDataTable[[#This Row],[Order Date]])</f>
        <v>10</v>
      </c>
      <c r="T2061" s="8" t="str">
        <f>TEXT(SalesDataTable[[#This Row],[Order Date]],"mmm")</f>
        <v>Oct</v>
      </c>
    </row>
    <row r="2062" spans="1:20" ht="15.75">
      <c r="A2062" s="2" t="s">
        <v>2113</v>
      </c>
      <c r="B2062" s="3">
        <v>46302</v>
      </c>
      <c r="C2062" s="4" t="s">
        <v>27</v>
      </c>
      <c r="D2062" s="4" t="s">
        <v>48</v>
      </c>
      <c r="E2062" s="4" t="s">
        <v>3</v>
      </c>
      <c r="F2062" s="4" t="s">
        <v>4</v>
      </c>
      <c r="G2062" s="4" t="s">
        <v>11</v>
      </c>
      <c r="H2062" s="4" t="s">
        <v>79</v>
      </c>
      <c r="I2062" s="9">
        <v>3</v>
      </c>
      <c r="J2062" s="6">
        <v>70.239999999999995</v>
      </c>
      <c r="K2062" s="7">
        <v>0.05</v>
      </c>
      <c r="L2062" s="6">
        <v>31.96</v>
      </c>
      <c r="M2062" s="6">
        <f>I2062*J2062*(1-K2062)</f>
        <v>200.18399999999997</v>
      </c>
      <c r="N2062" s="6">
        <f>I2062*L2062</f>
        <v>95.88</v>
      </c>
      <c r="O2062" s="6">
        <f>M2062-N2062</f>
        <v>104.30399999999997</v>
      </c>
      <c r="P2062" s="8">
        <f>IFERROR(O2062/M2062,0)</f>
        <v>0.5210406426087999</v>
      </c>
      <c r="Q2062" s="5">
        <f>YEAR(SalesDataTable[[#This Row],[Order Date]])</f>
        <v>2026</v>
      </c>
      <c r="R2062" s="8" t="str">
        <f>"Q"&amp;ROUNDUP(MONTH(SalesDataTable[[#This Row],[Order Date]])/3,0)</f>
        <v>Q4</v>
      </c>
      <c r="S2062" s="9">
        <f>MONTH(SalesDataTable[[#This Row],[Order Date]])</f>
        <v>10</v>
      </c>
      <c r="T2062" s="8" t="str">
        <f>TEXT(SalesDataTable[[#This Row],[Order Date]],"mmm")</f>
        <v>Oct</v>
      </c>
    </row>
    <row r="2063" spans="1:20" ht="15.75">
      <c r="A2063" s="2" t="s">
        <v>2114</v>
      </c>
      <c r="B2063" s="3">
        <v>46302</v>
      </c>
      <c r="C2063" s="4" t="s">
        <v>14</v>
      </c>
      <c r="D2063" s="4" t="s">
        <v>126</v>
      </c>
      <c r="E2063" s="4" t="s">
        <v>3</v>
      </c>
      <c r="F2063" s="4" t="s">
        <v>4</v>
      </c>
      <c r="G2063" s="4" t="s">
        <v>5</v>
      </c>
      <c r="H2063" s="4" t="s">
        <v>43</v>
      </c>
      <c r="I2063" s="9">
        <v>1</v>
      </c>
      <c r="J2063" s="6">
        <v>103.48</v>
      </c>
      <c r="K2063" s="7">
        <v>0.1</v>
      </c>
      <c r="L2063" s="6">
        <v>51.33</v>
      </c>
      <c r="M2063" s="6">
        <f>I2063*J2063*(1-K2063)</f>
        <v>93.132000000000005</v>
      </c>
      <c r="N2063" s="6">
        <f>I2063*L2063</f>
        <v>51.33</v>
      </c>
      <c r="O2063" s="6">
        <f>M2063-N2063</f>
        <v>41.802000000000007</v>
      </c>
      <c r="P2063" s="8">
        <f>IFERROR(O2063/M2063,0)</f>
        <v>0.4488467980930293</v>
      </c>
      <c r="Q2063" s="5">
        <f>YEAR(SalesDataTable[[#This Row],[Order Date]])</f>
        <v>2026</v>
      </c>
      <c r="R2063" s="8" t="str">
        <f>"Q"&amp;ROUNDUP(MONTH(SalesDataTable[[#This Row],[Order Date]])/3,0)</f>
        <v>Q4</v>
      </c>
      <c r="S2063" s="9">
        <f>MONTH(SalesDataTable[[#This Row],[Order Date]])</f>
        <v>10</v>
      </c>
      <c r="T2063" s="8" t="str">
        <f>TEXT(SalesDataTable[[#This Row],[Order Date]],"mmm")</f>
        <v>Oct</v>
      </c>
    </row>
    <row r="2064" spans="1:20" ht="15.75">
      <c r="A2064" s="2" t="s">
        <v>2115</v>
      </c>
      <c r="B2064" s="3">
        <v>46302</v>
      </c>
      <c r="C2064" s="4" t="s">
        <v>8</v>
      </c>
      <c r="D2064" s="4" t="s">
        <v>69</v>
      </c>
      <c r="E2064" s="4" t="s">
        <v>25</v>
      </c>
      <c r="F2064" s="4" t="s">
        <v>4</v>
      </c>
      <c r="G2064" s="4" t="s">
        <v>5</v>
      </c>
      <c r="H2064" s="4" t="s">
        <v>35</v>
      </c>
      <c r="I2064" s="9">
        <v>3</v>
      </c>
      <c r="J2064" s="6">
        <v>40.770000000000003</v>
      </c>
      <c r="K2064" s="7">
        <v>0.05</v>
      </c>
      <c r="L2064" s="6">
        <v>16.68</v>
      </c>
      <c r="M2064" s="6">
        <f>I2064*J2064*(1-K2064)</f>
        <v>116.19449999999999</v>
      </c>
      <c r="N2064" s="6">
        <f>I2064*L2064</f>
        <v>50.04</v>
      </c>
      <c r="O2064" s="6">
        <f>M2064-N2064</f>
        <v>66.154499999999985</v>
      </c>
      <c r="P2064" s="8">
        <f>IFERROR(O2064/M2064,0)</f>
        <v>0.56934278300608021</v>
      </c>
      <c r="Q2064" s="5">
        <f>YEAR(SalesDataTable[[#This Row],[Order Date]])</f>
        <v>2026</v>
      </c>
      <c r="R2064" s="8" t="str">
        <f>"Q"&amp;ROUNDUP(MONTH(SalesDataTable[[#This Row],[Order Date]])/3,0)</f>
        <v>Q4</v>
      </c>
      <c r="S2064" s="9">
        <f>MONTH(SalesDataTable[[#This Row],[Order Date]])</f>
        <v>10</v>
      </c>
      <c r="T2064" s="8" t="str">
        <f>TEXT(SalesDataTable[[#This Row],[Order Date]],"mmm")</f>
        <v>Oct</v>
      </c>
    </row>
    <row r="2065" spans="1:20" ht="15.75">
      <c r="A2065" s="2" t="s">
        <v>2116</v>
      </c>
      <c r="B2065" s="3">
        <v>46302</v>
      </c>
      <c r="C2065" s="4" t="s">
        <v>1</v>
      </c>
      <c r="D2065" s="4" t="s">
        <v>52</v>
      </c>
      <c r="E2065" s="4" t="s">
        <v>25</v>
      </c>
      <c r="F2065" s="4" t="s">
        <v>16</v>
      </c>
      <c r="G2065" s="4" t="s">
        <v>11</v>
      </c>
      <c r="H2065" s="4" t="s">
        <v>21</v>
      </c>
      <c r="I2065" s="9">
        <v>2</v>
      </c>
      <c r="J2065" s="6">
        <v>143.41999999999999</v>
      </c>
      <c r="K2065" s="7">
        <v>0</v>
      </c>
      <c r="L2065" s="6">
        <v>81.44</v>
      </c>
      <c r="M2065" s="6">
        <f>I2065*J2065*(1-K2065)</f>
        <v>286.83999999999997</v>
      </c>
      <c r="N2065" s="6">
        <f>I2065*L2065</f>
        <v>162.88</v>
      </c>
      <c r="O2065" s="6">
        <f>M2065-N2065</f>
        <v>123.95999999999998</v>
      </c>
      <c r="P2065" s="8">
        <f>IFERROR(O2065/M2065,0)</f>
        <v>0.43215730023706594</v>
      </c>
      <c r="Q2065" s="5">
        <f>YEAR(SalesDataTable[[#This Row],[Order Date]])</f>
        <v>2026</v>
      </c>
      <c r="R2065" s="8" t="str">
        <f>"Q"&amp;ROUNDUP(MONTH(SalesDataTable[[#This Row],[Order Date]])/3,0)</f>
        <v>Q4</v>
      </c>
      <c r="S2065" s="9">
        <f>MONTH(SalesDataTable[[#This Row],[Order Date]])</f>
        <v>10</v>
      </c>
      <c r="T2065" s="8" t="str">
        <f>TEXT(SalesDataTable[[#This Row],[Order Date]],"mmm")</f>
        <v>Oct</v>
      </c>
    </row>
    <row r="2066" spans="1:20" ht="15.75">
      <c r="A2066" s="2" t="s">
        <v>2117</v>
      </c>
      <c r="B2066" s="3">
        <v>46302</v>
      </c>
      <c r="C2066" s="4" t="s">
        <v>27</v>
      </c>
      <c r="D2066" s="4" t="s">
        <v>45</v>
      </c>
      <c r="E2066" s="4" t="s">
        <v>39</v>
      </c>
      <c r="F2066" s="4" t="s">
        <v>4</v>
      </c>
      <c r="G2066" s="4" t="s">
        <v>5</v>
      </c>
      <c r="H2066" s="4" t="s">
        <v>29</v>
      </c>
      <c r="I2066" s="9">
        <v>1</v>
      </c>
      <c r="J2066" s="6">
        <v>49.56</v>
      </c>
      <c r="K2066" s="7">
        <v>0.05</v>
      </c>
      <c r="L2066" s="6">
        <v>22.88</v>
      </c>
      <c r="M2066" s="6">
        <f>I2066*J2066*(1-K2066)</f>
        <v>47.082000000000001</v>
      </c>
      <c r="N2066" s="6">
        <f>I2066*L2066</f>
        <v>22.88</v>
      </c>
      <c r="O2066" s="6">
        <f>M2066-N2066</f>
        <v>24.202000000000002</v>
      </c>
      <c r="P2066" s="8">
        <f>IFERROR(O2066/M2066,0)</f>
        <v>0.51403933562720361</v>
      </c>
      <c r="Q2066" s="5">
        <f>YEAR(SalesDataTable[[#This Row],[Order Date]])</f>
        <v>2026</v>
      </c>
      <c r="R2066" s="8" t="str">
        <f>"Q"&amp;ROUNDUP(MONTH(SalesDataTable[[#This Row],[Order Date]])/3,0)</f>
        <v>Q4</v>
      </c>
      <c r="S2066" s="9">
        <f>MONTH(SalesDataTable[[#This Row],[Order Date]])</f>
        <v>10</v>
      </c>
      <c r="T2066" s="8" t="str">
        <f>TEXT(SalesDataTable[[#This Row],[Order Date]],"mmm")</f>
        <v>Oct</v>
      </c>
    </row>
    <row r="2067" spans="1:20" ht="15.75">
      <c r="A2067" s="2" t="s">
        <v>2118</v>
      </c>
      <c r="B2067" s="3">
        <v>46302</v>
      </c>
      <c r="C2067" s="4" t="s">
        <v>8</v>
      </c>
      <c r="D2067" s="4" t="s">
        <v>69</v>
      </c>
      <c r="E2067" s="4" t="s">
        <v>3</v>
      </c>
      <c r="F2067" s="4" t="s">
        <v>4</v>
      </c>
      <c r="G2067" s="4" t="s">
        <v>17</v>
      </c>
      <c r="H2067" s="4" t="s">
        <v>71</v>
      </c>
      <c r="I2067" s="9">
        <v>4</v>
      </c>
      <c r="J2067" s="6">
        <v>131.05000000000001</v>
      </c>
      <c r="K2067" s="7">
        <v>0</v>
      </c>
      <c r="L2067" s="6">
        <v>67.37</v>
      </c>
      <c r="M2067" s="6">
        <f>I2067*J2067*(1-K2067)</f>
        <v>524.20000000000005</v>
      </c>
      <c r="N2067" s="6">
        <f>I2067*L2067</f>
        <v>269.48</v>
      </c>
      <c r="O2067" s="6">
        <f>M2067-N2067</f>
        <v>254.72000000000003</v>
      </c>
      <c r="P2067" s="8">
        <f>IFERROR(O2067/M2067,0)</f>
        <v>0.48592140404425793</v>
      </c>
      <c r="Q2067" s="5">
        <f>YEAR(SalesDataTable[[#This Row],[Order Date]])</f>
        <v>2026</v>
      </c>
      <c r="R2067" s="8" t="str">
        <f>"Q"&amp;ROUNDUP(MONTH(SalesDataTable[[#This Row],[Order Date]])/3,0)</f>
        <v>Q4</v>
      </c>
      <c r="S2067" s="9">
        <f>MONTH(SalesDataTable[[#This Row],[Order Date]])</f>
        <v>10</v>
      </c>
      <c r="T2067" s="8" t="str">
        <f>TEXT(SalesDataTable[[#This Row],[Order Date]],"mmm")</f>
        <v>Oct</v>
      </c>
    </row>
    <row r="2068" spans="1:20" ht="15.75">
      <c r="A2068" s="2" t="s">
        <v>2119</v>
      </c>
      <c r="B2068" s="3">
        <v>46303</v>
      </c>
      <c r="C2068" s="4" t="s">
        <v>1</v>
      </c>
      <c r="D2068" s="4" t="s">
        <v>52</v>
      </c>
      <c r="E2068" s="4" t="s">
        <v>3</v>
      </c>
      <c r="F2068" s="4" t="s">
        <v>20</v>
      </c>
      <c r="G2068" s="4" t="s">
        <v>5</v>
      </c>
      <c r="H2068" s="4" t="s">
        <v>29</v>
      </c>
      <c r="I2068" s="9">
        <v>1</v>
      </c>
      <c r="J2068" s="6">
        <v>51.35</v>
      </c>
      <c r="K2068" s="7">
        <v>0</v>
      </c>
      <c r="L2068" s="6">
        <v>22.98</v>
      </c>
      <c r="M2068" s="6">
        <f>I2068*J2068*(1-K2068)</f>
        <v>51.35</v>
      </c>
      <c r="N2068" s="6">
        <f>I2068*L2068</f>
        <v>22.98</v>
      </c>
      <c r="O2068" s="6">
        <f>M2068-N2068</f>
        <v>28.37</v>
      </c>
      <c r="P2068" s="8">
        <f>IFERROR(O2068/M2068,0)</f>
        <v>0.55248296007789677</v>
      </c>
      <c r="Q2068" s="5">
        <f>YEAR(SalesDataTable[[#This Row],[Order Date]])</f>
        <v>2026</v>
      </c>
      <c r="R2068" s="8" t="str">
        <f>"Q"&amp;ROUNDUP(MONTH(SalesDataTable[[#This Row],[Order Date]])/3,0)</f>
        <v>Q4</v>
      </c>
      <c r="S2068" s="9">
        <f>MONTH(SalesDataTable[[#This Row],[Order Date]])</f>
        <v>10</v>
      </c>
      <c r="T2068" s="8" t="str">
        <f>TEXT(SalesDataTable[[#This Row],[Order Date]],"mmm")</f>
        <v>Oct</v>
      </c>
    </row>
    <row r="2069" spans="1:20" ht="15.75">
      <c r="A2069" s="2" t="s">
        <v>2120</v>
      </c>
      <c r="B2069" s="3">
        <v>46303</v>
      </c>
      <c r="C2069" s="4" t="s">
        <v>27</v>
      </c>
      <c r="D2069" s="4" t="s">
        <v>48</v>
      </c>
      <c r="E2069" s="4" t="s">
        <v>3</v>
      </c>
      <c r="F2069" s="4" t="s">
        <v>4</v>
      </c>
      <c r="G2069" s="4" t="s">
        <v>49</v>
      </c>
      <c r="H2069" s="4" t="s">
        <v>50</v>
      </c>
      <c r="I2069" s="9">
        <v>1</v>
      </c>
      <c r="J2069" s="6">
        <v>39.659999999999997</v>
      </c>
      <c r="K2069" s="7">
        <v>0</v>
      </c>
      <c r="L2069" s="6">
        <v>14.39</v>
      </c>
      <c r="M2069" s="6">
        <f>I2069*J2069*(1-K2069)</f>
        <v>39.659999999999997</v>
      </c>
      <c r="N2069" s="6">
        <f>I2069*L2069</f>
        <v>14.39</v>
      </c>
      <c r="O2069" s="6">
        <f>M2069-N2069</f>
        <v>25.269999999999996</v>
      </c>
      <c r="P2069" s="8">
        <f>IFERROR(O2069/M2069,0)</f>
        <v>0.63716591023701463</v>
      </c>
      <c r="Q2069" s="5">
        <f>YEAR(SalesDataTable[[#This Row],[Order Date]])</f>
        <v>2026</v>
      </c>
      <c r="R2069" s="8" t="str">
        <f>"Q"&amp;ROUNDUP(MONTH(SalesDataTable[[#This Row],[Order Date]])/3,0)</f>
        <v>Q4</v>
      </c>
      <c r="S2069" s="9">
        <f>MONTH(SalesDataTable[[#This Row],[Order Date]])</f>
        <v>10</v>
      </c>
      <c r="T2069" s="8" t="str">
        <f>TEXT(SalesDataTable[[#This Row],[Order Date]],"mmm")</f>
        <v>Oct</v>
      </c>
    </row>
    <row r="2070" spans="1:20" ht="15.75">
      <c r="A2070" s="2" t="s">
        <v>2121</v>
      </c>
      <c r="B2070" s="3">
        <v>46303</v>
      </c>
      <c r="C2070" s="4" t="s">
        <v>27</v>
      </c>
      <c r="D2070" s="4" t="s">
        <v>82</v>
      </c>
      <c r="E2070" s="4" t="s">
        <v>25</v>
      </c>
      <c r="F2070" s="4" t="s">
        <v>16</v>
      </c>
      <c r="G2070" s="4" t="s">
        <v>49</v>
      </c>
      <c r="H2070" s="4" t="s">
        <v>50</v>
      </c>
      <c r="I2070" s="9">
        <v>1</v>
      </c>
      <c r="J2070" s="6">
        <v>39.79</v>
      </c>
      <c r="K2070" s="7">
        <v>0</v>
      </c>
      <c r="L2070" s="6">
        <v>14.76</v>
      </c>
      <c r="M2070" s="6">
        <f>I2070*J2070*(1-K2070)</f>
        <v>39.79</v>
      </c>
      <c r="N2070" s="6">
        <f>I2070*L2070</f>
        <v>14.76</v>
      </c>
      <c r="O2070" s="6">
        <f>M2070-N2070</f>
        <v>25.03</v>
      </c>
      <c r="P2070" s="8">
        <f>IFERROR(O2070/M2070,0)</f>
        <v>0.62905252576024129</v>
      </c>
      <c r="Q2070" s="5">
        <f>YEAR(SalesDataTable[[#This Row],[Order Date]])</f>
        <v>2026</v>
      </c>
      <c r="R2070" s="8" t="str">
        <f>"Q"&amp;ROUNDUP(MONTH(SalesDataTable[[#This Row],[Order Date]])/3,0)</f>
        <v>Q4</v>
      </c>
      <c r="S2070" s="9">
        <f>MONTH(SalesDataTable[[#This Row],[Order Date]])</f>
        <v>10</v>
      </c>
      <c r="T2070" s="8" t="str">
        <f>TEXT(SalesDataTable[[#This Row],[Order Date]],"mmm")</f>
        <v>Oct</v>
      </c>
    </row>
    <row r="2071" spans="1:20" ht="15.75">
      <c r="A2071" s="2" t="s">
        <v>2122</v>
      </c>
      <c r="B2071" s="3">
        <v>46303</v>
      </c>
      <c r="C2071" s="4" t="s">
        <v>14</v>
      </c>
      <c r="D2071" s="4" t="s">
        <v>61</v>
      </c>
      <c r="E2071" s="4" t="s">
        <v>10</v>
      </c>
      <c r="F2071" s="4" t="s">
        <v>16</v>
      </c>
      <c r="G2071" s="4" t="s">
        <v>5</v>
      </c>
      <c r="H2071" s="4" t="s">
        <v>35</v>
      </c>
      <c r="I2071" s="9">
        <v>6</v>
      </c>
      <c r="J2071" s="6">
        <v>41.27</v>
      </c>
      <c r="K2071" s="7">
        <v>0.1</v>
      </c>
      <c r="L2071" s="6">
        <v>16.61</v>
      </c>
      <c r="M2071" s="6">
        <f>I2071*J2071*(1-K2071)</f>
        <v>222.858</v>
      </c>
      <c r="N2071" s="6">
        <f>I2071*L2071</f>
        <v>99.66</v>
      </c>
      <c r="O2071" s="6">
        <f>M2071-N2071</f>
        <v>123.19800000000001</v>
      </c>
      <c r="P2071" s="8">
        <f>IFERROR(O2071/M2071,0)</f>
        <v>0.55280941227149127</v>
      </c>
      <c r="Q2071" s="5">
        <f>YEAR(SalesDataTable[[#This Row],[Order Date]])</f>
        <v>2026</v>
      </c>
      <c r="R2071" s="8" t="str">
        <f>"Q"&amp;ROUNDUP(MONTH(SalesDataTable[[#This Row],[Order Date]])/3,0)</f>
        <v>Q4</v>
      </c>
      <c r="S2071" s="9">
        <f>MONTH(SalesDataTable[[#This Row],[Order Date]])</f>
        <v>10</v>
      </c>
      <c r="T2071" s="8" t="str">
        <f>TEXT(SalesDataTable[[#This Row],[Order Date]],"mmm")</f>
        <v>Oct</v>
      </c>
    </row>
    <row r="2072" spans="1:20" ht="15.75">
      <c r="A2072" s="2" t="s">
        <v>2123</v>
      </c>
      <c r="B2072" s="3">
        <v>46303</v>
      </c>
      <c r="C2072" s="4" t="s">
        <v>27</v>
      </c>
      <c r="D2072" s="4" t="s">
        <v>28</v>
      </c>
      <c r="E2072" s="4" t="s">
        <v>3</v>
      </c>
      <c r="F2072" s="4" t="s">
        <v>4</v>
      </c>
      <c r="G2072" s="4" t="s">
        <v>11</v>
      </c>
      <c r="H2072" s="4" t="s">
        <v>12</v>
      </c>
      <c r="I2072" s="9">
        <v>1</v>
      </c>
      <c r="J2072" s="6">
        <v>93.39</v>
      </c>
      <c r="K2072" s="7">
        <v>0</v>
      </c>
      <c r="L2072" s="6">
        <v>45.98</v>
      </c>
      <c r="M2072" s="6">
        <f>I2072*J2072*(1-K2072)</f>
        <v>93.39</v>
      </c>
      <c r="N2072" s="6">
        <f>I2072*L2072</f>
        <v>45.98</v>
      </c>
      <c r="O2072" s="6">
        <f>M2072-N2072</f>
        <v>47.410000000000004</v>
      </c>
      <c r="P2072" s="8">
        <f>IFERROR(O2072/M2072,0)</f>
        <v>0.50765606595995294</v>
      </c>
      <c r="Q2072" s="5">
        <f>YEAR(SalesDataTable[[#This Row],[Order Date]])</f>
        <v>2026</v>
      </c>
      <c r="R2072" s="8" t="str">
        <f>"Q"&amp;ROUNDUP(MONTH(SalesDataTable[[#This Row],[Order Date]])/3,0)</f>
        <v>Q4</v>
      </c>
      <c r="S2072" s="9">
        <f>MONTH(SalesDataTable[[#This Row],[Order Date]])</f>
        <v>10</v>
      </c>
      <c r="T2072" s="8" t="str">
        <f>TEXT(SalesDataTable[[#This Row],[Order Date]],"mmm")</f>
        <v>Oct</v>
      </c>
    </row>
    <row r="2073" spans="1:20" ht="15.75">
      <c r="A2073" s="2" t="s">
        <v>2124</v>
      </c>
      <c r="B2073" s="3">
        <v>46304</v>
      </c>
      <c r="C2073" s="4" t="s">
        <v>14</v>
      </c>
      <c r="D2073" s="4" t="s">
        <v>24</v>
      </c>
      <c r="E2073" s="4" t="s">
        <v>3</v>
      </c>
      <c r="F2073" s="4" t="s">
        <v>20</v>
      </c>
      <c r="G2073" s="4" t="s">
        <v>31</v>
      </c>
      <c r="H2073" s="4" t="s">
        <v>32</v>
      </c>
      <c r="I2073" s="9">
        <v>1</v>
      </c>
      <c r="J2073" s="6">
        <v>336.56</v>
      </c>
      <c r="K2073" s="7">
        <v>0</v>
      </c>
      <c r="L2073" s="6">
        <v>189.74</v>
      </c>
      <c r="M2073" s="6">
        <f>I2073*J2073*(1-K2073)</f>
        <v>336.56</v>
      </c>
      <c r="N2073" s="6">
        <f>I2073*L2073</f>
        <v>189.74</v>
      </c>
      <c r="O2073" s="6">
        <f>M2073-N2073</f>
        <v>146.82</v>
      </c>
      <c r="P2073" s="8">
        <f>IFERROR(O2073/M2073,0)</f>
        <v>0.43623722367482765</v>
      </c>
      <c r="Q2073" s="5">
        <f>YEAR(SalesDataTable[[#This Row],[Order Date]])</f>
        <v>2026</v>
      </c>
      <c r="R2073" s="8" t="str">
        <f>"Q"&amp;ROUNDUP(MONTH(SalesDataTable[[#This Row],[Order Date]])/3,0)</f>
        <v>Q4</v>
      </c>
      <c r="S2073" s="9">
        <f>MONTH(SalesDataTable[[#This Row],[Order Date]])</f>
        <v>10</v>
      </c>
      <c r="T2073" s="8" t="str">
        <f>TEXT(SalesDataTable[[#This Row],[Order Date]],"mmm")</f>
        <v>Oct</v>
      </c>
    </row>
    <row r="2074" spans="1:20" ht="15.75">
      <c r="A2074" s="2" t="s">
        <v>2125</v>
      </c>
      <c r="B2074" s="3">
        <v>46304</v>
      </c>
      <c r="C2074" s="4" t="s">
        <v>14</v>
      </c>
      <c r="D2074" s="4" t="s">
        <v>15</v>
      </c>
      <c r="E2074" s="4" t="s">
        <v>3</v>
      </c>
      <c r="F2074" s="4" t="s">
        <v>16</v>
      </c>
      <c r="G2074" s="4" t="s">
        <v>17</v>
      </c>
      <c r="H2074" s="4" t="s">
        <v>71</v>
      </c>
      <c r="I2074" s="9">
        <v>2</v>
      </c>
      <c r="J2074" s="6">
        <v>132.47999999999999</v>
      </c>
      <c r="K2074" s="7">
        <v>0.1</v>
      </c>
      <c r="L2074" s="6">
        <v>67.48</v>
      </c>
      <c r="M2074" s="6">
        <f>I2074*J2074*(1-K2074)</f>
        <v>238.464</v>
      </c>
      <c r="N2074" s="6">
        <f>I2074*L2074</f>
        <v>134.96</v>
      </c>
      <c r="O2074" s="6">
        <f>M2074-N2074</f>
        <v>103.50399999999999</v>
      </c>
      <c r="P2074" s="8">
        <f>IFERROR(O2074/M2074,0)</f>
        <v>0.43404455179817497</v>
      </c>
      <c r="Q2074" s="5">
        <f>YEAR(SalesDataTable[[#This Row],[Order Date]])</f>
        <v>2026</v>
      </c>
      <c r="R2074" s="8" t="str">
        <f>"Q"&amp;ROUNDUP(MONTH(SalesDataTable[[#This Row],[Order Date]])/3,0)</f>
        <v>Q4</v>
      </c>
      <c r="S2074" s="9">
        <f>MONTH(SalesDataTable[[#This Row],[Order Date]])</f>
        <v>10</v>
      </c>
      <c r="T2074" s="8" t="str">
        <f>TEXT(SalesDataTable[[#This Row],[Order Date]],"mmm")</f>
        <v>Oct</v>
      </c>
    </row>
    <row r="2075" spans="1:20" ht="15.75">
      <c r="A2075" s="2" t="s">
        <v>2126</v>
      </c>
      <c r="B2075" s="3">
        <v>46304</v>
      </c>
      <c r="C2075" s="4" t="s">
        <v>8</v>
      </c>
      <c r="D2075" s="4" t="s">
        <v>86</v>
      </c>
      <c r="E2075" s="4" t="s">
        <v>25</v>
      </c>
      <c r="F2075" s="4" t="s">
        <v>4</v>
      </c>
      <c r="G2075" s="4" t="s">
        <v>11</v>
      </c>
      <c r="H2075" s="4" t="s">
        <v>12</v>
      </c>
      <c r="I2075" s="9">
        <v>1</v>
      </c>
      <c r="J2075" s="6">
        <v>92.59</v>
      </c>
      <c r="K2075" s="7">
        <v>0</v>
      </c>
      <c r="L2075" s="6">
        <v>44.46</v>
      </c>
      <c r="M2075" s="6">
        <f>I2075*J2075*(1-K2075)</f>
        <v>92.59</v>
      </c>
      <c r="N2075" s="6">
        <f>I2075*L2075</f>
        <v>44.46</v>
      </c>
      <c r="O2075" s="6">
        <f>M2075-N2075</f>
        <v>48.13</v>
      </c>
      <c r="P2075" s="8">
        <f>IFERROR(O2075/M2075,0)</f>
        <v>0.51981855491953777</v>
      </c>
      <c r="Q2075" s="5">
        <f>YEAR(SalesDataTable[[#This Row],[Order Date]])</f>
        <v>2026</v>
      </c>
      <c r="R2075" s="8" t="str">
        <f>"Q"&amp;ROUNDUP(MONTH(SalesDataTable[[#This Row],[Order Date]])/3,0)</f>
        <v>Q4</v>
      </c>
      <c r="S2075" s="9">
        <f>MONTH(SalesDataTable[[#This Row],[Order Date]])</f>
        <v>10</v>
      </c>
      <c r="T2075" s="8" t="str">
        <f>TEXT(SalesDataTable[[#This Row],[Order Date]],"mmm")</f>
        <v>Oct</v>
      </c>
    </row>
    <row r="2076" spans="1:20" ht="15.75">
      <c r="A2076" s="2" t="s">
        <v>2127</v>
      </c>
      <c r="B2076" s="3">
        <v>46304</v>
      </c>
      <c r="C2076" s="4" t="s">
        <v>27</v>
      </c>
      <c r="D2076" s="4" t="s">
        <v>48</v>
      </c>
      <c r="E2076" s="4" t="s">
        <v>25</v>
      </c>
      <c r="F2076" s="4" t="s">
        <v>20</v>
      </c>
      <c r="G2076" s="4" t="s">
        <v>49</v>
      </c>
      <c r="H2076" s="4" t="s">
        <v>67</v>
      </c>
      <c r="I2076" s="9">
        <v>1</v>
      </c>
      <c r="J2076" s="6">
        <v>35.450000000000003</v>
      </c>
      <c r="K2076" s="7">
        <v>0.05</v>
      </c>
      <c r="L2076" s="6">
        <v>14.23</v>
      </c>
      <c r="M2076" s="6">
        <f>I2076*J2076*(1-K2076)</f>
        <v>33.677500000000002</v>
      </c>
      <c r="N2076" s="6">
        <f>I2076*L2076</f>
        <v>14.23</v>
      </c>
      <c r="O2076" s="6">
        <f>M2076-N2076</f>
        <v>19.447500000000002</v>
      </c>
      <c r="P2076" s="8">
        <f>IFERROR(O2076/M2076,0)</f>
        <v>0.57746269764679681</v>
      </c>
      <c r="Q2076" s="5">
        <f>YEAR(SalesDataTable[[#This Row],[Order Date]])</f>
        <v>2026</v>
      </c>
      <c r="R2076" s="8" t="str">
        <f>"Q"&amp;ROUNDUP(MONTH(SalesDataTable[[#This Row],[Order Date]])/3,0)</f>
        <v>Q4</v>
      </c>
      <c r="S2076" s="9">
        <f>MONTH(SalesDataTable[[#This Row],[Order Date]])</f>
        <v>10</v>
      </c>
      <c r="T2076" s="8" t="str">
        <f>TEXT(SalesDataTable[[#This Row],[Order Date]],"mmm")</f>
        <v>Oct</v>
      </c>
    </row>
    <row r="2077" spans="1:20" ht="15.75">
      <c r="A2077" s="2" t="s">
        <v>2128</v>
      </c>
      <c r="B2077" s="3">
        <v>46304</v>
      </c>
      <c r="C2077" s="4" t="s">
        <v>14</v>
      </c>
      <c r="D2077" s="4" t="s">
        <v>15</v>
      </c>
      <c r="E2077" s="4" t="s">
        <v>3</v>
      </c>
      <c r="F2077" s="4" t="s">
        <v>16</v>
      </c>
      <c r="G2077" s="4" t="s">
        <v>11</v>
      </c>
      <c r="H2077" s="4" t="s">
        <v>12</v>
      </c>
      <c r="I2077" s="9">
        <v>2</v>
      </c>
      <c r="J2077" s="6">
        <v>93.83</v>
      </c>
      <c r="K2077" s="7">
        <v>0.1</v>
      </c>
      <c r="L2077" s="6">
        <v>44.27</v>
      </c>
      <c r="M2077" s="6">
        <f>I2077*J2077*(1-K2077)</f>
        <v>168.89400000000001</v>
      </c>
      <c r="N2077" s="6">
        <f>I2077*L2077</f>
        <v>88.54</v>
      </c>
      <c r="O2077" s="6">
        <f>M2077-N2077</f>
        <v>80.353999999999999</v>
      </c>
      <c r="P2077" s="8">
        <f>IFERROR(O2077/M2077,0)</f>
        <v>0.47576586498040191</v>
      </c>
      <c r="Q2077" s="5">
        <f>YEAR(SalesDataTable[[#This Row],[Order Date]])</f>
        <v>2026</v>
      </c>
      <c r="R2077" s="8" t="str">
        <f>"Q"&amp;ROUNDUP(MONTH(SalesDataTable[[#This Row],[Order Date]])/3,0)</f>
        <v>Q4</v>
      </c>
      <c r="S2077" s="9">
        <f>MONTH(SalesDataTable[[#This Row],[Order Date]])</f>
        <v>10</v>
      </c>
      <c r="T2077" s="8" t="str">
        <f>TEXT(SalesDataTable[[#This Row],[Order Date]],"mmm")</f>
        <v>Oct</v>
      </c>
    </row>
    <row r="2078" spans="1:20" ht="15.75">
      <c r="A2078" s="2" t="s">
        <v>2129</v>
      </c>
      <c r="B2078" s="3">
        <v>46304</v>
      </c>
      <c r="C2078" s="4" t="s">
        <v>8</v>
      </c>
      <c r="D2078" s="4" t="s">
        <v>69</v>
      </c>
      <c r="E2078" s="4" t="s">
        <v>3</v>
      </c>
      <c r="F2078" s="4" t="s">
        <v>16</v>
      </c>
      <c r="G2078" s="4" t="s">
        <v>49</v>
      </c>
      <c r="H2078" s="4" t="s">
        <v>67</v>
      </c>
      <c r="I2078" s="9">
        <v>1</v>
      </c>
      <c r="J2078" s="6">
        <v>36.32</v>
      </c>
      <c r="K2078" s="7">
        <v>0</v>
      </c>
      <c r="L2078" s="6">
        <v>13.6</v>
      </c>
      <c r="M2078" s="6">
        <f>I2078*J2078*(1-K2078)</f>
        <v>36.32</v>
      </c>
      <c r="N2078" s="6">
        <f>I2078*L2078</f>
        <v>13.6</v>
      </c>
      <c r="O2078" s="6">
        <f>M2078-N2078</f>
        <v>22.72</v>
      </c>
      <c r="P2078" s="8">
        <f>IFERROR(O2078/M2078,0)</f>
        <v>0.62555066079295152</v>
      </c>
      <c r="Q2078" s="5">
        <f>YEAR(SalesDataTable[[#This Row],[Order Date]])</f>
        <v>2026</v>
      </c>
      <c r="R2078" s="8" t="str">
        <f>"Q"&amp;ROUNDUP(MONTH(SalesDataTable[[#This Row],[Order Date]])/3,0)</f>
        <v>Q4</v>
      </c>
      <c r="S2078" s="9">
        <f>MONTH(SalesDataTable[[#This Row],[Order Date]])</f>
        <v>10</v>
      </c>
      <c r="T2078" s="8" t="str">
        <f>TEXT(SalesDataTable[[#This Row],[Order Date]],"mmm")</f>
        <v>Oct</v>
      </c>
    </row>
    <row r="2079" spans="1:20" ht="15.75">
      <c r="A2079" s="2" t="s">
        <v>2130</v>
      </c>
      <c r="B2079" s="3">
        <v>46304</v>
      </c>
      <c r="C2079" s="4" t="s">
        <v>1</v>
      </c>
      <c r="D2079" s="4" t="s">
        <v>88</v>
      </c>
      <c r="E2079" s="4" t="s">
        <v>3</v>
      </c>
      <c r="F2079" s="4" t="s">
        <v>4</v>
      </c>
      <c r="G2079" s="4" t="s">
        <v>49</v>
      </c>
      <c r="H2079" s="4" t="s">
        <v>55</v>
      </c>
      <c r="I2079" s="9">
        <v>2</v>
      </c>
      <c r="J2079" s="6">
        <v>125.56</v>
      </c>
      <c r="K2079" s="7">
        <v>0.1</v>
      </c>
      <c r="L2079" s="6">
        <v>67.260000000000005</v>
      </c>
      <c r="M2079" s="6">
        <f>I2079*J2079*(1-K2079)</f>
        <v>226.00800000000001</v>
      </c>
      <c r="N2079" s="6">
        <f>I2079*L2079</f>
        <v>134.52000000000001</v>
      </c>
      <c r="O2079" s="6">
        <f>M2079-N2079</f>
        <v>91.488</v>
      </c>
      <c r="P2079" s="8">
        <f>IFERROR(O2079/M2079,0)</f>
        <v>0.40479983009450993</v>
      </c>
      <c r="Q2079" s="5">
        <f>YEAR(SalesDataTable[[#This Row],[Order Date]])</f>
        <v>2026</v>
      </c>
      <c r="R2079" s="8" t="str">
        <f>"Q"&amp;ROUNDUP(MONTH(SalesDataTable[[#This Row],[Order Date]])/3,0)</f>
        <v>Q4</v>
      </c>
      <c r="S2079" s="9">
        <f>MONTH(SalesDataTable[[#This Row],[Order Date]])</f>
        <v>10</v>
      </c>
      <c r="T2079" s="8" t="str">
        <f>TEXT(SalesDataTable[[#This Row],[Order Date]],"mmm")</f>
        <v>Oct</v>
      </c>
    </row>
    <row r="2080" spans="1:20" ht="15.75">
      <c r="A2080" s="2" t="s">
        <v>2131</v>
      </c>
      <c r="B2080" s="3">
        <v>46304</v>
      </c>
      <c r="C2080" s="4" t="s">
        <v>1</v>
      </c>
      <c r="D2080" s="4" t="s">
        <v>88</v>
      </c>
      <c r="E2080" s="4" t="s">
        <v>39</v>
      </c>
      <c r="F2080" s="4" t="s">
        <v>16</v>
      </c>
      <c r="G2080" s="4" t="s">
        <v>31</v>
      </c>
      <c r="H2080" s="4" t="s">
        <v>90</v>
      </c>
      <c r="I2080" s="9">
        <v>2</v>
      </c>
      <c r="J2080" s="6">
        <v>124.91</v>
      </c>
      <c r="K2080" s="7">
        <v>0</v>
      </c>
      <c r="L2080" s="6">
        <v>60.33</v>
      </c>
      <c r="M2080" s="6">
        <f>I2080*J2080*(1-K2080)</f>
        <v>249.82</v>
      </c>
      <c r="N2080" s="6">
        <f>I2080*L2080</f>
        <v>120.66</v>
      </c>
      <c r="O2080" s="6">
        <f>M2080-N2080</f>
        <v>129.16</v>
      </c>
      <c r="P2080" s="8">
        <f>IFERROR(O2080/M2080,0)</f>
        <v>0.51701224881914976</v>
      </c>
      <c r="Q2080" s="5">
        <f>YEAR(SalesDataTable[[#This Row],[Order Date]])</f>
        <v>2026</v>
      </c>
      <c r="R2080" s="8" t="str">
        <f>"Q"&amp;ROUNDUP(MONTH(SalesDataTable[[#This Row],[Order Date]])/3,0)</f>
        <v>Q4</v>
      </c>
      <c r="S2080" s="9">
        <f>MONTH(SalesDataTable[[#This Row],[Order Date]])</f>
        <v>10</v>
      </c>
      <c r="T2080" s="8" t="str">
        <f>TEXT(SalesDataTable[[#This Row],[Order Date]],"mmm")</f>
        <v>Oct</v>
      </c>
    </row>
    <row r="2081" spans="1:20" ht="15.75">
      <c r="A2081" s="2" t="s">
        <v>2132</v>
      </c>
      <c r="B2081" s="3">
        <v>46304</v>
      </c>
      <c r="C2081" s="4" t="s">
        <v>8</v>
      </c>
      <c r="D2081" s="4" t="s">
        <v>69</v>
      </c>
      <c r="E2081" s="4" t="s">
        <v>3</v>
      </c>
      <c r="F2081" s="4" t="s">
        <v>16</v>
      </c>
      <c r="G2081" s="4" t="s">
        <v>31</v>
      </c>
      <c r="H2081" s="4" t="s">
        <v>41</v>
      </c>
      <c r="I2081" s="9">
        <v>1</v>
      </c>
      <c r="J2081" s="6">
        <v>199.32</v>
      </c>
      <c r="K2081" s="7">
        <v>0</v>
      </c>
      <c r="L2081" s="6">
        <v>103.83</v>
      </c>
      <c r="M2081" s="6">
        <f>I2081*J2081*(1-K2081)</f>
        <v>199.32</v>
      </c>
      <c r="N2081" s="6">
        <f>I2081*L2081</f>
        <v>103.83</v>
      </c>
      <c r="O2081" s="6">
        <f>M2081-N2081</f>
        <v>95.49</v>
      </c>
      <c r="P2081" s="8">
        <f>IFERROR(O2081/M2081,0)</f>
        <v>0.4790788681517158</v>
      </c>
      <c r="Q2081" s="5">
        <f>YEAR(SalesDataTable[[#This Row],[Order Date]])</f>
        <v>2026</v>
      </c>
      <c r="R2081" s="8" t="str">
        <f>"Q"&amp;ROUNDUP(MONTH(SalesDataTable[[#This Row],[Order Date]])/3,0)</f>
        <v>Q4</v>
      </c>
      <c r="S2081" s="9">
        <f>MONTH(SalesDataTable[[#This Row],[Order Date]])</f>
        <v>10</v>
      </c>
      <c r="T2081" s="8" t="str">
        <f>TEXT(SalesDataTable[[#This Row],[Order Date]],"mmm")</f>
        <v>Oct</v>
      </c>
    </row>
    <row r="2082" spans="1:20" ht="15.75">
      <c r="A2082" s="2" t="s">
        <v>2133</v>
      </c>
      <c r="B2082" s="3">
        <v>46305</v>
      </c>
      <c r="C2082" s="4" t="s">
        <v>8</v>
      </c>
      <c r="D2082" s="4" t="s">
        <v>66</v>
      </c>
      <c r="E2082" s="4" t="s">
        <v>3</v>
      </c>
      <c r="F2082" s="4" t="s">
        <v>4</v>
      </c>
      <c r="G2082" s="4" t="s">
        <v>31</v>
      </c>
      <c r="H2082" s="4" t="s">
        <v>32</v>
      </c>
      <c r="I2082" s="9">
        <v>4</v>
      </c>
      <c r="J2082" s="6">
        <v>337.38</v>
      </c>
      <c r="K2082" s="7">
        <v>0.05</v>
      </c>
      <c r="L2082" s="6">
        <v>194.94</v>
      </c>
      <c r="M2082" s="6">
        <f>I2082*J2082*(1-K2082)</f>
        <v>1282.0439999999999</v>
      </c>
      <c r="N2082" s="6">
        <f>I2082*L2082</f>
        <v>779.76</v>
      </c>
      <c r="O2082" s="6">
        <f>M2082-N2082</f>
        <v>502.28399999999988</v>
      </c>
      <c r="P2082" s="8">
        <f>IFERROR(O2082/M2082,0)</f>
        <v>0.39178374533167343</v>
      </c>
      <c r="Q2082" s="5">
        <f>YEAR(SalesDataTable[[#This Row],[Order Date]])</f>
        <v>2026</v>
      </c>
      <c r="R2082" s="8" t="str">
        <f>"Q"&amp;ROUNDUP(MONTH(SalesDataTable[[#This Row],[Order Date]])/3,0)</f>
        <v>Q4</v>
      </c>
      <c r="S2082" s="9">
        <f>MONTH(SalesDataTable[[#This Row],[Order Date]])</f>
        <v>10</v>
      </c>
      <c r="T2082" s="8" t="str">
        <f>TEXT(SalesDataTable[[#This Row],[Order Date]],"mmm")</f>
        <v>Oct</v>
      </c>
    </row>
    <row r="2083" spans="1:20" ht="15.75">
      <c r="A2083" s="2" t="s">
        <v>2134</v>
      </c>
      <c r="B2083" s="3">
        <v>46305</v>
      </c>
      <c r="C2083" s="4" t="s">
        <v>14</v>
      </c>
      <c r="D2083" s="4" t="s">
        <v>15</v>
      </c>
      <c r="E2083" s="4" t="s">
        <v>3</v>
      </c>
      <c r="F2083" s="4" t="s">
        <v>20</v>
      </c>
      <c r="G2083" s="4" t="s">
        <v>31</v>
      </c>
      <c r="H2083" s="4" t="s">
        <v>64</v>
      </c>
      <c r="I2083" s="9">
        <v>3</v>
      </c>
      <c r="J2083" s="6">
        <v>82.18</v>
      </c>
      <c r="K2083" s="7">
        <v>0.1</v>
      </c>
      <c r="L2083" s="6">
        <v>39.82</v>
      </c>
      <c r="M2083" s="6">
        <f>I2083*J2083*(1-K2083)</f>
        <v>221.88600000000002</v>
      </c>
      <c r="N2083" s="6">
        <f>I2083*L2083</f>
        <v>119.46000000000001</v>
      </c>
      <c r="O2083" s="6">
        <f>M2083-N2083</f>
        <v>102.42600000000002</v>
      </c>
      <c r="P2083" s="8">
        <f>IFERROR(O2083/M2083,0)</f>
        <v>0.46161542413671885</v>
      </c>
      <c r="Q2083" s="5">
        <f>YEAR(SalesDataTable[[#This Row],[Order Date]])</f>
        <v>2026</v>
      </c>
      <c r="R2083" s="8" t="str">
        <f>"Q"&amp;ROUNDUP(MONTH(SalesDataTable[[#This Row],[Order Date]])/3,0)</f>
        <v>Q4</v>
      </c>
      <c r="S2083" s="9">
        <f>MONTH(SalesDataTable[[#This Row],[Order Date]])</f>
        <v>10</v>
      </c>
      <c r="T2083" s="8" t="str">
        <f>TEXT(SalesDataTable[[#This Row],[Order Date]],"mmm")</f>
        <v>Oct</v>
      </c>
    </row>
    <row r="2084" spans="1:20" ht="15.75">
      <c r="A2084" s="2" t="s">
        <v>2135</v>
      </c>
      <c r="B2084" s="3">
        <v>46305</v>
      </c>
      <c r="C2084" s="4" t="s">
        <v>1</v>
      </c>
      <c r="D2084" s="4" t="s">
        <v>88</v>
      </c>
      <c r="E2084" s="4" t="s">
        <v>10</v>
      </c>
      <c r="F2084" s="4" t="s">
        <v>16</v>
      </c>
      <c r="G2084" s="4" t="s">
        <v>11</v>
      </c>
      <c r="H2084" s="4" t="s">
        <v>79</v>
      </c>
      <c r="I2084" s="9">
        <v>15</v>
      </c>
      <c r="J2084" s="6">
        <v>70.25</v>
      </c>
      <c r="K2084" s="7">
        <v>0.1</v>
      </c>
      <c r="L2084" s="6">
        <v>32.19</v>
      </c>
      <c r="M2084" s="6">
        <f>I2084*J2084*(1-K2084)</f>
        <v>948.375</v>
      </c>
      <c r="N2084" s="6">
        <f>I2084*L2084</f>
        <v>482.84999999999997</v>
      </c>
      <c r="O2084" s="6">
        <f>M2084-N2084</f>
        <v>465.52500000000003</v>
      </c>
      <c r="P2084" s="8">
        <f>IFERROR(O2084/M2084,0)</f>
        <v>0.49086595492289448</v>
      </c>
      <c r="Q2084" s="5">
        <f>YEAR(SalesDataTable[[#This Row],[Order Date]])</f>
        <v>2026</v>
      </c>
      <c r="R2084" s="8" t="str">
        <f>"Q"&amp;ROUNDUP(MONTH(SalesDataTable[[#This Row],[Order Date]])/3,0)</f>
        <v>Q4</v>
      </c>
      <c r="S2084" s="9">
        <f>MONTH(SalesDataTable[[#This Row],[Order Date]])</f>
        <v>10</v>
      </c>
      <c r="T2084" s="8" t="str">
        <f>TEXT(SalesDataTable[[#This Row],[Order Date]],"mmm")</f>
        <v>Oct</v>
      </c>
    </row>
    <row r="2085" spans="1:20" ht="15.75">
      <c r="A2085" s="2" t="s">
        <v>2136</v>
      </c>
      <c r="B2085" s="3">
        <v>46305</v>
      </c>
      <c r="C2085" s="4" t="s">
        <v>27</v>
      </c>
      <c r="D2085" s="4" t="s">
        <v>45</v>
      </c>
      <c r="E2085" s="4" t="s">
        <v>25</v>
      </c>
      <c r="F2085" s="4" t="s">
        <v>16</v>
      </c>
      <c r="G2085" s="4" t="s">
        <v>17</v>
      </c>
      <c r="H2085" s="4" t="s">
        <v>18</v>
      </c>
      <c r="I2085" s="9">
        <v>2</v>
      </c>
      <c r="J2085" s="6">
        <v>35.36</v>
      </c>
      <c r="K2085" s="7">
        <v>0</v>
      </c>
      <c r="L2085" s="6">
        <v>13.49</v>
      </c>
      <c r="M2085" s="6">
        <f>I2085*J2085*(1-K2085)</f>
        <v>70.72</v>
      </c>
      <c r="N2085" s="6">
        <f>I2085*L2085</f>
        <v>26.98</v>
      </c>
      <c r="O2085" s="6">
        <f>M2085-N2085</f>
        <v>43.739999999999995</v>
      </c>
      <c r="P2085" s="8">
        <f>IFERROR(O2085/M2085,0)</f>
        <v>0.61849547511312208</v>
      </c>
      <c r="Q2085" s="5">
        <f>YEAR(SalesDataTable[[#This Row],[Order Date]])</f>
        <v>2026</v>
      </c>
      <c r="R2085" s="8" t="str">
        <f>"Q"&amp;ROUNDUP(MONTH(SalesDataTable[[#This Row],[Order Date]])/3,0)</f>
        <v>Q4</v>
      </c>
      <c r="S2085" s="9">
        <f>MONTH(SalesDataTable[[#This Row],[Order Date]])</f>
        <v>10</v>
      </c>
      <c r="T2085" s="8" t="str">
        <f>TEXT(SalesDataTable[[#This Row],[Order Date]],"mmm")</f>
        <v>Oct</v>
      </c>
    </row>
    <row r="2086" spans="1:20" ht="15.75">
      <c r="A2086" s="2" t="s">
        <v>2137</v>
      </c>
      <c r="B2086" s="3">
        <v>46305</v>
      </c>
      <c r="C2086" s="4" t="s">
        <v>14</v>
      </c>
      <c r="D2086" s="4" t="s">
        <v>34</v>
      </c>
      <c r="E2086" s="4" t="s">
        <v>25</v>
      </c>
      <c r="F2086" s="4" t="s">
        <v>16</v>
      </c>
      <c r="G2086" s="4" t="s">
        <v>17</v>
      </c>
      <c r="H2086" s="4" t="s">
        <v>46</v>
      </c>
      <c r="I2086" s="9">
        <v>1</v>
      </c>
      <c r="J2086" s="6">
        <v>46.01</v>
      </c>
      <c r="K2086" s="7">
        <v>0</v>
      </c>
      <c r="L2086" s="6">
        <v>18.239999999999998</v>
      </c>
      <c r="M2086" s="6">
        <f>I2086*J2086*(1-K2086)</f>
        <v>46.01</v>
      </c>
      <c r="N2086" s="6">
        <f>I2086*L2086</f>
        <v>18.239999999999998</v>
      </c>
      <c r="O2086" s="6">
        <f>M2086-N2086</f>
        <v>27.77</v>
      </c>
      <c r="P2086" s="8">
        <f>IFERROR(O2086/M2086,0)</f>
        <v>0.6035644425124973</v>
      </c>
      <c r="Q2086" s="5">
        <f>YEAR(SalesDataTable[[#This Row],[Order Date]])</f>
        <v>2026</v>
      </c>
      <c r="R2086" s="8" t="str">
        <f>"Q"&amp;ROUNDUP(MONTH(SalesDataTable[[#This Row],[Order Date]])/3,0)</f>
        <v>Q4</v>
      </c>
      <c r="S2086" s="9">
        <f>MONTH(SalesDataTable[[#This Row],[Order Date]])</f>
        <v>10</v>
      </c>
      <c r="T2086" s="8" t="str">
        <f>TEXT(SalesDataTable[[#This Row],[Order Date]],"mmm")</f>
        <v>Oct</v>
      </c>
    </row>
    <row r="2087" spans="1:20" ht="15.75">
      <c r="A2087" s="2" t="s">
        <v>2138</v>
      </c>
      <c r="B2087" s="3">
        <v>46306</v>
      </c>
      <c r="C2087" s="4" t="s">
        <v>1</v>
      </c>
      <c r="D2087" s="4" t="s">
        <v>52</v>
      </c>
      <c r="E2087" s="4" t="s">
        <v>3</v>
      </c>
      <c r="F2087" s="4" t="s">
        <v>4</v>
      </c>
      <c r="G2087" s="4" t="s">
        <v>11</v>
      </c>
      <c r="H2087" s="4" t="s">
        <v>12</v>
      </c>
      <c r="I2087" s="9">
        <v>1</v>
      </c>
      <c r="J2087" s="6">
        <v>89.88</v>
      </c>
      <c r="K2087" s="7">
        <v>0</v>
      </c>
      <c r="L2087" s="6">
        <v>46.15</v>
      </c>
      <c r="M2087" s="6">
        <f>I2087*J2087*(1-K2087)</f>
        <v>89.88</v>
      </c>
      <c r="N2087" s="6">
        <f>I2087*L2087</f>
        <v>46.15</v>
      </c>
      <c r="O2087" s="6">
        <f>M2087-N2087</f>
        <v>43.73</v>
      </c>
      <c r="P2087" s="8">
        <f>IFERROR(O2087/M2087,0)</f>
        <v>0.48653760569648419</v>
      </c>
      <c r="Q2087" s="5">
        <f>YEAR(SalesDataTable[[#This Row],[Order Date]])</f>
        <v>2026</v>
      </c>
      <c r="R2087" s="8" t="str">
        <f>"Q"&amp;ROUNDUP(MONTH(SalesDataTable[[#This Row],[Order Date]])/3,0)</f>
        <v>Q4</v>
      </c>
      <c r="S2087" s="9">
        <f>MONTH(SalesDataTable[[#This Row],[Order Date]])</f>
        <v>10</v>
      </c>
      <c r="T2087" s="8" t="str">
        <f>TEXT(SalesDataTable[[#This Row],[Order Date]],"mmm")</f>
        <v>Oct</v>
      </c>
    </row>
    <row r="2088" spans="1:20" ht="15.75">
      <c r="A2088" s="2" t="s">
        <v>2139</v>
      </c>
      <c r="B2088" s="3">
        <v>46306</v>
      </c>
      <c r="C2088" s="4" t="s">
        <v>8</v>
      </c>
      <c r="D2088" s="4" t="s">
        <v>69</v>
      </c>
      <c r="E2088" s="4" t="s">
        <v>3</v>
      </c>
      <c r="F2088" s="4" t="s">
        <v>16</v>
      </c>
      <c r="G2088" s="4" t="s">
        <v>49</v>
      </c>
      <c r="H2088" s="4" t="s">
        <v>50</v>
      </c>
      <c r="I2088" s="9">
        <v>1</v>
      </c>
      <c r="J2088" s="6">
        <v>41.33</v>
      </c>
      <c r="K2088" s="7">
        <v>0</v>
      </c>
      <c r="L2088" s="6">
        <v>14.47</v>
      </c>
      <c r="M2088" s="6">
        <f>I2088*J2088*(1-K2088)</f>
        <v>41.33</v>
      </c>
      <c r="N2088" s="6">
        <f>I2088*L2088</f>
        <v>14.47</v>
      </c>
      <c r="O2088" s="6">
        <f>M2088-N2088</f>
        <v>26.86</v>
      </c>
      <c r="P2088" s="8">
        <f>IFERROR(O2088/M2088,0)</f>
        <v>0.6498911202516332</v>
      </c>
      <c r="Q2088" s="5">
        <f>YEAR(SalesDataTable[[#This Row],[Order Date]])</f>
        <v>2026</v>
      </c>
      <c r="R2088" s="8" t="str">
        <f>"Q"&amp;ROUNDUP(MONTH(SalesDataTable[[#This Row],[Order Date]])/3,0)</f>
        <v>Q4</v>
      </c>
      <c r="S2088" s="9">
        <f>MONTH(SalesDataTable[[#This Row],[Order Date]])</f>
        <v>10</v>
      </c>
      <c r="T2088" s="8" t="str">
        <f>TEXT(SalesDataTable[[#This Row],[Order Date]],"mmm")</f>
        <v>Oct</v>
      </c>
    </row>
    <row r="2089" spans="1:20" ht="15.75">
      <c r="A2089" s="2" t="s">
        <v>2140</v>
      </c>
      <c r="B2089" s="3">
        <v>46306</v>
      </c>
      <c r="C2089" s="4" t="s">
        <v>14</v>
      </c>
      <c r="D2089" s="4" t="s">
        <v>34</v>
      </c>
      <c r="E2089" s="4" t="s">
        <v>10</v>
      </c>
      <c r="F2089" s="4" t="s">
        <v>20</v>
      </c>
      <c r="G2089" s="4" t="s">
        <v>5</v>
      </c>
      <c r="H2089" s="4" t="s">
        <v>35</v>
      </c>
      <c r="I2089" s="9">
        <v>15</v>
      </c>
      <c r="J2089" s="6">
        <v>40.78</v>
      </c>
      <c r="K2089" s="7">
        <v>0.15</v>
      </c>
      <c r="L2089" s="6">
        <v>17.07</v>
      </c>
      <c r="M2089" s="6">
        <f>I2089*J2089*(1-K2089)</f>
        <v>519.94500000000005</v>
      </c>
      <c r="N2089" s="6">
        <f>I2089*L2089</f>
        <v>256.05</v>
      </c>
      <c r="O2089" s="6">
        <f>M2089-N2089</f>
        <v>263.89500000000004</v>
      </c>
      <c r="P2089" s="8">
        <f>IFERROR(O2089/M2089,0)</f>
        <v>0.5075440671609498</v>
      </c>
      <c r="Q2089" s="5">
        <f>YEAR(SalesDataTable[[#This Row],[Order Date]])</f>
        <v>2026</v>
      </c>
      <c r="R2089" s="8" t="str">
        <f>"Q"&amp;ROUNDUP(MONTH(SalesDataTable[[#This Row],[Order Date]])/3,0)</f>
        <v>Q4</v>
      </c>
      <c r="S2089" s="9">
        <f>MONTH(SalesDataTable[[#This Row],[Order Date]])</f>
        <v>10</v>
      </c>
      <c r="T2089" s="8" t="str">
        <f>TEXT(SalesDataTable[[#This Row],[Order Date]],"mmm")</f>
        <v>Oct</v>
      </c>
    </row>
    <row r="2090" spans="1:20" ht="15.75">
      <c r="A2090" s="2" t="s">
        <v>2141</v>
      </c>
      <c r="B2090" s="3">
        <v>46307</v>
      </c>
      <c r="C2090" s="4" t="s">
        <v>27</v>
      </c>
      <c r="D2090" s="4" t="s">
        <v>45</v>
      </c>
      <c r="E2090" s="4" t="s">
        <v>3</v>
      </c>
      <c r="F2090" s="4" t="s">
        <v>20</v>
      </c>
      <c r="G2090" s="4" t="s">
        <v>17</v>
      </c>
      <c r="H2090" s="4" t="s">
        <v>83</v>
      </c>
      <c r="I2090" s="9">
        <v>1</v>
      </c>
      <c r="J2090" s="6">
        <v>163.87</v>
      </c>
      <c r="K2090" s="7">
        <v>0</v>
      </c>
      <c r="L2090" s="6">
        <v>85.76</v>
      </c>
      <c r="M2090" s="6">
        <f>I2090*J2090*(1-K2090)</f>
        <v>163.87</v>
      </c>
      <c r="N2090" s="6">
        <f>I2090*L2090</f>
        <v>85.76</v>
      </c>
      <c r="O2090" s="6">
        <f>M2090-N2090</f>
        <v>78.11</v>
      </c>
      <c r="P2090" s="8">
        <f>IFERROR(O2090/M2090,0)</f>
        <v>0.47665832672240188</v>
      </c>
      <c r="Q2090" s="5">
        <f>YEAR(SalesDataTable[[#This Row],[Order Date]])</f>
        <v>2026</v>
      </c>
      <c r="R2090" s="8" t="str">
        <f>"Q"&amp;ROUNDUP(MONTH(SalesDataTable[[#This Row],[Order Date]])/3,0)</f>
        <v>Q4</v>
      </c>
      <c r="S2090" s="9">
        <f>MONTH(SalesDataTable[[#This Row],[Order Date]])</f>
        <v>10</v>
      </c>
      <c r="T2090" s="8" t="str">
        <f>TEXT(SalesDataTable[[#This Row],[Order Date]],"mmm")</f>
        <v>Oct</v>
      </c>
    </row>
    <row r="2091" spans="1:20" ht="15.75">
      <c r="A2091" s="2" t="s">
        <v>2142</v>
      </c>
      <c r="B2091" s="3">
        <v>46307</v>
      </c>
      <c r="C2091" s="4" t="s">
        <v>14</v>
      </c>
      <c r="D2091" s="4" t="s">
        <v>24</v>
      </c>
      <c r="E2091" s="4" t="s">
        <v>3</v>
      </c>
      <c r="F2091" s="4" t="s">
        <v>16</v>
      </c>
      <c r="G2091" s="4" t="s">
        <v>49</v>
      </c>
      <c r="H2091" s="4" t="s">
        <v>67</v>
      </c>
      <c r="I2091" s="9">
        <v>1</v>
      </c>
      <c r="J2091" s="6">
        <v>35.39</v>
      </c>
      <c r="K2091" s="7">
        <v>0.05</v>
      </c>
      <c r="L2091" s="6">
        <v>13.68</v>
      </c>
      <c r="M2091" s="6">
        <f>I2091*J2091*(1-K2091)</f>
        <v>33.6205</v>
      </c>
      <c r="N2091" s="6">
        <f>I2091*L2091</f>
        <v>13.68</v>
      </c>
      <c r="O2091" s="6">
        <f>M2091-N2091</f>
        <v>19.9405</v>
      </c>
      <c r="P2091" s="8">
        <f>IFERROR(O2091/M2091,0)</f>
        <v>0.59310539700480358</v>
      </c>
      <c r="Q2091" s="5">
        <f>YEAR(SalesDataTable[[#This Row],[Order Date]])</f>
        <v>2026</v>
      </c>
      <c r="R2091" s="8" t="str">
        <f>"Q"&amp;ROUNDUP(MONTH(SalesDataTable[[#This Row],[Order Date]])/3,0)</f>
        <v>Q4</v>
      </c>
      <c r="S2091" s="9">
        <f>MONTH(SalesDataTable[[#This Row],[Order Date]])</f>
        <v>10</v>
      </c>
      <c r="T2091" s="8" t="str">
        <f>TEXT(SalesDataTable[[#This Row],[Order Date]],"mmm")</f>
        <v>Oct</v>
      </c>
    </row>
    <row r="2092" spans="1:20" ht="15.75">
      <c r="A2092" s="2" t="s">
        <v>2143</v>
      </c>
      <c r="B2092" s="3">
        <v>46307</v>
      </c>
      <c r="C2092" s="4" t="s">
        <v>14</v>
      </c>
      <c r="D2092" s="4" t="s">
        <v>24</v>
      </c>
      <c r="E2092" s="4" t="s">
        <v>3</v>
      </c>
      <c r="F2092" s="4" t="s">
        <v>20</v>
      </c>
      <c r="G2092" s="4" t="s">
        <v>31</v>
      </c>
      <c r="H2092" s="4" t="s">
        <v>64</v>
      </c>
      <c r="I2092" s="9">
        <v>2</v>
      </c>
      <c r="J2092" s="6">
        <v>80.2</v>
      </c>
      <c r="K2092" s="7">
        <v>0</v>
      </c>
      <c r="L2092" s="6">
        <v>39.590000000000003</v>
      </c>
      <c r="M2092" s="6">
        <f>I2092*J2092*(1-K2092)</f>
        <v>160.4</v>
      </c>
      <c r="N2092" s="6">
        <f>I2092*L2092</f>
        <v>79.180000000000007</v>
      </c>
      <c r="O2092" s="6">
        <f>M2092-N2092</f>
        <v>81.22</v>
      </c>
      <c r="P2092" s="8">
        <f>IFERROR(O2092/M2092,0)</f>
        <v>0.50635910224438896</v>
      </c>
      <c r="Q2092" s="5">
        <f>YEAR(SalesDataTable[[#This Row],[Order Date]])</f>
        <v>2026</v>
      </c>
      <c r="R2092" s="8" t="str">
        <f>"Q"&amp;ROUNDUP(MONTH(SalesDataTable[[#This Row],[Order Date]])/3,0)</f>
        <v>Q4</v>
      </c>
      <c r="S2092" s="9">
        <f>MONTH(SalesDataTable[[#This Row],[Order Date]])</f>
        <v>10</v>
      </c>
      <c r="T2092" s="8" t="str">
        <f>TEXT(SalesDataTable[[#This Row],[Order Date]],"mmm")</f>
        <v>Oct</v>
      </c>
    </row>
    <row r="2093" spans="1:20" ht="15.75">
      <c r="A2093" s="2" t="s">
        <v>2144</v>
      </c>
      <c r="B2093" s="3">
        <v>46307</v>
      </c>
      <c r="C2093" s="4" t="s">
        <v>14</v>
      </c>
      <c r="D2093" s="4" t="s">
        <v>15</v>
      </c>
      <c r="E2093" s="4" t="s">
        <v>3</v>
      </c>
      <c r="F2093" s="4" t="s">
        <v>20</v>
      </c>
      <c r="G2093" s="4" t="s">
        <v>5</v>
      </c>
      <c r="H2093" s="4" t="s">
        <v>35</v>
      </c>
      <c r="I2093" s="9">
        <v>3</v>
      </c>
      <c r="J2093" s="6">
        <v>41.09</v>
      </c>
      <c r="K2093" s="7">
        <v>0</v>
      </c>
      <c r="L2093" s="6">
        <v>17.18</v>
      </c>
      <c r="M2093" s="6">
        <f>I2093*J2093*(1-K2093)</f>
        <v>123.27000000000001</v>
      </c>
      <c r="N2093" s="6">
        <f>I2093*L2093</f>
        <v>51.54</v>
      </c>
      <c r="O2093" s="6">
        <f>M2093-N2093</f>
        <v>71.730000000000018</v>
      </c>
      <c r="P2093" s="8">
        <f>IFERROR(O2093/M2093,0)</f>
        <v>0.58189340472134354</v>
      </c>
      <c r="Q2093" s="5">
        <f>YEAR(SalesDataTable[[#This Row],[Order Date]])</f>
        <v>2026</v>
      </c>
      <c r="R2093" s="8" t="str">
        <f>"Q"&amp;ROUNDUP(MONTH(SalesDataTable[[#This Row],[Order Date]])/3,0)</f>
        <v>Q4</v>
      </c>
      <c r="S2093" s="9">
        <f>MONTH(SalesDataTable[[#This Row],[Order Date]])</f>
        <v>10</v>
      </c>
      <c r="T2093" s="8" t="str">
        <f>TEXT(SalesDataTable[[#This Row],[Order Date]],"mmm")</f>
        <v>Oct</v>
      </c>
    </row>
    <row r="2094" spans="1:20" ht="15.75">
      <c r="A2094" s="2" t="s">
        <v>2145</v>
      </c>
      <c r="B2094" s="3">
        <v>46308</v>
      </c>
      <c r="C2094" s="4" t="s">
        <v>8</v>
      </c>
      <c r="D2094" s="4" t="s">
        <v>69</v>
      </c>
      <c r="E2094" s="4" t="s">
        <v>10</v>
      </c>
      <c r="F2094" s="4" t="s">
        <v>20</v>
      </c>
      <c r="G2094" s="4" t="s">
        <v>17</v>
      </c>
      <c r="H2094" s="4" t="s">
        <v>18</v>
      </c>
      <c r="I2094" s="9">
        <v>5</v>
      </c>
      <c r="J2094" s="6">
        <v>36.97</v>
      </c>
      <c r="K2094" s="7">
        <v>0.15</v>
      </c>
      <c r="L2094" s="6">
        <v>13.93</v>
      </c>
      <c r="M2094" s="6">
        <f>I2094*J2094*(1-K2094)</f>
        <v>157.1225</v>
      </c>
      <c r="N2094" s="6">
        <f>I2094*L2094</f>
        <v>69.650000000000006</v>
      </c>
      <c r="O2094" s="6">
        <f>M2094-N2094</f>
        <v>87.472499999999997</v>
      </c>
      <c r="P2094" s="8">
        <f>IFERROR(O2094/M2094,0)</f>
        <v>0.55671530175500006</v>
      </c>
      <c r="Q2094" s="5">
        <f>YEAR(SalesDataTable[[#This Row],[Order Date]])</f>
        <v>2026</v>
      </c>
      <c r="R2094" s="8" t="str">
        <f>"Q"&amp;ROUNDUP(MONTH(SalesDataTable[[#This Row],[Order Date]])/3,0)</f>
        <v>Q4</v>
      </c>
      <c r="S2094" s="9">
        <f>MONTH(SalesDataTable[[#This Row],[Order Date]])</f>
        <v>10</v>
      </c>
      <c r="T2094" s="8" t="str">
        <f>TEXT(SalesDataTable[[#This Row],[Order Date]],"mmm")</f>
        <v>Oct</v>
      </c>
    </row>
    <row r="2095" spans="1:20" ht="15.75">
      <c r="A2095" s="2" t="s">
        <v>2146</v>
      </c>
      <c r="B2095" s="3">
        <v>46308</v>
      </c>
      <c r="C2095" s="4" t="s">
        <v>14</v>
      </c>
      <c r="D2095" s="4" t="s">
        <v>34</v>
      </c>
      <c r="E2095" s="4" t="s">
        <v>25</v>
      </c>
      <c r="F2095" s="4" t="s">
        <v>16</v>
      </c>
      <c r="G2095" s="4" t="s">
        <v>17</v>
      </c>
      <c r="H2095" s="4" t="s">
        <v>18</v>
      </c>
      <c r="I2095" s="9">
        <v>4</v>
      </c>
      <c r="J2095" s="6">
        <v>35.880000000000003</v>
      </c>
      <c r="K2095" s="7">
        <v>0.05</v>
      </c>
      <c r="L2095" s="6">
        <v>13.45</v>
      </c>
      <c r="M2095" s="6">
        <f>I2095*J2095*(1-K2095)</f>
        <v>136.34399999999999</v>
      </c>
      <c r="N2095" s="6">
        <f>I2095*L2095</f>
        <v>53.8</v>
      </c>
      <c r="O2095" s="6">
        <f>M2095-N2095</f>
        <v>82.543999999999997</v>
      </c>
      <c r="P2095" s="8">
        <f>IFERROR(O2095/M2095,0)</f>
        <v>0.60540984568444522</v>
      </c>
      <c r="Q2095" s="5">
        <f>YEAR(SalesDataTable[[#This Row],[Order Date]])</f>
        <v>2026</v>
      </c>
      <c r="R2095" s="8" t="str">
        <f>"Q"&amp;ROUNDUP(MONTH(SalesDataTable[[#This Row],[Order Date]])/3,0)</f>
        <v>Q4</v>
      </c>
      <c r="S2095" s="9">
        <f>MONTH(SalesDataTable[[#This Row],[Order Date]])</f>
        <v>10</v>
      </c>
      <c r="T2095" s="8" t="str">
        <f>TEXT(SalesDataTable[[#This Row],[Order Date]],"mmm")</f>
        <v>Oct</v>
      </c>
    </row>
    <row r="2096" spans="1:20" ht="15.75">
      <c r="A2096" s="2" t="s">
        <v>2147</v>
      </c>
      <c r="B2096" s="3">
        <v>46308</v>
      </c>
      <c r="C2096" s="4" t="s">
        <v>8</v>
      </c>
      <c r="D2096" s="4" t="s">
        <v>66</v>
      </c>
      <c r="E2096" s="4" t="s">
        <v>3</v>
      </c>
      <c r="F2096" s="4" t="s">
        <v>4</v>
      </c>
      <c r="G2096" s="4" t="s">
        <v>5</v>
      </c>
      <c r="H2096" s="4" t="s">
        <v>35</v>
      </c>
      <c r="I2096" s="9">
        <v>3</v>
      </c>
      <c r="J2096" s="6">
        <v>40.42</v>
      </c>
      <c r="K2096" s="7">
        <v>0</v>
      </c>
      <c r="L2096" s="6">
        <v>16.79</v>
      </c>
      <c r="M2096" s="6">
        <f>I2096*J2096*(1-K2096)</f>
        <v>121.26</v>
      </c>
      <c r="N2096" s="6">
        <f>I2096*L2096</f>
        <v>50.37</v>
      </c>
      <c r="O2096" s="6">
        <f>M2096-N2096</f>
        <v>70.890000000000015</v>
      </c>
      <c r="P2096" s="8">
        <f>IFERROR(O2096/M2096,0)</f>
        <v>0.58461157842652167</v>
      </c>
      <c r="Q2096" s="5">
        <f>YEAR(SalesDataTable[[#This Row],[Order Date]])</f>
        <v>2026</v>
      </c>
      <c r="R2096" s="8" t="str">
        <f>"Q"&amp;ROUNDUP(MONTH(SalesDataTable[[#This Row],[Order Date]])/3,0)</f>
        <v>Q4</v>
      </c>
      <c r="S2096" s="9">
        <f>MONTH(SalesDataTable[[#This Row],[Order Date]])</f>
        <v>10</v>
      </c>
      <c r="T2096" s="8" t="str">
        <f>TEXT(SalesDataTable[[#This Row],[Order Date]],"mmm")</f>
        <v>Oct</v>
      </c>
    </row>
    <row r="2097" spans="1:20" ht="15.75">
      <c r="A2097" s="2" t="s">
        <v>2148</v>
      </c>
      <c r="B2097" s="3">
        <v>46308</v>
      </c>
      <c r="C2097" s="4" t="s">
        <v>27</v>
      </c>
      <c r="D2097" s="4" t="s">
        <v>48</v>
      </c>
      <c r="E2097" s="4" t="s">
        <v>25</v>
      </c>
      <c r="F2097" s="4" t="s">
        <v>4</v>
      </c>
      <c r="G2097" s="4" t="s">
        <v>5</v>
      </c>
      <c r="H2097" s="4" t="s">
        <v>29</v>
      </c>
      <c r="I2097" s="9">
        <v>1</v>
      </c>
      <c r="J2097" s="6">
        <v>50.34</v>
      </c>
      <c r="K2097" s="7">
        <v>0.15</v>
      </c>
      <c r="L2097" s="6">
        <v>22.56</v>
      </c>
      <c r="M2097" s="6">
        <f>I2097*J2097*(1-K2097)</f>
        <v>42.789000000000001</v>
      </c>
      <c r="N2097" s="6">
        <f>I2097*L2097</f>
        <v>22.56</v>
      </c>
      <c r="O2097" s="6">
        <f>M2097-N2097</f>
        <v>20.229000000000003</v>
      </c>
      <c r="P2097" s="8">
        <f>IFERROR(O2097/M2097,0)</f>
        <v>0.47276169108883132</v>
      </c>
      <c r="Q2097" s="5">
        <f>YEAR(SalesDataTable[[#This Row],[Order Date]])</f>
        <v>2026</v>
      </c>
      <c r="R2097" s="8" t="str">
        <f>"Q"&amp;ROUNDUP(MONTH(SalesDataTable[[#This Row],[Order Date]])/3,0)</f>
        <v>Q4</v>
      </c>
      <c r="S2097" s="9">
        <f>MONTH(SalesDataTable[[#This Row],[Order Date]])</f>
        <v>10</v>
      </c>
      <c r="T2097" s="8" t="str">
        <f>TEXT(SalesDataTable[[#This Row],[Order Date]],"mmm")</f>
        <v>Oct</v>
      </c>
    </row>
    <row r="2098" spans="1:20" ht="15.75">
      <c r="A2098" s="2" t="s">
        <v>2149</v>
      </c>
      <c r="B2098" s="3">
        <v>46308</v>
      </c>
      <c r="C2098" s="4" t="s">
        <v>1</v>
      </c>
      <c r="D2098" s="4" t="s">
        <v>88</v>
      </c>
      <c r="E2098" s="4" t="s">
        <v>25</v>
      </c>
      <c r="F2098" s="4" t="s">
        <v>16</v>
      </c>
      <c r="G2098" s="4" t="s">
        <v>17</v>
      </c>
      <c r="H2098" s="4" t="s">
        <v>18</v>
      </c>
      <c r="I2098" s="9">
        <v>3</v>
      </c>
      <c r="J2098" s="6">
        <v>36.049999999999997</v>
      </c>
      <c r="K2098" s="7">
        <v>0.1</v>
      </c>
      <c r="L2098" s="6">
        <v>13.87</v>
      </c>
      <c r="M2098" s="6">
        <f>I2098*J2098*(1-K2098)</f>
        <v>97.334999999999994</v>
      </c>
      <c r="N2098" s="6">
        <f>I2098*L2098</f>
        <v>41.61</v>
      </c>
      <c r="O2098" s="6">
        <f>M2098-N2098</f>
        <v>55.724999999999994</v>
      </c>
      <c r="P2098" s="8">
        <f>IFERROR(O2098/M2098,0)</f>
        <v>0.57250732008013561</v>
      </c>
      <c r="Q2098" s="5">
        <f>YEAR(SalesDataTable[[#This Row],[Order Date]])</f>
        <v>2026</v>
      </c>
      <c r="R2098" s="8" t="str">
        <f>"Q"&amp;ROUNDUP(MONTH(SalesDataTable[[#This Row],[Order Date]])/3,0)</f>
        <v>Q4</v>
      </c>
      <c r="S2098" s="9">
        <f>MONTH(SalesDataTable[[#This Row],[Order Date]])</f>
        <v>10</v>
      </c>
      <c r="T2098" s="8" t="str">
        <f>TEXT(SalesDataTable[[#This Row],[Order Date]],"mmm")</f>
        <v>Oct</v>
      </c>
    </row>
    <row r="2099" spans="1:20" ht="15.75">
      <c r="A2099" s="2" t="s">
        <v>2150</v>
      </c>
      <c r="B2099" s="3">
        <v>46308</v>
      </c>
      <c r="C2099" s="4" t="s">
        <v>14</v>
      </c>
      <c r="D2099" s="4" t="s">
        <v>15</v>
      </c>
      <c r="E2099" s="4" t="s">
        <v>10</v>
      </c>
      <c r="F2099" s="4" t="s">
        <v>4</v>
      </c>
      <c r="G2099" s="4" t="s">
        <v>5</v>
      </c>
      <c r="H2099" s="4" t="s">
        <v>35</v>
      </c>
      <c r="I2099" s="9">
        <v>15</v>
      </c>
      <c r="J2099" s="6">
        <v>40</v>
      </c>
      <c r="K2099" s="7">
        <v>0.1</v>
      </c>
      <c r="L2099" s="6">
        <v>16.420000000000002</v>
      </c>
      <c r="M2099" s="6">
        <f>I2099*J2099*(1-K2099)</f>
        <v>540</v>
      </c>
      <c r="N2099" s="6">
        <f>I2099*L2099</f>
        <v>246.3</v>
      </c>
      <c r="O2099" s="6">
        <f>M2099-N2099</f>
        <v>293.7</v>
      </c>
      <c r="P2099" s="8">
        <f>IFERROR(O2099/M2099,0)</f>
        <v>0.54388888888888887</v>
      </c>
      <c r="Q2099" s="5">
        <f>YEAR(SalesDataTable[[#This Row],[Order Date]])</f>
        <v>2026</v>
      </c>
      <c r="R2099" s="8" t="str">
        <f>"Q"&amp;ROUNDUP(MONTH(SalesDataTable[[#This Row],[Order Date]])/3,0)</f>
        <v>Q4</v>
      </c>
      <c r="S2099" s="9">
        <f>MONTH(SalesDataTable[[#This Row],[Order Date]])</f>
        <v>10</v>
      </c>
      <c r="T2099" s="8" t="str">
        <f>TEXT(SalesDataTable[[#This Row],[Order Date]],"mmm")</f>
        <v>Oct</v>
      </c>
    </row>
    <row r="2100" spans="1:20" ht="15.75">
      <c r="A2100" s="2" t="s">
        <v>2151</v>
      </c>
      <c r="B2100" s="3">
        <v>46308</v>
      </c>
      <c r="C2100" s="4" t="s">
        <v>27</v>
      </c>
      <c r="D2100" s="4" t="s">
        <v>45</v>
      </c>
      <c r="E2100" s="4" t="s">
        <v>25</v>
      </c>
      <c r="F2100" s="4" t="s">
        <v>4</v>
      </c>
      <c r="G2100" s="4" t="s">
        <v>11</v>
      </c>
      <c r="H2100" s="4" t="s">
        <v>53</v>
      </c>
      <c r="I2100" s="9">
        <v>1</v>
      </c>
      <c r="J2100" s="6">
        <v>151.68</v>
      </c>
      <c r="K2100" s="7">
        <v>0.05</v>
      </c>
      <c r="L2100" s="6">
        <v>78.98</v>
      </c>
      <c r="M2100" s="6">
        <f>I2100*J2100*(1-K2100)</f>
        <v>144.096</v>
      </c>
      <c r="N2100" s="6">
        <f>I2100*L2100</f>
        <v>78.98</v>
      </c>
      <c r="O2100" s="6">
        <f>M2100-N2100</f>
        <v>65.116</v>
      </c>
      <c r="P2100" s="8">
        <f>IFERROR(O2100/M2100,0)</f>
        <v>0.45189318232289583</v>
      </c>
      <c r="Q2100" s="5">
        <f>YEAR(SalesDataTable[[#This Row],[Order Date]])</f>
        <v>2026</v>
      </c>
      <c r="R2100" s="8" t="str">
        <f>"Q"&amp;ROUNDUP(MONTH(SalesDataTable[[#This Row],[Order Date]])/3,0)</f>
        <v>Q4</v>
      </c>
      <c r="S2100" s="9">
        <f>MONTH(SalesDataTable[[#This Row],[Order Date]])</f>
        <v>10</v>
      </c>
      <c r="T2100" s="8" t="str">
        <f>TEXT(SalesDataTable[[#This Row],[Order Date]],"mmm")</f>
        <v>Oct</v>
      </c>
    </row>
    <row r="2101" spans="1:20" ht="15.75">
      <c r="A2101" s="2" t="s">
        <v>2152</v>
      </c>
      <c r="B2101" s="3">
        <v>46308</v>
      </c>
      <c r="C2101" s="4" t="s">
        <v>8</v>
      </c>
      <c r="D2101" s="4" t="s">
        <v>86</v>
      </c>
      <c r="E2101" s="4" t="s">
        <v>3</v>
      </c>
      <c r="F2101" s="4" t="s">
        <v>20</v>
      </c>
      <c r="G2101" s="4" t="s">
        <v>49</v>
      </c>
      <c r="H2101" s="4" t="s">
        <v>67</v>
      </c>
      <c r="I2101" s="9">
        <v>1</v>
      </c>
      <c r="J2101" s="6">
        <v>36.53</v>
      </c>
      <c r="K2101" s="7">
        <v>0</v>
      </c>
      <c r="L2101" s="6">
        <v>14.01</v>
      </c>
      <c r="M2101" s="6">
        <f>I2101*J2101*(1-K2101)</f>
        <v>36.53</v>
      </c>
      <c r="N2101" s="6">
        <f>I2101*L2101</f>
        <v>14.01</v>
      </c>
      <c r="O2101" s="6">
        <f>M2101-N2101</f>
        <v>22.520000000000003</v>
      </c>
      <c r="P2101" s="8">
        <f>IFERROR(O2101/M2101,0)</f>
        <v>0.61647960580344929</v>
      </c>
      <c r="Q2101" s="5">
        <f>YEAR(SalesDataTable[[#This Row],[Order Date]])</f>
        <v>2026</v>
      </c>
      <c r="R2101" s="8" t="str">
        <f>"Q"&amp;ROUNDUP(MONTH(SalesDataTable[[#This Row],[Order Date]])/3,0)</f>
        <v>Q4</v>
      </c>
      <c r="S2101" s="9">
        <f>MONTH(SalesDataTable[[#This Row],[Order Date]])</f>
        <v>10</v>
      </c>
      <c r="T2101" s="8" t="str">
        <f>TEXT(SalesDataTable[[#This Row],[Order Date]],"mmm")</f>
        <v>Oct</v>
      </c>
    </row>
    <row r="2102" spans="1:20" ht="15.75">
      <c r="A2102" s="2" t="s">
        <v>2153</v>
      </c>
      <c r="B2102" s="3">
        <v>46308</v>
      </c>
      <c r="C2102" s="4" t="s">
        <v>1</v>
      </c>
      <c r="D2102" s="4" t="s">
        <v>2</v>
      </c>
      <c r="E2102" s="4" t="s">
        <v>25</v>
      </c>
      <c r="F2102" s="4" t="s">
        <v>20</v>
      </c>
      <c r="G2102" s="4" t="s">
        <v>5</v>
      </c>
      <c r="H2102" s="4" t="s">
        <v>35</v>
      </c>
      <c r="I2102" s="9">
        <v>1</v>
      </c>
      <c r="J2102" s="6">
        <v>39.89</v>
      </c>
      <c r="K2102" s="7">
        <v>0.05</v>
      </c>
      <c r="L2102" s="6">
        <v>16.91</v>
      </c>
      <c r="M2102" s="6">
        <f>I2102*J2102*(1-K2102)</f>
        <v>37.895499999999998</v>
      </c>
      <c r="N2102" s="6">
        <f>I2102*L2102</f>
        <v>16.91</v>
      </c>
      <c r="O2102" s="6">
        <f>M2102-N2102</f>
        <v>20.985499999999998</v>
      </c>
      <c r="P2102" s="8">
        <f>IFERROR(O2102/M2102,0)</f>
        <v>0.55377287540737019</v>
      </c>
      <c r="Q2102" s="5">
        <f>YEAR(SalesDataTable[[#This Row],[Order Date]])</f>
        <v>2026</v>
      </c>
      <c r="R2102" s="8" t="str">
        <f>"Q"&amp;ROUNDUP(MONTH(SalesDataTable[[#This Row],[Order Date]])/3,0)</f>
        <v>Q4</v>
      </c>
      <c r="S2102" s="9">
        <f>MONTH(SalesDataTable[[#This Row],[Order Date]])</f>
        <v>10</v>
      </c>
      <c r="T2102" s="8" t="str">
        <f>TEXT(SalesDataTable[[#This Row],[Order Date]],"mmm")</f>
        <v>Oct</v>
      </c>
    </row>
    <row r="2103" spans="1:20" ht="15.75">
      <c r="A2103" s="2" t="s">
        <v>2154</v>
      </c>
      <c r="B2103" s="3">
        <v>46308</v>
      </c>
      <c r="C2103" s="4" t="s">
        <v>14</v>
      </c>
      <c r="D2103" s="4" t="s">
        <v>61</v>
      </c>
      <c r="E2103" s="4" t="s">
        <v>3</v>
      </c>
      <c r="F2103" s="4" t="s">
        <v>16</v>
      </c>
      <c r="G2103" s="4" t="s">
        <v>11</v>
      </c>
      <c r="H2103" s="4" t="s">
        <v>53</v>
      </c>
      <c r="I2103" s="9">
        <v>1</v>
      </c>
      <c r="J2103" s="6">
        <v>154.53</v>
      </c>
      <c r="K2103" s="7">
        <v>0</v>
      </c>
      <c r="L2103" s="6">
        <v>77.930000000000007</v>
      </c>
      <c r="M2103" s="6">
        <f>I2103*J2103*(1-K2103)</f>
        <v>154.53</v>
      </c>
      <c r="N2103" s="6">
        <f>I2103*L2103</f>
        <v>77.930000000000007</v>
      </c>
      <c r="O2103" s="6">
        <f>M2103-N2103</f>
        <v>76.599999999999994</v>
      </c>
      <c r="P2103" s="8">
        <f>IFERROR(O2103/M2103,0)</f>
        <v>0.49569662848637802</v>
      </c>
      <c r="Q2103" s="5">
        <f>YEAR(SalesDataTable[[#This Row],[Order Date]])</f>
        <v>2026</v>
      </c>
      <c r="R2103" s="8" t="str">
        <f>"Q"&amp;ROUNDUP(MONTH(SalesDataTable[[#This Row],[Order Date]])/3,0)</f>
        <v>Q4</v>
      </c>
      <c r="S2103" s="9">
        <f>MONTH(SalesDataTable[[#This Row],[Order Date]])</f>
        <v>10</v>
      </c>
      <c r="T2103" s="8" t="str">
        <f>TEXT(SalesDataTable[[#This Row],[Order Date]],"mmm")</f>
        <v>Oct</v>
      </c>
    </row>
    <row r="2104" spans="1:20" ht="15.75">
      <c r="A2104" s="2" t="s">
        <v>2155</v>
      </c>
      <c r="B2104" s="3">
        <v>46309</v>
      </c>
      <c r="C2104" s="4" t="s">
        <v>27</v>
      </c>
      <c r="D2104" s="4" t="s">
        <v>48</v>
      </c>
      <c r="E2104" s="4" t="s">
        <v>39</v>
      </c>
      <c r="F2104" s="4" t="s">
        <v>20</v>
      </c>
      <c r="G2104" s="4" t="s">
        <v>5</v>
      </c>
      <c r="H2104" s="4" t="s">
        <v>29</v>
      </c>
      <c r="I2104" s="9">
        <v>2</v>
      </c>
      <c r="J2104" s="6">
        <v>50.64</v>
      </c>
      <c r="K2104" s="7">
        <v>0.05</v>
      </c>
      <c r="L2104" s="6">
        <v>22.28</v>
      </c>
      <c r="M2104" s="6">
        <f>I2104*J2104*(1-K2104)</f>
        <v>96.215999999999994</v>
      </c>
      <c r="N2104" s="6">
        <f>I2104*L2104</f>
        <v>44.56</v>
      </c>
      <c r="O2104" s="6">
        <f>M2104-N2104</f>
        <v>51.655999999999992</v>
      </c>
      <c r="P2104" s="8">
        <f>IFERROR(O2104/M2104,0)</f>
        <v>0.53687536376486233</v>
      </c>
      <c r="Q2104" s="5">
        <f>YEAR(SalesDataTable[[#This Row],[Order Date]])</f>
        <v>2026</v>
      </c>
      <c r="R2104" s="8" t="str">
        <f>"Q"&amp;ROUNDUP(MONTH(SalesDataTable[[#This Row],[Order Date]])/3,0)</f>
        <v>Q4</v>
      </c>
      <c r="S2104" s="9">
        <f>MONTH(SalesDataTable[[#This Row],[Order Date]])</f>
        <v>10</v>
      </c>
      <c r="T2104" s="8" t="str">
        <f>TEXT(SalesDataTable[[#This Row],[Order Date]],"mmm")</f>
        <v>Oct</v>
      </c>
    </row>
    <row r="2105" spans="1:20" ht="15.75">
      <c r="A2105" s="2" t="s">
        <v>2156</v>
      </c>
      <c r="B2105" s="3">
        <v>46309</v>
      </c>
      <c r="C2105" s="4" t="s">
        <v>1</v>
      </c>
      <c r="D2105" s="4" t="s">
        <v>2</v>
      </c>
      <c r="E2105" s="4" t="s">
        <v>3</v>
      </c>
      <c r="F2105" s="4" t="s">
        <v>16</v>
      </c>
      <c r="G2105" s="4" t="s">
        <v>49</v>
      </c>
      <c r="H2105" s="4" t="s">
        <v>50</v>
      </c>
      <c r="I2105" s="9">
        <v>3</v>
      </c>
      <c r="J2105" s="6">
        <v>40.880000000000003</v>
      </c>
      <c r="K2105" s="7">
        <v>0.05</v>
      </c>
      <c r="L2105" s="6">
        <v>14.59</v>
      </c>
      <c r="M2105" s="6">
        <f>I2105*J2105*(1-K2105)</f>
        <v>116.50800000000001</v>
      </c>
      <c r="N2105" s="6">
        <f>I2105*L2105</f>
        <v>43.769999999999996</v>
      </c>
      <c r="O2105" s="6">
        <f>M2105-N2105</f>
        <v>72.738000000000014</v>
      </c>
      <c r="P2105" s="8">
        <f>IFERROR(O2105/M2105,0)</f>
        <v>0.62431764342362761</v>
      </c>
      <c r="Q2105" s="5">
        <f>YEAR(SalesDataTable[[#This Row],[Order Date]])</f>
        <v>2026</v>
      </c>
      <c r="R2105" s="8" t="str">
        <f>"Q"&amp;ROUNDUP(MONTH(SalesDataTable[[#This Row],[Order Date]])/3,0)</f>
        <v>Q4</v>
      </c>
      <c r="S2105" s="9">
        <f>MONTH(SalesDataTable[[#This Row],[Order Date]])</f>
        <v>10</v>
      </c>
      <c r="T2105" s="8" t="str">
        <f>TEXT(SalesDataTable[[#This Row],[Order Date]],"mmm")</f>
        <v>Oct</v>
      </c>
    </row>
    <row r="2106" spans="1:20" ht="15.75">
      <c r="A2106" s="2" t="s">
        <v>2157</v>
      </c>
      <c r="B2106" s="3">
        <v>46309</v>
      </c>
      <c r="C2106" s="4" t="s">
        <v>27</v>
      </c>
      <c r="D2106" s="4" t="s">
        <v>28</v>
      </c>
      <c r="E2106" s="4" t="s">
        <v>25</v>
      </c>
      <c r="F2106" s="4" t="s">
        <v>4</v>
      </c>
      <c r="G2106" s="4" t="s">
        <v>11</v>
      </c>
      <c r="H2106" s="4" t="s">
        <v>21</v>
      </c>
      <c r="I2106" s="9">
        <v>1</v>
      </c>
      <c r="J2106" s="6">
        <v>141.77000000000001</v>
      </c>
      <c r="K2106" s="7">
        <v>0</v>
      </c>
      <c r="L2106" s="6">
        <v>78.48</v>
      </c>
      <c r="M2106" s="6">
        <f>I2106*J2106*(1-K2106)</f>
        <v>141.77000000000001</v>
      </c>
      <c r="N2106" s="6">
        <f>I2106*L2106</f>
        <v>78.48</v>
      </c>
      <c r="O2106" s="6">
        <f>M2106-N2106</f>
        <v>63.290000000000006</v>
      </c>
      <c r="P2106" s="8">
        <f>IFERROR(O2106/M2106,0)</f>
        <v>0.44642731184312623</v>
      </c>
      <c r="Q2106" s="5">
        <f>YEAR(SalesDataTable[[#This Row],[Order Date]])</f>
        <v>2026</v>
      </c>
      <c r="R2106" s="8" t="str">
        <f>"Q"&amp;ROUNDUP(MONTH(SalesDataTable[[#This Row],[Order Date]])/3,0)</f>
        <v>Q4</v>
      </c>
      <c r="S2106" s="9">
        <f>MONTH(SalesDataTable[[#This Row],[Order Date]])</f>
        <v>10</v>
      </c>
      <c r="T2106" s="8" t="str">
        <f>TEXT(SalesDataTable[[#This Row],[Order Date]],"mmm")</f>
        <v>Oct</v>
      </c>
    </row>
    <row r="2107" spans="1:20" ht="15.75">
      <c r="A2107" s="2" t="s">
        <v>2158</v>
      </c>
      <c r="B2107" s="3">
        <v>46309</v>
      </c>
      <c r="C2107" s="4" t="s">
        <v>27</v>
      </c>
      <c r="D2107" s="4" t="s">
        <v>45</v>
      </c>
      <c r="E2107" s="4" t="s">
        <v>3</v>
      </c>
      <c r="F2107" s="4" t="s">
        <v>16</v>
      </c>
      <c r="G2107" s="4" t="s">
        <v>31</v>
      </c>
      <c r="H2107" s="4" t="s">
        <v>41</v>
      </c>
      <c r="I2107" s="9">
        <v>3</v>
      </c>
      <c r="J2107" s="6">
        <v>199.99</v>
      </c>
      <c r="K2107" s="7">
        <v>0.15</v>
      </c>
      <c r="L2107" s="6">
        <v>101.86</v>
      </c>
      <c r="M2107" s="6">
        <f>I2107*J2107*(1-K2107)</f>
        <v>509.97450000000003</v>
      </c>
      <c r="N2107" s="6">
        <f>I2107*L2107</f>
        <v>305.58</v>
      </c>
      <c r="O2107" s="6">
        <f>M2107-N2107</f>
        <v>204.39450000000005</v>
      </c>
      <c r="P2107" s="8">
        <f>IFERROR(O2107/M2107,0)</f>
        <v>0.40079356909021929</v>
      </c>
      <c r="Q2107" s="5">
        <f>YEAR(SalesDataTable[[#This Row],[Order Date]])</f>
        <v>2026</v>
      </c>
      <c r="R2107" s="8" t="str">
        <f>"Q"&amp;ROUNDUP(MONTH(SalesDataTable[[#This Row],[Order Date]])/3,0)</f>
        <v>Q4</v>
      </c>
      <c r="S2107" s="9">
        <f>MONTH(SalesDataTable[[#This Row],[Order Date]])</f>
        <v>10</v>
      </c>
      <c r="T2107" s="8" t="str">
        <f>TEXT(SalesDataTable[[#This Row],[Order Date]],"mmm")</f>
        <v>Oct</v>
      </c>
    </row>
    <row r="2108" spans="1:20" ht="15.75">
      <c r="A2108" s="2" t="s">
        <v>2159</v>
      </c>
      <c r="B2108" s="3">
        <v>46309</v>
      </c>
      <c r="C2108" s="4" t="s">
        <v>27</v>
      </c>
      <c r="D2108" s="4" t="s">
        <v>28</v>
      </c>
      <c r="E2108" s="4" t="s">
        <v>39</v>
      </c>
      <c r="F2108" s="4" t="s">
        <v>16</v>
      </c>
      <c r="G2108" s="4" t="s">
        <v>5</v>
      </c>
      <c r="H2108" s="4" t="s">
        <v>29</v>
      </c>
      <c r="I2108" s="9">
        <v>2</v>
      </c>
      <c r="J2108" s="6">
        <v>50.56</v>
      </c>
      <c r="K2108" s="7">
        <v>0</v>
      </c>
      <c r="L2108" s="6">
        <v>23.04</v>
      </c>
      <c r="M2108" s="6">
        <f>I2108*J2108*(1-K2108)</f>
        <v>101.12</v>
      </c>
      <c r="N2108" s="6">
        <f>I2108*L2108</f>
        <v>46.08</v>
      </c>
      <c r="O2108" s="6">
        <f>M2108-N2108</f>
        <v>55.040000000000006</v>
      </c>
      <c r="P2108" s="8">
        <f>IFERROR(O2108/M2108,0)</f>
        <v>0.54430379746835444</v>
      </c>
      <c r="Q2108" s="5">
        <f>YEAR(SalesDataTable[[#This Row],[Order Date]])</f>
        <v>2026</v>
      </c>
      <c r="R2108" s="8" t="str">
        <f>"Q"&amp;ROUNDUP(MONTH(SalesDataTable[[#This Row],[Order Date]])/3,0)</f>
        <v>Q4</v>
      </c>
      <c r="S2108" s="9">
        <f>MONTH(SalesDataTable[[#This Row],[Order Date]])</f>
        <v>10</v>
      </c>
      <c r="T2108" s="8" t="str">
        <f>TEXT(SalesDataTable[[#This Row],[Order Date]],"mmm")</f>
        <v>Oct</v>
      </c>
    </row>
    <row r="2109" spans="1:20" ht="15.75">
      <c r="A2109" s="2" t="s">
        <v>2160</v>
      </c>
      <c r="B2109" s="3">
        <v>46309</v>
      </c>
      <c r="C2109" s="4" t="s">
        <v>27</v>
      </c>
      <c r="D2109" s="4" t="s">
        <v>45</v>
      </c>
      <c r="E2109" s="4" t="s">
        <v>3</v>
      </c>
      <c r="F2109" s="4" t="s">
        <v>16</v>
      </c>
      <c r="G2109" s="4" t="s">
        <v>17</v>
      </c>
      <c r="H2109" s="4" t="s">
        <v>46</v>
      </c>
      <c r="I2109" s="9">
        <v>1</v>
      </c>
      <c r="J2109" s="6">
        <v>47.38</v>
      </c>
      <c r="K2109" s="7">
        <v>0</v>
      </c>
      <c r="L2109" s="6">
        <v>17.86</v>
      </c>
      <c r="M2109" s="6">
        <f>I2109*J2109*(1-K2109)</f>
        <v>47.38</v>
      </c>
      <c r="N2109" s="6">
        <f>I2109*L2109</f>
        <v>17.86</v>
      </c>
      <c r="O2109" s="6">
        <f>M2109-N2109</f>
        <v>29.520000000000003</v>
      </c>
      <c r="P2109" s="8">
        <f>IFERROR(O2109/M2109,0)</f>
        <v>0.62304769945124527</v>
      </c>
      <c r="Q2109" s="5">
        <f>YEAR(SalesDataTable[[#This Row],[Order Date]])</f>
        <v>2026</v>
      </c>
      <c r="R2109" s="8" t="str">
        <f>"Q"&amp;ROUNDUP(MONTH(SalesDataTable[[#This Row],[Order Date]])/3,0)</f>
        <v>Q4</v>
      </c>
      <c r="S2109" s="9">
        <f>MONTH(SalesDataTable[[#This Row],[Order Date]])</f>
        <v>10</v>
      </c>
      <c r="T2109" s="8" t="str">
        <f>TEXT(SalesDataTable[[#This Row],[Order Date]],"mmm")</f>
        <v>Oct</v>
      </c>
    </row>
    <row r="2110" spans="1:20" ht="15.75">
      <c r="A2110" s="2" t="s">
        <v>2161</v>
      </c>
      <c r="B2110" s="3">
        <v>46310</v>
      </c>
      <c r="C2110" s="4" t="s">
        <v>14</v>
      </c>
      <c r="D2110" s="4" t="s">
        <v>15</v>
      </c>
      <c r="E2110" s="4" t="s">
        <v>3</v>
      </c>
      <c r="F2110" s="4" t="s">
        <v>20</v>
      </c>
      <c r="G2110" s="4" t="s">
        <v>11</v>
      </c>
      <c r="H2110" s="4" t="s">
        <v>12</v>
      </c>
      <c r="I2110" s="9">
        <v>1</v>
      </c>
      <c r="J2110" s="6">
        <v>92.74</v>
      </c>
      <c r="K2110" s="7">
        <v>0.15</v>
      </c>
      <c r="L2110" s="6">
        <v>44.52</v>
      </c>
      <c r="M2110" s="6">
        <f>I2110*J2110*(1-K2110)</f>
        <v>78.828999999999994</v>
      </c>
      <c r="N2110" s="6">
        <f>I2110*L2110</f>
        <v>44.52</v>
      </c>
      <c r="O2110" s="6">
        <f>M2110-N2110</f>
        <v>34.30899999999999</v>
      </c>
      <c r="P2110" s="8">
        <f>IFERROR(O2110/M2110,0)</f>
        <v>0.43523322635070844</v>
      </c>
      <c r="Q2110" s="5">
        <f>YEAR(SalesDataTable[[#This Row],[Order Date]])</f>
        <v>2026</v>
      </c>
      <c r="R2110" s="8" t="str">
        <f>"Q"&amp;ROUNDUP(MONTH(SalesDataTable[[#This Row],[Order Date]])/3,0)</f>
        <v>Q4</v>
      </c>
      <c r="S2110" s="9">
        <f>MONTH(SalesDataTable[[#This Row],[Order Date]])</f>
        <v>10</v>
      </c>
      <c r="T2110" s="8" t="str">
        <f>TEXT(SalesDataTable[[#This Row],[Order Date]],"mmm")</f>
        <v>Oct</v>
      </c>
    </row>
    <row r="2111" spans="1:20" ht="15.75">
      <c r="A2111" s="2" t="s">
        <v>2162</v>
      </c>
      <c r="B2111" s="3">
        <v>46310</v>
      </c>
      <c r="C2111" s="4" t="s">
        <v>27</v>
      </c>
      <c r="D2111" s="4" t="s">
        <v>82</v>
      </c>
      <c r="E2111" s="4" t="s">
        <v>25</v>
      </c>
      <c r="F2111" s="4" t="s">
        <v>4</v>
      </c>
      <c r="G2111" s="4" t="s">
        <v>5</v>
      </c>
      <c r="H2111" s="4" t="s">
        <v>29</v>
      </c>
      <c r="I2111" s="9">
        <v>3</v>
      </c>
      <c r="J2111" s="6">
        <v>51.57</v>
      </c>
      <c r="K2111" s="7">
        <v>0.1</v>
      </c>
      <c r="L2111" s="6">
        <v>21.82</v>
      </c>
      <c r="M2111" s="6">
        <f>I2111*J2111*(1-K2111)</f>
        <v>139.239</v>
      </c>
      <c r="N2111" s="6">
        <f>I2111*L2111</f>
        <v>65.460000000000008</v>
      </c>
      <c r="O2111" s="6">
        <f>M2111-N2111</f>
        <v>73.778999999999996</v>
      </c>
      <c r="P2111" s="8">
        <f>IFERROR(O2111/M2111,0)</f>
        <v>0.52987309589985565</v>
      </c>
      <c r="Q2111" s="5">
        <f>YEAR(SalesDataTable[[#This Row],[Order Date]])</f>
        <v>2026</v>
      </c>
      <c r="R2111" s="8" t="str">
        <f>"Q"&amp;ROUNDUP(MONTH(SalesDataTable[[#This Row],[Order Date]])/3,0)</f>
        <v>Q4</v>
      </c>
      <c r="S2111" s="9">
        <f>MONTH(SalesDataTable[[#This Row],[Order Date]])</f>
        <v>10</v>
      </c>
      <c r="T2111" s="8" t="str">
        <f>TEXT(SalesDataTable[[#This Row],[Order Date]],"mmm")</f>
        <v>Oct</v>
      </c>
    </row>
    <row r="2112" spans="1:20" ht="15.75">
      <c r="A2112" s="2" t="s">
        <v>2163</v>
      </c>
      <c r="B2112" s="3">
        <v>46310</v>
      </c>
      <c r="C2112" s="4" t="s">
        <v>8</v>
      </c>
      <c r="D2112" s="4" t="s">
        <v>69</v>
      </c>
      <c r="E2112" s="4" t="s">
        <v>3</v>
      </c>
      <c r="F2112" s="4" t="s">
        <v>16</v>
      </c>
      <c r="G2112" s="4" t="s">
        <v>11</v>
      </c>
      <c r="H2112" s="4" t="s">
        <v>79</v>
      </c>
      <c r="I2112" s="9">
        <v>1</v>
      </c>
      <c r="J2112" s="6">
        <v>70.47</v>
      </c>
      <c r="K2112" s="7">
        <v>0.1</v>
      </c>
      <c r="L2112" s="6">
        <v>31.52</v>
      </c>
      <c r="M2112" s="6">
        <f>I2112*J2112*(1-K2112)</f>
        <v>63.423000000000002</v>
      </c>
      <c r="N2112" s="6">
        <f>I2112*L2112</f>
        <v>31.52</v>
      </c>
      <c r="O2112" s="6">
        <f>M2112-N2112</f>
        <v>31.903000000000002</v>
      </c>
      <c r="P2112" s="8">
        <f>IFERROR(O2112/M2112,0)</f>
        <v>0.50301940936253409</v>
      </c>
      <c r="Q2112" s="5">
        <f>YEAR(SalesDataTable[[#This Row],[Order Date]])</f>
        <v>2026</v>
      </c>
      <c r="R2112" s="8" t="str">
        <f>"Q"&amp;ROUNDUP(MONTH(SalesDataTable[[#This Row],[Order Date]])/3,0)</f>
        <v>Q4</v>
      </c>
      <c r="S2112" s="9">
        <f>MONTH(SalesDataTable[[#This Row],[Order Date]])</f>
        <v>10</v>
      </c>
      <c r="T2112" s="8" t="str">
        <f>TEXT(SalesDataTable[[#This Row],[Order Date]],"mmm")</f>
        <v>Oct</v>
      </c>
    </row>
    <row r="2113" spans="1:20" ht="15.75">
      <c r="A2113" s="2" t="s">
        <v>2164</v>
      </c>
      <c r="B2113" s="3">
        <v>46310</v>
      </c>
      <c r="C2113" s="4" t="s">
        <v>1</v>
      </c>
      <c r="D2113" s="4" t="s">
        <v>2</v>
      </c>
      <c r="E2113" s="4" t="s">
        <v>3</v>
      </c>
      <c r="F2113" s="4" t="s">
        <v>16</v>
      </c>
      <c r="G2113" s="4" t="s">
        <v>11</v>
      </c>
      <c r="H2113" s="4" t="s">
        <v>79</v>
      </c>
      <c r="I2113" s="9">
        <v>1</v>
      </c>
      <c r="J2113" s="6">
        <v>71.05</v>
      </c>
      <c r="K2113" s="7">
        <v>0</v>
      </c>
      <c r="L2113" s="6">
        <v>33.32</v>
      </c>
      <c r="M2113" s="6">
        <f>I2113*J2113*(1-K2113)</f>
        <v>71.05</v>
      </c>
      <c r="N2113" s="6">
        <f>I2113*L2113</f>
        <v>33.32</v>
      </c>
      <c r="O2113" s="6">
        <f>M2113-N2113</f>
        <v>37.729999999999997</v>
      </c>
      <c r="P2113" s="8">
        <f>IFERROR(O2113/M2113,0)</f>
        <v>0.53103448275862064</v>
      </c>
      <c r="Q2113" s="5">
        <f>YEAR(SalesDataTable[[#This Row],[Order Date]])</f>
        <v>2026</v>
      </c>
      <c r="R2113" s="8" t="str">
        <f>"Q"&amp;ROUNDUP(MONTH(SalesDataTable[[#This Row],[Order Date]])/3,0)</f>
        <v>Q4</v>
      </c>
      <c r="S2113" s="9">
        <f>MONTH(SalesDataTable[[#This Row],[Order Date]])</f>
        <v>10</v>
      </c>
      <c r="T2113" s="8" t="str">
        <f>TEXT(SalesDataTable[[#This Row],[Order Date]],"mmm")</f>
        <v>Oct</v>
      </c>
    </row>
    <row r="2114" spans="1:20" ht="15.75">
      <c r="A2114" s="2" t="s">
        <v>2165</v>
      </c>
      <c r="B2114" s="3">
        <v>46310</v>
      </c>
      <c r="C2114" s="4" t="s">
        <v>27</v>
      </c>
      <c r="D2114" s="4" t="s">
        <v>82</v>
      </c>
      <c r="E2114" s="4" t="s">
        <v>25</v>
      </c>
      <c r="F2114" s="4" t="s">
        <v>4</v>
      </c>
      <c r="G2114" s="4" t="s">
        <v>5</v>
      </c>
      <c r="H2114" s="4" t="s">
        <v>35</v>
      </c>
      <c r="I2114" s="9">
        <v>3</v>
      </c>
      <c r="J2114" s="6">
        <v>39.83</v>
      </c>
      <c r="K2114" s="7">
        <v>0.1</v>
      </c>
      <c r="L2114" s="6">
        <v>16.93</v>
      </c>
      <c r="M2114" s="6">
        <f>I2114*J2114*(1-K2114)</f>
        <v>107.541</v>
      </c>
      <c r="N2114" s="6">
        <f>I2114*L2114</f>
        <v>50.79</v>
      </c>
      <c r="O2114" s="6">
        <f>M2114-N2114</f>
        <v>56.750999999999998</v>
      </c>
      <c r="P2114" s="8">
        <f>IFERROR(O2114/M2114,0)</f>
        <v>0.52771501101905316</v>
      </c>
      <c r="Q2114" s="5">
        <f>YEAR(SalesDataTable[[#This Row],[Order Date]])</f>
        <v>2026</v>
      </c>
      <c r="R2114" s="8" t="str">
        <f>"Q"&amp;ROUNDUP(MONTH(SalesDataTable[[#This Row],[Order Date]])/3,0)</f>
        <v>Q4</v>
      </c>
      <c r="S2114" s="9">
        <f>MONTH(SalesDataTable[[#This Row],[Order Date]])</f>
        <v>10</v>
      </c>
      <c r="T2114" s="8" t="str">
        <f>TEXT(SalesDataTable[[#This Row],[Order Date]],"mmm")</f>
        <v>Oct</v>
      </c>
    </row>
    <row r="2115" spans="1:20" ht="15.75">
      <c r="A2115" s="2" t="s">
        <v>2166</v>
      </c>
      <c r="B2115" s="3">
        <v>46310</v>
      </c>
      <c r="C2115" s="4" t="s">
        <v>27</v>
      </c>
      <c r="D2115" s="4" t="s">
        <v>45</v>
      </c>
      <c r="E2115" s="4" t="s">
        <v>3</v>
      </c>
      <c r="F2115" s="4" t="s">
        <v>16</v>
      </c>
      <c r="G2115" s="4" t="s">
        <v>49</v>
      </c>
      <c r="H2115" s="4" t="s">
        <v>74</v>
      </c>
      <c r="I2115" s="9">
        <v>3</v>
      </c>
      <c r="J2115" s="6">
        <v>49.5</v>
      </c>
      <c r="K2115" s="7">
        <v>0.05</v>
      </c>
      <c r="L2115" s="6">
        <v>22</v>
      </c>
      <c r="M2115" s="6">
        <f>I2115*J2115*(1-K2115)</f>
        <v>141.07499999999999</v>
      </c>
      <c r="N2115" s="6">
        <f>I2115*L2115</f>
        <v>66</v>
      </c>
      <c r="O2115" s="6">
        <f>M2115-N2115</f>
        <v>75.074999999999989</v>
      </c>
      <c r="P2115" s="8">
        <f>IFERROR(O2115/M2115,0)</f>
        <v>0.53216374269005839</v>
      </c>
      <c r="Q2115" s="5">
        <f>YEAR(SalesDataTable[[#This Row],[Order Date]])</f>
        <v>2026</v>
      </c>
      <c r="R2115" s="8" t="str">
        <f>"Q"&amp;ROUNDUP(MONTH(SalesDataTable[[#This Row],[Order Date]])/3,0)</f>
        <v>Q4</v>
      </c>
      <c r="S2115" s="9">
        <f>MONTH(SalesDataTable[[#This Row],[Order Date]])</f>
        <v>10</v>
      </c>
      <c r="T2115" s="8" t="str">
        <f>TEXT(SalesDataTable[[#This Row],[Order Date]],"mmm")</f>
        <v>Oct</v>
      </c>
    </row>
    <row r="2116" spans="1:20" ht="15.75">
      <c r="A2116" s="2" t="s">
        <v>2167</v>
      </c>
      <c r="B2116" s="3">
        <v>46310</v>
      </c>
      <c r="C2116" s="4" t="s">
        <v>8</v>
      </c>
      <c r="D2116" s="4" t="s">
        <v>38</v>
      </c>
      <c r="E2116" s="4" t="s">
        <v>39</v>
      </c>
      <c r="F2116" s="4" t="s">
        <v>16</v>
      </c>
      <c r="G2116" s="4" t="s">
        <v>11</v>
      </c>
      <c r="H2116" s="4" t="s">
        <v>12</v>
      </c>
      <c r="I2116" s="9">
        <v>1</v>
      </c>
      <c r="J2116" s="6">
        <v>91.99</v>
      </c>
      <c r="K2116" s="7">
        <v>0</v>
      </c>
      <c r="L2116" s="6">
        <v>44.86</v>
      </c>
      <c r="M2116" s="6">
        <f>I2116*J2116*(1-K2116)</f>
        <v>91.99</v>
      </c>
      <c r="N2116" s="6">
        <f>I2116*L2116</f>
        <v>44.86</v>
      </c>
      <c r="O2116" s="6">
        <f>M2116-N2116</f>
        <v>47.129999999999995</v>
      </c>
      <c r="P2116" s="8">
        <f>IFERROR(O2116/M2116,0)</f>
        <v>0.51233829764104788</v>
      </c>
      <c r="Q2116" s="5">
        <f>YEAR(SalesDataTable[[#This Row],[Order Date]])</f>
        <v>2026</v>
      </c>
      <c r="R2116" s="8" t="str">
        <f>"Q"&amp;ROUNDUP(MONTH(SalesDataTable[[#This Row],[Order Date]])/3,0)</f>
        <v>Q4</v>
      </c>
      <c r="S2116" s="9">
        <f>MONTH(SalesDataTable[[#This Row],[Order Date]])</f>
        <v>10</v>
      </c>
      <c r="T2116" s="8" t="str">
        <f>TEXT(SalesDataTable[[#This Row],[Order Date]],"mmm")</f>
        <v>Oct</v>
      </c>
    </row>
    <row r="2117" spans="1:20" ht="15.75">
      <c r="A2117" s="2" t="s">
        <v>2168</v>
      </c>
      <c r="B2117" s="3">
        <v>46310</v>
      </c>
      <c r="C2117" s="4" t="s">
        <v>1</v>
      </c>
      <c r="D2117" s="4" t="s">
        <v>88</v>
      </c>
      <c r="E2117" s="4" t="s">
        <v>39</v>
      </c>
      <c r="F2117" s="4" t="s">
        <v>4</v>
      </c>
      <c r="G2117" s="4" t="s">
        <v>5</v>
      </c>
      <c r="H2117" s="4" t="s">
        <v>6</v>
      </c>
      <c r="I2117" s="9">
        <v>1</v>
      </c>
      <c r="J2117" s="6">
        <v>79.78</v>
      </c>
      <c r="K2117" s="7">
        <v>0.05</v>
      </c>
      <c r="L2117" s="6">
        <v>41.59</v>
      </c>
      <c r="M2117" s="6">
        <f>I2117*J2117*(1-K2117)</f>
        <v>75.790999999999997</v>
      </c>
      <c r="N2117" s="6">
        <f>I2117*L2117</f>
        <v>41.59</v>
      </c>
      <c r="O2117" s="6">
        <f>M2117-N2117</f>
        <v>34.200999999999993</v>
      </c>
      <c r="P2117" s="8">
        <f>IFERROR(O2117/M2117,0)</f>
        <v>0.45125410668812915</v>
      </c>
      <c r="Q2117" s="5">
        <f>YEAR(SalesDataTable[[#This Row],[Order Date]])</f>
        <v>2026</v>
      </c>
      <c r="R2117" s="8" t="str">
        <f>"Q"&amp;ROUNDUP(MONTH(SalesDataTable[[#This Row],[Order Date]])/3,0)</f>
        <v>Q4</v>
      </c>
      <c r="S2117" s="9">
        <f>MONTH(SalesDataTable[[#This Row],[Order Date]])</f>
        <v>10</v>
      </c>
      <c r="T2117" s="8" t="str">
        <f>TEXT(SalesDataTable[[#This Row],[Order Date]],"mmm")</f>
        <v>Oct</v>
      </c>
    </row>
    <row r="2118" spans="1:20" ht="15.75">
      <c r="A2118" s="2" t="s">
        <v>2169</v>
      </c>
      <c r="B2118" s="3">
        <v>46310</v>
      </c>
      <c r="C2118" s="4" t="s">
        <v>27</v>
      </c>
      <c r="D2118" s="4" t="s">
        <v>48</v>
      </c>
      <c r="E2118" s="4" t="s">
        <v>3</v>
      </c>
      <c r="F2118" s="4" t="s">
        <v>4</v>
      </c>
      <c r="G2118" s="4" t="s">
        <v>5</v>
      </c>
      <c r="H2118" s="4" t="s">
        <v>6</v>
      </c>
      <c r="I2118" s="9">
        <v>1</v>
      </c>
      <c r="J2118" s="6">
        <v>82.97</v>
      </c>
      <c r="K2118" s="7">
        <v>0</v>
      </c>
      <c r="L2118" s="6">
        <v>43.09</v>
      </c>
      <c r="M2118" s="6">
        <f>I2118*J2118*(1-K2118)</f>
        <v>82.97</v>
      </c>
      <c r="N2118" s="6">
        <f>I2118*L2118</f>
        <v>43.09</v>
      </c>
      <c r="O2118" s="6">
        <f>M2118-N2118</f>
        <v>39.879999999999995</v>
      </c>
      <c r="P2118" s="8">
        <f>IFERROR(O2118/M2118,0)</f>
        <v>0.48065565867180904</v>
      </c>
      <c r="Q2118" s="5">
        <f>YEAR(SalesDataTable[[#This Row],[Order Date]])</f>
        <v>2026</v>
      </c>
      <c r="R2118" s="8" t="str">
        <f>"Q"&amp;ROUNDUP(MONTH(SalesDataTable[[#This Row],[Order Date]])/3,0)</f>
        <v>Q4</v>
      </c>
      <c r="S2118" s="9">
        <f>MONTH(SalesDataTable[[#This Row],[Order Date]])</f>
        <v>10</v>
      </c>
      <c r="T2118" s="8" t="str">
        <f>TEXT(SalesDataTable[[#This Row],[Order Date]],"mmm")</f>
        <v>Oct</v>
      </c>
    </row>
    <row r="2119" spans="1:20" ht="15.75">
      <c r="A2119" s="2" t="s">
        <v>2170</v>
      </c>
      <c r="B2119" s="3">
        <v>46310</v>
      </c>
      <c r="C2119" s="4" t="s">
        <v>1</v>
      </c>
      <c r="D2119" s="4" t="s">
        <v>52</v>
      </c>
      <c r="E2119" s="4" t="s">
        <v>3</v>
      </c>
      <c r="F2119" s="4" t="s">
        <v>20</v>
      </c>
      <c r="G2119" s="4" t="s">
        <v>5</v>
      </c>
      <c r="H2119" s="4" t="s">
        <v>43</v>
      </c>
      <c r="I2119" s="9">
        <v>1</v>
      </c>
      <c r="J2119" s="6">
        <v>103.33</v>
      </c>
      <c r="K2119" s="7">
        <v>0</v>
      </c>
      <c r="L2119" s="6">
        <v>50.85</v>
      </c>
      <c r="M2119" s="6">
        <f>I2119*J2119*(1-K2119)</f>
        <v>103.33</v>
      </c>
      <c r="N2119" s="6">
        <f>I2119*L2119</f>
        <v>50.85</v>
      </c>
      <c r="O2119" s="6">
        <f>M2119-N2119</f>
        <v>52.48</v>
      </c>
      <c r="P2119" s="8">
        <f>IFERROR(O2119/M2119,0)</f>
        <v>0.5078873512048776</v>
      </c>
      <c r="Q2119" s="5">
        <f>YEAR(SalesDataTable[[#This Row],[Order Date]])</f>
        <v>2026</v>
      </c>
      <c r="R2119" s="8" t="str">
        <f>"Q"&amp;ROUNDUP(MONTH(SalesDataTable[[#This Row],[Order Date]])/3,0)</f>
        <v>Q4</v>
      </c>
      <c r="S2119" s="9">
        <f>MONTH(SalesDataTable[[#This Row],[Order Date]])</f>
        <v>10</v>
      </c>
      <c r="T2119" s="8" t="str">
        <f>TEXT(SalesDataTable[[#This Row],[Order Date]],"mmm")</f>
        <v>Oct</v>
      </c>
    </row>
    <row r="2120" spans="1:20" ht="15.75">
      <c r="A2120" s="2" t="s">
        <v>2171</v>
      </c>
      <c r="B2120" s="3">
        <v>46311</v>
      </c>
      <c r="C2120" s="4" t="s">
        <v>1</v>
      </c>
      <c r="D2120" s="4" t="s">
        <v>52</v>
      </c>
      <c r="E2120" s="4" t="s">
        <v>3</v>
      </c>
      <c r="F2120" s="4" t="s">
        <v>16</v>
      </c>
      <c r="G2120" s="4" t="s">
        <v>11</v>
      </c>
      <c r="H2120" s="4" t="s">
        <v>21</v>
      </c>
      <c r="I2120" s="9">
        <v>3</v>
      </c>
      <c r="J2120" s="6">
        <v>142.54</v>
      </c>
      <c r="K2120" s="7">
        <v>0.05</v>
      </c>
      <c r="L2120" s="6">
        <v>81.599999999999994</v>
      </c>
      <c r="M2120" s="6">
        <f>I2120*J2120*(1-K2120)</f>
        <v>406.23899999999998</v>
      </c>
      <c r="N2120" s="6">
        <f>I2120*L2120</f>
        <v>244.79999999999998</v>
      </c>
      <c r="O2120" s="6">
        <f>M2120-N2120</f>
        <v>161.43899999999999</v>
      </c>
      <c r="P2120" s="8">
        <f>IFERROR(O2120/M2120,0)</f>
        <v>0.39739906803630376</v>
      </c>
      <c r="Q2120" s="5">
        <f>YEAR(SalesDataTable[[#This Row],[Order Date]])</f>
        <v>2026</v>
      </c>
      <c r="R2120" s="8" t="str">
        <f>"Q"&amp;ROUNDUP(MONTH(SalesDataTable[[#This Row],[Order Date]])/3,0)</f>
        <v>Q4</v>
      </c>
      <c r="S2120" s="9">
        <f>MONTH(SalesDataTable[[#This Row],[Order Date]])</f>
        <v>10</v>
      </c>
      <c r="T2120" s="8" t="str">
        <f>TEXT(SalesDataTable[[#This Row],[Order Date]],"mmm")</f>
        <v>Oct</v>
      </c>
    </row>
    <row r="2121" spans="1:20" ht="15.75">
      <c r="A2121" s="2" t="s">
        <v>2172</v>
      </c>
      <c r="B2121" s="3">
        <v>46311</v>
      </c>
      <c r="C2121" s="4" t="s">
        <v>14</v>
      </c>
      <c r="D2121" s="4" t="s">
        <v>126</v>
      </c>
      <c r="E2121" s="4" t="s">
        <v>3</v>
      </c>
      <c r="F2121" s="4" t="s">
        <v>16</v>
      </c>
      <c r="G2121" s="4" t="s">
        <v>11</v>
      </c>
      <c r="H2121" s="4" t="s">
        <v>12</v>
      </c>
      <c r="I2121" s="9">
        <v>3</v>
      </c>
      <c r="J2121" s="6">
        <v>92.14</v>
      </c>
      <c r="K2121" s="7">
        <v>0.1</v>
      </c>
      <c r="L2121" s="6">
        <v>46.43</v>
      </c>
      <c r="M2121" s="6">
        <f>I2121*J2121*(1-K2121)</f>
        <v>248.77800000000002</v>
      </c>
      <c r="N2121" s="6">
        <f>I2121*L2121</f>
        <v>139.29</v>
      </c>
      <c r="O2121" s="6">
        <f>M2121-N2121</f>
        <v>109.48800000000003</v>
      </c>
      <c r="P2121" s="8">
        <f>IFERROR(O2121/M2121,0)</f>
        <v>0.44010322456165746</v>
      </c>
      <c r="Q2121" s="5">
        <f>YEAR(SalesDataTable[[#This Row],[Order Date]])</f>
        <v>2026</v>
      </c>
      <c r="R2121" s="8" t="str">
        <f>"Q"&amp;ROUNDUP(MONTH(SalesDataTable[[#This Row],[Order Date]])/3,0)</f>
        <v>Q4</v>
      </c>
      <c r="S2121" s="9">
        <f>MONTH(SalesDataTable[[#This Row],[Order Date]])</f>
        <v>10</v>
      </c>
      <c r="T2121" s="8" t="str">
        <f>TEXT(SalesDataTable[[#This Row],[Order Date]],"mmm")</f>
        <v>Oct</v>
      </c>
    </row>
    <row r="2122" spans="1:20" ht="15.75">
      <c r="A2122" s="2" t="s">
        <v>2173</v>
      </c>
      <c r="B2122" s="3">
        <v>46311</v>
      </c>
      <c r="C2122" s="4" t="s">
        <v>27</v>
      </c>
      <c r="D2122" s="4" t="s">
        <v>45</v>
      </c>
      <c r="E2122" s="4" t="s">
        <v>25</v>
      </c>
      <c r="F2122" s="4" t="s">
        <v>20</v>
      </c>
      <c r="G2122" s="4" t="s">
        <v>17</v>
      </c>
      <c r="H2122" s="4" t="s">
        <v>83</v>
      </c>
      <c r="I2122" s="9">
        <v>2</v>
      </c>
      <c r="J2122" s="6">
        <v>165.23</v>
      </c>
      <c r="K2122" s="7">
        <v>0</v>
      </c>
      <c r="L2122" s="6">
        <v>88.87</v>
      </c>
      <c r="M2122" s="6">
        <f>I2122*J2122*(1-K2122)</f>
        <v>330.46</v>
      </c>
      <c r="N2122" s="6">
        <f>I2122*L2122</f>
        <v>177.74</v>
      </c>
      <c r="O2122" s="6">
        <f>M2122-N2122</f>
        <v>152.71999999999997</v>
      </c>
      <c r="P2122" s="8">
        <f>IFERROR(O2122/M2122,0)</f>
        <v>0.46214367850874533</v>
      </c>
      <c r="Q2122" s="5">
        <f>YEAR(SalesDataTable[[#This Row],[Order Date]])</f>
        <v>2026</v>
      </c>
      <c r="R2122" s="8" t="str">
        <f>"Q"&amp;ROUNDUP(MONTH(SalesDataTable[[#This Row],[Order Date]])/3,0)</f>
        <v>Q4</v>
      </c>
      <c r="S2122" s="9">
        <f>MONTH(SalesDataTable[[#This Row],[Order Date]])</f>
        <v>10</v>
      </c>
      <c r="T2122" s="8" t="str">
        <f>TEXT(SalesDataTable[[#This Row],[Order Date]],"mmm")</f>
        <v>Oct</v>
      </c>
    </row>
    <row r="2123" spans="1:20" ht="15.75">
      <c r="A2123" s="2" t="s">
        <v>2174</v>
      </c>
      <c r="B2123" s="3">
        <v>46311</v>
      </c>
      <c r="C2123" s="4" t="s">
        <v>27</v>
      </c>
      <c r="D2123" s="4" t="s">
        <v>28</v>
      </c>
      <c r="E2123" s="4" t="s">
        <v>3</v>
      </c>
      <c r="F2123" s="4" t="s">
        <v>20</v>
      </c>
      <c r="G2123" s="4" t="s">
        <v>49</v>
      </c>
      <c r="H2123" s="4" t="s">
        <v>55</v>
      </c>
      <c r="I2123" s="9">
        <v>1</v>
      </c>
      <c r="J2123" s="6">
        <v>121.92</v>
      </c>
      <c r="K2123" s="7">
        <v>0</v>
      </c>
      <c r="L2123" s="6">
        <v>71.02</v>
      </c>
      <c r="M2123" s="6">
        <f>I2123*J2123*(1-K2123)</f>
        <v>121.92</v>
      </c>
      <c r="N2123" s="6">
        <f>I2123*L2123</f>
        <v>71.02</v>
      </c>
      <c r="O2123" s="6">
        <f>M2123-N2123</f>
        <v>50.900000000000006</v>
      </c>
      <c r="P2123" s="8">
        <f>IFERROR(O2123/M2123,0)</f>
        <v>0.41748687664042</v>
      </c>
      <c r="Q2123" s="5">
        <f>YEAR(SalesDataTable[[#This Row],[Order Date]])</f>
        <v>2026</v>
      </c>
      <c r="R2123" s="8" t="str">
        <f>"Q"&amp;ROUNDUP(MONTH(SalesDataTable[[#This Row],[Order Date]])/3,0)</f>
        <v>Q4</v>
      </c>
      <c r="S2123" s="9">
        <f>MONTH(SalesDataTable[[#This Row],[Order Date]])</f>
        <v>10</v>
      </c>
      <c r="T2123" s="8" t="str">
        <f>TEXT(SalesDataTable[[#This Row],[Order Date]],"mmm")</f>
        <v>Oct</v>
      </c>
    </row>
    <row r="2124" spans="1:20" ht="15.75">
      <c r="A2124" s="2" t="s">
        <v>2175</v>
      </c>
      <c r="B2124" s="3">
        <v>46311</v>
      </c>
      <c r="C2124" s="4" t="s">
        <v>8</v>
      </c>
      <c r="D2124" s="4" t="s">
        <v>9</v>
      </c>
      <c r="E2124" s="4" t="s">
        <v>3</v>
      </c>
      <c r="F2124" s="4" t="s">
        <v>4</v>
      </c>
      <c r="G2124" s="4" t="s">
        <v>17</v>
      </c>
      <c r="H2124" s="4" t="s">
        <v>18</v>
      </c>
      <c r="I2124" s="9">
        <v>3</v>
      </c>
      <c r="J2124" s="6">
        <v>36.46</v>
      </c>
      <c r="K2124" s="7">
        <v>0.05</v>
      </c>
      <c r="L2124" s="6">
        <v>13.9</v>
      </c>
      <c r="M2124" s="6">
        <f>I2124*J2124*(1-K2124)</f>
        <v>103.91099999999999</v>
      </c>
      <c r="N2124" s="6">
        <f>I2124*L2124</f>
        <v>41.7</v>
      </c>
      <c r="O2124" s="6">
        <f>M2124-N2124</f>
        <v>62.210999999999984</v>
      </c>
      <c r="P2124" s="8">
        <f>IFERROR(O2124/M2124,0)</f>
        <v>0.5986950370990558</v>
      </c>
      <c r="Q2124" s="5">
        <f>YEAR(SalesDataTable[[#This Row],[Order Date]])</f>
        <v>2026</v>
      </c>
      <c r="R2124" s="8" t="str">
        <f>"Q"&amp;ROUNDUP(MONTH(SalesDataTable[[#This Row],[Order Date]])/3,0)</f>
        <v>Q4</v>
      </c>
      <c r="S2124" s="9">
        <f>MONTH(SalesDataTable[[#This Row],[Order Date]])</f>
        <v>10</v>
      </c>
      <c r="T2124" s="8" t="str">
        <f>TEXT(SalesDataTable[[#This Row],[Order Date]],"mmm")</f>
        <v>Oct</v>
      </c>
    </row>
    <row r="2125" spans="1:20" ht="15.75">
      <c r="A2125" s="2" t="s">
        <v>2176</v>
      </c>
      <c r="B2125" s="3">
        <v>46311</v>
      </c>
      <c r="C2125" s="4" t="s">
        <v>27</v>
      </c>
      <c r="D2125" s="4" t="s">
        <v>28</v>
      </c>
      <c r="E2125" s="4" t="s">
        <v>25</v>
      </c>
      <c r="F2125" s="4" t="s">
        <v>20</v>
      </c>
      <c r="G2125" s="4" t="s">
        <v>49</v>
      </c>
      <c r="H2125" s="4" t="s">
        <v>74</v>
      </c>
      <c r="I2125" s="9">
        <v>3</v>
      </c>
      <c r="J2125" s="6">
        <v>51.89</v>
      </c>
      <c r="K2125" s="7">
        <v>0.1</v>
      </c>
      <c r="L2125" s="6">
        <v>21.56</v>
      </c>
      <c r="M2125" s="6">
        <f>I2125*J2125*(1-K2125)</f>
        <v>140.10300000000001</v>
      </c>
      <c r="N2125" s="6">
        <f>I2125*L2125</f>
        <v>64.679999999999993</v>
      </c>
      <c r="O2125" s="6">
        <f>M2125-N2125</f>
        <v>75.423000000000016</v>
      </c>
      <c r="P2125" s="8">
        <f>IFERROR(O2125/M2125,0)</f>
        <v>0.53833965011455864</v>
      </c>
      <c r="Q2125" s="5">
        <f>YEAR(SalesDataTable[[#This Row],[Order Date]])</f>
        <v>2026</v>
      </c>
      <c r="R2125" s="8" t="str">
        <f>"Q"&amp;ROUNDUP(MONTH(SalesDataTable[[#This Row],[Order Date]])/3,0)</f>
        <v>Q4</v>
      </c>
      <c r="S2125" s="9">
        <f>MONTH(SalesDataTable[[#This Row],[Order Date]])</f>
        <v>10</v>
      </c>
      <c r="T2125" s="8" t="str">
        <f>TEXT(SalesDataTable[[#This Row],[Order Date]],"mmm")</f>
        <v>Oct</v>
      </c>
    </row>
    <row r="2126" spans="1:20" ht="15.75">
      <c r="A2126" s="2" t="s">
        <v>2177</v>
      </c>
      <c r="B2126" s="3">
        <v>46311</v>
      </c>
      <c r="C2126" s="4" t="s">
        <v>27</v>
      </c>
      <c r="D2126" s="4" t="s">
        <v>28</v>
      </c>
      <c r="E2126" s="4" t="s">
        <v>3</v>
      </c>
      <c r="F2126" s="4" t="s">
        <v>4</v>
      </c>
      <c r="G2126" s="4" t="s">
        <v>49</v>
      </c>
      <c r="H2126" s="4" t="s">
        <v>50</v>
      </c>
      <c r="I2126" s="9">
        <v>1</v>
      </c>
      <c r="J2126" s="6">
        <v>40.75</v>
      </c>
      <c r="K2126" s="7">
        <v>0</v>
      </c>
      <c r="L2126" s="6">
        <v>14.7</v>
      </c>
      <c r="M2126" s="6">
        <f>I2126*J2126*(1-K2126)</f>
        <v>40.75</v>
      </c>
      <c r="N2126" s="6">
        <f>I2126*L2126</f>
        <v>14.7</v>
      </c>
      <c r="O2126" s="6">
        <f>M2126-N2126</f>
        <v>26.05</v>
      </c>
      <c r="P2126" s="8">
        <f>IFERROR(O2126/M2126,0)</f>
        <v>0.63926380368098157</v>
      </c>
      <c r="Q2126" s="5">
        <f>YEAR(SalesDataTable[[#This Row],[Order Date]])</f>
        <v>2026</v>
      </c>
      <c r="R2126" s="8" t="str">
        <f>"Q"&amp;ROUNDUP(MONTH(SalesDataTable[[#This Row],[Order Date]])/3,0)</f>
        <v>Q4</v>
      </c>
      <c r="S2126" s="9">
        <f>MONTH(SalesDataTable[[#This Row],[Order Date]])</f>
        <v>10</v>
      </c>
      <c r="T2126" s="8" t="str">
        <f>TEXT(SalesDataTable[[#This Row],[Order Date]],"mmm")</f>
        <v>Oct</v>
      </c>
    </row>
    <row r="2127" spans="1:20" ht="15.75">
      <c r="A2127" s="2" t="s">
        <v>2178</v>
      </c>
      <c r="B2127" s="3">
        <v>46311</v>
      </c>
      <c r="C2127" s="4" t="s">
        <v>14</v>
      </c>
      <c r="D2127" s="4" t="s">
        <v>34</v>
      </c>
      <c r="E2127" s="4" t="s">
        <v>10</v>
      </c>
      <c r="F2127" s="4" t="s">
        <v>20</v>
      </c>
      <c r="G2127" s="4" t="s">
        <v>31</v>
      </c>
      <c r="H2127" s="4" t="s">
        <v>32</v>
      </c>
      <c r="I2127" s="9">
        <v>4</v>
      </c>
      <c r="J2127" s="6">
        <v>345.13</v>
      </c>
      <c r="K2127" s="7">
        <v>0.05</v>
      </c>
      <c r="L2127" s="6">
        <v>200.02</v>
      </c>
      <c r="M2127" s="6">
        <f>I2127*J2127*(1-K2127)</f>
        <v>1311.4939999999999</v>
      </c>
      <c r="N2127" s="6">
        <f>I2127*L2127</f>
        <v>800.08</v>
      </c>
      <c r="O2127" s="6">
        <f>M2127-N2127</f>
        <v>511.41399999999987</v>
      </c>
      <c r="P2127" s="8">
        <f>IFERROR(O2127/M2127,0)</f>
        <v>0.38994764749209671</v>
      </c>
      <c r="Q2127" s="5">
        <f>YEAR(SalesDataTable[[#This Row],[Order Date]])</f>
        <v>2026</v>
      </c>
      <c r="R2127" s="8" t="str">
        <f>"Q"&amp;ROUNDUP(MONTH(SalesDataTable[[#This Row],[Order Date]])/3,0)</f>
        <v>Q4</v>
      </c>
      <c r="S2127" s="9">
        <f>MONTH(SalesDataTable[[#This Row],[Order Date]])</f>
        <v>10</v>
      </c>
      <c r="T2127" s="8" t="str">
        <f>TEXT(SalesDataTable[[#This Row],[Order Date]],"mmm")</f>
        <v>Oct</v>
      </c>
    </row>
    <row r="2128" spans="1:20" ht="15.75">
      <c r="A2128" s="2" t="s">
        <v>2179</v>
      </c>
      <c r="B2128" s="3">
        <v>46311</v>
      </c>
      <c r="C2128" s="4" t="s">
        <v>8</v>
      </c>
      <c r="D2128" s="4" t="s">
        <v>38</v>
      </c>
      <c r="E2128" s="4" t="s">
        <v>25</v>
      </c>
      <c r="F2128" s="4" t="s">
        <v>16</v>
      </c>
      <c r="G2128" s="4" t="s">
        <v>17</v>
      </c>
      <c r="H2128" s="4" t="s">
        <v>18</v>
      </c>
      <c r="I2128" s="9">
        <v>2</v>
      </c>
      <c r="J2128" s="6">
        <v>37.1</v>
      </c>
      <c r="K2128" s="7">
        <v>0</v>
      </c>
      <c r="L2128" s="6">
        <v>13.31</v>
      </c>
      <c r="M2128" s="6">
        <f>I2128*J2128*(1-K2128)</f>
        <v>74.2</v>
      </c>
      <c r="N2128" s="6">
        <f>I2128*L2128</f>
        <v>26.62</v>
      </c>
      <c r="O2128" s="6">
        <f>M2128-N2128</f>
        <v>47.58</v>
      </c>
      <c r="P2128" s="8">
        <f>IFERROR(O2128/M2128,0)</f>
        <v>0.64123989218328836</v>
      </c>
      <c r="Q2128" s="5">
        <f>YEAR(SalesDataTable[[#This Row],[Order Date]])</f>
        <v>2026</v>
      </c>
      <c r="R2128" s="8" t="str">
        <f>"Q"&amp;ROUNDUP(MONTH(SalesDataTable[[#This Row],[Order Date]])/3,0)</f>
        <v>Q4</v>
      </c>
      <c r="S2128" s="9">
        <f>MONTH(SalesDataTable[[#This Row],[Order Date]])</f>
        <v>10</v>
      </c>
      <c r="T2128" s="8" t="str">
        <f>TEXT(SalesDataTable[[#This Row],[Order Date]],"mmm")</f>
        <v>Oct</v>
      </c>
    </row>
    <row r="2129" spans="1:20" ht="15.75">
      <c r="A2129" s="2" t="s">
        <v>2180</v>
      </c>
      <c r="B2129" s="3">
        <v>46311</v>
      </c>
      <c r="C2129" s="4" t="s">
        <v>27</v>
      </c>
      <c r="D2129" s="4" t="s">
        <v>45</v>
      </c>
      <c r="E2129" s="4" t="s">
        <v>39</v>
      </c>
      <c r="F2129" s="4" t="s">
        <v>16</v>
      </c>
      <c r="G2129" s="4" t="s">
        <v>11</v>
      </c>
      <c r="H2129" s="4" t="s">
        <v>12</v>
      </c>
      <c r="I2129" s="9">
        <v>3</v>
      </c>
      <c r="J2129" s="6">
        <v>94.19</v>
      </c>
      <c r="K2129" s="7">
        <v>0</v>
      </c>
      <c r="L2129" s="6">
        <v>44.89</v>
      </c>
      <c r="M2129" s="6">
        <f>I2129*J2129*(1-K2129)</f>
        <v>282.57</v>
      </c>
      <c r="N2129" s="6">
        <f>I2129*L2129</f>
        <v>134.67000000000002</v>
      </c>
      <c r="O2129" s="6">
        <f>M2129-N2129</f>
        <v>147.89999999999998</v>
      </c>
      <c r="P2129" s="8">
        <f>IFERROR(O2129/M2129,0)</f>
        <v>0.52341012846374346</v>
      </c>
      <c r="Q2129" s="5">
        <f>YEAR(SalesDataTable[[#This Row],[Order Date]])</f>
        <v>2026</v>
      </c>
      <c r="R2129" s="8" t="str">
        <f>"Q"&amp;ROUNDUP(MONTH(SalesDataTable[[#This Row],[Order Date]])/3,0)</f>
        <v>Q4</v>
      </c>
      <c r="S2129" s="9">
        <f>MONTH(SalesDataTable[[#This Row],[Order Date]])</f>
        <v>10</v>
      </c>
      <c r="T2129" s="8" t="str">
        <f>TEXT(SalesDataTable[[#This Row],[Order Date]],"mmm")</f>
        <v>Oct</v>
      </c>
    </row>
    <row r="2130" spans="1:20" ht="15.75">
      <c r="A2130" s="2" t="s">
        <v>2181</v>
      </c>
      <c r="B2130" s="3">
        <v>46312</v>
      </c>
      <c r="C2130" s="4" t="s">
        <v>27</v>
      </c>
      <c r="D2130" s="4" t="s">
        <v>48</v>
      </c>
      <c r="E2130" s="4" t="s">
        <v>3</v>
      </c>
      <c r="F2130" s="4" t="s">
        <v>4</v>
      </c>
      <c r="G2130" s="4" t="s">
        <v>31</v>
      </c>
      <c r="H2130" s="4" t="s">
        <v>64</v>
      </c>
      <c r="I2130" s="9">
        <v>2</v>
      </c>
      <c r="J2130" s="6">
        <v>82.52</v>
      </c>
      <c r="K2130" s="7">
        <v>0.05</v>
      </c>
      <c r="L2130" s="6">
        <v>38.61</v>
      </c>
      <c r="M2130" s="6">
        <f>I2130*J2130*(1-K2130)</f>
        <v>156.78799999999998</v>
      </c>
      <c r="N2130" s="6">
        <f>I2130*L2130</f>
        <v>77.22</v>
      </c>
      <c r="O2130" s="6">
        <f>M2130-N2130</f>
        <v>79.567999999999984</v>
      </c>
      <c r="P2130" s="8">
        <f>IFERROR(O2130/M2130,0)</f>
        <v>0.50748781794525089</v>
      </c>
      <c r="Q2130" s="5">
        <f>YEAR(SalesDataTable[[#This Row],[Order Date]])</f>
        <v>2026</v>
      </c>
      <c r="R2130" s="8" t="str">
        <f>"Q"&amp;ROUNDUP(MONTH(SalesDataTable[[#This Row],[Order Date]])/3,0)</f>
        <v>Q4</v>
      </c>
      <c r="S2130" s="9">
        <f>MONTH(SalesDataTable[[#This Row],[Order Date]])</f>
        <v>10</v>
      </c>
      <c r="T2130" s="8" t="str">
        <f>TEXT(SalesDataTable[[#This Row],[Order Date]],"mmm")</f>
        <v>Oct</v>
      </c>
    </row>
    <row r="2131" spans="1:20" ht="15.75">
      <c r="A2131" s="2" t="s">
        <v>2182</v>
      </c>
      <c r="B2131" s="3">
        <v>46312</v>
      </c>
      <c r="C2131" s="4" t="s">
        <v>27</v>
      </c>
      <c r="D2131" s="4" t="s">
        <v>82</v>
      </c>
      <c r="E2131" s="4" t="s">
        <v>3</v>
      </c>
      <c r="F2131" s="4" t="s">
        <v>20</v>
      </c>
      <c r="G2131" s="4" t="s">
        <v>11</v>
      </c>
      <c r="H2131" s="4" t="s">
        <v>53</v>
      </c>
      <c r="I2131" s="9">
        <v>1</v>
      </c>
      <c r="J2131" s="6">
        <v>155.16</v>
      </c>
      <c r="K2131" s="7">
        <v>0</v>
      </c>
      <c r="L2131" s="6">
        <v>78.84</v>
      </c>
      <c r="M2131" s="6">
        <f>I2131*J2131*(1-K2131)</f>
        <v>155.16</v>
      </c>
      <c r="N2131" s="6">
        <f>I2131*L2131</f>
        <v>78.84</v>
      </c>
      <c r="O2131" s="6">
        <f>M2131-N2131</f>
        <v>76.319999999999993</v>
      </c>
      <c r="P2131" s="8">
        <f>IFERROR(O2131/M2131,0)</f>
        <v>0.49187935034802782</v>
      </c>
      <c r="Q2131" s="5">
        <f>YEAR(SalesDataTable[[#This Row],[Order Date]])</f>
        <v>2026</v>
      </c>
      <c r="R2131" s="8" t="str">
        <f>"Q"&amp;ROUNDUP(MONTH(SalesDataTable[[#This Row],[Order Date]])/3,0)</f>
        <v>Q4</v>
      </c>
      <c r="S2131" s="9">
        <f>MONTH(SalesDataTable[[#This Row],[Order Date]])</f>
        <v>10</v>
      </c>
      <c r="T2131" s="8" t="str">
        <f>TEXT(SalesDataTable[[#This Row],[Order Date]],"mmm")</f>
        <v>Oct</v>
      </c>
    </row>
    <row r="2132" spans="1:20" ht="15.75">
      <c r="A2132" s="2" t="s">
        <v>2183</v>
      </c>
      <c r="B2132" s="3">
        <v>46312</v>
      </c>
      <c r="C2132" s="4" t="s">
        <v>27</v>
      </c>
      <c r="D2132" s="4" t="s">
        <v>82</v>
      </c>
      <c r="E2132" s="4" t="s">
        <v>39</v>
      </c>
      <c r="F2132" s="4" t="s">
        <v>4</v>
      </c>
      <c r="G2132" s="4" t="s">
        <v>17</v>
      </c>
      <c r="H2132" s="4" t="s">
        <v>46</v>
      </c>
      <c r="I2132" s="9">
        <v>1</v>
      </c>
      <c r="J2132" s="6">
        <v>46.36</v>
      </c>
      <c r="K2132" s="7">
        <v>0.05</v>
      </c>
      <c r="L2132" s="6">
        <v>18.399999999999999</v>
      </c>
      <c r="M2132" s="6">
        <f>I2132*J2132*(1-K2132)</f>
        <v>44.041999999999994</v>
      </c>
      <c r="N2132" s="6">
        <f>I2132*L2132</f>
        <v>18.399999999999999</v>
      </c>
      <c r="O2132" s="6">
        <f>M2132-N2132</f>
        <v>25.641999999999996</v>
      </c>
      <c r="P2132" s="8">
        <f>IFERROR(O2132/M2132,0)</f>
        <v>0.58221697470596245</v>
      </c>
      <c r="Q2132" s="5">
        <f>YEAR(SalesDataTable[[#This Row],[Order Date]])</f>
        <v>2026</v>
      </c>
      <c r="R2132" s="8" t="str">
        <f>"Q"&amp;ROUNDUP(MONTH(SalesDataTable[[#This Row],[Order Date]])/3,0)</f>
        <v>Q4</v>
      </c>
      <c r="S2132" s="9">
        <f>MONTH(SalesDataTable[[#This Row],[Order Date]])</f>
        <v>10</v>
      </c>
      <c r="T2132" s="8" t="str">
        <f>TEXT(SalesDataTable[[#This Row],[Order Date]],"mmm")</f>
        <v>Oct</v>
      </c>
    </row>
    <row r="2133" spans="1:20" ht="15.75">
      <c r="A2133" s="2" t="s">
        <v>2184</v>
      </c>
      <c r="B2133" s="3">
        <v>46312</v>
      </c>
      <c r="C2133" s="4" t="s">
        <v>14</v>
      </c>
      <c r="D2133" s="4" t="s">
        <v>126</v>
      </c>
      <c r="E2133" s="4" t="s">
        <v>3</v>
      </c>
      <c r="F2133" s="4" t="s">
        <v>20</v>
      </c>
      <c r="G2133" s="4" t="s">
        <v>5</v>
      </c>
      <c r="H2133" s="4" t="s">
        <v>6</v>
      </c>
      <c r="I2133" s="9">
        <v>1</v>
      </c>
      <c r="J2133" s="6">
        <v>81.47</v>
      </c>
      <c r="K2133" s="7">
        <v>0</v>
      </c>
      <c r="L2133" s="6">
        <v>43.67</v>
      </c>
      <c r="M2133" s="6">
        <f>I2133*J2133*(1-K2133)</f>
        <v>81.47</v>
      </c>
      <c r="N2133" s="6">
        <f>I2133*L2133</f>
        <v>43.67</v>
      </c>
      <c r="O2133" s="6">
        <f>M2133-N2133</f>
        <v>37.799999999999997</v>
      </c>
      <c r="P2133" s="8">
        <f>IFERROR(O2133/M2133,0)</f>
        <v>0.463974469129741</v>
      </c>
      <c r="Q2133" s="5">
        <f>YEAR(SalesDataTable[[#This Row],[Order Date]])</f>
        <v>2026</v>
      </c>
      <c r="R2133" s="8" t="str">
        <f>"Q"&amp;ROUNDUP(MONTH(SalesDataTable[[#This Row],[Order Date]])/3,0)</f>
        <v>Q4</v>
      </c>
      <c r="S2133" s="9">
        <f>MONTH(SalesDataTable[[#This Row],[Order Date]])</f>
        <v>10</v>
      </c>
      <c r="T2133" s="8" t="str">
        <f>TEXT(SalesDataTable[[#This Row],[Order Date]],"mmm")</f>
        <v>Oct</v>
      </c>
    </row>
    <row r="2134" spans="1:20" ht="15.75">
      <c r="A2134" s="2" t="s">
        <v>2185</v>
      </c>
      <c r="B2134" s="3">
        <v>46312</v>
      </c>
      <c r="C2134" s="4" t="s">
        <v>1</v>
      </c>
      <c r="D2134" s="4" t="s">
        <v>88</v>
      </c>
      <c r="E2134" s="4" t="s">
        <v>3</v>
      </c>
      <c r="F2134" s="4" t="s">
        <v>4</v>
      </c>
      <c r="G2134" s="4" t="s">
        <v>17</v>
      </c>
      <c r="H2134" s="4" t="s">
        <v>71</v>
      </c>
      <c r="I2134" s="9">
        <v>1</v>
      </c>
      <c r="J2134" s="6">
        <v>134.31</v>
      </c>
      <c r="K2134" s="7">
        <v>0.05</v>
      </c>
      <c r="L2134" s="6">
        <v>67.239999999999995</v>
      </c>
      <c r="M2134" s="6">
        <f>I2134*J2134*(1-K2134)</f>
        <v>127.5945</v>
      </c>
      <c r="N2134" s="6">
        <f>I2134*L2134</f>
        <v>67.239999999999995</v>
      </c>
      <c r="O2134" s="6">
        <f>M2134-N2134</f>
        <v>60.354500000000002</v>
      </c>
      <c r="P2134" s="8">
        <f>IFERROR(O2134/M2134,0)</f>
        <v>0.47301803761133909</v>
      </c>
      <c r="Q2134" s="5">
        <f>YEAR(SalesDataTable[[#This Row],[Order Date]])</f>
        <v>2026</v>
      </c>
      <c r="R2134" s="8" t="str">
        <f>"Q"&amp;ROUNDUP(MONTH(SalesDataTable[[#This Row],[Order Date]])/3,0)</f>
        <v>Q4</v>
      </c>
      <c r="S2134" s="9">
        <f>MONTH(SalesDataTable[[#This Row],[Order Date]])</f>
        <v>10</v>
      </c>
      <c r="T2134" s="8" t="str">
        <f>TEXT(SalesDataTable[[#This Row],[Order Date]],"mmm")</f>
        <v>Oct</v>
      </c>
    </row>
    <row r="2135" spans="1:20" ht="15.75">
      <c r="A2135" s="2" t="s">
        <v>2186</v>
      </c>
      <c r="B2135" s="3">
        <v>46312</v>
      </c>
      <c r="C2135" s="4" t="s">
        <v>14</v>
      </c>
      <c r="D2135" s="4" t="s">
        <v>126</v>
      </c>
      <c r="E2135" s="4" t="s">
        <v>3</v>
      </c>
      <c r="F2135" s="4" t="s">
        <v>16</v>
      </c>
      <c r="G2135" s="4" t="s">
        <v>31</v>
      </c>
      <c r="H2135" s="4" t="s">
        <v>90</v>
      </c>
      <c r="I2135" s="9">
        <v>1</v>
      </c>
      <c r="J2135" s="6">
        <v>123.11</v>
      </c>
      <c r="K2135" s="7">
        <v>0</v>
      </c>
      <c r="L2135" s="6">
        <v>58.99</v>
      </c>
      <c r="M2135" s="6">
        <f>I2135*J2135*(1-K2135)</f>
        <v>123.11</v>
      </c>
      <c r="N2135" s="6">
        <f>I2135*L2135</f>
        <v>58.99</v>
      </c>
      <c r="O2135" s="6">
        <f>M2135-N2135</f>
        <v>64.12</v>
      </c>
      <c r="P2135" s="8">
        <f>IFERROR(O2135/M2135,0)</f>
        <v>0.52083502558687356</v>
      </c>
      <c r="Q2135" s="5">
        <f>YEAR(SalesDataTable[[#This Row],[Order Date]])</f>
        <v>2026</v>
      </c>
      <c r="R2135" s="8" t="str">
        <f>"Q"&amp;ROUNDUP(MONTH(SalesDataTable[[#This Row],[Order Date]])/3,0)</f>
        <v>Q4</v>
      </c>
      <c r="S2135" s="9">
        <f>MONTH(SalesDataTable[[#This Row],[Order Date]])</f>
        <v>10</v>
      </c>
      <c r="T2135" s="8" t="str">
        <f>TEXT(SalesDataTable[[#This Row],[Order Date]],"mmm")</f>
        <v>Oct</v>
      </c>
    </row>
    <row r="2136" spans="1:20" ht="15.75">
      <c r="A2136" s="2" t="s">
        <v>2187</v>
      </c>
      <c r="B2136" s="3">
        <v>46312</v>
      </c>
      <c r="C2136" s="4" t="s">
        <v>8</v>
      </c>
      <c r="D2136" s="4" t="s">
        <v>38</v>
      </c>
      <c r="E2136" s="4" t="s">
        <v>3</v>
      </c>
      <c r="F2136" s="4" t="s">
        <v>16</v>
      </c>
      <c r="G2136" s="4" t="s">
        <v>31</v>
      </c>
      <c r="H2136" s="4" t="s">
        <v>64</v>
      </c>
      <c r="I2136" s="9">
        <v>1</v>
      </c>
      <c r="J2136" s="6">
        <v>81.239999999999995</v>
      </c>
      <c r="K2136" s="7">
        <v>0</v>
      </c>
      <c r="L2136" s="6">
        <v>38.65</v>
      </c>
      <c r="M2136" s="6">
        <f>I2136*J2136*(1-K2136)</f>
        <v>81.239999999999995</v>
      </c>
      <c r="N2136" s="6">
        <f>I2136*L2136</f>
        <v>38.65</v>
      </c>
      <c r="O2136" s="6">
        <f>M2136-N2136</f>
        <v>42.589999999999996</v>
      </c>
      <c r="P2136" s="8">
        <f>IFERROR(O2136/M2136,0)</f>
        <v>0.52424913835548992</v>
      </c>
      <c r="Q2136" s="5">
        <f>YEAR(SalesDataTable[[#This Row],[Order Date]])</f>
        <v>2026</v>
      </c>
      <c r="R2136" s="8" t="str">
        <f>"Q"&amp;ROUNDUP(MONTH(SalesDataTable[[#This Row],[Order Date]])/3,0)</f>
        <v>Q4</v>
      </c>
      <c r="S2136" s="9">
        <f>MONTH(SalesDataTable[[#This Row],[Order Date]])</f>
        <v>10</v>
      </c>
      <c r="T2136" s="8" t="str">
        <f>TEXT(SalesDataTable[[#This Row],[Order Date]],"mmm")</f>
        <v>Oct</v>
      </c>
    </row>
    <row r="2137" spans="1:20" ht="15.75">
      <c r="A2137" s="2" t="s">
        <v>2188</v>
      </c>
      <c r="B2137" s="3">
        <v>46312</v>
      </c>
      <c r="C2137" s="4" t="s">
        <v>1</v>
      </c>
      <c r="D2137" s="4" t="s">
        <v>52</v>
      </c>
      <c r="E2137" s="4" t="s">
        <v>39</v>
      </c>
      <c r="F2137" s="4" t="s">
        <v>4</v>
      </c>
      <c r="G2137" s="4" t="s">
        <v>11</v>
      </c>
      <c r="H2137" s="4" t="s">
        <v>79</v>
      </c>
      <c r="I2137" s="9">
        <v>1</v>
      </c>
      <c r="J2137" s="6">
        <v>70.81</v>
      </c>
      <c r="K2137" s="7">
        <v>0.15</v>
      </c>
      <c r="L2137" s="6">
        <v>32.93</v>
      </c>
      <c r="M2137" s="6">
        <f>I2137*J2137*(1-K2137)</f>
        <v>60.188499999999998</v>
      </c>
      <c r="N2137" s="6">
        <f>I2137*L2137</f>
        <v>32.93</v>
      </c>
      <c r="O2137" s="6">
        <f>M2137-N2137</f>
        <v>27.258499999999998</v>
      </c>
      <c r="P2137" s="8">
        <f>IFERROR(O2137/M2137,0)</f>
        <v>0.45288551799762411</v>
      </c>
      <c r="Q2137" s="5">
        <f>YEAR(SalesDataTable[[#This Row],[Order Date]])</f>
        <v>2026</v>
      </c>
      <c r="R2137" s="8" t="str">
        <f>"Q"&amp;ROUNDUP(MONTH(SalesDataTable[[#This Row],[Order Date]])/3,0)</f>
        <v>Q4</v>
      </c>
      <c r="S2137" s="9">
        <f>MONTH(SalesDataTable[[#This Row],[Order Date]])</f>
        <v>10</v>
      </c>
      <c r="T2137" s="8" t="str">
        <f>TEXT(SalesDataTable[[#This Row],[Order Date]],"mmm")</f>
        <v>Oct</v>
      </c>
    </row>
    <row r="2138" spans="1:20" ht="15.75">
      <c r="A2138" s="2" t="s">
        <v>2189</v>
      </c>
      <c r="B2138" s="3">
        <v>46312</v>
      </c>
      <c r="C2138" s="4" t="s">
        <v>27</v>
      </c>
      <c r="D2138" s="4" t="s">
        <v>82</v>
      </c>
      <c r="E2138" s="4" t="s">
        <v>3</v>
      </c>
      <c r="F2138" s="4" t="s">
        <v>20</v>
      </c>
      <c r="G2138" s="4" t="s">
        <v>31</v>
      </c>
      <c r="H2138" s="4" t="s">
        <v>41</v>
      </c>
      <c r="I2138" s="9">
        <v>6</v>
      </c>
      <c r="J2138" s="6">
        <v>200.26</v>
      </c>
      <c r="K2138" s="7">
        <v>0</v>
      </c>
      <c r="L2138" s="6">
        <v>106.71</v>
      </c>
      <c r="M2138" s="6">
        <f>I2138*J2138*(1-K2138)</f>
        <v>1201.56</v>
      </c>
      <c r="N2138" s="6">
        <f>I2138*L2138</f>
        <v>640.26</v>
      </c>
      <c r="O2138" s="6">
        <f>M2138-N2138</f>
        <v>561.29999999999995</v>
      </c>
      <c r="P2138" s="8">
        <f>IFERROR(O2138/M2138,0)</f>
        <v>0.46714271447118744</v>
      </c>
      <c r="Q2138" s="5">
        <f>YEAR(SalesDataTable[[#This Row],[Order Date]])</f>
        <v>2026</v>
      </c>
      <c r="R2138" s="8" t="str">
        <f>"Q"&amp;ROUNDUP(MONTH(SalesDataTable[[#This Row],[Order Date]])/3,0)</f>
        <v>Q4</v>
      </c>
      <c r="S2138" s="9">
        <f>MONTH(SalesDataTable[[#This Row],[Order Date]])</f>
        <v>10</v>
      </c>
      <c r="T2138" s="8" t="str">
        <f>TEXT(SalesDataTable[[#This Row],[Order Date]],"mmm")</f>
        <v>Oct</v>
      </c>
    </row>
    <row r="2139" spans="1:20" ht="15.75">
      <c r="A2139" s="2" t="s">
        <v>2190</v>
      </c>
      <c r="B2139" s="3">
        <v>46312</v>
      </c>
      <c r="C2139" s="4" t="s">
        <v>27</v>
      </c>
      <c r="D2139" s="4" t="s">
        <v>28</v>
      </c>
      <c r="E2139" s="4" t="s">
        <v>3</v>
      </c>
      <c r="F2139" s="4" t="s">
        <v>16</v>
      </c>
      <c r="G2139" s="4" t="s">
        <v>49</v>
      </c>
      <c r="H2139" s="4" t="s">
        <v>67</v>
      </c>
      <c r="I2139" s="9">
        <v>3</v>
      </c>
      <c r="J2139" s="6">
        <v>36.75</v>
      </c>
      <c r="K2139" s="7">
        <v>0.05</v>
      </c>
      <c r="L2139" s="6">
        <v>13.71</v>
      </c>
      <c r="M2139" s="6">
        <f>I2139*J2139*(1-K2139)</f>
        <v>104.7375</v>
      </c>
      <c r="N2139" s="6">
        <f>I2139*L2139</f>
        <v>41.13</v>
      </c>
      <c r="O2139" s="6">
        <f>M2139-N2139</f>
        <v>63.607499999999995</v>
      </c>
      <c r="P2139" s="8">
        <f>IFERROR(O2139/M2139,0)</f>
        <v>0.60730397422126747</v>
      </c>
      <c r="Q2139" s="5">
        <f>YEAR(SalesDataTable[[#This Row],[Order Date]])</f>
        <v>2026</v>
      </c>
      <c r="R2139" s="8" t="str">
        <f>"Q"&amp;ROUNDUP(MONTH(SalesDataTable[[#This Row],[Order Date]])/3,0)</f>
        <v>Q4</v>
      </c>
      <c r="S2139" s="9">
        <f>MONTH(SalesDataTable[[#This Row],[Order Date]])</f>
        <v>10</v>
      </c>
      <c r="T2139" s="8" t="str">
        <f>TEXT(SalesDataTable[[#This Row],[Order Date]],"mmm")</f>
        <v>Oct</v>
      </c>
    </row>
    <row r="2140" spans="1:20" ht="15.75">
      <c r="A2140" s="2" t="s">
        <v>2191</v>
      </c>
      <c r="B2140" s="3">
        <v>46312</v>
      </c>
      <c r="C2140" s="4" t="s">
        <v>14</v>
      </c>
      <c r="D2140" s="4" t="s">
        <v>126</v>
      </c>
      <c r="E2140" s="4" t="s">
        <v>3</v>
      </c>
      <c r="F2140" s="4" t="s">
        <v>4</v>
      </c>
      <c r="G2140" s="4" t="s">
        <v>11</v>
      </c>
      <c r="H2140" s="4" t="s">
        <v>12</v>
      </c>
      <c r="I2140" s="9">
        <v>2</v>
      </c>
      <c r="J2140" s="6">
        <v>92.41</v>
      </c>
      <c r="K2140" s="7">
        <v>0.1</v>
      </c>
      <c r="L2140" s="6">
        <v>45.42</v>
      </c>
      <c r="M2140" s="6">
        <f>I2140*J2140*(1-K2140)</f>
        <v>166.33799999999999</v>
      </c>
      <c r="N2140" s="6">
        <f>I2140*L2140</f>
        <v>90.84</v>
      </c>
      <c r="O2140" s="6">
        <f>M2140-N2140</f>
        <v>75.49799999999999</v>
      </c>
      <c r="P2140" s="8">
        <f>IFERROR(O2140/M2140,0)</f>
        <v>0.4538830573891714</v>
      </c>
      <c r="Q2140" s="5">
        <f>YEAR(SalesDataTable[[#This Row],[Order Date]])</f>
        <v>2026</v>
      </c>
      <c r="R2140" s="8" t="str">
        <f>"Q"&amp;ROUNDUP(MONTH(SalesDataTable[[#This Row],[Order Date]])/3,0)</f>
        <v>Q4</v>
      </c>
      <c r="S2140" s="9">
        <f>MONTH(SalesDataTable[[#This Row],[Order Date]])</f>
        <v>10</v>
      </c>
      <c r="T2140" s="8" t="str">
        <f>TEXT(SalesDataTable[[#This Row],[Order Date]],"mmm")</f>
        <v>Oct</v>
      </c>
    </row>
    <row r="2141" spans="1:20" ht="15.75">
      <c r="A2141" s="2" t="s">
        <v>2192</v>
      </c>
      <c r="B2141" s="3">
        <v>46312</v>
      </c>
      <c r="C2141" s="4" t="s">
        <v>8</v>
      </c>
      <c r="D2141" s="4" t="s">
        <v>86</v>
      </c>
      <c r="E2141" s="4" t="s">
        <v>25</v>
      </c>
      <c r="F2141" s="4" t="s">
        <v>16</v>
      </c>
      <c r="G2141" s="4" t="s">
        <v>49</v>
      </c>
      <c r="H2141" s="4" t="s">
        <v>50</v>
      </c>
      <c r="I2141" s="9">
        <v>1</v>
      </c>
      <c r="J2141" s="6">
        <v>40.67</v>
      </c>
      <c r="K2141" s="7">
        <v>0</v>
      </c>
      <c r="L2141" s="6">
        <v>15.09</v>
      </c>
      <c r="M2141" s="6">
        <f>I2141*J2141*(1-K2141)</f>
        <v>40.67</v>
      </c>
      <c r="N2141" s="6">
        <f>I2141*L2141</f>
        <v>15.09</v>
      </c>
      <c r="O2141" s="6">
        <f>M2141-N2141</f>
        <v>25.580000000000002</v>
      </c>
      <c r="P2141" s="8">
        <f>IFERROR(O2141/M2141,0)</f>
        <v>0.62896483894762722</v>
      </c>
      <c r="Q2141" s="5">
        <f>YEAR(SalesDataTable[[#This Row],[Order Date]])</f>
        <v>2026</v>
      </c>
      <c r="R2141" s="8" t="str">
        <f>"Q"&amp;ROUNDUP(MONTH(SalesDataTable[[#This Row],[Order Date]])/3,0)</f>
        <v>Q4</v>
      </c>
      <c r="S2141" s="9">
        <f>MONTH(SalesDataTable[[#This Row],[Order Date]])</f>
        <v>10</v>
      </c>
      <c r="T2141" s="8" t="str">
        <f>TEXT(SalesDataTable[[#This Row],[Order Date]],"mmm")</f>
        <v>Oct</v>
      </c>
    </row>
    <row r="2142" spans="1:20" ht="15.75">
      <c r="A2142" s="2" t="s">
        <v>2193</v>
      </c>
      <c r="B2142" s="3">
        <v>46313</v>
      </c>
      <c r="C2142" s="4" t="s">
        <v>8</v>
      </c>
      <c r="D2142" s="4" t="s">
        <v>9</v>
      </c>
      <c r="E2142" s="4" t="s">
        <v>3</v>
      </c>
      <c r="F2142" s="4" t="s">
        <v>4</v>
      </c>
      <c r="G2142" s="4" t="s">
        <v>11</v>
      </c>
      <c r="H2142" s="4" t="s">
        <v>12</v>
      </c>
      <c r="I2142" s="9">
        <v>1</v>
      </c>
      <c r="J2142" s="6">
        <v>90.09</v>
      </c>
      <c r="K2142" s="7">
        <v>0</v>
      </c>
      <c r="L2142" s="6">
        <v>45.17</v>
      </c>
      <c r="M2142" s="6">
        <f>I2142*J2142*(1-K2142)</f>
        <v>90.09</v>
      </c>
      <c r="N2142" s="6">
        <f>I2142*L2142</f>
        <v>45.17</v>
      </c>
      <c r="O2142" s="6">
        <f>M2142-N2142</f>
        <v>44.92</v>
      </c>
      <c r="P2142" s="8">
        <f>IFERROR(O2142/M2142,0)</f>
        <v>0.49861249861249862</v>
      </c>
      <c r="Q2142" s="5">
        <f>YEAR(SalesDataTable[[#This Row],[Order Date]])</f>
        <v>2026</v>
      </c>
      <c r="R2142" s="8" t="str">
        <f>"Q"&amp;ROUNDUP(MONTH(SalesDataTable[[#This Row],[Order Date]])/3,0)</f>
        <v>Q4</v>
      </c>
      <c r="S2142" s="9">
        <f>MONTH(SalesDataTable[[#This Row],[Order Date]])</f>
        <v>10</v>
      </c>
      <c r="T2142" s="8" t="str">
        <f>TEXT(SalesDataTable[[#This Row],[Order Date]],"mmm")</f>
        <v>Oct</v>
      </c>
    </row>
    <row r="2143" spans="1:20" ht="15.75">
      <c r="A2143" s="2" t="s">
        <v>2194</v>
      </c>
      <c r="B2143" s="3">
        <v>46313</v>
      </c>
      <c r="C2143" s="4" t="s">
        <v>14</v>
      </c>
      <c r="D2143" s="4" t="s">
        <v>61</v>
      </c>
      <c r="E2143" s="4" t="s">
        <v>3</v>
      </c>
      <c r="F2143" s="4" t="s">
        <v>4</v>
      </c>
      <c r="G2143" s="4" t="s">
        <v>17</v>
      </c>
      <c r="H2143" s="4" t="s">
        <v>18</v>
      </c>
      <c r="I2143" s="9">
        <v>1</v>
      </c>
      <c r="J2143" s="6">
        <v>36.83</v>
      </c>
      <c r="K2143" s="7">
        <v>0</v>
      </c>
      <c r="L2143" s="6">
        <v>13.64</v>
      </c>
      <c r="M2143" s="6">
        <f>I2143*J2143*(1-K2143)</f>
        <v>36.83</v>
      </c>
      <c r="N2143" s="6">
        <f>I2143*L2143</f>
        <v>13.64</v>
      </c>
      <c r="O2143" s="6">
        <f>M2143-N2143</f>
        <v>23.189999999999998</v>
      </c>
      <c r="P2143" s="8">
        <f>IFERROR(O2143/M2143,0)</f>
        <v>0.62964974205810476</v>
      </c>
      <c r="Q2143" s="5">
        <f>YEAR(SalesDataTable[[#This Row],[Order Date]])</f>
        <v>2026</v>
      </c>
      <c r="R2143" s="8" t="str">
        <f>"Q"&amp;ROUNDUP(MONTH(SalesDataTable[[#This Row],[Order Date]])/3,0)</f>
        <v>Q4</v>
      </c>
      <c r="S2143" s="9">
        <f>MONTH(SalesDataTable[[#This Row],[Order Date]])</f>
        <v>10</v>
      </c>
      <c r="T2143" s="8" t="str">
        <f>TEXT(SalesDataTable[[#This Row],[Order Date]],"mmm")</f>
        <v>Oct</v>
      </c>
    </row>
    <row r="2144" spans="1:20" ht="15.75">
      <c r="A2144" s="2" t="s">
        <v>2195</v>
      </c>
      <c r="B2144" s="3">
        <v>46313</v>
      </c>
      <c r="C2144" s="4" t="s">
        <v>8</v>
      </c>
      <c r="D2144" s="4" t="s">
        <v>69</v>
      </c>
      <c r="E2144" s="4" t="s">
        <v>39</v>
      </c>
      <c r="F2144" s="4" t="s">
        <v>4</v>
      </c>
      <c r="G2144" s="4" t="s">
        <v>31</v>
      </c>
      <c r="H2144" s="4" t="s">
        <v>41</v>
      </c>
      <c r="I2144" s="9">
        <v>5</v>
      </c>
      <c r="J2144" s="6">
        <v>196.37</v>
      </c>
      <c r="K2144" s="7">
        <v>0.05</v>
      </c>
      <c r="L2144" s="6">
        <v>103.51</v>
      </c>
      <c r="M2144" s="6">
        <f>I2144*J2144*(1-K2144)</f>
        <v>932.75749999999994</v>
      </c>
      <c r="N2144" s="6">
        <f>I2144*L2144</f>
        <v>517.55000000000007</v>
      </c>
      <c r="O2144" s="6">
        <f>M2144-N2144</f>
        <v>415.20749999999987</v>
      </c>
      <c r="P2144" s="8">
        <f>IFERROR(O2144/M2144,0)</f>
        <v>0.44513981393877816</v>
      </c>
      <c r="Q2144" s="5">
        <f>YEAR(SalesDataTable[[#This Row],[Order Date]])</f>
        <v>2026</v>
      </c>
      <c r="R2144" s="8" t="str">
        <f>"Q"&amp;ROUNDUP(MONTH(SalesDataTable[[#This Row],[Order Date]])/3,0)</f>
        <v>Q4</v>
      </c>
      <c r="S2144" s="9">
        <f>MONTH(SalesDataTable[[#This Row],[Order Date]])</f>
        <v>10</v>
      </c>
      <c r="T2144" s="8" t="str">
        <f>TEXT(SalesDataTable[[#This Row],[Order Date]],"mmm")</f>
        <v>Oct</v>
      </c>
    </row>
    <row r="2145" spans="1:20" ht="15.75">
      <c r="A2145" s="2" t="s">
        <v>2196</v>
      </c>
      <c r="B2145" s="3">
        <v>46313</v>
      </c>
      <c r="C2145" s="4" t="s">
        <v>1</v>
      </c>
      <c r="D2145" s="4" t="s">
        <v>88</v>
      </c>
      <c r="E2145" s="4" t="s">
        <v>3</v>
      </c>
      <c r="F2145" s="4" t="s">
        <v>16</v>
      </c>
      <c r="G2145" s="4" t="s">
        <v>11</v>
      </c>
      <c r="H2145" s="4" t="s">
        <v>12</v>
      </c>
      <c r="I2145" s="9">
        <v>2</v>
      </c>
      <c r="J2145" s="6">
        <v>93.73</v>
      </c>
      <c r="K2145" s="7">
        <v>0</v>
      </c>
      <c r="L2145" s="6">
        <v>44.79</v>
      </c>
      <c r="M2145" s="6">
        <f>I2145*J2145*(1-K2145)</f>
        <v>187.46</v>
      </c>
      <c r="N2145" s="6">
        <f>I2145*L2145</f>
        <v>89.58</v>
      </c>
      <c r="O2145" s="6">
        <f>M2145-N2145</f>
        <v>97.88000000000001</v>
      </c>
      <c r="P2145" s="8">
        <f>IFERROR(O2145/M2145,0)</f>
        <v>0.52213805611863873</v>
      </c>
      <c r="Q2145" s="5">
        <f>YEAR(SalesDataTable[[#This Row],[Order Date]])</f>
        <v>2026</v>
      </c>
      <c r="R2145" s="8" t="str">
        <f>"Q"&amp;ROUNDUP(MONTH(SalesDataTable[[#This Row],[Order Date]])/3,0)</f>
        <v>Q4</v>
      </c>
      <c r="S2145" s="9">
        <f>MONTH(SalesDataTable[[#This Row],[Order Date]])</f>
        <v>10</v>
      </c>
      <c r="T2145" s="8" t="str">
        <f>TEXT(SalesDataTable[[#This Row],[Order Date]],"mmm")</f>
        <v>Oct</v>
      </c>
    </row>
    <row r="2146" spans="1:20" ht="15.75">
      <c r="A2146" s="2" t="s">
        <v>2197</v>
      </c>
      <c r="B2146" s="3">
        <v>46313</v>
      </c>
      <c r="C2146" s="4" t="s">
        <v>14</v>
      </c>
      <c r="D2146" s="4" t="s">
        <v>61</v>
      </c>
      <c r="E2146" s="4" t="s">
        <v>3</v>
      </c>
      <c r="F2146" s="4" t="s">
        <v>20</v>
      </c>
      <c r="G2146" s="4" t="s">
        <v>17</v>
      </c>
      <c r="H2146" s="4" t="s">
        <v>18</v>
      </c>
      <c r="I2146" s="9">
        <v>1</v>
      </c>
      <c r="J2146" s="6">
        <v>36.46</v>
      </c>
      <c r="K2146" s="7">
        <v>0.05</v>
      </c>
      <c r="L2146" s="6">
        <v>13.35</v>
      </c>
      <c r="M2146" s="6">
        <f>I2146*J2146*(1-K2146)</f>
        <v>34.637</v>
      </c>
      <c r="N2146" s="6">
        <f>I2146*L2146</f>
        <v>13.35</v>
      </c>
      <c r="O2146" s="6">
        <f>M2146-N2146</f>
        <v>21.286999999999999</v>
      </c>
      <c r="P2146" s="8">
        <f>IFERROR(O2146/M2146,0)</f>
        <v>0.61457401045125148</v>
      </c>
      <c r="Q2146" s="5">
        <f>YEAR(SalesDataTable[[#This Row],[Order Date]])</f>
        <v>2026</v>
      </c>
      <c r="R2146" s="8" t="str">
        <f>"Q"&amp;ROUNDUP(MONTH(SalesDataTable[[#This Row],[Order Date]])/3,0)</f>
        <v>Q4</v>
      </c>
      <c r="S2146" s="9">
        <f>MONTH(SalesDataTable[[#This Row],[Order Date]])</f>
        <v>10</v>
      </c>
      <c r="T2146" s="8" t="str">
        <f>TEXT(SalesDataTable[[#This Row],[Order Date]],"mmm")</f>
        <v>Oct</v>
      </c>
    </row>
    <row r="2147" spans="1:20" ht="15.75">
      <c r="A2147" s="2" t="s">
        <v>2198</v>
      </c>
      <c r="B2147" s="3">
        <v>46313</v>
      </c>
      <c r="C2147" s="4" t="s">
        <v>8</v>
      </c>
      <c r="D2147" s="4" t="s">
        <v>86</v>
      </c>
      <c r="E2147" s="4" t="s">
        <v>3</v>
      </c>
      <c r="F2147" s="4" t="s">
        <v>4</v>
      </c>
      <c r="G2147" s="4" t="s">
        <v>31</v>
      </c>
      <c r="H2147" s="4" t="s">
        <v>90</v>
      </c>
      <c r="I2147" s="9">
        <v>2</v>
      </c>
      <c r="J2147" s="6">
        <v>125.91</v>
      </c>
      <c r="K2147" s="7">
        <v>0</v>
      </c>
      <c r="L2147" s="6">
        <v>61.95</v>
      </c>
      <c r="M2147" s="6">
        <f>I2147*J2147*(1-K2147)</f>
        <v>251.82</v>
      </c>
      <c r="N2147" s="6">
        <f>I2147*L2147</f>
        <v>123.9</v>
      </c>
      <c r="O2147" s="6">
        <f>M2147-N2147</f>
        <v>127.91999999999999</v>
      </c>
      <c r="P2147" s="8">
        <f>IFERROR(O2147/M2147,0)</f>
        <v>0.50798189182749576</v>
      </c>
      <c r="Q2147" s="5">
        <f>YEAR(SalesDataTable[[#This Row],[Order Date]])</f>
        <v>2026</v>
      </c>
      <c r="R2147" s="8" t="str">
        <f>"Q"&amp;ROUNDUP(MONTH(SalesDataTable[[#This Row],[Order Date]])/3,0)</f>
        <v>Q4</v>
      </c>
      <c r="S2147" s="9">
        <f>MONTH(SalesDataTable[[#This Row],[Order Date]])</f>
        <v>10</v>
      </c>
      <c r="T2147" s="8" t="str">
        <f>TEXT(SalesDataTable[[#This Row],[Order Date]],"mmm")</f>
        <v>Oct</v>
      </c>
    </row>
    <row r="2148" spans="1:20" ht="15.75">
      <c r="A2148" s="2" t="s">
        <v>2199</v>
      </c>
      <c r="B2148" s="3">
        <v>46313</v>
      </c>
      <c r="C2148" s="4" t="s">
        <v>27</v>
      </c>
      <c r="D2148" s="4" t="s">
        <v>48</v>
      </c>
      <c r="E2148" s="4" t="s">
        <v>25</v>
      </c>
      <c r="F2148" s="4" t="s">
        <v>16</v>
      </c>
      <c r="G2148" s="4" t="s">
        <v>11</v>
      </c>
      <c r="H2148" s="4" t="s">
        <v>12</v>
      </c>
      <c r="I2148" s="9">
        <v>1</v>
      </c>
      <c r="J2148" s="6">
        <v>92.56</v>
      </c>
      <c r="K2148" s="7">
        <v>0.1</v>
      </c>
      <c r="L2148" s="6">
        <v>44.23</v>
      </c>
      <c r="M2148" s="6">
        <f>I2148*J2148*(1-K2148)</f>
        <v>83.304000000000002</v>
      </c>
      <c r="N2148" s="6">
        <f>I2148*L2148</f>
        <v>44.23</v>
      </c>
      <c r="O2148" s="6">
        <f>M2148-N2148</f>
        <v>39.074000000000005</v>
      </c>
      <c r="P2148" s="8">
        <f>IFERROR(O2148/M2148,0)</f>
        <v>0.46905310669355621</v>
      </c>
      <c r="Q2148" s="5">
        <f>YEAR(SalesDataTable[[#This Row],[Order Date]])</f>
        <v>2026</v>
      </c>
      <c r="R2148" s="8" t="str">
        <f>"Q"&amp;ROUNDUP(MONTH(SalesDataTable[[#This Row],[Order Date]])/3,0)</f>
        <v>Q4</v>
      </c>
      <c r="S2148" s="9">
        <f>MONTH(SalesDataTable[[#This Row],[Order Date]])</f>
        <v>10</v>
      </c>
      <c r="T2148" s="8" t="str">
        <f>TEXT(SalesDataTable[[#This Row],[Order Date]],"mmm")</f>
        <v>Oct</v>
      </c>
    </row>
    <row r="2149" spans="1:20" ht="15.75">
      <c r="A2149" s="2" t="s">
        <v>2200</v>
      </c>
      <c r="B2149" s="3">
        <v>46313</v>
      </c>
      <c r="C2149" s="4" t="s">
        <v>27</v>
      </c>
      <c r="D2149" s="4" t="s">
        <v>48</v>
      </c>
      <c r="E2149" s="4" t="s">
        <v>39</v>
      </c>
      <c r="F2149" s="4" t="s">
        <v>16</v>
      </c>
      <c r="G2149" s="4" t="s">
        <v>11</v>
      </c>
      <c r="H2149" s="4" t="s">
        <v>79</v>
      </c>
      <c r="I2149" s="9">
        <v>4</v>
      </c>
      <c r="J2149" s="6">
        <v>70.02</v>
      </c>
      <c r="K2149" s="7">
        <v>0</v>
      </c>
      <c r="L2149" s="6">
        <v>32.86</v>
      </c>
      <c r="M2149" s="6">
        <f>I2149*J2149*(1-K2149)</f>
        <v>280.08</v>
      </c>
      <c r="N2149" s="6">
        <f>I2149*L2149</f>
        <v>131.44</v>
      </c>
      <c r="O2149" s="6">
        <f>M2149-N2149</f>
        <v>148.63999999999999</v>
      </c>
      <c r="P2149" s="8">
        <f>IFERROR(O2149/M2149,0)</f>
        <v>0.53070551271065403</v>
      </c>
      <c r="Q2149" s="5">
        <f>YEAR(SalesDataTable[[#This Row],[Order Date]])</f>
        <v>2026</v>
      </c>
      <c r="R2149" s="8" t="str">
        <f>"Q"&amp;ROUNDUP(MONTH(SalesDataTable[[#This Row],[Order Date]])/3,0)</f>
        <v>Q4</v>
      </c>
      <c r="S2149" s="9">
        <f>MONTH(SalesDataTable[[#This Row],[Order Date]])</f>
        <v>10</v>
      </c>
      <c r="T2149" s="8" t="str">
        <f>TEXT(SalesDataTable[[#This Row],[Order Date]],"mmm")</f>
        <v>Oct</v>
      </c>
    </row>
    <row r="2150" spans="1:20" ht="15.75">
      <c r="A2150" s="2" t="s">
        <v>2201</v>
      </c>
      <c r="B2150" s="3">
        <v>46313</v>
      </c>
      <c r="C2150" s="4" t="s">
        <v>1</v>
      </c>
      <c r="D2150" s="4" t="s">
        <v>88</v>
      </c>
      <c r="E2150" s="4" t="s">
        <v>3</v>
      </c>
      <c r="F2150" s="4" t="s">
        <v>4</v>
      </c>
      <c r="G2150" s="4" t="s">
        <v>5</v>
      </c>
      <c r="H2150" s="4" t="s">
        <v>29</v>
      </c>
      <c r="I2150" s="9">
        <v>3</v>
      </c>
      <c r="J2150" s="6">
        <v>51.62</v>
      </c>
      <c r="K2150" s="7">
        <v>0.1</v>
      </c>
      <c r="L2150" s="6">
        <v>22.94</v>
      </c>
      <c r="M2150" s="6">
        <f>I2150*J2150*(1-K2150)</f>
        <v>139.374</v>
      </c>
      <c r="N2150" s="6">
        <f>I2150*L2150</f>
        <v>68.820000000000007</v>
      </c>
      <c r="O2150" s="6">
        <f>M2150-N2150</f>
        <v>70.553999999999988</v>
      </c>
      <c r="P2150" s="8">
        <f>IFERROR(O2150/M2150,0)</f>
        <v>0.50622067243531788</v>
      </c>
      <c r="Q2150" s="5">
        <f>YEAR(SalesDataTable[[#This Row],[Order Date]])</f>
        <v>2026</v>
      </c>
      <c r="R2150" s="8" t="str">
        <f>"Q"&amp;ROUNDUP(MONTH(SalesDataTable[[#This Row],[Order Date]])/3,0)</f>
        <v>Q4</v>
      </c>
      <c r="S2150" s="9">
        <f>MONTH(SalesDataTable[[#This Row],[Order Date]])</f>
        <v>10</v>
      </c>
      <c r="T2150" s="8" t="str">
        <f>TEXT(SalesDataTable[[#This Row],[Order Date]],"mmm")</f>
        <v>Oct</v>
      </c>
    </row>
    <row r="2151" spans="1:20" ht="15.75">
      <c r="A2151" s="2" t="s">
        <v>2202</v>
      </c>
      <c r="B2151" s="3">
        <v>46313</v>
      </c>
      <c r="C2151" s="4" t="s">
        <v>14</v>
      </c>
      <c r="D2151" s="4" t="s">
        <v>15</v>
      </c>
      <c r="E2151" s="4" t="s">
        <v>3</v>
      </c>
      <c r="F2151" s="4" t="s">
        <v>16</v>
      </c>
      <c r="G2151" s="4" t="s">
        <v>31</v>
      </c>
      <c r="H2151" s="4" t="s">
        <v>41</v>
      </c>
      <c r="I2151" s="9">
        <v>1</v>
      </c>
      <c r="J2151" s="6">
        <v>196.39</v>
      </c>
      <c r="K2151" s="7">
        <v>0</v>
      </c>
      <c r="L2151" s="6">
        <v>104.66</v>
      </c>
      <c r="M2151" s="6">
        <f>I2151*J2151*(1-K2151)</f>
        <v>196.39</v>
      </c>
      <c r="N2151" s="6">
        <f>I2151*L2151</f>
        <v>104.66</v>
      </c>
      <c r="O2151" s="6">
        <f>M2151-N2151</f>
        <v>91.72999999999999</v>
      </c>
      <c r="P2151" s="8">
        <f>IFERROR(O2151/M2151,0)</f>
        <v>0.46708080859514228</v>
      </c>
      <c r="Q2151" s="5">
        <f>YEAR(SalesDataTable[[#This Row],[Order Date]])</f>
        <v>2026</v>
      </c>
      <c r="R2151" s="8" t="str">
        <f>"Q"&amp;ROUNDUP(MONTH(SalesDataTable[[#This Row],[Order Date]])/3,0)</f>
        <v>Q4</v>
      </c>
      <c r="S2151" s="9">
        <f>MONTH(SalesDataTable[[#This Row],[Order Date]])</f>
        <v>10</v>
      </c>
      <c r="T2151" s="8" t="str">
        <f>TEXT(SalesDataTable[[#This Row],[Order Date]],"mmm")</f>
        <v>Oct</v>
      </c>
    </row>
    <row r="2152" spans="1:20" ht="15.75">
      <c r="A2152" s="2" t="s">
        <v>2203</v>
      </c>
      <c r="B2152" s="3">
        <v>46313</v>
      </c>
      <c r="C2152" s="4" t="s">
        <v>27</v>
      </c>
      <c r="D2152" s="4" t="s">
        <v>48</v>
      </c>
      <c r="E2152" s="4" t="s">
        <v>10</v>
      </c>
      <c r="F2152" s="4" t="s">
        <v>20</v>
      </c>
      <c r="G2152" s="4" t="s">
        <v>49</v>
      </c>
      <c r="H2152" s="4" t="s">
        <v>50</v>
      </c>
      <c r="I2152" s="9">
        <v>10</v>
      </c>
      <c r="J2152" s="6">
        <v>41.26</v>
      </c>
      <c r="K2152" s="7">
        <v>0.1</v>
      </c>
      <c r="L2152" s="6">
        <v>15.06</v>
      </c>
      <c r="M2152" s="6">
        <f>I2152*J2152*(1-K2152)</f>
        <v>371.34</v>
      </c>
      <c r="N2152" s="6">
        <f>I2152*L2152</f>
        <v>150.6</v>
      </c>
      <c r="O2152" s="6">
        <f>M2152-N2152</f>
        <v>220.73999999999998</v>
      </c>
      <c r="P2152" s="8">
        <f>IFERROR(O2152/M2152,0)</f>
        <v>0.59444175149458711</v>
      </c>
      <c r="Q2152" s="5">
        <f>YEAR(SalesDataTable[[#This Row],[Order Date]])</f>
        <v>2026</v>
      </c>
      <c r="R2152" s="8" t="str">
        <f>"Q"&amp;ROUNDUP(MONTH(SalesDataTable[[#This Row],[Order Date]])/3,0)</f>
        <v>Q4</v>
      </c>
      <c r="S2152" s="9">
        <f>MONTH(SalesDataTable[[#This Row],[Order Date]])</f>
        <v>10</v>
      </c>
      <c r="T2152" s="8" t="str">
        <f>TEXT(SalesDataTable[[#This Row],[Order Date]],"mmm")</f>
        <v>Oct</v>
      </c>
    </row>
    <row r="2153" spans="1:20" ht="15.75">
      <c r="A2153" s="2" t="s">
        <v>2204</v>
      </c>
      <c r="B2153" s="3">
        <v>46313</v>
      </c>
      <c r="C2153" s="4" t="s">
        <v>14</v>
      </c>
      <c r="D2153" s="4" t="s">
        <v>24</v>
      </c>
      <c r="E2153" s="4" t="s">
        <v>39</v>
      </c>
      <c r="F2153" s="4" t="s">
        <v>16</v>
      </c>
      <c r="G2153" s="4" t="s">
        <v>17</v>
      </c>
      <c r="H2153" s="4" t="s">
        <v>18</v>
      </c>
      <c r="I2153" s="9">
        <v>1</v>
      </c>
      <c r="J2153" s="6">
        <v>35.549999999999997</v>
      </c>
      <c r="K2153" s="7">
        <v>0.05</v>
      </c>
      <c r="L2153" s="6">
        <v>13.44</v>
      </c>
      <c r="M2153" s="6">
        <f>I2153*J2153*(1-K2153)</f>
        <v>33.772499999999994</v>
      </c>
      <c r="N2153" s="6">
        <f>I2153*L2153</f>
        <v>13.44</v>
      </c>
      <c r="O2153" s="6">
        <f>M2153-N2153</f>
        <v>20.332499999999996</v>
      </c>
      <c r="P2153" s="8">
        <f>IFERROR(O2153/M2153,0)</f>
        <v>0.60204308238951809</v>
      </c>
      <c r="Q2153" s="5">
        <f>YEAR(SalesDataTable[[#This Row],[Order Date]])</f>
        <v>2026</v>
      </c>
      <c r="R2153" s="8" t="str">
        <f>"Q"&amp;ROUNDUP(MONTH(SalesDataTable[[#This Row],[Order Date]])/3,0)</f>
        <v>Q4</v>
      </c>
      <c r="S2153" s="9">
        <f>MONTH(SalesDataTable[[#This Row],[Order Date]])</f>
        <v>10</v>
      </c>
      <c r="T2153" s="8" t="str">
        <f>TEXT(SalesDataTable[[#This Row],[Order Date]],"mmm")</f>
        <v>Oct</v>
      </c>
    </row>
    <row r="2154" spans="1:20" ht="15.75">
      <c r="A2154" s="2" t="s">
        <v>2205</v>
      </c>
      <c r="B2154" s="3">
        <v>46313</v>
      </c>
      <c r="C2154" s="4" t="s">
        <v>27</v>
      </c>
      <c r="D2154" s="4" t="s">
        <v>48</v>
      </c>
      <c r="E2154" s="4" t="s">
        <v>3</v>
      </c>
      <c r="F2154" s="4" t="s">
        <v>16</v>
      </c>
      <c r="G2154" s="4" t="s">
        <v>5</v>
      </c>
      <c r="H2154" s="4" t="s">
        <v>29</v>
      </c>
      <c r="I2154" s="9">
        <v>1</v>
      </c>
      <c r="J2154" s="6">
        <v>49.5</v>
      </c>
      <c r="K2154" s="7">
        <v>0</v>
      </c>
      <c r="L2154" s="6">
        <v>22.36</v>
      </c>
      <c r="M2154" s="6">
        <f>I2154*J2154*(1-K2154)</f>
        <v>49.5</v>
      </c>
      <c r="N2154" s="6">
        <f>I2154*L2154</f>
        <v>22.36</v>
      </c>
      <c r="O2154" s="6">
        <f>M2154-N2154</f>
        <v>27.14</v>
      </c>
      <c r="P2154" s="8">
        <f>IFERROR(O2154/M2154,0)</f>
        <v>0.54828282828282826</v>
      </c>
      <c r="Q2154" s="5">
        <f>YEAR(SalesDataTable[[#This Row],[Order Date]])</f>
        <v>2026</v>
      </c>
      <c r="R2154" s="8" t="str">
        <f>"Q"&amp;ROUNDUP(MONTH(SalesDataTable[[#This Row],[Order Date]])/3,0)</f>
        <v>Q4</v>
      </c>
      <c r="S2154" s="9">
        <f>MONTH(SalesDataTable[[#This Row],[Order Date]])</f>
        <v>10</v>
      </c>
      <c r="T2154" s="8" t="str">
        <f>TEXT(SalesDataTable[[#This Row],[Order Date]],"mmm")</f>
        <v>Oct</v>
      </c>
    </row>
    <row r="2155" spans="1:20" ht="15.75">
      <c r="A2155" s="2" t="s">
        <v>2206</v>
      </c>
      <c r="B2155" s="3">
        <v>46314</v>
      </c>
      <c r="C2155" s="4" t="s">
        <v>1</v>
      </c>
      <c r="D2155" s="4" t="s">
        <v>88</v>
      </c>
      <c r="E2155" s="4" t="s">
        <v>3</v>
      </c>
      <c r="F2155" s="4" t="s">
        <v>20</v>
      </c>
      <c r="G2155" s="4" t="s">
        <v>31</v>
      </c>
      <c r="H2155" s="4" t="s">
        <v>64</v>
      </c>
      <c r="I2155" s="9">
        <v>1</v>
      </c>
      <c r="J2155" s="6">
        <v>80.58</v>
      </c>
      <c r="K2155" s="7">
        <v>0</v>
      </c>
      <c r="L2155" s="6">
        <v>40.43</v>
      </c>
      <c r="M2155" s="6">
        <f>I2155*J2155*(1-K2155)</f>
        <v>80.58</v>
      </c>
      <c r="N2155" s="6">
        <f>I2155*L2155</f>
        <v>40.43</v>
      </c>
      <c r="O2155" s="6">
        <f>M2155-N2155</f>
        <v>40.15</v>
      </c>
      <c r="P2155" s="8">
        <f>IFERROR(O2155/M2155,0)</f>
        <v>0.49826259617771157</v>
      </c>
      <c r="Q2155" s="5">
        <f>YEAR(SalesDataTable[[#This Row],[Order Date]])</f>
        <v>2026</v>
      </c>
      <c r="R2155" s="8" t="str">
        <f>"Q"&amp;ROUNDUP(MONTH(SalesDataTable[[#This Row],[Order Date]])/3,0)</f>
        <v>Q4</v>
      </c>
      <c r="S2155" s="9">
        <f>MONTH(SalesDataTable[[#This Row],[Order Date]])</f>
        <v>10</v>
      </c>
      <c r="T2155" s="8" t="str">
        <f>TEXT(SalesDataTable[[#This Row],[Order Date]],"mmm")</f>
        <v>Oct</v>
      </c>
    </row>
    <row r="2156" spans="1:20" ht="15.75">
      <c r="A2156" s="2" t="s">
        <v>2207</v>
      </c>
      <c r="B2156" s="3">
        <v>46314</v>
      </c>
      <c r="C2156" s="4" t="s">
        <v>14</v>
      </c>
      <c r="D2156" s="4" t="s">
        <v>34</v>
      </c>
      <c r="E2156" s="4" t="s">
        <v>25</v>
      </c>
      <c r="F2156" s="4" t="s">
        <v>20</v>
      </c>
      <c r="G2156" s="4" t="s">
        <v>17</v>
      </c>
      <c r="H2156" s="4" t="s">
        <v>83</v>
      </c>
      <c r="I2156" s="9">
        <v>2</v>
      </c>
      <c r="J2156" s="6">
        <v>161.59</v>
      </c>
      <c r="K2156" s="7">
        <v>0.05</v>
      </c>
      <c r="L2156" s="6">
        <v>89.57</v>
      </c>
      <c r="M2156" s="6">
        <f>I2156*J2156*(1-K2156)</f>
        <v>307.02100000000002</v>
      </c>
      <c r="N2156" s="6">
        <f>I2156*L2156</f>
        <v>179.14</v>
      </c>
      <c r="O2156" s="6">
        <f>M2156-N2156</f>
        <v>127.88100000000003</v>
      </c>
      <c r="P2156" s="8">
        <f>IFERROR(O2156/M2156,0)</f>
        <v>0.41652199686666391</v>
      </c>
      <c r="Q2156" s="5">
        <f>YEAR(SalesDataTable[[#This Row],[Order Date]])</f>
        <v>2026</v>
      </c>
      <c r="R2156" s="8" t="str">
        <f>"Q"&amp;ROUNDUP(MONTH(SalesDataTable[[#This Row],[Order Date]])/3,0)</f>
        <v>Q4</v>
      </c>
      <c r="S2156" s="9">
        <f>MONTH(SalesDataTable[[#This Row],[Order Date]])</f>
        <v>10</v>
      </c>
      <c r="T2156" s="8" t="str">
        <f>TEXT(SalesDataTable[[#This Row],[Order Date]],"mmm")</f>
        <v>Oct</v>
      </c>
    </row>
    <row r="2157" spans="1:20" ht="15.75">
      <c r="A2157" s="2" t="s">
        <v>2208</v>
      </c>
      <c r="B2157" s="3">
        <v>46314</v>
      </c>
      <c r="C2157" s="4" t="s">
        <v>27</v>
      </c>
      <c r="D2157" s="4" t="s">
        <v>48</v>
      </c>
      <c r="E2157" s="4" t="s">
        <v>3</v>
      </c>
      <c r="F2157" s="4" t="s">
        <v>20</v>
      </c>
      <c r="G2157" s="4" t="s">
        <v>31</v>
      </c>
      <c r="H2157" s="4" t="s">
        <v>64</v>
      </c>
      <c r="I2157" s="9">
        <v>1</v>
      </c>
      <c r="J2157" s="6">
        <v>80.319999999999993</v>
      </c>
      <c r="K2157" s="7">
        <v>0</v>
      </c>
      <c r="L2157" s="6">
        <v>39.729999999999997</v>
      </c>
      <c r="M2157" s="6">
        <f>I2157*J2157*(1-K2157)</f>
        <v>80.319999999999993</v>
      </c>
      <c r="N2157" s="6">
        <f>I2157*L2157</f>
        <v>39.729999999999997</v>
      </c>
      <c r="O2157" s="6">
        <f>M2157-N2157</f>
        <v>40.589999999999996</v>
      </c>
      <c r="P2157" s="8">
        <f>IFERROR(O2157/M2157,0)</f>
        <v>0.50535358565737054</v>
      </c>
      <c r="Q2157" s="5">
        <f>YEAR(SalesDataTable[[#This Row],[Order Date]])</f>
        <v>2026</v>
      </c>
      <c r="R2157" s="8" t="str">
        <f>"Q"&amp;ROUNDUP(MONTH(SalesDataTable[[#This Row],[Order Date]])/3,0)</f>
        <v>Q4</v>
      </c>
      <c r="S2157" s="9">
        <f>MONTH(SalesDataTable[[#This Row],[Order Date]])</f>
        <v>10</v>
      </c>
      <c r="T2157" s="8" t="str">
        <f>TEXT(SalesDataTable[[#This Row],[Order Date]],"mmm")</f>
        <v>Oct</v>
      </c>
    </row>
    <row r="2158" spans="1:20" ht="15.75">
      <c r="A2158" s="2" t="s">
        <v>2209</v>
      </c>
      <c r="B2158" s="3">
        <v>46314</v>
      </c>
      <c r="C2158" s="4" t="s">
        <v>1</v>
      </c>
      <c r="D2158" s="4" t="s">
        <v>52</v>
      </c>
      <c r="E2158" s="4" t="s">
        <v>39</v>
      </c>
      <c r="F2158" s="4" t="s">
        <v>16</v>
      </c>
      <c r="G2158" s="4" t="s">
        <v>17</v>
      </c>
      <c r="H2158" s="4" t="s">
        <v>83</v>
      </c>
      <c r="I2158" s="9">
        <v>1</v>
      </c>
      <c r="J2158" s="6">
        <v>164.25</v>
      </c>
      <c r="K2158" s="7">
        <v>0</v>
      </c>
      <c r="L2158" s="6">
        <v>86.6</v>
      </c>
      <c r="M2158" s="6">
        <f>I2158*J2158*(1-K2158)</f>
        <v>164.25</v>
      </c>
      <c r="N2158" s="6">
        <f>I2158*L2158</f>
        <v>86.6</v>
      </c>
      <c r="O2158" s="6">
        <f>M2158-N2158</f>
        <v>77.650000000000006</v>
      </c>
      <c r="P2158" s="8">
        <f>IFERROR(O2158/M2158,0)</f>
        <v>0.47275494672754947</v>
      </c>
      <c r="Q2158" s="5">
        <f>YEAR(SalesDataTable[[#This Row],[Order Date]])</f>
        <v>2026</v>
      </c>
      <c r="R2158" s="8" t="str">
        <f>"Q"&amp;ROUNDUP(MONTH(SalesDataTable[[#This Row],[Order Date]])/3,0)</f>
        <v>Q4</v>
      </c>
      <c r="S2158" s="9">
        <f>MONTH(SalesDataTable[[#This Row],[Order Date]])</f>
        <v>10</v>
      </c>
      <c r="T2158" s="8" t="str">
        <f>TEXT(SalesDataTable[[#This Row],[Order Date]],"mmm")</f>
        <v>Oct</v>
      </c>
    </row>
    <row r="2159" spans="1:20" ht="15.75">
      <c r="A2159" s="2" t="s">
        <v>2210</v>
      </c>
      <c r="B2159" s="3">
        <v>46314</v>
      </c>
      <c r="C2159" s="4" t="s">
        <v>27</v>
      </c>
      <c r="D2159" s="4" t="s">
        <v>48</v>
      </c>
      <c r="E2159" s="4" t="s">
        <v>39</v>
      </c>
      <c r="F2159" s="4" t="s">
        <v>16</v>
      </c>
      <c r="G2159" s="4" t="s">
        <v>5</v>
      </c>
      <c r="H2159" s="4" t="s">
        <v>43</v>
      </c>
      <c r="I2159" s="9">
        <v>6</v>
      </c>
      <c r="J2159" s="6">
        <v>101.6</v>
      </c>
      <c r="K2159" s="7">
        <v>0</v>
      </c>
      <c r="L2159" s="6">
        <v>50.17</v>
      </c>
      <c r="M2159" s="6">
        <f>I2159*J2159*(1-K2159)</f>
        <v>609.59999999999991</v>
      </c>
      <c r="N2159" s="6">
        <f>I2159*L2159</f>
        <v>301.02</v>
      </c>
      <c r="O2159" s="6">
        <f>M2159-N2159</f>
        <v>308.57999999999993</v>
      </c>
      <c r="P2159" s="8">
        <f>IFERROR(O2159/M2159,0)</f>
        <v>0.50620078740157481</v>
      </c>
      <c r="Q2159" s="5">
        <f>YEAR(SalesDataTable[[#This Row],[Order Date]])</f>
        <v>2026</v>
      </c>
      <c r="R2159" s="8" t="str">
        <f>"Q"&amp;ROUNDUP(MONTH(SalesDataTable[[#This Row],[Order Date]])/3,0)</f>
        <v>Q4</v>
      </c>
      <c r="S2159" s="9">
        <f>MONTH(SalesDataTable[[#This Row],[Order Date]])</f>
        <v>10</v>
      </c>
      <c r="T2159" s="8" t="str">
        <f>TEXT(SalesDataTable[[#This Row],[Order Date]],"mmm")</f>
        <v>Oct</v>
      </c>
    </row>
    <row r="2160" spans="1:20" ht="15.75">
      <c r="A2160" s="2" t="s">
        <v>2211</v>
      </c>
      <c r="B2160" s="3">
        <v>46315</v>
      </c>
      <c r="C2160" s="4" t="s">
        <v>1</v>
      </c>
      <c r="D2160" s="4" t="s">
        <v>2</v>
      </c>
      <c r="E2160" s="4" t="s">
        <v>25</v>
      </c>
      <c r="F2160" s="4" t="s">
        <v>4</v>
      </c>
      <c r="G2160" s="4" t="s">
        <v>49</v>
      </c>
      <c r="H2160" s="4" t="s">
        <v>67</v>
      </c>
      <c r="I2160" s="9">
        <v>5</v>
      </c>
      <c r="J2160" s="6">
        <v>35.99</v>
      </c>
      <c r="K2160" s="7">
        <v>0</v>
      </c>
      <c r="L2160" s="6">
        <v>14.19</v>
      </c>
      <c r="M2160" s="6">
        <f>I2160*J2160*(1-K2160)</f>
        <v>179.95000000000002</v>
      </c>
      <c r="N2160" s="6">
        <f>I2160*L2160</f>
        <v>70.95</v>
      </c>
      <c r="O2160" s="6">
        <f>M2160-N2160</f>
        <v>109.00000000000001</v>
      </c>
      <c r="P2160" s="8">
        <f>IFERROR(O2160/M2160,0)</f>
        <v>0.60572381217004723</v>
      </c>
      <c r="Q2160" s="5">
        <f>YEAR(SalesDataTable[[#This Row],[Order Date]])</f>
        <v>2026</v>
      </c>
      <c r="R2160" s="8" t="str">
        <f>"Q"&amp;ROUNDUP(MONTH(SalesDataTable[[#This Row],[Order Date]])/3,0)</f>
        <v>Q4</v>
      </c>
      <c r="S2160" s="9">
        <f>MONTH(SalesDataTable[[#This Row],[Order Date]])</f>
        <v>10</v>
      </c>
      <c r="T2160" s="8" t="str">
        <f>TEXT(SalesDataTable[[#This Row],[Order Date]],"mmm")</f>
        <v>Oct</v>
      </c>
    </row>
    <row r="2161" spans="1:20" ht="15.75">
      <c r="A2161" s="2" t="s">
        <v>2212</v>
      </c>
      <c r="B2161" s="3">
        <v>46315</v>
      </c>
      <c r="C2161" s="4" t="s">
        <v>27</v>
      </c>
      <c r="D2161" s="4" t="s">
        <v>48</v>
      </c>
      <c r="E2161" s="4" t="s">
        <v>3</v>
      </c>
      <c r="F2161" s="4" t="s">
        <v>4</v>
      </c>
      <c r="G2161" s="4" t="s">
        <v>49</v>
      </c>
      <c r="H2161" s="4" t="s">
        <v>67</v>
      </c>
      <c r="I2161" s="9">
        <v>2</v>
      </c>
      <c r="J2161" s="6">
        <v>36.57</v>
      </c>
      <c r="K2161" s="7">
        <v>0.1</v>
      </c>
      <c r="L2161" s="6">
        <v>13.79</v>
      </c>
      <c r="M2161" s="6">
        <f>I2161*J2161*(1-K2161)</f>
        <v>65.826000000000008</v>
      </c>
      <c r="N2161" s="6">
        <f>I2161*L2161</f>
        <v>27.58</v>
      </c>
      <c r="O2161" s="6">
        <f>M2161-N2161</f>
        <v>38.246000000000009</v>
      </c>
      <c r="P2161" s="8">
        <f>IFERROR(O2161/M2161,0)</f>
        <v>0.58101661957281325</v>
      </c>
      <c r="Q2161" s="5">
        <f>YEAR(SalesDataTable[[#This Row],[Order Date]])</f>
        <v>2026</v>
      </c>
      <c r="R2161" s="8" t="str">
        <f>"Q"&amp;ROUNDUP(MONTH(SalesDataTable[[#This Row],[Order Date]])/3,0)</f>
        <v>Q4</v>
      </c>
      <c r="S2161" s="9">
        <f>MONTH(SalesDataTable[[#This Row],[Order Date]])</f>
        <v>10</v>
      </c>
      <c r="T2161" s="8" t="str">
        <f>TEXT(SalesDataTable[[#This Row],[Order Date]],"mmm")</f>
        <v>Oct</v>
      </c>
    </row>
    <row r="2162" spans="1:20" ht="15.75">
      <c r="A2162" s="2" t="s">
        <v>2213</v>
      </c>
      <c r="B2162" s="3">
        <v>46315</v>
      </c>
      <c r="C2162" s="4" t="s">
        <v>8</v>
      </c>
      <c r="D2162" s="4" t="s">
        <v>38</v>
      </c>
      <c r="E2162" s="4" t="s">
        <v>3</v>
      </c>
      <c r="F2162" s="4" t="s">
        <v>16</v>
      </c>
      <c r="G2162" s="4" t="s">
        <v>5</v>
      </c>
      <c r="H2162" s="4" t="s">
        <v>35</v>
      </c>
      <c r="I2162" s="9">
        <v>1</v>
      </c>
      <c r="J2162" s="6">
        <v>40.99</v>
      </c>
      <c r="K2162" s="7">
        <v>0.1</v>
      </c>
      <c r="L2162" s="6">
        <v>17.16</v>
      </c>
      <c r="M2162" s="6">
        <f>I2162*J2162*(1-K2162)</f>
        <v>36.891000000000005</v>
      </c>
      <c r="N2162" s="6">
        <f>I2162*L2162</f>
        <v>17.16</v>
      </c>
      <c r="O2162" s="6">
        <f>M2162-N2162</f>
        <v>19.731000000000005</v>
      </c>
      <c r="P2162" s="8">
        <f>IFERROR(O2162/M2162,0)</f>
        <v>0.5348458973733432</v>
      </c>
      <c r="Q2162" s="5">
        <f>YEAR(SalesDataTable[[#This Row],[Order Date]])</f>
        <v>2026</v>
      </c>
      <c r="R2162" s="8" t="str">
        <f>"Q"&amp;ROUNDUP(MONTH(SalesDataTable[[#This Row],[Order Date]])/3,0)</f>
        <v>Q4</v>
      </c>
      <c r="S2162" s="9">
        <f>MONTH(SalesDataTable[[#This Row],[Order Date]])</f>
        <v>10</v>
      </c>
      <c r="T2162" s="8" t="str">
        <f>TEXT(SalesDataTable[[#This Row],[Order Date]],"mmm")</f>
        <v>Oct</v>
      </c>
    </row>
    <row r="2163" spans="1:20" ht="15.75">
      <c r="A2163" s="2" t="s">
        <v>2214</v>
      </c>
      <c r="B2163" s="3">
        <v>46315</v>
      </c>
      <c r="C2163" s="4" t="s">
        <v>27</v>
      </c>
      <c r="D2163" s="4" t="s">
        <v>48</v>
      </c>
      <c r="E2163" s="4" t="s">
        <v>25</v>
      </c>
      <c r="F2163" s="4" t="s">
        <v>4</v>
      </c>
      <c r="G2163" s="4" t="s">
        <v>31</v>
      </c>
      <c r="H2163" s="4" t="s">
        <v>64</v>
      </c>
      <c r="I2163" s="9">
        <v>3</v>
      </c>
      <c r="J2163" s="6">
        <v>80.47</v>
      </c>
      <c r="K2163" s="7">
        <v>0</v>
      </c>
      <c r="L2163" s="6">
        <v>40.090000000000003</v>
      </c>
      <c r="M2163" s="6">
        <f>I2163*J2163*(1-K2163)</f>
        <v>241.41</v>
      </c>
      <c r="N2163" s="6">
        <f>I2163*L2163</f>
        <v>120.27000000000001</v>
      </c>
      <c r="O2163" s="6">
        <f>M2163-N2163</f>
        <v>121.13999999999999</v>
      </c>
      <c r="P2163" s="8">
        <f>IFERROR(O2163/M2163,0)</f>
        <v>0.50180191375667949</v>
      </c>
      <c r="Q2163" s="5">
        <f>YEAR(SalesDataTable[[#This Row],[Order Date]])</f>
        <v>2026</v>
      </c>
      <c r="R2163" s="8" t="str">
        <f>"Q"&amp;ROUNDUP(MONTH(SalesDataTable[[#This Row],[Order Date]])/3,0)</f>
        <v>Q4</v>
      </c>
      <c r="S2163" s="9">
        <f>MONTH(SalesDataTable[[#This Row],[Order Date]])</f>
        <v>10</v>
      </c>
      <c r="T2163" s="8" t="str">
        <f>TEXT(SalesDataTable[[#This Row],[Order Date]],"mmm")</f>
        <v>Oct</v>
      </c>
    </row>
    <row r="2164" spans="1:20" ht="15.75">
      <c r="A2164" s="2" t="s">
        <v>2215</v>
      </c>
      <c r="B2164" s="3">
        <v>46315</v>
      </c>
      <c r="C2164" s="4" t="s">
        <v>27</v>
      </c>
      <c r="D2164" s="4" t="s">
        <v>82</v>
      </c>
      <c r="E2164" s="4" t="s">
        <v>25</v>
      </c>
      <c r="F2164" s="4" t="s">
        <v>20</v>
      </c>
      <c r="G2164" s="4" t="s">
        <v>11</v>
      </c>
      <c r="H2164" s="4" t="s">
        <v>21</v>
      </c>
      <c r="I2164" s="9">
        <v>5</v>
      </c>
      <c r="J2164" s="6">
        <v>140.32</v>
      </c>
      <c r="K2164" s="7">
        <v>0</v>
      </c>
      <c r="L2164" s="6">
        <v>80.08</v>
      </c>
      <c r="M2164" s="6">
        <f>I2164*J2164*(1-K2164)</f>
        <v>701.59999999999991</v>
      </c>
      <c r="N2164" s="6">
        <f>I2164*L2164</f>
        <v>400.4</v>
      </c>
      <c r="O2164" s="6">
        <f>M2164-N2164</f>
        <v>301.19999999999993</v>
      </c>
      <c r="P2164" s="8">
        <f>IFERROR(O2164/M2164,0)</f>
        <v>0.4293044469783352</v>
      </c>
      <c r="Q2164" s="5">
        <f>YEAR(SalesDataTable[[#This Row],[Order Date]])</f>
        <v>2026</v>
      </c>
      <c r="R2164" s="8" t="str">
        <f>"Q"&amp;ROUNDUP(MONTH(SalesDataTable[[#This Row],[Order Date]])/3,0)</f>
        <v>Q4</v>
      </c>
      <c r="S2164" s="9">
        <f>MONTH(SalesDataTable[[#This Row],[Order Date]])</f>
        <v>10</v>
      </c>
      <c r="T2164" s="8" t="str">
        <f>TEXT(SalesDataTable[[#This Row],[Order Date]],"mmm")</f>
        <v>Oct</v>
      </c>
    </row>
    <row r="2165" spans="1:20" ht="15.75">
      <c r="A2165" s="2" t="s">
        <v>2216</v>
      </c>
      <c r="B2165" s="3">
        <v>46315</v>
      </c>
      <c r="C2165" s="4" t="s">
        <v>8</v>
      </c>
      <c r="D2165" s="4" t="s">
        <v>66</v>
      </c>
      <c r="E2165" s="4" t="s">
        <v>3</v>
      </c>
      <c r="F2165" s="4" t="s">
        <v>16</v>
      </c>
      <c r="G2165" s="4" t="s">
        <v>49</v>
      </c>
      <c r="H2165" s="4" t="s">
        <v>55</v>
      </c>
      <c r="I2165" s="9">
        <v>3</v>
      </c>
      <c r="J2165" s="6">
        <v>125.93</v>
      </c>
      <c r="K2165" s="7">
        <v>0.1</v>
      </c>
      <c r="L2165" s="6">
        <v>68.45</v>
      </c>
      <c r="M2165" s="6">
        <f>I2165*J2165*(1-K2165)</f>
        <v>340.01100000000002</v>
      </c>
      <c r="N2165" s="6">
        <f>I2165*L2165</f>
        <v>205.35000000000002</v>
      </c>
      <c r="O2165" s="6">
        <f>M2165-N2165</f>
        <v>134.661</v>
      </c>
      <c r="P2165" s="8">
        <f>IFERROR(O2165/M2165,0)</f>
        <v>0.39604895135745605</v>
      </c>
      <c r="Q2165" s="5">
        <f>YEAR(SalesDataTable[[#This Row],[Order Date]])</f>
        <v>2026</v>
      </c>
      <c r="R2165" s="8" t="str">
        <f>"Q"&amp;ROUNDUP(MONTH(SalesDataTable[[#This Row],[Order Date]])/3,0)</f>
        <v>Q4</v>
      </c>
      <c r="S2165" s="9">
        <f>MONTH(SalesDataTable[[#This Row],[Order Date]])</f>
        <v>10</v>
      </c>
      <c r="T2165" s="8" t="str">
        <f>TEXT(SalesDataTable[[#This Row],[Order Date]],"mmm")</f>
        <v>Oct</v>
      </c>
    </row>
    <row r="2166" spans="1:20" ht="15.75">
      <c r="A2166" s="2" t="s">
        <v>2217</v>
      </c>
      <c r="B2166" s="3">
        <v>46316</v>
      </c>
      <c r="C2166" s="4" t="s">
        <v>27</v>
      </c>
      <c r="D2166" s="4" t="s">
        <v>48</v>
      </c>
      <c r="E2166" s="4" t="s">
        <v>3</v>
      </c>
      <c r="F2166" s="4" t="s">
        <v>4</v>
      </c>
      <c r="G2166" s="4" t="s">
        <v>11</v>
      </c>
      <c r="H2166" s="4" t="s">
        <v>21</v>
      </c>
      <c r="I2166" s="9">
        <v>2</v>
      </c>
      <c r="J2166" s="6">
        <v>141.4</v>
      </c>
      <c r="K2166" s="7">
        <v>0.05</v>
      </c>
      <c r="L2166" s="6">
        <v>77.48</v>
      </c>
      <c r="M2166" s="6">
        <f>I2166*J2166*(1-K2166)</f>
        <v>268.66000000000003</v>
      </c>
      <c r="N2166" s="6">
        <f>I2166*L2166</f>
        <v>154.96</v>
      </c>
      <c r="O2166" s="6">
        <f>M2166-N2166</f>
        <v>113.70000000000002</v>
      </c>
      <c r="P2166" s="8">
        <f>IFERROR(O2166/M2166,0)</f>
        <v>0.42321149408173903</v>
      </c>
      <c r="Q2166" s="5">
        <f>YEAR(SalesDataTable[[#This Row],[Order Date]])</f>
        <v>2026</v>
      </c>
      <c r="R2166" s="8" t="str">
        <f>"Q"&amp;ROUNDUP(MONTH(SalesDataTable[[#This Row],[Order Date]])/3,0)</f>
        <v>Q4</v>
      </c>
      <c r="S2166" s="9">
        <f>MONTH(SalesDataTable[[#This Row],[Order Date]])</f>
        <v>10</v>
      </c>
      <c r="T2166" s="8" t="str">
        <f>TEXT(SalesDataTable[[#This Row],[Order Date]],"mmm")</f>
        <v>Oct</v>
      </c>
    </row>
    <row r="2167" spans="1:20" ht="15.75">
      <c r="A2167" s="2" t="s">
        <v>2218</v>
      </c>
      <c r="B2167" s="3">
        <v>46316</v>
      </c>
      <c r="C2167" s="4" t="s">
        <v>1</v>
      </c>
      <c r="D2167" s="4" t="s">
        <v>2</v>
      </c>
      <c r="E2167" s="4" t="s">
        <v>10</v>
      </c>
      <c r="F2167" s="4" t="s">
        <v>20</v>
      </c>
      <c r="G2167" s="4" t="s">
        <v>5</v>
      </c>
      <c r="H2167" s="4" t="s">
        <v>29</v>
      </c>
      <c r="I2167" s="9">
        <v>8</v>
      </c>
      <c r="J2167" s="6">
        <v>51.91</v>
      </c>
      <c r="K2167" s="7">
        <v>0.05</v>
      </c>
      <c r="L2167" s="6">
        <v>22.99</v>
      </c>
      <c r="M2167" s="6">
        <f>I2167*J2167*(1-K2167)</f>
        <v>394.51599999999996</v>
      </c>
      <c r="N2167" s="6">
        <f>I2167*L2167</f>
        <v>183.92</v>
      </c>
      <c r="O2167" s="6">
        <f>M2167-N2167</f>
        <v>210.59599999999998</v>
      </c>
      <c r="P2167" s="8">
        <f>IFERROR(O2167/M2167,0)</f>
        <v>0.53380851473704483</v>
      </c>
      <c r="Q2167" s="5">
        <f>YEAR(SalesDataTable[[#This Row],[Order Date]])</f>
        <v>2026</v>
      </c>
      <c r="R2167" s="8" t="str">
        <f>"Q"&amp;ROUNDUP(MONTH(SalesDataTable[[#This Row],[Order Date]])/3,0)</f>
        <v>Q4</v>
      </c>
      <c r="S2167" s="9">
        <f>MONTH(SalesDataTable[[#This Row],[Order Date]])</f>
        <v>10</v>
      </c>
      <c r="T2167" s="8" t="str">
        <f>TEXT(SalesDataTable[[#This Row],[Order Date]],"mmm")</f>
        <v>Oct</v>
      </c>
    </row>
    <row r="2168" spans="1:20" ht="15.75">
      <c r="A2168" s="2" t="s">
        <v>2219</v>
      </c>
      <c r="B2168" s="3">
        <v>46316</v>
      </c>
      <c r="C2168" s="4" t="s">
        <v>27</v>
      </c>
      <c r="D2168" s="4" t="s">
        <v>45</v>
      </c>
      <c r="E2168" s="4" t="s">
        <v>39</v>
      </c>
      <c r="F2168" s="4" t="s">
        <v>4</v>
      </c>
      <c r="G2168" s="4" t="s">
        <v>31</v>
      </c>
      <c r="H2168" s="4" t="s">
        <v>41</v>
      </c>
      <c r="I2168" s="9">
        <v>1</v>
      </c>
      <c r="J2168" s="6">
        <v>192.62</v>
      </c>
      <c r="K2168" s="7">
        <v>0</v>
      </c>
      <c r="L2168" s="6">
        <v>102.51</v>
      </c>
      <c r="M2168" s="6">
        <f>I2168*J2168*(1-K2168)</f>
        <v>192.62</v>
      </c>
      <c r="N2168" s="6">
        <f>I2168*L2168</f>
        <v>102.51</v>
      </c>
      <c r="O2168" s="6">
        <f>M2168-N2168</f>
        <v>90.11</v>
      </c>
      <c r="P2168" s="8">
        <f>IFERROR(O2168/M2168,0)</f>
        <v>0.46781227286886096</v>
      </c>
      <c r="Q2168" s="5">
        <f>YEAR(SalesDataTable[[#This Row],[Order Date]])</f>
        <v>2026</v>
      </c>
      <c r="R2168" s="8" t="str">
        <f>"Q"&amp;ROUNDUP(MONTH(SalesDataTable[[#This Row],[Order Date]])/3,0)</f>
        <v>Q4</v>
      </c>
      <c r="S2168" s="9">
        <f>MONTH(SalesDataTable[[#This Row],[Order Date]])</f>
        <v>10</v>
      </c>
      <c r="T2168" s="8" t="str">
        <f>TEXT(SalesDataTable[[#This Row],[Order Date]],"mmm")</f>
        <v>Oct</v>
      </c>
    </row>
    <row r="2169" spans="1:20" ht="15.75">
      <c r="A2169" s="2" t="s">
        <v>2220</v>
      </c>
      <c r="B2169" s="3">
        <v>46317</v>
      </c>
      <c r="C2169" s="4" t="s">
        <v>27</v>
      </c>
      <c r="D2169" s="4" t="s">
        <v>28</v>
      </c>
      <c r="E2169" s="4" t="s">
        <v>3</v>
      </c>
      <c r="F2169" s="4" t="s">
        <v>16</v>
      </c>
      <c r="G2169" s="4" t="s">
        <v>5</v>
      </c>
      <c r="H2169" s="4" t="s">
        <v>29</v>
      </c>
      <c r="I2169" s="9">
        <v>1</v>
      </c>
      <c r="J2169" s="6">
        <v>51.25</v>
      </c>
      <c r="K2169" s="7">
        <v>0</v>
      </c>
      <c r="L2169" s="6">
        <v>22.58</v>
      </c>
      <c r="M2169" s="6">
        <f>I2169*J2169*(1-K2169)</f>
        <v>51.25</v>
      </c>
      <c r="N2169" s="6">
        <f>I2169*L2169</f>
        <v>22.58</v>
      </c>
      <c r="O2169" s="6">
        <f>M2169-N2169</f>
        <v>28.67</v>
      </c>
      <c r="P2169" s="8">
        <f>IFERROR(O2169/M2169,0)</f>
        <v>0.55941463414634152</v>
      </c>
      <c r="Q2169" s="5">
        <f>YEAR(SalesDataTable[[#This Row],[Order Date]])</f>
        <v>2026</v>
      </c>
      <c r="R2169" s="8" t="str">
        <f>"Q"&amp;ROUNDUP(MONTH(SalesDataTable[[#This Row],[Order Date]])/3,0)</f>
        <v>Q4</v>
      </c>
      <c r="S2169" s="9">
        <f>MONTH(SalesDataTable[[#This Row],[Order Date]])</f>
        <v>10</v>
      </c>
      <c r="T2169" s="8" t="str">
        <f>TEXT(SalesDataTable[[#This Row],[Order Date]],"mmm")</f>
        <v>Oct</v>
      </c>
    </row>
    <row r="2170" spans="1:20" ht="15.75">
      <c r="A2170" s="2" t="s">
        <v>2221</v>
      </c>
      <c r="B2170" s="3">
        <v>46317</v>
      </c>
      <c r="C2170" s="4" t="s">
        <v>27</v>
      </c>
      <c r="D2170" s="4" t="s">
        <v>28</v>
      </c>
      <c r="E2170" s="4" t="s">
        <v>25</v>
      </c>
      <c r="F2170" s="4" t="s">
        <v>16</v>
      </c>
      <c r="G2170" s="4" t="s">
        <v>17</v>
      </c>
      <c r="H2170" s="4" t="s">
        <v>46</v>
      </c>
      <c r="I2170" s="9">
        <v>1</v>
      </c>
      <c r="J2170" s="6">
        <v>45.97</v>
      </c>
      <c r="K2170" s="7">
        <v>0.05</v>
      </c>
      <c r="L2170" s="6">
        <v>18.760000000000002</v>
      </c>
      <c r="M2170" s="6">
        <f>I2170*J2170*(1-K2170)</f>
        <v>43.671499999999995</v>
      </c>
      <c r="N2170" s="6">
        <f>I2170*L2170</f>
        <v>18.760000000000002</v>
      </c>
      <c r="O2170" s="6">
        <f>M2170-N2170</f>
        <v>24.911499999999993</v>
      </c>
      <c r="P2170" s="8">
        <f>IFERROR(O2170/M2170,0)</f>
        <v>0.57042922729926826</v>
      </c>
      <c r="Q2170" s="5">
        <f>YEAR(SalesDataTable[[#This Row],[Order Date]])</f>
        <v>2026</v>
      </c>
      <c r="R2170" s="8" t="str">
        <f>"Q"&amp;ROUNDUP(MONTH(SalesDataTable[[#This Row],[Order Date]])/3,0)</f>
        <v>Q4</v>
      </c>
      <c r="S2170" s="9">
        <f>MONTH(SalesDataTable[[#This Row],[Order Date]])</f>
        <v>10</v>
      </c>
      <c r="T2170" s="8" t="str">
        <f>TEXT(SalesDataTable[[#This Row],[Order Date]],"mmm")</f>
        <v>Oct</v>
      </c>
    </row>
    <row r="2171" spans="1:20" ht="15.75">
      <c r="A2171" s="2" t="s">
        <v>2222</v>
      </c>
      <c r="B2171" s="3">
        <v>46317</v>
      </c>
      <c r="C2171" s="4" t="s">
        <v>14</v>
      </c>
      <c r="D2171" s="4" t="s">
        <v>15</v>
      </c>
      <c r="E2171" s="4" t="s">
        <v>39</v>
      </c>
      <c r="F2171" s="4" t="s">
        <v>4</v>
      </c>
      <c r="G2171" s="4" t="s">
        <v>31</v>
      </c>
      <c r="H2171" s="4" t="s">
        <v>90</v>
      </c>
      <c r="I2171" s="9">
        <v>1</v>
      </c>
      <c r="J2171" s="6">
        <v>123.29</v>
      </c>
      <c r="K2171" s="7">
        <v>0</v>
      </c>
      <c r="L2171" s="6">
        <v>59.48</v>
      </c>
      <c r="M2171" s="6">
        <f>I2171*J2171*(1-K2171)</f>
        <v>123.29</v>
      </c>
      <c r="N2171" s="6">
        <f>I2171*L2171</f>
        <v>59.48</v>
      </c>
      <c r="O2171" s="6">
        <f>M2171-N2171</f>
        <v>63.810000000000009</v>
      </c>
      <c r="P2171" s="8">
        <f>IFERROR(O2171/M2171,0)</f>
        <v>0.51756022386243816</v>
      </c>
      <c r="Q2171" s="5">
        <f>YEAR(SalesDataTable[[#This Row],[Order Date]])</f>
        <v>2026</v>
      </c>
      <c r="R2171" s="8" t="str">
        <f>"Q"&amp;ROUNDUP(MONTH(SalesDataTable[[#This Row],[Order Date]])/3,0)</f>
        <v>Q4</v>
      </c>
      <c r="S2171" s="9">
        <f>MONTH(SalesDataTable[[#This Row],[Order Date]])</f>
        <v>10</v>
      </c>
      <c r="T2171" s="8" t="str">
        <f>TEXT(SalesDataTable[[#This Row],[Order Date]],"mmm")</f>
        <v>Oct</v>
      </c>
    </row>
    <row r="2172" spans="1:20" ht="15.75">
      <c r="A2172" s="2" t="s">
        <v>2223</v>
      </c>
      <c r="B2172" s="3">
        <v>46317</v>
      </c>
      <c r="C2172" s="4" t="s">
        <v>27</v>
      </c>
      <c r="D2172" s="4" t="s">
        <v>48</v>
      </c>
      <c r="E2172" s="4" t="s">
        <v>10</v>
      </c>
      <c r="F2172" s="4" t="s">
        <v>20</v>
      </c>
      <c r="G2172" s="4" t="s">
        <v>17</v>
      </c>
      <c r="H2172" s="4" t="s">
        <v>18</v>
      </c>
      <c r="I2172" s="9">
        <v>8</v>
      </c>
      <c r="J2172" s="6">
        <v>35.83</v>
      </c>
      <c r="K2172" s="7">
        <v>0.05</v>
      </c>
      <c r="L2172" s="6">
        <v>13.89</v>
      </c>
      <c r="M2172" s="6">
        <f>I2172*J2172*(1-K2172)</f>
        <v>272.30799999999999</v>
      </c>
      <c r="N2172" s="6">
        <f>I2172*L2172</f>
        <v>111.12</v>
      </c>
      <c r="O2172" s="6">
        <f>M2172-N2172</f>
        <v>161.18799999999999</v>
      </c>
      <c r="P2172" s="8">
        <f>IFERROR(O2172/M2172,0)</f>
        <v>0.59193266448286497</v>
      </c>
      <c r="Q2172" s="5">
        <f>YEAR(SalesDataTable[[#This Row],[Order Date]])</f>
        <v>2026</v>
      </c>
      <c r="R2172" s="8" t="str">
        <f>"Q"&amp;ROUNDUP(MONTH(SalesDataTable[[#This Row],[Order Date]])/3,0)</f>
        <v>Q4</v>
      </c>
      <c r="S2172" s="9">
        <f>MONTH(SalesDataTable[[#This Row],[Order Date]])</f>
        <v>10</v>
      </c>
      <c r="T2172" s="8" t="str">
        <f>TEXT(SalesDataTable[[#This Row],[Order Date]],"mmm")</f>
        <v>Oct</v>
      </c>
    </row>
    <row r="2173" spans="1:20" ht="15.75">
      <c r="A2173" s="2" t="s">
        <v>2224</v>
      </c>
      <c r="B2173" s="3">
        <v>46317</v>
      </c>
      <c r="C2173" s="4" t="s">
        <v>1</v>
      </c>
      <c r="D2173" s="4" t="s">
        <v>2</v>
      </c>
      <c r="E2173" s="4" t="s">
        <v>3</v>
      </c>
      <c r="F2173" s="4" t="s">
        <v>16</v>
      </c>
      <c r="G2173" s="4" t="s">
        <v>31</v>
      </c>
      <c r="H2173" s="4" t="s">
        <v>64</v>
      </c>
      <c r="I2173" s="9">
        <v>1</v>
      </c>
      <c r="J2173" s="6">
        <v>80.56</v>
      </c>
      <c r="K2173" s="7">
        <v>0</v>
      </c>
      <c r="L2173" s="6">
        <v>39.53</v>
      </c>
      <c r="M2173" s="6">
        <f>I2173*J2173*(1-K2173)</f>
        <v>80.56</v>
      </c>
      <c r="N2173" s="6">
        <f>I2173*L2173</f>
        <v>39.53</v>
      </c>
      <c r="O2173" s="6">
        <f>M2173-N2173</f>
        <v>41.03</v>
      </c>
      <c r="P2173" s="8">
        <f>IFERROR(O2173/M2173,0)</f>
        <v>0.5093098311817279</v>
      </c>
      <c r="Q2173" s="5">
        <f>YEAR(SalesDataTable[[#This Row],[Order Date]])</f>
        <v>2026</v>
      </c>
      <c r="R2173" s="8" t="str">
        <f>"Q"&amp;ROUNDUP(MONTH(SalesDataTable[[#This Row],[Order Date]])/3,0)</f>
        <v>Q4</v>
      </c>
      <c r="S2173" s="9">
        <f>MONTH(SalesDataTable[[#This Row],[Order Date]])</f>
        <v>10</v>
      </c>
      <c r="T2173" s="8" t="str">
        <f>TEXT(SalesDataTable[[#This Row],[Order Date]],"mmm")</f>
        <v>Oct</v>
      </c>
    </row>
    <row r="2174" spans="1:20" ht="15.75">
      <c r="A2174" s="2" t="s">
        <v>2225</v>
      </c>
      <c r="B2174" s="3">
        <v>46317</v>
      </c>
      <c r="C2174" s="4" t="s">
        <v>27</v>
      </c>
      <c r="D2174" s="4" t="s">
        <v>45</v>
      </c>
      <c r="E2174" s="4" t="s">
        <v>3</v>
      </c>
      <c r="F2174" s="4" t="s">
        <v>16</v>
      </c>
      <c r="G2174" s="4" t="s">
        <v>5</v>
      </c>
      <c r="H2174" s="4" t="s">
        <v>35</v>
      </c>
      <c r="I2174" s="9">
        <v>1</v>
      </c>
      <c r="J2174" s="6">
        <v>40.47</v>
      </c>
      <c r="K2174" s="7">
        <v>0.05</v>
      </c>
      <c r="L2174" s="6">
        <v>16.73</v>
      </c>
      <c r="M2174" s="6">
        <f>I2174*J2174*(1-K2174)</f>
        <v>38.4465</v>
      </c>
      <c r="N2174" s="6">
        <f>I2174*L2174</f>
        <v>16.73</v>
      </c>
      <c r="O2174" s="6">
        <f>M2174-N2174</f>
        <v>21.7165</v>
      </c>
      <c r="P2174" s="8">
        <f>IFERROR(O2174/M2174,0)</f>
        <v>0.5648498562938109</v>
      </c>
      <c r="Q2174" s="5">
        <f>YEAR(SalesDataTable[[#This Row],[Order Date]])</f>
        <v>2026</v>
      </c>
      <c r="R2174" s="8" t="str">
        <f>"Q"&amp;ROUNDUP(MONTH(SalesDataTable[[#This Row],[Order Date]])/3,0)</f>
        <v>Q4</v>
      </c>
      <c r="S2174" s="9">
        <f>MONTH(SalesDataTable[[#This Row],[Order Date]])</f>
        <v>10</v>
      </c>
      <c r="T2174" s="8" t="str">
        <f>TEXT(SalesDataTable[[#This Row],[Order Date]],"mmm")</f>
        <v>Oct</v>
      </c>
    </row>
    <row r="2175" spans="1:20" ht="15.75">
      <c r="A2175" s="2" t="s">
        <v>2226</v>
      </c>
      <c r="B2175" s="3">
        <v>46318</v>
      </c>
      <c r="C2175" s="4" t="s">
        <v>8</v>
      </c>
      <c r="D2175" s="4" t="s">
        <v>69</v>
      </c>
      <c r="E2175" s="4" t="s">
        <v>10</v>
      </c>
      <c r="F2175" s="4" t="s">
        <v>20</v>
      </c>
      <c r="G2175" s="4" t="s">
        <v>17</v>
      </c>
      <c r="H2175" s="4" t="s">
        <v>71</v>
      </c>
      <c r="I2175" s="9">
        <v>15</v>
      </c>
      <c r="J2175" s="6">
        <v>133.52000000000001</v>
      </c>
      <c r="K2175" s="7">
        <v>0.2</v>
      </c>
      <c r="L2175" s="6">
        <v>66</v>
      </c>
      <c r="M2175" s="6">
        <f>I2175*J2175*(1-K2175)</f>
        <v>1602.2400000000002</v>
      </c>
      <c r="N2175" s="6">
        <f>I2175*L2175</f>
        <v>990</v>
      </c>
      <c r="O2175" s="6">
        <f>M2175-N2175</f>
        <v>612.24000000000024</v>
      </c>
      <c r="P2175" s="8">
        <f>IFERROR(O2175/M2175,0)</f>
        <v>0.38211503894547644</v>
      </c>
      <c r="Q2175" s="5">
        <f>YEAR(SalesDataTable[[#This Row],[Order Date]])</f>
        <v>2026</v>
      </c>
      <c r="R2175" s="8" t="str">
        <f>"Q"&amp;ROUNDUP(MONTH(SalesDataTable[[#This Row],[Order Date]])/3,0)</f>
        <v>Q4</v>
      </c>
      <c r="S2175" s="9">
        <f>MONTH(SalesDataTable[[#This Row],[Order Date]])</f>
        <v>10</v>
      </c>
      <c r="T2175" s="8" t="str">
        <f>TEXT(SalesDataTable[[#This Row],[Order Date]],"mmm")</f>
        <v>Oct</v>
      </c>
    </row>
    <row r="2176" spans="1:20" ht="15.75">
      <c r="A2176" s="2" t="s">
        <v>2227</v>
      </c>
      <c r="B2176" s="3">
        <v>46318</v>
      </c>
      <c r="C2176" s="4" t="s">
        <v>8</v>
      </c>
      <c r="D2176" s="4" t="s">
        <v>38</v>
      </c>
      <c r="E2176" s="4" t="s">
        <v>3</v>
      </c>
      <c r="F2176" s="4" t="s">
        <v>4</v>
      </c>
      <c r="G2176" s="4" t="s">
        <v>5</v>
      </c>
      <c r="H2176" s="4" t="s">
        <v>6</v>
      </c>
      <c r="I2176" s="9">
        <v>1</v>
      </c>
      <c r="J2176" s="6">
        <v>82.28</v>
      </c>
      <c r="K2176" s="7">
        <v>0</v>
      </c>
      <c r="L2176" s="6">
        <v>42.08</v>
      </c>
      <c r="M2176" s="6">
        <f>I2176*J2176*(1-K2176)</f>
        <v>82.28</v>
      </c>
      <c r="N2176" s="6">
        <f>I2176*L2176</f>
        <v>42.08</v>
      </c>
      <c r="O2176" s="6">
        <f>M2176-N2176</f>
        <v>40.200000000000003</v>
      </c>
      <c r="P2176" s="8">
        <f>IFERROR(O2176/M2176,0)</f>
        <v>0.48857559552746721</v>
      </c>
      <c r="Q2176" s="5">
        <f>YEAR(SalesDataTable[[#This Row],[Order Date]])</f>
        <v>2026</v>
      </c>
      <c r="R2176" s="8" t="str">
        <f>"Q"&amp;ROUNDUP(MONTH(SalesDataTable[[#This Row],[Order Date]])/3,0)</f>
        <v>Q4</v>
      </c>
      <c r="S2176" s="9">
        <f>MONTH(SalesDataTable[[#This Row],[Order Date]])</f>
        <v>10</v>
      </c>
      <c r="T2176" s="8" t="str">
        <f>TEXT(SalesDataTable[[#This Row],[Order Date]],"mmm")</f>
        <v>Oct</v>
      </c>
    </row>
    <row r="2177" spans="1:20" ht="15.75">
      <c r="A2177" s="2" t="s">
        <v>2228</v>
      </c>
      <c r="B2177" s="3">
        <v>46318</v>
      </c>
      <c r="C2177" s="4" t="s">
        <v>8</v>
      </c>
      <c r="D2177" s="4" t="s">
        <v>66</v>
      </c>
      <c r="E2177" s="4" t="s">
        <v>3</v>
      </c>
      <c r="F2177" s="4" t="s">
        <v>16</v>
      </c>
      <c r="G2177" s="4" t="s">
        <v>17</v>
      </c>
      <c r="H2177" s="4" t="s">
        <v>18</v>
      </c>
      <c r="I2177" s="9">
        <v>6</v>
      </c>
      <c r="J2177" s="6">
        <v>35.479999999999997</v>
      </c>
      <c r="K2177" s="7">
        <v>0</v>
      </c>
      <c r="L2177" s="6">
        <v>13.37</v>
      </c>
      <c r="M2177" s="6">
        <f>I2177*J2177*(1-K2177)</f>
        <v>212.88</v>
      </c>
      <c r="N2177" s="6">
        <f>I2177*L2177</f>
        <v>80.22</v>
      </c>
      <c r="O2177" s="6">
        <f>M2177-N2177</f>
        <v>132.66</v>
      </c>
      <c r="P2177" s="8">
        <f>IFERROR(O2177/M2177,0)</f>
        <v>0.62316798196166856</v>
      </c>
      <c r="Q2177" s="5">
        <f>YEAR(SalesDataTable[[#This Row],[Order Date]])</f>
        <v>2026</v>
      </c>
      <c r="R2177" s="8" t="str">
        <f>"Q"&amp;ROUNDUP(MONTH(SalesDataTable[[#This Row],[Order Date]])/3,0)</f>
        <v>Q4</v>
      </c>
      <c r="S2177" s="9">
        <f>MONTH(SalesDataTable[[#This Row],[Order Date]])</f>
        <v>10</v>
      </c>
      <c r="T2177" s="8" t="str">
        <f>TEXT(SalesDataTable[[#This Row],[Order Date]],"mmm")</f>
        <v>Oct</v>
      </c>
    </row>
    <row r="2178" spans="1:20" ht="15.75">
      <c r="A2178" s="2" t="s">
        <v>2229</v>
      </c>
      <c r="B2178" s="3">
        <v>46318</v>
      </c>
      <c r="C2178" s="4" t="s">
        <v>14</v>
      </c>
      <c r="D2178" s="4" t="s">
        <v>24</v>
      </c>
      <c r="E2178" s="4" t="s">
        <v>25</v>
      </c>
      <c r="F2178" s="4" t="s">
        <v>16</v>
      </c>
      <c r="G2178" s="4" t="s">
        <v>11</v>
      </c>
      <c r="H2178" s="4" t="s">
        <v>53</v>
      </c>
      <c r="I2178" s="9">
        <v>1</v>
      </c>
      <c r="J2178" s="6">
        <v>152.38</v>
      </c>
      <c r="K2178" s="7">
        <v>0.15</v>
      </c>
      <c r="L2178" s="6">
        <v>78.92</v>
      </c>
      <c r="M2178" s="6">
        <f>I2178*J2178*(1-K2178)</f>
        <v>129.523</v>
      </c>
      <c r="N2178" s="6">
        <f>I2178*L2178</f>
        <v>78.92</v>
      </c>
      <c r="O2178" s="6">
        <f>M2178-N2178</f>
        <v>50.602999999999994</v>
      </c>
      <c r="P2178" s="8">
        <f>IFERROR(O2178/M2178,0)</f>
        <v>0.39068736826663986</v>
      </c>
      <c r="Q2178" s="5">
        <f>YEAR(SalesDataTable[[#This Row],[Order Date]])</f>
        <v>2026</v>
      </c>
      <c r="R2178" s="8" t="str">
        <f>"Q"&amp;ROUNDUP(MONTH(SalesDataTable[[#This Row],[Order Date]])/3,0)</f>
        <v>Q4</v>
      </c>
      <c r="S2178" s="9">
        <f>MONTH(SalesDataTable[[#This Row],[Order Date]])</f>
        <v>10</v>
      </c>
      <c r="T2178" s="8" t="str">
        <f>TEXT(SalesDataTable[[#This Row],[Order Date]],"mmm")</f>
        <v>Oct</v>
      </c>
    </row>
    <row r="2179" spans="1:20" ht="15.75">
      <c r="A2179" s="2" t="s">
        <v>2230</v>
      </c>
      <c r="B2179" s="3">
        <v>46318</v>
      </c>
      <c r="C2179" s="4" t="s">
        <v>8</v>
      </c>
      <c r="D2179" s="4" t="s">
        <v>9</v>
      </c>
      <c r="E2179" s="4" t="s">
        <v>39</v>
      </c>
      <c r="F2179" s="4" t="s">
        <v>16</v>
      </c>
      <c r="G2179" s="4" t="s">
        <v>11</v>
      </c>
      <c r="H2179" s="4" t="s">
        <v>12</v>
      </c>
      <c r="I2179" s="9">
        <v>1</v>
      </c>
      <c r="J2179" s="6">
        <v>93.64</v>
      </c>
      <c r="K2179" s="7">
        <v>0</v>
      </c>
      <c r="L2179" s="6">
        <v>44.34</v>
      </c>
      <c r="M2179" s="6">
        <f>I2179*J2179*(1-K2179)</f>
        <v>93.64</v>
      </c>
      <c r="N2179" s="6">
        <f>I2179*L2179</f>
        <v>44.34</v>
      </c>
      <c r="O2179" s="6">
        <f>M2179-N2179</f>
        <v>49.3</v>
      </c>
      <c r="P2179" s="8">
        <f>IFERROR(O2179/M2179,0)</f>
        <v>0.52648440837249033</v>
      </c>
      <c r="Q2179" s="5">
        <f>YEAR(SalesDataTable[[#This Row],[Order Date]])</f>
        <v>2026</v>
      </c>
      <c r="R2179" s="8" t="str">
        <f>"Q"&amp;ROUNDUP(MONTH(SalesDataTable[[#This Row],[Order Date]])/3,0)</f>
        <v>Q4</v>
      </c>
      <c r="S2179" s="9">
        <f>MONTH(SalesDataTable[[#This Row],[Order Date]])</f>
        <v>10</v>
      </c>
      <c r="T2179" s="8" t="str">
        <f>TEXT(SalesDataTable[[#This Row],[Order Date]],"mmm")</f>
        <v>Oct</v>
      </c>
    </row>
    <row r="2180" spans="1:20" ht="15.75">
      <c r="A2180" s="2" t="s">
        <v>2231</v>
      </c>
      <c r="B2180" s="3">
        <v>46318</v>
      </c>
      <c r="C2180" s="4" t="s">
        <v>27</v>
      </c>
      <c r="D2180" s="4" t="s">
        <v>45</v>
      </c>
      <c r="E2180" s="4" t="s">
        <v>25</v>
      </c>
      <c r="F2180" s="4" t="s">
        <v>4</v>
      </c>
      <c r="G2180" s="4" t="s">
        <v>49</v>
      </c>
      <c r="H2180" s="4" t="s">
        <v>55</v>
      </c>
      <c r="I2180" s="9">
        <v>1</v>
      </c>
      <c r="J2180" s="6">
        <v>123.6</v>
      </c>
      <c r="K2180" s="7">
        <v>0</v>
      </c>
      <c r="L2180" s="6">
        <v>67.3</v>
      </c>
      <c r="M2180" s="6">
        <f>I2180*J2180*(1-K2180)</f>
        <v>123.6</v>
      </c>
      <c r="N2180" s="6">
        <f>I2180*L2180</f>
        <v>67.3</v>
      </c>
      <c r="O2180" s="6">
        <f>M2180-N2180</f>
        <v>56.3</v>
      </c>
      <c r="P2180" s="8">
        <f>IFERROR(O2180/M2180,0)</f>
        <v>0.45550161812297735</v>
      </c>
      <c r="Q2180" s="5">
        <f>YEAR(SalesDataTable[[#This Row],[Order Date]])</f>
        <v>2026</v>
      </c>
      <c r="R2180" s="8" t="str">
        <f>"Q"&amp;ROUNDUP(MONTH(SalesDataTable[[#This Row],[Order Date]])/3,0)</f>
        <v>Q4</v>
      </c>
      <c r="S2180" s="9">
        <f>MONTH(SalesDataTable[[#This Row],[Order Date]])</f>
        <v>10</v>
      </c>
      <c r="T2180" s="8" t="str">
        <f>TEXT(SalesDataTable[[#This Row],[Order Date]],"mmm")</f>
        <v>Oct</v>
      </c>
    </row>
    <row r="2181" spans="1:20" ht="15.75">
      <c r="A2181" s="2" t="s">
        <v>2232</v>
      </c>
      <c r="B2181" s="3">
        <v>46318</v>
      </c>
      <c r="C2181" s="4" t="s">
        <v>8</v>
      </c>
      <c r="D2181" s="4" t="s">
        <v>9</v>
      </c>
      <c r="E2181" s="4" t="s">
        <v>3</v>
      </c>
      <c r="F2181" s="4" t="s">
        <v>16</v>
      </c>
      <c r="G2181" s="4" t="s">
        <v>49</v>
      </c>
      <c r="H2181" s="4" t="s">
        <v>55</v>
      </c>
      <c r="I2181" s="9">
        <v>3</v>
      </c>
      <c r="J2181" s="6">
        <v>124.6</v>
      </c>
      <c r="K2181" s="7">
        <v>0.05</v>
      </c>
      <c r="L2181" s="6">
        <v>69.12</v>
      </c>
      <c r="M2181" s="6">
        <f>I2181*J2181*(1-K2181)</f>
        <v>355.10999999999996</v>
      </c>
      <c r="N2181" s="6">
        <f>I2181*L2181</f>
        <v>207.36</v>
      </c>
      <c r="O2181" s="6">
        <f>M2181-N2181</f>
        <v>147.74999999999994</v>
      </c>
      <c r="P2181" s="8">
        <f>IFERROR(O2181/M2181,0)</f>
        <v>0.41606826053898782</v>
      </c>
      <c r="Q2181" s="5">
        <f>YEAR(SalesDataTable[[#This Row],[Order Date]])</f>
        <v>2026</v>
      </c>
      <c r="R2181" s="8" t="str">
        <f>"Q"&amp;ROUNDUP(MONTH(SalesDataTable[[#This Row],[Order Date]])/3,0)</f>
        <v>Q4</v>
      </c>
      <c r="S2181" s="9">
        <f>MONTH(SalesDataTable[[#This Row],[Order Date]])</f>
        <v>10</v>
      </c>
      <c r="T2181" s="8" t="str">
        <f>TEXT(SalesDataTable[[#This Row],[Order Date]],"mmm")</f>
        <v>Oct</v>
      </c>
    </row>
    <row r="2182" spans="1:20" ht="15.75">
      <c r="A2182" s="2" t="s">
        <v>2233</v>
      </c>
      <c r="B2182" s="3">
        <v>46318</v>
      </c>
      <c r="C2182" s="4" t="s">
        <v>27</v>
      </c>
      <c r="D2182" s="4" t="s">
        <v>82</v>
      </c>
      <c r="E2182" s="4" t="s">
        <v>25</v>
      </c>
      <c r="F2182" s="4" t="s">
        <v>20</v>
      </c>
      <c r="G2182" s="4" t="s">
        <v>11</v>
      </c>
      <c r="H2182" s="4" t="s">
        <v>53</v>
      </c>
      <c r="I2182" s="9">
        <v>2</v>
      </c>
      <c r="J2182" s="6">
        <v>151.66</v>
      </c>
      <c r="K2182" s="7">
        <v>0</v>
      </c>
      <c r="L2182" s="6">
        <v>77.17</v>
      </c>
      <c r="M2182" s="6">
        <f>I2182*J2182*(1-K2182)</f>
        <v>303.32</v>
      </c>
      <c r="N2182" s="6">
        <f>I2182*L2182</f>
        <v>154.34</v>
      </c>
      <c r="O2182" s="6">
        <f>M2182-N2182</f>
        <v>148.97999999999999</v>
      </c>
      <c r="P2182" s="8">
        <f>IFERROR(O2182/M2182,0)</f>
        <v>0.49116444678886984</v>
      </c>
      <c r="Q2182" s="5">
        <f>YEAR(SalesDataTable[[#This Row],[Order Date]])</f>
        <v>2026</v>
      </c>
      <c r="R2182" s="8" t="str">
        <f>"Q"&amp;ROUNDUP(MONTH(SalesDataTable[[#This Row],[Order Date]])/3,0)</f>
        <v>Q4</v>
      </c>
      <c r="S2182" s="9">
        <f>MONTH(SalesDataTable[[#This Row],[Order Date]])</f>
        <v>10</v>
      </c>
      <c r="T2182" s="8" t="str">
        <f>TEXT(SalesDataTable[[#This Row],[Order Date]],"mmm")</f>
        <v>Oct</v>
      </c>
    </row>
    <row r="2183" spans="1:20" ht="15.75">
      <c r="A2183" s="2" t="s">
        <v>2234</v>
      </c>
      <c r="B2183" s="3">
        <v>46319</v>
      </c>
      <c r="C2183" s="4" t="s">
        <v>14</v>
      </c>
      <c r="D2183" s="4" t="s">
        <v>34</v>
      </c>
      <c r="E2183" s="4" t="s">
        <v>25</v>
      </c>
      <c r="F2183" s="4" t="s">
        <v>16</v>
      </c>
      <c r="G2183" s="4" t="s">
        <v>17</v>
      </c>
      <c r="H2183" s="4" t="s">
        <v>18</v>
      </c>
      <c r="I2183" s="9">
        <v>1</v>
      </c>
      <c r="J2183" s="6">
        <v>36.76</v>
      </c>
      <c r="K2183" s="7">
        <v>0</v>
      </c>
      <c r="L2183" s="6">
        <v>13.18</v>
      </c>
      <c r="M2183" s="6">
        <f>I2183*J2183*(1-K2183)</f>
        <v>36.76</v>
      </c>
      <c r="N2183" s="6">
        <f>I2183*L2183</f>
        <v>13.18</v>
      </c>
      <c r="O2183" s="6">
        <f>M2183-N2183</f>
        <v>23.58</v>
      </c>
      <c r="P2183" s="8">
        <f>IFERROR(O2183/M2183,0)</f>
        <v>0.64145810663764957</v>
      </c>
      <c r="Q2183" s="5">
        <f>YEAR(SalesDataTable[[#This Row],[Order Date]])</f>
        <v>2026</v>
      </c>
      <c r="R2183" s="8" t="str">
        <f>"Q"&amp;ROUNDUP(MONTH(SalesDataTable[[#This Row],[Order Date]])/3,0)</f>
        <v>Q4</v>
      </c>
      <c r="S2183" s="9">
        <f>MONTH(SalesDataTable[[#This Row],[Order Date]])</f>
        <v>10</v>
      </c>
      <c r="T2183" s="8" t="str">
        <f>TEXT(SalesDataTable[[#This Row],[Order Date]],"mmm")</f>
        <v>Oct</v>
      </c>
    </row>
    <row r="2184" spans="1:20" ht="15.75">
      <c r="A2184" s="2" t="s">
        <v>2235</v>
      </c>
      <c r="B2184" s="3">
        <v>46319</v>
      </c>
      <c r="C2184" s="4" t="s">
        <v>1</v>
      </c>
      <c r="D2184" s="4" t="s">
        <v>52</v>
      </c>
      <c r="E2184" s="4" t="s">
        <v>39</v>
      </c>
      <c r="F2184" s="4" t="s">
        <v>4</v>
      </c>
      <c r="G2184" s="4" t="s">
        <v>31</v>
      </c>
      <c r="H2184" s="4" t="s">
        <v>41</v>
      </c>
      <c r="I2184" s="9">
        <v>1</v>
      </c>
      <c r="J2184" s="6">
        <v>195.67</v>
      </c>
      <c r="K2184" s="7">
        <v>0</v>
      </c>
      <c r="L2184" s="6">
        <v>105.88</v>
      </c>
      <c r="M2184" s="6">
        <f>I2184*J2184*(1-K2184)</f>
        <v>195.67</v>
      </c>
      <c r="N2184" s="6">
        <f>I2184*L2184</f>
        <v>105.88</v>
      </c>
      <c r="O2184" s="6">
        <f>M2184-N2184</f>
        <v>89.789999999999992</v>
      </c>
      <c r="P2184" s="8">
        <f>IFERROR(O2184/M2184,0)</f>
        <v>0.45888485715745897</v>
      </c>
      <c r="Q2184" s="5">
        <f>YEAR(SalesDataTable[[#This Row],[Order Date]])</f>
        <v>2026</v>
      </c>
      <c r="R2184" s="8" t="str">
        <f>"Q"&amp;ROUNDUP(MONTH(SalesDataTable[[#This Row],[Order Date]])/3,0)</f>
        <v>Q4</v>
      </c>
      <c r="S2184" s="9">
        <f>MONTH(SalesDataTable[[#This Row],[Order Date]])</f>
        <v>10</v>
      </c>
      <c r="T2184" s="8" t="str">
        <f>TEXT(SalesDataTable[[#This Row],[Order Date]],"mmm")</f>
        <v>Oct</v>
      </c>
    </row>
    <row r="2185" spans="1:20" ht="15.75">
      <c r="A2185" s="2" t="s">
        <v>2236</v>
      </c>
      <c r="B2185" s="3">
        <v>46319</v>
      </c>
      <c r="C2185" s="4" t="s">
        <v>1</v>
      </c>
      <c r="D2185" s="4" t="s">
        <v>88</v>
      </c>
      <c r="E2185" s="4" t="s">
        <v>25</v>
      </c>
      <c r="F2185" s="4" t="s">
        <v>4</v>
      </c>
      <c r="G2185" s="4" t="s">
        <v>5</v>
      </c>
      <c r="H2185" s="4" t="s">
        <v>35</v>
      </c>
      <c r="I2185" s="9">
        <v>1</v>
      </c>
      <c r="J2185" s="6">
        <v>40.83</v>
      </c>
      <c r="K2185" s="7">
        <v>0.1</v>
      </c>
      <c r="L2185" s="6">
        <v>16.54</v>
      </c>
      <c r="M2185" s="6">
        <f>I2185*J2185*(1-K2185)</f>
        <v>36.747</v>
      </c>
      <c r="N2185" s="6">
        <f>I2185*L2185</f>
        <v>16.54</v>
      </c>
      <c r="O2185" s="6">
        <f>M2185-N2185</f>
        <v>20.207000000000001</v>
      </c>
      <c r="P2185" s="8">
        <f>IFERROR(O2185/M2185,0)</f>
        <v>0.54989522954254766</v>
      </c>
      <c r="Q2185" s="5">
        <f>YEAR(SalesDataTable[[#This Row],[Order Date]])</f>
        <v>2026</v>
      </c>
      <c r="R2185" s="8" t="str">
        <f>"Q"&amp;ROUNDUP(MONTH(SalesDataTable[[#This Row],[Order Date]])/3,0)</f>
        <v>Q4</v>
      </c>
      <c r="S2185" s="9">
        <f>MONTH(SalesDataTable[[#This Row],[Order Date]])</f>
        <v>10</v>
      </c>
      <c r="T2185" s="8" t="str">
        <f>TEXT(SalesDataTable[[#This Row],[Order Date]],"mmm")</f>
        <v>Oct</v>
      </c>
    </row>
    <row r="2186" spans="1:20" ht="15.75">
      <c r="A2186" s="2" t="s">
        <v>2237</v>
      </c>
      <c r="B2186" s="3">
        <v>46319</v>
      </c>
      <c r="C2186" s="4" t="s">
        <v>27</v>
      </c>
      <c r="D2186" s="4" t="s">
        <v>45</v>
      </c>
      <c r="E2186" s="4" t="s">
        <v>10</v>
      </c>
      <c r="F2186" s="4" t="s">
        <v>20</v>
      </c>
      <c r="G2186" s="4" t="s">
        <v>11</v>
      </c>
      <c r="H2186" s="4" t="s">
        <v>79</v>
      </c>
      <c r="I2186" s="9">
        <v>6</v>
      </c>
      <c r="J2186" s="6">
        <v>72.73</v>
      </c>
      <c r="K2186" s="7">
        <v>0.05</v>
      </c>
      <c r="L2186" s="6">
        <v>32.700000000000003</v>
      </c>
      <c r="M2186" s="6">
        <f>I2186*J2186*(1-K2186)</f>
        <v>414.56099999999998</v>
      </c>
      <c r="N2186" s="6">
        <f>I2186*L2186</f>
        <v>196.20000000000002</v>
      </c>
      <c r="O2186" s="6">
        <f>M2186-N2186</f>
        <v>218.36099999999996</v>
      </c>
      <c r="P2186" s="8">
        <f>IFERROR(O2186/M2186,0)</f>
        <v>0.52672827400551425</v>
      </c>
      <c r="Q2186" s="5">
        <f>YEAR(SalesDataTable[[#This Row],[Order Date]])</f>
        <v>2026</v>
      </c>
      <c r="R2186" s="8" t="str">
        <f>"Q"&amp;ROUNDUP(MONTH(SalesDataTable[[#This Row],[Order Date]])/3,0)</f>
        <v>Q4</v>
      </c>
      <c r="S2186" s="9">
        <f>MONTH(SalesDataTable[[#This Row],[Order Date]])</f>
        <v>10</v>
      </c>
      <c r="T2186" s="8" t="str">
        <f>TEXT(SalesDataTable[[#This Row],[Order Date]],"mmm")</f>
        <v>Oct</v>
      </c>
    </row>
    <row r="2187" spans="1:20" ht="15.75">
      <c r="A2187" s="2" t="s">
        <v>2238</v>
      </c>
      <c r="B2187" s="3">
        <v>46319</v>
      </c>
      <c r="C2187" s="4" t="s">
        <v>8</v>
      </c>
      <c r="D2187" s="4" t="s">
        <v>86</v>
      </c>
      <c r="E2187" s="4" t="s">
        <v>10</v>
      </c>
      <c r="F2187" s="4" t="s">
        <v>20</v>
      </c>
      <c r="G2187" s="4" t="s">
        <v>31</v>
      </c>
      <c r="H2187" s="4" t="s">
        <v>64</v>
      </c>
      <c r="I2187" s="9">
        <v>4</v>
      </c>
      <c r="J2187" s="6">
        <v>81.23</v>
      </c>
      <c r="K2187" s="7">
        <v>0.1</v>
      </c>
      <c r="L2187" s="6">
        <v>38.96</v>
      </c>
      <c r="M2187" s="6">
        <f>I2187*J2187*(1-K2187)</f>
        <v>292.428</v>
      </c>
      <c r="N2187" s="6">
        <f>I2187*L2187</f>
        <v>155.84</v>
      </c>
      <c r="O2187" s="6">
        <f>M2187-N2187</f>
        <v>136.58799999999999</v>
      </c>
      <c r="P2187" s="8">
        <f>IFERROR(O2187/M2187,0)</f>
        <v>0.46708249552026482</v>
      </c>
      <c r="Q2187" s="5">
        <f>YEAR(SalesDataTable[[#This Row],[Order Date]])</f>
        <v>2026</v>
      </c>
      <c r="R2187" s="8" t="str">
        <f>"Q"&amp;ROUNDUP(MONTH(SalesDataTable[[#This Row],[Order Date]])/3,0)</f>
        <v>Q4</v>
      </c>
      <c r="S2187" s="9">
        <f>MONTH(SalesDataTable[[#This Row],[Order Date]])</f>
        <v>10</v>
      </c>
      <c r="T2187" s="8" t="str">
        <f>TEXT(SalesDataTable[[#This Row],[Order Date]],"mmm")</f>
        <v>Oct</v>
      </c>
    </row>
    <row r="2188" spans="1:20" ht="15.75">
      <c r="A2188" s="2" t="s">
        <v>2239</v>
      </c>
      <c r="B2188" s="3">
        <v>46319</v>
      </c>
      <c r="C2188" s="4" t="s">
        <v>8</v>
      </c>
      <c r="D2188" s="4" t="s">
        <v>9</v>
      </c>
      <c r="E2188" s="4" t="s">
        <v>3</v>
      </c>
      <c r="F2188" s="4" t="s">
        <v>20</v>
      </c>
      <c r="G2188" s="4" t="s">
        <v>17</v>
      </c>
      <c r="H2188" s="4" t="s">
        <v>46</v>
      </c>
      <c r="I2188" s="9">
        <v>1</v>
      </c>
      <c r="J2188" s="6">
        <v>46.38</v>
      </c>
      <c r="K2188" s="7">
        <v>0.15</v>
      </c>
      <c r="L2188" s="6">
        <v>17.87</v>
      </c>
      <c r="M2188" s="6">
        <f>I2188*J2188*(1-K2188)</f>
        <v>39.423000000000002</v>
      </c>
      <c r="N2188" s="6">
        <f>I2188*L2188</f>
        <v>17.87</v>
      </c>
      <c r="O2188" s="6">
        <f>M2188-N2188</f>
        <v>21.553000000000001</v>
      </c>
      <c r="P2188" s="8">
        <f>IFERROR(O2188/M2188,0)</f>
        <v>0.54671131065621592</v>
      </c>
      <c r="Q2188" s="5">
        <f>YEAR(SalesDataTable[[#This Row],[Order Date]])</f>
        <v>2026</v>
      </c>
      <c r="R2188" s="8" t="str">
        <f>"Q"&amp;ROUNDUP(MONTH(SalesDataTable[[#This Row],[Order Date]])/3,0)</f>
        <v>Q4</v>
      </c>
      <c r="S2188" s="9">
        <f>MONTH(SalesDataTable[[#This Row],[Order Date]])</f>
        <v>10</v>
      </c>
      <c r="T2188" s="8" t="str">
        <f>TEXT(SalesDataTable[[#This Row],[Order Date]],"mmm")</f>
        <v>Oct</v>
      </c>
    </row>
    <row r="2189" spans="1:20" ht="15.75">
      <c r="A2189" s="2" t="s">
        <v>2240</v>
      </c>
      <c r="B2189" s="3">
        <v>46319</v>
      </c>
      <c r="C2189" s="4" t="s">
        <v>27</v>
      </c>
      <c r="D2189" s="4" t="s">
        <v>45</v>
      </c>
      <c r="E2189" s="4" t="s">
        <v>10</v>
      </c>
      <c r="F2189" s="4" t="s">
        <v>20</v>
      </c>
      <c r="G2189" s="4" t="s">
        <v>17</v>
      </c>
      <c r="H2189" s="4" t="s">
        <v>46</v>
      </c>
      <c r="I2189" s="9">
        <v>5</v>
      </c>
      <c r="J2189" s="6">
        <v>45.9</v>
      </c>
      <c r="K2189" s="7">
        <v>0.1</v>
      </c>
      <c r="L2189" s="6">
        <v>17.940000000000001</v>
      </c>
      <c r="M2189" s="6">
        <f>I2189*J2189*(1-K2189)</f>
        <v>206.55</v>
      </c>
      <c r="N2189" s="6">
        <f>I2189*L2189</f>
        <v>89.7</v>
      </c>
      <c r="O2189" s="6">
        <f>M2189-N2189</f>
        <v>116.85000000000001</v>
      </c>
      <c r="P2189" s="8">
        <f>IFERROR(O2189/M2189,0)</f>
        <v>0.56572258533042852</v>
      </c>
      <c r="Q2189" s="5">
        <f>YEAR(SalesDataTable[[#This Row],[Order Date]])</f>
        <v>2026</v>
      </c>
      <c r="R2189" s="8" t="str">
        <f>"Q"&amp;ROUNDUP(MONTH(SalesDataTable[[#This Row],[Order Date]])/3,0)</f>
        <v>Q4</v>
      </c>
      <c r="S2189" s="9">
        <f>MONTH(SalesDataTable[[#This Row],[Order Date]])</f>
        <v>10</v>
      </c>
      <c r="T2189" s="8" t="str">
        <f>TEXT(SalesDataTable[[#This Row],[Order Date]],"mmm")</f>
        <v>Oct</v>
      </c>
    </row>
    <row r="2190" spans="1:20" ht="15.75">
      <c r="A2190" s="2" t="s">
        <v>2241</v>
      </c>
      <c r="B2190" s="3">
        <v>46320</v>
      </c>
      <c r="C2190" s="4" t="s">
        <v>8</v>
      </c>
      <c r="D2190" s="4" t="s">
        <v>69</v>
      </c>
      <c r="E2190" s="4" t="s">
        <v>3</v>
      </c>
      <c r="F2190" s="4" t="s">
        <v>20</v>
      </c>
      <c r="G2190" s="4" t="s">
        <v>11</v>
      </c>
      <c r="H2190" s="4" t="s">
        <v>21</v>
      </c>
      <c r="I2190" s="9">
        <v>5</v>
      </c>
      <c r="J2190" s="6">
        <v>144.04</v>
      </c>
      <c r="K2190" s="7">
        <v>0.1</v>
      </c>
      <c r="L2190" s="6">
        <v>78.069999999999993</v>
      </c>
      <c r="M2190" s="6">
        <f>I2190*J2190*(1-K2190)</f>
        <v>648.17999999999995</v>
      </c>
      <c r="N2190" s="6">
        <f>I2190*L2190</f>
        <v>390.34999999999997</v>
      </c>
      <c r="O2190" s="6">
        <f>M2190-N2190</f>
        <v>257.83</v>
      </c>
      <c r="P2190" s="8">
        <f>IFERROR(O2190/M2190,0)</f>
        <v>0.39777530932765592</v>
      </c>
      <c r="Q2190" s="5">
        <f>YEAR(SalesDataTable[[#This Row],[Order Date]])</f>
        <v>2026</v>
      </c>
      <c r="R2190" s="8" t="str">
        <f>"Q"&amp;ROUNDUP(MONTH(SalesDataTable[[#This Row],[Order Date]])/3,0)</f>
        <v>Q4</v>
      </c>
      <c r="S2190" s="9">
        <f>MONTH(SalesDataTable[[#This Row],[Order Date]])</f>
        <v>10</v>
      </c>
      <c r="T2190" s="8" t="str">
        <f>TEXT(SalesDataTable[[#This Row],[Order Date]],"mmm")</f>
        <v>Oct</v>
      </c>
    </row>
    <row r="2191" spans="1:20" ht="15.75">
      <c r="A2191" s="2" t="s">
        <v>2242</v>
      </c>
      <c r="B2191" s="3">
        <v>46320</v>
      </c>
      <c r="C2191" s="4" t="s">
        <v>14</v>
      </c>
      <c r="D2191" s="4" t="s">
        <v>61</v>
      </c>
      <c r="E2191" s="4" t="s">
        <v>39</v>
      </c>
      <c r="F2191" s="4" t="s">
        <v>16</v>
      </c>
      <c r="G2191" s="4" t="s">
        <v>5</v>
      </c>
      <c r="H2191" s="4" t="s">
        <v>6</v>
      </c>
      <c r="I2191" s="9">
        <v>2</v>
      </c>
      <c r="J2191" s="6">
        <v>80.69</v>
      </c>
      <c r="K2191" s="7">
        <v>0.05</v>
      </c>
      <c r="L2191" s="6">
        <v>43.81</v>
      </c>
      <c r="M2191" s="6">
        <f>I2191*J2191*(1-K2191)</f>
        <v>153.31099999999998</v>
      </c>
      <c r="N2191" s="6">
        <f>I2191*L2191</f>
        <v>87.62</v>
      </c>
      <c r="O2191" s="6">
        <f>M2191-N2191</f>
        <v>65.690999999999974</v>
      </c>
      <c r="P2191" s="8">
        <f>IFERROR(O2191/M2191,0)</f>
        <v>0.42848197454846676</v>
      </c>
      <c r="Q2191" s="5">
        <f>YEAR(SalesDataTable[[#This Row],[Order Date]])</f>
        <v>2026</v>
      </c>
      <c r="R2191" s="8" t="str">
        <f>"Q"&amp;ROUNDUP(MONTH(SalesDataTable[[#This Row],[Order Date]])/3,0)</f>
        <v>Q4</v>
      </c>
      <c r="S2191" s="9">
        <f>MONTH(SalesDataTable[[#This Row],[Order Date]])</f>
        <v>10</v>
      </c>
      <c r="T2191" s="8" t="str">
        <f>TEXT(SalesDataTable[[#This Row],[Order Date]],"mmm")</f>
        <v>Oct</v>
      </c>
    </row>
    <row r="2192" spans="1:20" ht="15.75">
      <c r="A2192" s="2" t="s">
        <v>2243</v>
      </c>
      <c r="B2192" s="3">
        <v>46320</v>
      </c>
      <c r="C2192" s="4" t="s">
        <v>27</v>
      </c>
      <c r="D2192" s="4" t="s">
        <v>28</v>
      </c>
      <c r="E2192" s="4" t="s">
        <v>3</v>
      </c>
      <c r="F2192" s="4" t="s">
        <v>20</v>
      </c>
      <c r="G2192" s="4" t="s">
        <v>31</v>
      </c>
      <c r="H2192" s="4" t="s">
        <v>41</v>
      </c>
      <c r="I2192" s="9">
        <v>1</v>
      </c>
      <c r="J2192" s="6">
        <v>191.91</v>
      </c>
      <c r="K2192" s="7">
        <v>0</v>
      </c>
      <c r="L2192" s="6">
        <v>101.89</v>
      </c>
      <c r="M2192" s="6">
        <f>I2192*J2192*(1-K2192)</f>
        <v>191.91</v>
      </c>
      <c r="N2192" s="6">
        <f>I2192*L2192</f>
        <v>101.89</v>
      </c>
      <c r="O2192" s="6">
        <f>M2192-N2192</f>
        <v>90.02</v>
      </c>
      <c r="P2192" s="8">
        <f>IFERROR(O2192/M2192,0)</f>
        <v>0.46907404512531914</v>
      </c>
      <c r="Q2192" s="5">
        <f>YEAR(SalesDataTable[[#This Row],[Order Date]])</f>
        <v>2026</v>
      </c>
      <c r="R2192" s="8" t="str">
        <f>"Q"&amp;ROUNDUP(MONTH(SalesDataTable[[#This Row],[Order Date]])/3,0)</f>
        <v>Q4</v>
      </c>
      <c r="S2192" s="9">
        <f>MONTH(SalesDataTable[[#This Row],[Order Date]])</f>
        <v>10</v>
      </c>
      <c r="T2192" s="8" t="str">
        <f>TEXT(SalesDataTable[[#This Row],[Order Date]],"mmm")</f>
        <v>Oct</v>
      </c>
    </row>
    <row r="2193" spans="1:20" ht="15.75">
      <c r="A2193" s="2" t="s">
        <v>2244</v>
      </c>
      <c r="B2193" s="3">
        <v>46320</v>
      </c>
      <c r="C2193" s="4" t="s">
        <v>27</v>
      </c>
      <c r="D2193" s="4" t="s">
        <v>82</v>
      </c>
      <c r="E2193" s="4" t="s">
        <v>25</v>
      </c>
      <c r="F2193" s="4" t="s">
        <v>16</v>
      </c>
      <c r="G2193" s="4" t="s">
        <v>49</v>
      </c>
      <c r="H2193" s="4" t="s">
        <v>67</v>
      </c>
      <c r="I2193" s="9">
        <v>1</v>
      </c>
      <c r="J2193" s="6">
        <v>36.630000000000003</v>
      </c>
      <c r="K2193" s="7">
        <v>0.05</v>
      </c>
      <c r="L2193" s="6">
        <v>13.97</v>
      </c>
      <c r="M2193" s="6">
        <f>I2193*J2193*(1-K2193)</f>
        <v>34.798500000000004</v>
      </c>
      <c r="N2193" s="6">
        <f>I2193*L2193</f>
        <v>13.97</v>
      </c>
      <c r="O2193" s="6">
        <f>M2193-N2193</f>
        <v>20.828500000000005</v>
      </c>
      <c r="P2193" s="8">
        <f>IFERROR(O2193/M2193,0)</f>
        <v>0.59854591433538806</v>
      </c>
      <c r="Q2193" s="5">
        <f>YEAR(SalesDataTable[[#This Row],[Order Date]])</f>
        <v>2026</v>
      </c>
      <c r="R2193" s="8" t="str">
        <f>"Q"&amp;ROUNDUP(MONTH(SalesDataTable[[#This Row],[Order Date]])/3,0)</f>
        <v>Q4</v>
      </c>
      <c r="S2193" s="9">
        <f>MONTH(SalesDataTable[[#This Row],[Order Date]])</f>
        <v>10</v>
      </c>
      <c r="T2193" s="8" t="str">
        <f>TEXT(SalesDataTable[[#This Row],[Order Date]],"mmm")</f>
        <v>Oct</v>
      </c>
    </row>
    <row r="2194" spans="1:20" ht="15.75">
      <c r="A2194" s="2" t="s">
        <v>2245</v>
      </c>
      <c r="B2194" s="3">
        <v>46320</v>
      </c>
      <c r="C2194" s="4" t="s">
        <v>27</v>
      </c>
      <c r="D2194" s="4" t="s">
        <v>28</v>
      </c>
      <c r="E2194" s="4" t="s">
        <v>10</v>
      </c>
      <c r="F2194" s="4" t="s">
        <v>20</v>
      </c>
      <c r="G2194" s="4" t="s">
        <v>17</v>
      </c>
      <c r="H2194" s="4" t="s">
        <v>18</v>
      </c>
      <c r="I2194" s="9">
        <v>6</v>
      </c>
      <c r="J2194" s="6">
        <v>35.380000000000003</v>
      </c>
      <c r="K2194" s="7">
        <v>0.05</v>
      </c>
      <c r="L2194" s="6">
        <v>13.9</v>
      </c>
      <c r="M2194" s="6">
        <f>I2194*J2194*(1-K2194)</f>
        <v>201.66600000000003</v>
      </c>
      <c r="N2194" s="6">
        <f>I2194*L2194</f>
        <v>83.4</v>
      </c>
      <c r="O2194" s="6">
        <f>M2194-N2194</f>
        <v>118.26600000000002</v>
      </c>
      <c r="P2194" s="8">
        <f>IFERROR(O2194/M2194,0)</f>
        <v>0.58644491386748387</v>
      </c>
      <c r="Q2194" s="5">
        <f>YEAR(SalesDataTable[[#This Row],[Order Date]])</f>
        <v>2026</v>
      </c>
      <c r="R2194" s="8" t="str">
        <f>"Q"&amp;ROUNDUP(MONTH(SalesDataTable[[#This Row],[Order Date]])/3,0)</f>
        <v>Q4</v>
      </c>
      <c r="S2194" s="9">
        <f>MONTH(SalesDataTable[[#This Row],[Order Date]])</f>
        <v>10</v>
      </c>
      <c r="T2194" s="8" t="str">
        <f>TEXT(SalesDataTable[[#This Row],[Order Date]],"mmm")</f>
        <v>Oct</v>
      </c>
    </row>
    <row r="2195" spans="1:20" ht="15.75">
      <c r="A2195" s="2" t="s">
        <v>2246</v>
      </c>
      <c r="B2195" s="3">
        <v>46320</v>
      </c>
      <c r="C2195" s="4" t="s">
        <v>8</v>
      </c>
      <c r="D2195" s="4" t="s">
        <v>69</v>
      </c>
      <c r="E2195" s="4" t="s">
        <v>39</v>
      </c>
      <c r="F2195" s="4" t="s">
        <v>4</v>
      </c>
      <c r="G2195" s="4" t="s">
        <v>17</v>
      </c>
      <c r="H2195" s="4" t="s">
        <v>71</v>
      </c>
      <c r="I2195" s="9">
        <v>1</v>
      </c>
      <c r="J2195" s="6">
        <v>132.63</v>
      </c>
      <c r="K2195" s="7">
        <v>0.05</v>
      </c>
      <c r="L2195" s="6">
        <v>67.489999999999995</v>
      </c>
      <c r="M2195" s="6">
        <f>I2195*J2195*(1-K2195)</f>
        <v>125.99849999999999</v>
      </c>
      <c r="N2195" s="6">
        <f>I2195*L2195</f>
        <v>67.489999999999995</v>
      </c>
      <c r="O2195" s="6">
        <f>M2195-N2195</f>
        <v>58.508499999999998</v>
      </c>
      <c r="P2195" s="8">
        <f>IFERROR(O2195/M2195,0)</f>
        <v>0.46435870268296847</v>
      </c>
      <c r="Q2195" s="5">
        <f>YEAR(SalesDataTable[[#This Row],[Order Date]])</f>
        <v>2026</v>
      </c>
      <c r="R2195" s="8" t="str">
        <f>"Q"&amp;ROUNDUP(MONTH(SalesDataTable[[#This Row],[Order Date]])/3,0)</f>
        <v>Q4</v>
      </c>
      <c r="S2195" s="9">
        <f>MONTH(SalesDataTable[[#This Row],[Order Date]])</f>
        <v>10</v>
      </c>
      <c r="T2195" s="8" t="str">
        <f>TEXT(SalesDataTable[[#This Row],[Order Date]],"mmm")</f>
        <v>Oct</v>
      </c>
    </row>
    <row r="2196" spans="1:20" ht="15.75">
      <c r="A2196" s="2" t="s">
        <v>2247</v>
      </c>
      <c r="B2196" s="3">
        <v>46320</v>
      </c>
      <c r="C2196" s="4" t="s">
        <v>27</v>
      </c>
      <c r="D2196" s="4" t="s">
        <v>28</v>
      </c>
      <c r="E2196" s="4" t="s">
        <v>3</v>
      </c>
      <c r="F2196" s="4" t="s">
        <v>16</v>
      </c>
      <c r="G2196" s="4" t="s">
        <v>11</v>
      </c>
      <c r="H2196" s="4" t="s">
        <v>79</v>
      </c>
      <c r="I2196" s="9">
        <v>1</v>
      </c>
      <c r="J2196" s="6">
        <v>71.17</v>
      </c>
      <c r="K2196" s="7">
        <v>0</v>
      </c>
      <c r="L2196" s="6">
        <v>32.57</v>
      </c>
      <c r="M2196" s="6">
        <f>I2196*J2196*(1-K2196)</f>
        <v>71.17</v>
      </c>
      <c r="N2196" s="6">
        <f>I2196*L2196</f>
        <v>32.57</v>
      </c>
      <c r="O2196" s="6">
        <f>M2196-N2196</f>
        <v>38.6</v>
      </c>
      <c r="P2196" s="8">
        <f>IFERROR(O2196/M2196,0)</f>
        <v>0.54236335534635383</v>
      </c>
      <c r="Q2196" s="5">
        <f>YEAR(SalesDataTable[[#This Row],[Order Date]])</f>
        <v>2026</v>
      </c>
      <c r="R2196" s="8" t="str">
        <f>"Q"&amp;ROUNDUP(MONTH(SalesDataTable[[#This Row],[Order Date]])/3,0)</f>
        <v>Q4</v>
      </c>
      <c r="S2196" s="9">
        <f>MONTH(SalesDataTable[[#This Row],[Order Date]])</f>
        <v>10</v>
      </c>
      <c r="T2196" s="8" t="str">
        <f>TEXT(SalesDataTable[[#This Row],[Order Date]],"mmm")</f>
        <v>Oct</v>
      </c>
    </row>
    <row r="2197" spans="1:20" ht="15.75">
      <c r="A2197" s="2" t="s">
        <v>2248</v>
      </c>
      <c r="B2197" s="3">
        <v>46320</v>
      </c>
      <c r="C2197" s="4" t="s">
        <v>1</v>
      </c>
      <c r="D2197" s="4" t="s">
        <v>88</v>
      </c>
      <c r="E2197" s="4" t="s">
        <v>10</v>
      </c>
      <c r="F2197" s="4" t="s">
        <v>20</v>
      </c>
      <c r="G2197" s="4" t="s">
        <v>17</v>
      </c>
      <c r="H2197" s="4" t="s">
        <v>71</v>
      </c>
      <c r="I2197" s="9">
        <v>6</v>
      </c>
      <c r="J2197" s="6">
        <v>132.08000000000001</v>
      </c>
      <c r="K2197" s="7">
        <v>0.1</v>
      </c>
      <c r="L2197" s="6">
        <v>67.61</v>
      </c>
      <c r="M2197" s="6">
        <f>I2197*J2197*(1-K2197)</f>
        <v>713.23200000000008</v>
      </c>
      <c r="N2197" s="6">
        <f>I2197*L2197</f>
        <v>405.65999999999997</v>
      </c>
      <c r="O2197" s="6">
        <f>M2197-N2197</f>
        <v>307.57200000000012</v>
      </c>
      <c r="P2197" s="8">
        <f>IFERROR(O2197/M2197,0)</f>
        <v>0.43123696076451995</v>
      </c>
      <c r="Q2197" s="5">
        <f>YEAR(SalesDataTable[[#This Row],[Order Date]])</f>
        <v>2026</v>
      </c>
      <c r="R2197" s="8" t="str">
        <f>"Q"&amp;ROUNDUP(MONTH(SalesDataTable[[#This Row],[Order Date]])/3,0)</f>
        <v>Q4</v>
      </c>
      <c r="S2197" s="9">
        <f>MONTH(SalesDataTable[[#This Row],[Order Date]])</f>
        <v>10</v>
      </c>
      <c r="T2197" s="8" t="str">
        <f>TEXT(SalesDataTable[[#This Row],[Order Date]],"mmm")</f>
        <v>Oct</v>
      </c>
    </row>
    <row r="2198" spans="1:20" ht="15.75">
      <c r="A2198" s="2" t="s">
        <v>2249</v>
      </c>
      <c r="B2198" s="3">
        <v>46320</v>
      </c>
      <c r="C2198" s="4" t="s">
        <v>8</v>
      </c>
      <c r="D2198" s="4" t="s">
        <v>66</v>
      </c>
      <c r="E2198" s="4" t="s">
        <v>25</v>
      </c>
      <c r="F2198" s="4" t="s">
        <v>4</v>
      </c>
      <c r="G2198" s="4" t="s">
        <v>31</v>
      </c>
      <c r="H2198" s="4" t="s">
        <v>64</v>
      </c>
      <c r="I2198" s="9">
        <v>3</v>
      </c>
      <c r="J2198" s="6">
        <v>82.75</v>
      </c>
      <c r="K2198" s="7">
        <v>0.05</v>
      </c>
      <c r="L2198" s="6">
        <v>38.53</v>
      </c>
      <c r="M2198" s="6">
        <f>I2198*J2198*(1-K2198)</f>
        <v>235.83749999999998</v>
      </c>
      <c r="N2198" s="6">
        <f>I2198*L2198</f>
        <v>115.59</v>
      </c>
      <c r="O2198" s="6">
        <f>M2198-N2198</f>
        <v>120.24749999999997</v>
      </c>
      <c r="P2198" s="8">
        <f>IFERROR(O2198/M2198,0)</f>
        <v>0.50987438384480832</v>
      </c>
      <c r="Q2198" s="5">
        <f>YEAR(SalesDataTable[[#This Row],[Order Date]])</f>
        <v>2026</v>
      </c>
      <c r="R2198" s="8" t="str">
        <f>"Q"&amp;ROUNDUP(MONTH(SalesDataTable[[#This Row],[Order Date]])/3,0)</f>
        <v>Q4</v>
      </c>
      <c r="S2198" s="9">
        <f>MONTH(SalesDataTable[[#This Row],[Order Date]])</f>
        <v>10</v>
      </c>
      <c r="T2198" s="8" t="str">
        <f>TEXT(SalesDataTable[[#This Row],[Order Date]],"mmm")</f>
        <v>Oct</v>
      </c>
    </row>
    <row r="2199" spans="1:20" ht="15.75">
      <c r="A2199" s="2" t="s">
        <v>2250</v>
      </c>
      <c r="B2199" s="3">
        <v>46321</v>
      </c>
      <c r="C2199" s="4" t="s">
        <v>1</v>
      </c>
      <c r="D2199" s="4" t="s">
        <v>88</v>
      </c>
      <c r="E2199" s="4" t="s">
        <v>3</v>
      </c>
      <c r="F2199" s="4" t="s">
        <v>4</v>
      </c>
      <c r="G2199" s="4" t="s">
        <v>49</v>
      </c>
      <c r="H2199" s="4" t="s">
        <v>74</v>
      </c>
      <c r="I2199" s="9">
        <v>5</v>
      </c>
      <c r="J2199" s="6">
        <v>51.5</v>
      </c>
      <c r="K2199" s="7">
        <v>0.1</v>
      </c>
      <c r="L2199" s="6">
        <v>21.38</v>
      </c>
      <c r="M2199" s="6">
        <f>I2199*J2199*(1-K2199)</f>
        <v>231.75</v>
      </c>
      <c r="N2199" s="6">
        <f>I2199*L2199</f>
        <v>106.89999999999999</v>
      </c>
      <c r="O2199" s="6">
        <f>M2199-N2199</f>
        <v>124.85000000000001</v>
      </c>
      <c r="P2199" s="8">
        <f>IFERROR(O2199/M2199,0)</f>
        <v>0.53872707659115426</v>
      </c>
      <c r="Q2199" s="5">
        <f>YEAR(SalesDataTable[[#This Row],[Order Date]])</f>
        <v>2026</v>
      </c>
      <c r="R2199" s="8" t="str">
        <f>"Q"&amp;ROUNDUP(MONTH(SalesDataTable[[#This Row],[Order Date]])/3,0)</f>
        <v>Q4</v>
      </c>
      <c r="S2199" s="9">
        <f>MONTH(SalesDataTable[[#This Row],[Order Date]])</f>
        <v>10</v>
      </c>
      <c r="T2199" s="8" t="str">
        <f>TEXT(SalesDataTable[[#This Row],[Order Date]],"mmm")</f>
        <v>Oct</v>
      </c>
    </row>
    <row r="2200" spans="1:20" ht="15.75">
      <c r="A2200" s="2" t="s">
        <v>2251</v>
      </c>
      <c r="B2200" s="3">
        <v>46321</v>
      </c>
      <c r="C2200" s="4" t="s">
        <v>14</v>
      </c>
      <c r="D2200" s="4" t="s">
        <v>34</v>
      </c>
      <c r="E2200" s="4" t="s">
        <v>3</v>
      </c>
      <c r="F2200" s="4" t="s">
        <v>16</v>
      </c>
      <c r="G2200" s="4" t="s">
        <v>11</v>
      </c>
      <c r="H2200" s="4" t="s">
        <v>21</v>
      </c>
      <c r="I2200" s="9">
        <v>3</v>
      </c>
      <c r="J2200" s="6">
        <v>140.49</v>
      </c>
      <c r="K2200" s="7">
        <v>0.05</v>
      </c>
      <c r="L2200" s="6">
        <v>77.45</v>
      </c>
      <c r="M2200" s="6">
        <f>I2200*J2200*(1-K2200)</f>
        <v>400.3965</v>
      </c>
      <c r="N2200" s="6">
        <f>I2200*L2200</f>
        <v>232.35000000000002</v>
      </c>
      <c r="O2200" s="6">
        <f>M2200-N2200</f>
        <v>168.04649999999998</v>
      </c>
      <c r="P2200" s="8">
        <f>IFERROR(O2200/M2200,0)</f>
        <v>0.41970022215478903</v>
      </c>
      <c r="Q2200" s="5">
        <f>YEAR(SalesDataTable[[#This Row],[Order Date]])</f>
        <v>2026</v>
      </c>
      <c r="R2200" s="8" t="str">
        <f>"Q"&amp;ROUNDUP(MONTH(SalesDataTable[[#This Row],[Order Date]])/3,0)</f>
        <v>Q4</v>
      </c>
      <c r="S2200" s="9">
        <f>MONTH(SalesDataTable[[#This Row],[Order Date]])</f>
        <v>10</v>
      </c>
      <c r="T2200" s="8" t="str">
        <f>TEXT(SalesDataTable[[#This Row],[Order Date]],"mmm")</f>
        <v>Oct</v>
      </c>
    </row>
    <row r="2201" spans="1:20" ht="15.75">
      <c r="A2201" s="2" t="s">
        <v>2252</v>
      </c>
      <c r="B2201" s="3">
        <v>46321</v>
      </c>
      <c r="C2201" s="4" t="s">
        <v>14</v>
      </c>
      <c r="D2201" s="4" t="s">
        <v>15</v>
      </c>
      <c r="E2201" s="4" t="s">
        <v>39</v>
      </c>
      <c r="F2201" s="4" t="s">
        <v>16</v>
      </c>
      <c r="G2201" s="4" t="s">
        <v>49</v>
      </c>
      <c r="H2201" s="4" t="s">
        <v>67</v>
      </c>
      <c r="I2201" s="9">
        <v>4</v>
      </c>
      <c r="J2201" s="6">
        <v>36.200000000000003</v>
      </c>
      <c r="K2201" s="7">
        <v>0.15</v>
      </c>
      <c r="L2201" s="6">
        <v>13.53</v>
      </c>
      <c r="M2201" s="6">
        <f>I2201*J2201*(1-K2201)</f>
        <v>123.08000000000001</v>
      </c>
      <c r="N2201" s="6">
        <f>I2201*L2201</f>
        <v>54.12</v>
      </c>
      <c r="O2201" s="6">
        <f>M2201-N2201</f>
        <v>68.960000000000008</v>
      </c>
      <c r="P2201" s="8">
        <f>IFERROR(O2201/M2201,0)</f>
        <v>0.56028599285017877</v>
      </c>
      <c r="Q2201" s="5">
        <f>YEAR(SalesDataTable[[#This Row],[Order Date]])</f>
        <v>2026</v>
      </c>
      <c r="R2201" s="8" t="str">
        <f>"Q"&amp;ROUNDUP(MONTH(SalesDataTable[[#This Row],[Order Date]])/3,0)</f>
        <v>Q4</v>
      </c>
      <c r="S2201" s="9">
        <f>MONTH(SalesDataTable[[#This Row],[Order Date]])</f>
        <v>10</v>
      </c>
      <c r="T2201" s="8" t="str">
        <f>TEXT(SalesDataTable[[#This Row],[Order Date]],"mmm")</f>
        <v>Oct</v>
      </c>
    </row>
    <row r="2202" spans="1:20" ht="15.75">
      <c r="A2202" s="2" t="s">
        <v>2253</v>
      </c>
      <c r="B2202" s="3">
        <v>46321</v>
      </c>
      <c r="C2202" s="4" t="s">
        <v>27</v>
      </c>
      <c r="D2202" s="4" t="s">
        <v>45</v>
      </c>
      <c r="E2202" s="4" t="s">
        <v>25</v>
      </c>
      <c r="F2202" s="4" t="s">
        <v>16</v>
      </c>
      <c r="G2202" s="4" t="s">
        <v>31</v>
      </c>
      <c r="H2202" s="4" t="s">
        <v>90</v>
      </c>
      <c r="I2202" s="9">
        <v>1</v>
      </c>
      <c r="J2202" s="6">
        <v>120.5</v>
      </c>
      <c r="K2202" s="7">
        <v>0.05</v>
      </c>
      <c r="L2202" s="6">
        <v>61.71</v>
      </c>
      <c r="M2202" s="6">
        <f>I2202*J2202*(1-K2202)</f>
        <v>114.47499999999999</v>
      </c>
      <c r="N2202" s="6">
        <f>I2202*L2202</f>
        <v>61.71</v>
      </c>
      <c r="O2202" s="6">
        <f>M2202-N2202</f>
        <v>52.764999999999993</v>
      </c>
      <c r="P2202" s="8">
        <f>IFERROR(O2202/M2202,0)</f>
        <v>0.4609303341340904</v>
      </c>
      <c r="Q2202" s="5">
        <f>YEAR(SalesDataTable[[#This Row],[Order Date]])</f>
        <v>2026</v>
      </c>
      <c r="R2202" s="8" t="str">
        <f>"Q"&amp;ROUNDUP(MONTH(SalesDataTable[[#This Row],[Order Date]])/3,0)</f>
        <v>Q4</v>
      </c>
      <c r="S2202" s="9">
        <f>MONTH(SalesDataTable[[#This Row],[Order Date]])</f>
        <v>10</v>
      </c>
      <c r="T2202" s="8" t="str">
        <f>TEXT(SalesDataTable[[#This Row],[Order Date]],"mmm")</f>
        <v>Oct</v>
      </c>
    </row>
    <row r="2203" spans="1:20" ht="15.75">
      <c r="A2203" s="2" t="s">
        <v>2254</v>
      </c>
      <c r="B2203" s="3">
        <v>46322</v>
      </c>
      <c r="C2203" s="4" t="s">
        <v>14</v>
      </c>
      <c r="D2203" s="4" t="s">
        <v>15</v>
      </c>
      <c r="E2203" s="4" t="s">
        <v>25</v>
      </c>
      <c r="F2203" s="4" t="s">
        <v>20</v>
      </c>
      <c r="G2203" s="4" t="s">
        <v>5</v>
      </c>
      <c r="H2203" s="4" t="s">
        <v>43</v>
      </c>
      <c r="I2203" s="9">
        <v>1</v>
      </c>
      <c r="J2203" s="6">
        <v>102.44</v>
      </c>
      <c r="K2203" s="7">
        <v>0.05</v>
      </c>
      <c r="L2203" s="6">
        <v>49.14</v>
      </c>
      <c r="M2203" s="6">
        <f>I2203*J2203*(1-K2203)</f>
        <v>97.317999999999998</v>
      </c>
      <c r="N2203" s="6">
        <f>I2203*L2203</f>
        <v>49.14</v>
      </c>
      <c r="O2203" s="6">
        <f>M2203-N2203</f>
        <v>48.177999999999997</v>
      </c>
      <c r="P2203" s="8">
        <f>IFERROR(O2203/M2203,0)</f>
        <v>0.49505744055570394</v>
      </c>
      <c r="Q2203" s="5">
        <f>YEAR(SalesDataTable[[#This Row],[Order Date]])</f>
        <v>2026</v>
      </c>
      <c r="R2203" s="8" t="str">
        <f>"Q"&amp;ROUNDUP(MONTH(SalesDataTable[[#This Row],[Order Date]])/3,0)</f>
        <v>Q4</v>
      </c>
      <c r="S2203" s="9">
        <f>MONTH(SalesDataTable[[#This Row],[Order Date]])</f>
        <v>10</v>
      </c>
      <c r="T2203" s="8" t="str">
        <f>TEXT(SalesDataTable[[#This Row],[Order Date]],"mmm")</f>
        <v>Oct</v>
      </c>
    </row>
    <row r="2204" spans="1:20" ht="15.75">
      <c r="A2204" s="2" t="s">
        <v>2255</v>
      </c>
      <c r="B2204" s="3">
        <v>46322</v>
      </c>
      <c r="C2204" s="4" t="s">
        <v>14</v>
      </c>
      <c r="D2204" s="4" t="s">
        <v>34</v>
      </c>
      <c r="E2204" s="4" t="s">
        <v>3</v>
      </c>
      <c r="F2204" s="4" t="s">
        <v>16</v>
      </c>
      <c r="G2204" s="4" t="s">
        <v>49</v>
      </c>
      <c r="H2204" s="4" t="s">
        <v>55</v>
      </c>
      <c r="I2204" s="9">
        <v>6</v>
      </c>
      <c r="J2204" s="6">
        <v>121.58</v>
      </c>
      <c r="K2204" s="7">
        <v>0.15</v>
      </c>
      <c r="L2204" s="6">
        <v>68.86</v>
      </c>
      <c r="M2204" s="6">
        <f>I2204*J2204*(1-K2204)</f>
        <v>620.05799999999999</v>
      </c>
      <c r="N2204" s="6">
        <f>I2204*L2204</f>
        <v>413.15999999999997</v>
      </c>
      <c r="O2204" s="6">
        <f>M2204-N2204</f>
        <v>206.89800000000002</v>
      </c>
      <c r="P2204" s="8">
        <f>IFERROR(O2204/M2204,0)</f>
        <v>0.33367523683268346</v>
      </c>
      <c r="Q2204" s="5">
        <f>YEAR(SalesDataTable[[#This Row],[Order Date]])</f>
        <v>2026</v>
      </c>
      <c r="R2204" s="8" t="str">
        <f>"Q"&amp;ROUNDUP(MONTH(SalesDataTable[[#This Row],[Order Date]])/3,0)</f>
        <v>Q4</v>
      </c>
      <c r="S2204" s="9">
        <f>MONTH(SalesDataTable[[#This Row],[Order Date]])</f>
        <v>10</v>
      </c>
      <c r="T2204" s="8" t="str">
        <f>TEXT(SalesDataTable[[#This Row],[Order Date]],"mmm")</f>
        <v>Oct</v>
      </c>
    </row>
    <row r="2205" spans="1:20" ht="15.75">
      <c r="A2205" s="2" t="s">
        <v>2256</v>
      </c>
      <c r="B2205" s="3">
        <v>46322</v>
      </c>
      <c r="C2205" s="4" t="s">
        <v>14</v>
      </c>
      <c r="D2205" s="4" t="s">
        <v>126</v>
      </c>
      <c r="E2205" s="4" t="s">
        <v>3</v>
      </c>
      <c r="F2205" s="4" t="s">
        <v>16</v>
      </c>
      <c r="G2205" s="4" t="s">
        <v>17</v>
      </c>
      <c r="H2205" s="4" t="s">
        <v>18</v>
      </c>
      <c r="I2205" s="9">
        <v>2</v>
      </c>
      <c r="J2205" s="6">
        <v>35.36</v>
      </c>
      <c r="K2205" s="7">
        <v>0</v>
      </c>
      <c r="L2205" s="6">
        <v>13.33</v>
      </c>
      <c r="M2205" s="6">
        <f>I2205*J2205*(1-K2205)</f>
        <v>70.72</v>
      </c>
      <c r="N2205" s="6">
        <f>I2205*L2205</f>
        <v>26.66</v>
      </c>
      <c r="O2205" s="6">
        <f>M2205-N2205</f>
        <v>44.06</v>
      </c>
      <c r="P2205" s="8">
        <f>IFERROR(O2205/M2205,0)</f>
        <v>0.62302036199095023</v>
      </c>
      <c r="Q2205" s="5">
        <f>YEAR(SalesDataTable[[#This Row],[Order Date]])</f>
        <v>2026</v>
      </c>
      <c r="R2205" s="8" t="str">
        <f>"Q"&amp;ROUNDUP(MONTH(SalesDataTable[[#This Row],[Order Date]])/3,0)</f>
        <v>Q4</v>
      </c>
      <c r="S2205" s="9">
        <f>MONTH(SalesDataTable[[#This Row],[Order Date]])</f>
        <v>10</v>
      </c>
      <c r="T2205" s="8" t="str">
        <f>TEXT(SalesDataTable[[#This Row],[Order Date]],"mmm")</f>
        <v>Oct</v>
      </c>
    </row>
    <row r="2206" spans="1:20" ht="15.75">
      <c r="A2206" s="2" t="s">
        <v>2257</v>
      </c>
      <c r="B2206" s="3">
        <v>46322</v>
      </c>
      <c r="C2206" s="4" t="s">
        <v>27</v>
      </c>
      <c r="D2206" s="4" t="s">
        <v>28</v>
      </c>
      <c r="E2206" s="4" t="s">
        <v>3</v>
      </c>
      <c r="F2206" s="4" t="s">
        <v>16</v>
      </c>
      <c r="G2206" s="4" t="s">
        <v>31</v>
      </c>
      <c r="H2206" s="4" t="s">
        <v>32</v>
      </c>
      <c r="I2206" s="9">
        <v>2</v>
      </c>
      <c r="J2206" s="6">
        <v>335.73</v>
      </c>
      <c r="K2206" s="7">
        <v>0</v>
      </c>
      <c r="L2206" s="6">
        <v>199.44</v>
      </c>
      <c r="M2206" s="6">
        <f>I2206*J2206*(1-K2206)</f>
        <v>671.46</v>
      </c>
      <c r="N2206" s="6">
        <f>I2206*L2206</f>
        <v>398.88</v>
      </c>
      <c r="O2206" s="6">
        <f>M2206-N2206</f>
        <v>272.58000000000004</v>
      </c>
      <c r="P2206" s="8">
        <f>IFERROR(O2206/M2206,0)</f>
        <v>0.4059512107943884</v>
      </c>
      <c r="Q2206" s="5">
        <f>YEAR(SalesDataTable[[#This Row],[Order Date]])</f>
        <v>2026</v>
      </c>
      <c r="R2206" s="8" t="str">
        <f>"Q"&amp;ROUNDUP(MONTH(SalesDataTable[[#This Row],[Order Date]])/3,0)</f>
        <v>Q4</v>
      </c>
      <c r="S2206" s="9">
        <f>MONTH(SalesDataTable[[#This Row],[Order Date]])</f>
        <v>10</v>
      </c>
      <c r="T2206" s="8" t="str">
        <f>TEXT(SalesDataTable[[#This Row],[Order Date]],"mmm")</f>
        <v>Oct</v>
      </c>
    </row>
    <row r="2207" spans="1:20" ht="15.75">
      <c r="A2207" s="2" t="s">
        <v>2258</v>
      </c>
      <c r="B2207" s="3">
        <v>46322</v>
      </c>
      <c r="C2207" s="4" t="s">
        <v>8</v>
      </c>
      <c r="D2207" s="4" t="s">
        <v>69</v>
      </c>
      <c r="E2207" s="4" t="s">
        <v>10</v>
      </c>
      <c r="F2207" s="4" t="s">
        <v>20</v>
      </c>
      <c r="G2207" s="4" t="s">
        <v>11</v>
      </c>
      <c r="H2207" s="4" t="s">
        <v>21</v>
      </c>
      <c r="I2207" s="9">
        <v>3</v>
      </c>
      <c r="J2207" s="6">
        <v>141.96</v>
      </c>
      <c r="K2207" s="7">
        <v>0.1</v>
      </c>
      <c r="L2207" s="6">
        <v>77.42</v>
      </c>
      <c r="M2207" s="6">
        <f>I2207*J2207*(1-K2207)</f>
        <v>383.29200000000003</v>
      </c>
      <c r="N2207" s="6">
        <f>I2207*L2207</f>
        <v>232.26</v>
      </c>
      <c r="O2207" s="6">
        <f>M2207-N2207</f>
        <v>151.03200000000004</v>
      </c>
      <c r="P2207" s="8">
        <f>IFERROR(O2207/M2207,0)</f>
        <v>0.39403900942362485</v>
      </c>
      <c r="Q2207" s="5">
        <f>YEAR(SalesDataTable[[#This Row],[Order Date]])</f>
        <v>2026</v>
      </c>
      <c r="R2207" s="8" t="str">
        <f>"Q"&amp;ROUNDUP(MONTH(SalesDataTable[[#This Row],[Order Date]])/3,0)</f>
        <v>Q4</v>
      </c>
      <c r="S2207" s="9">
        <f>MONTH(SalesDataTable[[#This Row],[Order Date]])</f>
        <v>10</v>
      </c>
      <c r="T2207" s="8" t="str">
        <f>TEXT(SalesDataTable[[#This Row],[Order Date]],"mmm")</f>
        <v>Oct</v>
      </c>
    </row>
    <row r="2208" spans="1:20" ht="15.75">
      <c r="A2208" s="2" t="s">
        <v>2259</v>
      </c>
      <c r="B2208" s="3">
        <v>46322</v>
      </c>
      <c r="C2208" s="4" t="s">
        <v>8</v>
      </c>
      <c r="D2208" s="4" t="s">
        <v>69</v>
      </c>
      <c r="E2208" s="4" t="s">
        <v>39</v>
      </c>
      <c r="F2208" s="4" t="s">
        <v>16</v>
      </c>
      <c r="G2208" s="4" t="s">
        <v>49</v>
      </c>
      <c r="H2208" s="4" t="s">
        <v>74</v>
      </c>
      <c r="I2208" s="9">
        <v>2</v>
      </c>
      <c r="J2208" s="6">
        <v>51.76</v>
      </c>
      <c r="K2208" s="7">
        <v>0</v>
      </c>
      <c r="L2208" s="6">
        <v>21.64</v>
      </c>
      <c r="M2208" s="6">
        <f>I2208*J2208*(1-K2208)</f>
        <v>103.52</v>
      </c>
      <c r="N2208" s="6">
        <f>I2208*L2208</f>
        <v>43.28</v>
      </c>
      <c r="O2208" s="6">
        <f>M2208-N2208</f>
        <v>60.239999999999995</v>
      </c>
      <c r="P2208" s="8">
        <f>IFERROR(O2208/M2208,0)</f>
        <v>0.58191653786707875</v>
      </c>
      <c r="Q2208" s="5">
        <f>YEAR(SalesDataTable[[#This Row],[Order Date]])</f>
        <v>2026</v>
      </c>
      <c r="R2208" s="8" t="str">
        <f>"Q"&amp;ROUNDUP(MONTH(SalesDataTable[[#This Row],[Order Date]])/3,0)</f>
        <v>Q4</v>
      </c>
      <c r="S2208" s="9">
        <f>MONTH(SalesDataTable[[#This Row],[Order Date]])</f>
        <v>10</v>
      </c>
      <c r="T2208" s="8" t="str">
        <f>TEXT(SalesDataTable[[#This Row],[Order Date]],"mmm")</f>
        <v>Oct</v>
      </c>
    </row>
    <row r="2209" spans="1:20" ht="15.75">
      <c r="A2209" s="2" t="s">
        <v>2260</v>
      </c>
      <c r="B2209" s="3">
        <v>46322</v>
      </c>
      <c r="C2209" s="4" t="s">
        <v>27</v>
      </c>
      <c r="D2209" s="4" t="s">
        <v>45</v>
      </c>
      <c r="E2209" s="4" t="s">
        <v>3</v>
      </c>
      <c r="F2209" s="4" t="s">
        <v>4</v>
      </c>
      <c r="G2209" s="4" t="s">
        <v>31</v>
      </c>
      <c r="H2209" s="4" t="s">
        <v>41</v>
      </c>
      <c r="I2209" s="9">
        <v>3</v>
      </c>
      <c r="J2209" s="6">
        <v>194.09</v>
      </c>
      <c r="K2209" s="7">
        <v>0.1</v>
      </c>
      <c r="L2209" s="6">
        <v>105.84</v>
      </c>
      <c r="M2209" s="6">
        <f>I2209*J2209*(1-K2209)</f>
        <v>524.04300000000001</v>
      </c>
      <c r="N2209" s="6">
        <f>I2209*L2209</f>
        <v>317.52</v>
      </c>
      <c r="O2209" s="6">
        <f>M2209-N2209</f>
        <v>206.52300000000002</v>
      </c>
      <c r="P2209" s="8">
        <f>IFERROR(O2209/M2209,0)</f>
        <v>0.39409552269565667</v>
      </c>
      <c r="Q2209" s="5">
        <f>YEAR(SalesDataTable[[#This Row],[Order Date]])</f>
        <v>2026</v>
      </c>
      <c r="R2209" s="8" t="str">
        <f>"Q"&amp;ROUNDUP(MONTH(SalesDataTable[[#This Row],[Order Date]])/3,0)</f>
        <v>Q4</v>
      </c>
      <c r="S2209" s="9">
        <f>MONTH(SalesDataTable[[#This Row],[Order Date]])</f>
        <v>10</v>
      </c>
      <c r="T2209" s="8" t="str">
        <f>TEXT(SalesDataTable[[#This Row],[Order Date]],"mmm")</f>
        <v>Oct</v>
      </c>
    </row>
    <row r="2210" spans="1:20" ht="15.75">
      <c r="A2210" s="2" t="s">
        <v>2261</v>
      </c>
      <c r="B2210" s="3">
        <v>46323</v>
      </c>
      <c r="C2210" s="4" t="s">
        <v>8</v>
      </c>
      <c r="D2210" s="4" t="s">
        <v>69</v>
      </c>
      <c r="E2210" s="4" t="s">
        <v>3</v>
      </c>
      <c r="F2210" s="4" t="s">
        <v>4</v>
      </c>
      <c r="G2210" s="4" t="s">
        <v>31</v>
      </c>
      <c r="H2210" s="4" t="s">
        <v>90</v>
      </c>
      <c r="I2210" s="9">
        <v>1</v>
      </c>
      <c r="J2210" s="6">
        <v>125.39</v>
      </c>
      <c r="K2210" s="7">
        <v>0.05</v>
      </c>
      <c r="L2210" s="6">
        <v>61.19</v>
      </c>
      <c r="M2210" s="6">
        <f>I2210*J2210*(1-K2210)</f>
        <v>119.12049999999999</v>
      </c>
      <c r="N2210" s="6">
        <f>I2210*L2210</f>
        <v>61.19</v>
      </c>
      <c r="O2210" s="6">
        <f>M2210-N2210</f>
        <v>57.930499999999995</v>
      </c>
      <c r="P2210" s="8">
        <f>IFERROR(O2210/M2210,0)</f>
        <v>0.48631847582909743</v>
      </c>
      <c r="Q2210" s="5">
        <f>YEAR(SalesDataTable[[#This Row],[Order Date]])</f>
        <v>2026</v>
      </c>
      <c r="R2210" s="8" t="str">
        <f>"Q"&amp;ROUNDUP(MONTH(SalesDataTable[[#This Row],[Order Date]])/3,0)</f>
        <v>Q4</v>
      </c>
      <c r="S2210" s="9">
        <f>MONTH(SalesDataTable[[#This Row],[Order Date]])</f>
        <v>10</v>
      </c>
      <c r="T2210" s="8" t="str">
        <f>TEXT(SalesDataTable[[#This Row],[Order Date]],"mmm")</f>
        <v>Oct</v>
      </c>
    </row>
    <row r="2211" spans="1:20" ht="15.75">
      <c r="A2211" s="2" t="s">
        <v>2262</v>
      </c>
      <c r="B2211" s="3">
        <v>46323</v>
      </c>
      <c r="C2211" s="4" t="s">
        <v>1</v>
      </c>
      <c r="D2211" s="4" t="s">
        <v>88</v>
      </c>
      <c r="E2211" s="4" t="s">
        <v>39</v>
      </c>
      <c r="F2211" s="4" t="s">
        <v>16</v>
      </c>
      <c r="G2211" s="4" t="s">
        <v>31</v>
      </c>
      <c r="H2211" s="4" t="s">
        <v>64</v>
      </c>
      <c r="I2211" s="9">
        <v>3</v>
      </c>
      <c r="J2211" s="6">
        <v>83.73</v>
      </c>
      <c r="K2211" s="7">
        <v>0.15</v>
      </c>
      <c r="L2211" s="6">
        <v>39.43</v>
      </c>
      <c r="M2211" s="6">
        <f>I2211*J2211*(1-K2211)</f>
        <v>213.51149999999998</v>
      </c>
      <c r="N2211" s="6">
        <f>I2211*L2211</f>
        <v>118.28999999999999</v>
      </c>
      <c r="O2211" s="6">
        <f>M2211-N2211</f>
        <v>95.221499999999992</v>
      </c>
      <c r="P2211" s="8">
        <f>IFERROR(O2211/M2211,0)</f>
        <v>0.44597831966896395</v>
      </c>
      <c r="Q2211" s="5">
        <f>YEAR(SalesDataTable[[#This Row],[Order Date]])</f>
        <v>2026</v>
      </c>
      <c r="R2211" s="8" t="str">
        <f>"Q"&amp;ROUNDUP(MONTH(SalesDataTable[[#This Row],[Order Date]])/3,0)</f>
        <v>Q4</v>
      </c>
      <c r="S2211" s="9">
        <f>MONTH(SalesDataTable[[#This Row],[Order Date]])</f>
        <v>10</v>
      </c>
      <c r="T2211" s="8" t="str">
        <f>TEXT(SalesDataTable[[#This Row],[Order Date]],"mmm")</f>
        <v>Oct</v>
      </c>
    </row>
    <row r="2212" spans="1:20" ht="15.75">
      <c r="A2212" s="2" t="s">
        <v>2263</v>
      </c>
      <c r="B2212" s="3">
        <v>46323</v>
      </c>
      <c r="C2212" s="4" t="s">
        <v>27</v>
      </c>
      <c r="D2212" s="4" t="s">
        <v>48</v>
      </c>
      <c r="E2212" s="4" t="s">
        <v>39</v>
      </c>
      <c r="F2212" s="4" t="s">
        <v>20</v>
      </c>
      <c r="G2212" s="4" t="s">
        <v>49</v>
      </c>
      <c r="H2212" s="4" t="s">
        <v>67</v>
      </c>
      <c r="I2212" s="9">
        <v>3</v>
      </c>
      <c r="J2212" s="6">
        <v>36.99</v>
      </c>
      <c r="K2212" s="7">
        <v>0.05</v>
      </c>
      <c r="L2212" s="6">
        <v>14.14</v>
      </c>
      <c r="M2212" s="6">
        <f>I2212*J2212*(1-K2212)</f>
        <v>105.42149999999999</v>
      </c>
      <c r="N2212" s="6">
        <f>I2212*L2212</f>
        <v>42.42</v>
      </c>
      <c r="O2212" s="6">
        <f>M2212-N2212</f>
        <v>63.001499999999993</v>
      </c>
      <c r="P2212" s="8">
        <f>IFERROR(O2212/M2212,0)</f>
        <v>0.59761528720422297</v>
      </c>
      <c r="Q2212" s="5">
        <f>YEAR(SalesDataTable[[#This Row],[Order Date]])</f>
        <v>2026</v>
      </c>
      <c r="R2212" s="8" t="str">
        <f>"Q"&amp;ROUNDUP(MONTH(SalesDataTable[[#This Row],[Order Date]])/3,0)</f>
        <v>Q4</v>
      </c>
      <c r="S2212" s="9">
        <f>MONTH(SalesDataTable[[#This Row],[Order Date]])</f>
        <v>10</v>
      </c>
      <c r="T2212" s="8" t="str">
        <f>TEXT(SalesDataTable[[#This Row],[Order Date]],"mmm")</f>
        <v>Oct</v>
      </c>
    </row>
    <row r="2213" spans="1:20" ht="15.75">
      <c r="A2213" s="2" t="s">
        <v>2264</v>
      </c>
      <c r="B2213" s="3">
        <v>46323</v>
      </c>
      <c r="C2213" s="4" t="s">
        <v>27</v>
      </c>
      <c r="D2213" s="4" t="s">
        <v>45</v>
      </c>
      <c r="E2213" s="4" t="s">
        <v>39</v>
      </c>
      <c r="F2213" s="4" t="s">
        <v>16</v>
      </c>
      <c r="G2213" s="4" t="s">
        <v>49</v>
      </c>
      <c r="H2213" s="4" t="s">
        <v>50</v>
      </c>
      <c r="I2213" s="9">
        <v>1</v>
      </c>
      <c r="J2213" s="6">
        <v>39.42</v>
      </c>
      <c r="K2213" s="7">
        <v>0</v>
      </c>
      <c r="L2213" s="6">
        <v>14.58</v>
      </c>
      <c r="M2213" s="6">
        <f>I2213*J2213*(1-K2213)</f>
        <v>39.42</v>
      </c>
      <c r="N2213" s="6">
        <f>I2213*L2213</f>
        <v>14.58</v>
      </c>
      <c r="O2213" s="6">
        <f>M2213-N2213</f>
        <v>24.840000000000003</v>
      </c>
      <c r="P2213" s="8">
        <f>IFERROR(O2213/M2213,0)</f>
        <v>0.63013698630136994</v>
      </c>
      <c r="Q2213" s="5">
        <f>YEAR(SalesDataTable[[#This Row],[Order Date]])</f>
        <v>2026</v>
      </c>
      <c r="R2213" s="8" t="str">
        <f>"Q"&amp;ROUNDUP(MONTH(SalesDataTable[[#This Row],[Order Date]])/3,0)</f>
        <v>Q4</v>
      </c>
      <c r="S2213" s="9">
        <f>MONTH(SalesDataTable[[#This Row],[Order Date]])</f>
        <v>10</v>
      </c>
      <c r="T2213" s="8" t="str">
        <f>TEXT(SalesDataTable[[#This Row],[Order Date]],"mmm")</f>
        <v>Oct</v>
      </c>
    </row>
    <row r="2214" spans="1:20" ht="15.75">
      <c r="A2214" s="2" t="s">
        <v>2265</v>
      </c>
      <c r="B2214" s="3">
        <v>46323</v>
      </c>
      <c r="C2214" s="4" t="s">
        <v>27</v>
      </c>
      <c r="D2214" s="4" t="s">
        <v>28</v>
      </c>
      <c r="E2214" s="4" t="s">
        <v>3</v>
      </c>
      <c r="F2214" s="4" t="s">
        <v>16</v>
      </c>
      <c r="G2214" s="4" t="s">
        <v>5</v>
      </c>
      <c r="H2214" s="4" t="s">
        <v>29</v>
      </c>
      <c r="I2214" s="9">
        <v>2</v>
      </c>
      <c r="J2214" s="6">
        <v>50.66</v>
      </c>
      <c r="K2214" s="7">
        <v>0</v>
      </c>
      <c r="L2214" s="6">
        <v>22.02</v>
      </c>
      <c r="M2214" s="6">
        <f>I2214*J2214*(1-K2214)</f>
        <v>101.32</v>
      </c>
      <c r="N2214" s="6">
        <f>I2214*L2214</f>
        <v>44.04</v>
      </c>
      <c r="O2214" s="6">
        <f>M2214-N2214</f>
        <v>57.279999999999994</v>
      </c>
      <c r="P2214" s="8">
        <f>IFERROR(O2214/M2214,0)</f>
        <v>0.56533754441373862</v>
      </c>
      <c r="Q2214" s="5">
        <f>YEAR(SalesDataTable[[#This Row],[Order Date]])</f>
        <v>2026</v>
      </c>
      <c r="R2214" s="8" t="str">
        <f>"Q"&amp;ROUNDUP(MONTH(SalesDataTable[[#This Row],[Order Date]])/3,0)</f>
        <v>Q4</v>
      </c>
      <c r="S2214" s="9">
        <f>MONTH(SalesDataTable[[#This Row],[Order Date]])</f>
        <v>10</v>
      </c>
      <c r="T2214" s="8" t="str">
        <f>TEXT(SalesDataTable[[#This Row],[Order Date]],"mmm")</f>
        <v>Oct</v>
      </c>
    </row>
    <row r="2215" spans="1:20" ht="15.75">
      <c r="A2215" s="2" t="s">
        <v>2266</v>
      </c>
      <c r="B2215" s="3">
        <v>46323</v>
      </c>
      <c r="C2215" s="4" t="s">
        <v>8</v>
      </c>
      <c r="D2215" s="4" t="s">
        <v>69</v>
      </c>
      <c r="E2215" s="4" t="s">
        <v>3</v>
      </c>
      <c r="F2215" s="4" t="s">
        <v>4</v>
      </c>
      <c r="G2215" s="4" t="s">
        <v>11</v>
      </c>
      <c r="H2215" s="4" t="s">
        <v>79</v>
      </c>
      <c r="I2215" s="9">
        <v>4</v>
      </c>
      <c r="J2215" s="6">
        <v>71.959999999999994</v>
      </c>
      <c r="K2215" s="7">
        <v>0.1</v>
      </c>
      <c r="L2215" s="6">
        <v>31.51</v>
      </c>
      <c r="M2215" s="6">
        <f>I2215*J2215*(1-K2215)</f>
        <v>259.05599999999998</v>
      </c>
      <c r="N2215" s="6">
        <f>I2215*L2215</f>
        <v>126.04</v>
      </c>
      <c r="O2215" s="6">
        <f>M2215-N2215</f>
        <v>133.01599999999996</v>
      </c>
      <c r="P2215" s="8">
        <f>IFERROR(O2215/M2215,0)</f>
        <v>0.51346427027360864</v>
      </c>
      <c r="Q2215" s="5">
        <f>YEAR(SalesDataTable[[#This Row],[Order Date]])</f>
        <v>2026</v>
      </c>
      <c r="R2215" s="8" t="str">
        <f>"Q"&amp;ROUNDUP(MONTH(SalesDataTable[[#This Row],[Order Date]])/3,0)</f>
        <v>Q4</v>
      </c>
      <c r="S2215" s="9">
        <f>MONTH(SalesDataTable[[#This Row],[Order Date]])</f>
        <v>10</v>
      </c>
      <c r="T2215" s="8" t="str">
        <f>TEXT(SalesDataTable[[#This Row],[Order Date]],"mmm")</f>
        <v>Oct</v>
      </c>
    </row>
    <row r="2216" spans="1:20" ht="15.75">
      <c r="A2216" s="2" t="s">
        <v>2267</v>
      </c>
      <c r="B2216" s="3">
        <v>46323</v>
      </c>
      <c r="C2216" s="4" t="s">
        <v>14</v>
      </c>
      <c r="D2216" s="4" t="s">
        <v>34</v>
      </c>
      <c r="E2216" s="4" t="s">
        <v>25</v>
      </c>
      <c r="F2216" s="4" t="s">
        <v>4</v>
      </c>
      <c r="G2216" s="4" t="s">
        <v>5</v>
      </c>
      <c r="H2216" s="4" t="s">
        <v>29</v>
      </c>
      <c r="I2216" s="9">
        <v>1</v>
      </c>
      <c r="J2216" s="6">
        <v>49.72</v>
      </c>
      <c r="K2216" s="7">
        <v>0.05</v>
      </c>
      <c r="L2216" s="6">
        <v>22.5</v>
      </c>
      <c r="M2216" s="6">
        <f>I2216*J2216*(1-K2216)</f>
        <v>47.233999999999995</v>
      </c>
      <c r="N2216" s="6">
        <f>I2216*L2216</f>
        <v>22.5</v>
      </c>
      <c r="O2216" s="6">
        <f>M2216-N2216</f>
        <v>24.733999999999995</v>
      </c>
      <c r="P2216" s="8">
        <f>IFERROR(O2216/M2216,0)</f>
        <v>0.52364821950290041</v>
      </c>
      <c r="Q2216" s="5">
        <f>YEAR(SalesDataTable[[#This Row],[Order Date]])</f>
        <v>2026</v>
      </c>
      <c r="R2216" s="8" t="str">
        <f>"Q"&amp;ROUNDUP(MONTH(SalesDataTable[[#This Row],[Order Date]])/3,0)</f>
        <v>Q4</v>
      </c>
      <c r="S2216" s="9">
        <f>MONTH(SalesDataTable[[#This Row],[Order Date]])</f>
        <v>10</v>
      </c>
      <c r="T2216" s="8" t="str">
        <f>TEXT(SalesDataTable[[#This Row],[Order Date]],"mmm")</f>
        <v>Oct</v>
      </c>
    </row>
    <row r="2217" spans="1:20" ht="15.75">
      <c r="A2217" s="2" t="s">
        <v>2268</v>
      </c>
      <c r="B2217" s="3">
        <v>46324</v>
      </c>
      <c r="C2217" s="4" t="s">
        <v>1</v>
      </c>
      <c r="D2217" s="4" t="s">
        <v>2</v>
      </c>
      <c r="E2217" s="4" t="s">
        <v>39</v>
      </c>
      <c r="F2217" s="4" t="s">
        <v>4</v>
      </c>
      <c r="G2217" s="4" t="s">
        <v>17</v>
      </c>
      <c r="H2217" s="4" t="s">
        <v>18</v>
      </c>
      <c r="I2217" s="9">
        <v>1</v>
      </c>
      <c r="J2217" s="6">
        <v>36.58</v>
      </c>
      <c r="K2217" s="7">
        <v>0</v>
      </c>
      <c r="L2217" s="6">
        <v>13.5</v>
      </c>
      <c r="M2217" s="6">
        <f>I2217*J2217*(1-K2217)</f>
        <v>36.58</v>
      </c>
      <c r="N2217" s="6">
        <f>I2217*L2217</f>
        <v>13.5</v>
      </c>
      <c r="O2217" s="6">
        <f>M2217-N2217</f>
        <v>23.08</v>
      </c>
      <c r="P2217" s="8">
        <f>IFERROR(O2217/M2217,0)</f>
        <v>0.63094587206123565</v>
      </c>
      <c r="Q2217" s="5">
        <f>YEAR(SalesDataTable[[#This Row],[Order Date]])</f>
        <v>2026</v>
      </c>
      <c r="R2217" s="8" t="str">
        <f>"Q"&amp;ROUNDUP(MONTH(SalesDataTable[[#This Row],[Order Date]])/3,0)</f>
        <v>Q4</v>
      </c>
      <c r="S2217" s="9">
        <f>MONTH(SalesDataTable[[#This Row],[Order Date]])</f>
        <v>10</v>
      </c>
      <c r="T2217" s="8" t="str">
        <f>TEXT(SalesDataTable[[#This Row],[Order Date]],"mmm")</f>
        <v>Oct</v>
      </c>
    </row>
    <row r="2218" spans="1:20" ht="15.75">
      <c r="A2218" s="2" t="s">
        <v>2269</v>
      </c>
      <c r="B2218" s="3">
        <v>46324</v>
      </c>
      <c r="C2218" s="4" t="s">
        <v>8</v>
      </c>
      <c r="D2218" s="4" t="s">
        <v>38</v>
      </c>
      <c r="E2218" s="4" t="s">
        <v>39</v>
      </c>
      <c r="F2218" s="4" t="s">
        <v>4</v>
      </c>
      <c r="G2218" s="4" t="s">
        <v>49</v>
      </c>
      <c r="H2218" s="4" t="s">
        <v>50</v>
      </c>
      <c r="I2218" s="9">
        <v>2</v>
      </c>
      <c r="J2218" s="6">
        <v>41.06</v>
      </c>
      <c r="K2218" s="7">
        <v>0.05</v>
      </c>
      <c r="L2218" s="6">
        <v>15.07</v>
      </c>
      <c r="M2218" s="6">
        <f>I2218*J2218*(1-K2218)</f>
        <v>78.013999999999996</v>
      </c>
      <c r="N2218" s="6">
        <f>I2218*L2218</f>
        <v>30.14</v>
      </c>
      <c r="O2218" s="6">
        <f>M2218-N2218</f>
        <v>47.873999999999995</v>
      </c>
      <c r="P2218" s="8">
        <f>IFERROR(O2218/M2218,0)</f>
        <v>0.6136590868305688</v>
      </c>
      <c r="Q2218" s="5">
        <f>YEAR(SalesDataTable[[#This Row],[Order Date]])</f>
        <v>2026</v>
      </c>
      <c r="R2218" s="8" t="str">
        <f>"Q"&amp;ROUNDUP(MONTH(SalesDataTable[[#This Row],[Order Date]])/3,0)</f>
        <v>Q4</v>
      </c>
      <c r="S2218" s="9">
        <f>MONTH(SalesDataTable[[#This Row],[Order Date]])</f>
        <v>10</v>
      </c>
      <c r="T2218" s="8" t="str">
        <f>TEXT(SalesDataTable[[#This Row],[Order Date]],"mmm")</f>
        <v>Oct</v>
      </c>
    </row>
    <row r="2219" spans="1:20" ht="15.75">
      <c r="A2219" s="2" t="s">
        <v>2270</v>
      </c>
      <c r="B2219" s="3">
        <v>46324</v>
      </c>
      <c r="C2219" s="4" t="s">
        <v>8</v>
      </c>
      <c r="D2219" s="4" t="s">
        <v>86</v>
      </c>
      <c r="E2219" s="4" t="s">
        <v>39</v>
      </c>
      <c r="F2219" s="4" t="s">
        <v>4</v>
      </c>
      <c r="G2219" s="4" t="s">
        <v>31</v>
      </c>
      <c r="H2219" s="4" t="s">
        <v>90</v>
      </c>
      <c r="I2219" s="9">
        <v>1</v>
      </c>
      <c r="J2219" s="6">
        <v>121.78</v>
      </c>
      <c r="K2219" s="7">
        <v>0.15</v>
      </c>
      <c r="L2219" s="6">
        <v>61.55</v>
      </c>
      <c r="M2219" s="6">
        <f>I2219*J2219*(1-K2219)</f>
        <v>103.51300000000001</v>
      </c>
      <c r="N2219" s="6">
        <f>I2219*L2219</f>
        <v>61.55</v>
      </c>
      <c r="O2219" s="6">
        <f>M2219-N2219</f>
        <v>41.963000000000008</v>
      </c>
      <c r="P2219" s="8">
        <f>IFERROR(O2219/M2219,0)</f>
        <v>0.40538869513974096</v>
      </c>
      <c r="Q2219" s="5">
        <f>YEAR(SalesDataTable[[#This Row],[Order Date]])</f>
        <v>2026</v>
      </c>
      <c r="R2219" s="8" t="str">
        <f>"Q"&amp;ROUNDUP(MONTH(SalesDataTable[[#This Row],[Order Date]])/3,0)</f>
        <v>Q4</v>
      </c>
      <c r="S2219" s="9">
        <f>MONTH(SalesDataTable[[#This Row],[Order Date]])</f>
        <v>10</v>
      </c>
      <c r="T2219" s="8" t="str">
        <f>TEXT(SalesDataTable[[#This Row],[Order Date]],"mmm")</f>
        <v>Oct</v>
      </c>
    </row>
    <row r="2220" spans="1:20" ht="15.75">
      <c r="A2220" s="2" t="s">
        <v>2271</v>
      </c>
      <c r="B2220" s="3">
        <v>46324</v>
      </c>
      <c r="C2220" s="4" t="s">
        <v>27</v>
      </c>
      <c r="D2220" s="4" t="s">
        <v>45</v>
      </c>
      <c r="E2220" s="4" t="s">
        <v>10</v>
      </c>
      <c r="F2220" s="4" t="s">
        <v>4</v>
      </c>
      <c r="G2220" s="4" t="s">
        <v>17</v>
      </c>
      <c r="H2220" s="4" t="s">
        <v>71</v>
      </c>
      <c r="I2220" s="9">
        <v>5</v>
      </c>
      <c r="J2220" s="6">
        <v>130.68</v>
      </c>
      <c r="K2220" s="7">
        <v>0.2</v>
      </c>
      <c r="L2220" s="6">
        <v>67.209999999999994</v>
      </c>
      <c r="M2220" s="6">
        <f>I2220*J2220*(1-K2220)</f>
        <v>522.72000000000014</v>
      </c>
      <c r="N2220" s="6">
        <f>I2220*L2220</f>
        <v>336.04999999999995</v>
      </c>
      <c r="O2220" s="6">
        <f>M2220-N2220</f>
        <v>186.67000000000019</v>
      </c>
      <c r="P2220" s="8">
        <f>IFERROR(O2220/M2220,0)</f>
        <v>0.35711279461279488</v>
      </c>
      <c r="Q2220" s="5">
        <f>YEAR(SalesDataTable[[#This Row],[Order Date]])</f>
        <v>2026</v>
      </c>
      <c r="R2220" s="8" t="str">
        <f>"Q"&amp;ROUNDUP(MONTH(SalesDataTable[[#This Row],[Order Date]])/3,0)</f>
        <v>Q4</v>
      </c>
      <c r="S2220" s="9">
        <f>MONTH(SalesDataTable[[#This Row],[Order Date]])</f>
        <v>10</v>
      </c>
      <c r="T2220" s="8" t="str">
        <f>TEXT(SalesDataTable[[#This Row],[Order Date]],"mmm")</f>
        <v>Oct</v>
      </c>
    </row>
    <row r="2221" spans="1:20" ht="15.75">
      <c r="A2221" s="2" t="s">
        <v>2272</v>
      </c>
      <c r="B2221" s="3">
        <v>46324</v>
      </c>
      <c r="C2221" s="4" t="s">
        <v>14</v>
      </c>
      <c r="D2221" s="4" t="s">
        <v>15</v>
      </c>
      <c r="E2221" s="4" t="s">
        <v>3</v>
      </c>
      <c r="F2221" s="4" t="s">
        <v>16</v>
      </c>
      <c r="G2221" s="4" t="s">
        <v>17</v>
      </c>
      <c r="H2221" s="4" t="s">
        <v>83</v>
      </c>
      <c r="I2221" s="9">
        <v>1</v>
      </c>
      <c r="J2221" s="6">
        <v>161.94999999999999</v>
      </c>
      <c r="K2221" s="7">
        <v>0</v>
      </c>
      <c r="L2221" s="6">
        <v>86.61</v>
      </c>
      <c r="M2221" s="6">
        <f>I2221*J2221*(1-K2221)</f>
        <v>161.94999999999999</v>
      </c>
      <c r="N2221" s="6">
        <f>I2221*L2221</f>
        <v>86.61</v>
      </c>
      <c r="O2221" s="6">
        <f>M2221-N2221</f>
        <v>75.339999999999989</v>
      </c>
      <c r="P2221" s="8">
        <f>IFERROR(O2221/M2221,0)</f>
        <v>0.46520531028095086</v>
      </c>
      <c r="Q2221" s="5">
        <f>YEAR(SalesDataTable[[#This Row],[Order Date]])</f>
        <v>2026</v>
      </c>
      <c r="R2221" s="8" t="str">
        <f>"Q"&amp;ROUNDUP(MONTH(SalesDataTable[[#This Row],[Order Date]])/3,0)</f>
        <v>Q4</v>
      </c>
      <c r="S2221" s="9">
        <f>MONTH(SalesDataTable[[#This Row],[Order Date]])</f>
        <v>10</v>
      </c>
      <c r="T2221" s="8" t="str">
        <f>TEXT(SalesDataTable[[#This Row],[Order Date]],"mmm")</f>
        <v>Oct</v>
      </c>
    </row>
    <row r="2222" spans="1:20" ht="15.75">
      <c r="A2222" s="2" t="s">
        <v>2273</v>
      </c>
      <c r="B2222" s="3">
        <v>46324</v>
      </c>
      <c r="C2222" s="4" t="s">
        <v>1</v>
      </c>
      <c r="D2222" s="4" t="s">
        <v>88</v>
      </c>
      <c r="E2222" s="4" t="s">
        <v>25</v>
      </c>
      <c r="F2222" s="4" t="s">
        <v>4</v>
      </c>
      <c r="G2222" s="4" t="s">
        <v>5</v>
      </c>
      <c r="H2222" s="4" t="s">
        <v>6</v>
      </c>
      <c r="I2222" s="9">
        <v>2</v>
      </c>
      <c r="J2222" s="6">
        <v>83.6</v>
      </c>
      <c r="K2222" s="7">
        <v>0</v>
      </c>
      <c r="L2222" s="6">
        <v>43.01</v>
      </c>
      <c r="M2222" s="6">
        <f>I2222*J2222*(1-K2222)</f>
        <v>167.2</v>
      </c>
      <c r="N2222" s="6">
        <f>I2222*L2222</f>
        <v>86.02</v>
      </c>
      <c r="O2222" s="6">
        <f>M2222-N2222</f>
        <v>81.179999999999993</v>
      </c>
      <c r="P2222" s="8">
        <f>IFERROR(O2222/M2222,0)</f>
        <v>0.48552631578947369</v>
      </c>
      <c r="Q2222" s="5">
        <f>YEAR(SalesDataTable[[#This Row],[Order Date]])</f>
        <v>2026</v>
      </c>
      <c r="R2222" s="8" t="str">
        <f>"Q"&amp;ROUNDUP(MONTH(SalesDataTable[[#This Row],[Order Date]])/3,0)</f>
        <v>Q4</v>
      </c>
      <c r="S2222" s="9">
        <f>MONTH(SalesDataTable[[#This Row],[Order Date]])</f>
        <v>10</v>
      </c>
      <c r="T2222" s="8" t="str">
        <f>TEXT(SalesDataTable[[#This Row],[Order Date]],"mmm")</f>
        <v>Oct</v>
      </c>
    </row>
    <row r="2223" spans="1:20" ht="15.75">
      <c r="A2223" s="2" t="s">
        <v>2274</v>
      </c>
      <c r="B2223" s="3">
        <v>46324</v>
      </c>
      <c r="C2223" s="4" t="s">
        <v>27</v>
      </c>
      <c r="D2223" s="4" t="s">
        <v>28</v>
      </c>
      <c r="E2223" s="4" t="s">
        <v>10</v>
      </c>
      <c r="F2223" s="4" t="s">
        <v>20</v>
      </c>
      <c r="G2223" s="4" t="s">
        <v>31</v>
      </c>
      <c r="H2223" s="4" t="s">
        <v>41</v>
      </c>
      <c r="I2223" s="9">
        <v>3</v>
      </c>
      <c r="J2223" s="6">
        <v>194.19</v>
      </c>
      <c r="K2223" s="7">
        <v>0.15</v>
      </c>
      <c r="L2223" s="6">
        <v>104.22</v>
      </c>
      <c r="M2223" s="6">
        <f>I2223*J2223*(1-K2223)</f>
        <v>495.18449999999996</v>
      </c>
      <c r="N2223" s="6">
        <f>I2223*L2223</f>
        <v>312.65999999999997</v>
      </c>
      <c r="O2223" s="6">
        <f>M2223-N2223</f>
        <v>182.52449999999999</v>
      </c>
      <c r="P2223" s="8">
        <f>IFERROR(O2223/M2223,0)</f>
        <v>0.36859897674503139</v>
      </c>
      <c r="Q2223" s="5">
        <f>YEAR(SalesDataTable[[#This Row],[Order Date]])</f>
        <v>2026</v>
      </c>
      <c r="R2223" s="8" t="str">
        <f>"Q"&amp;ROUNDUP(MONTH(SalesDataTable[[#This Row],[Order Date]])/3,0)</f>
        <v>Q4</v>
      </c>
      <c r="S2223" s="9">
        <f>MONTH(SalesDataTable[[#This Row],[Order Date]])</f>
        <v>10</v>
      </c>
      <c r="T2223" s="8" t="str">
        <f>TEXT(SalesDataTable[[#This Row],[Order Date]],"mmm")</f>
        <v>Oct</v>
      </c>
    </row>
    <row r="2224" spans="1:20" ht="15.75">
      <c r="A2224" s="2" t="s">
        <v>2275</v>
      </c>
      <c r="B2224" s="3">
        <v>46324</v>
      </c>
      <c r="C2224" s="4" t="s">
        <v>8</v>
      </c>
      <c r="D2224" s="4" t="s">
        <v>69</v>
      </c>
      <c r="E2224" s="4" t="s">
        <v>3</v>
      </c>
      <c r="F2224" s="4" t="s">
        <v>4</v>
      </c>
      <c r="G2224" s="4" t="s">
        <v>17</v>
      </c>
      <c r="H2224" s="4" t="s">
        <v>83</v>
      </c>
      <c r="I2224" s="9">
        <v>3</v>
      </c>
      <c r="J2224" s="6">
        <v>167.41</v>
      </c>
      <c r="K2224" s="7">
        <v>0</v>
      </c>
      <c r="L2224" s="6">
        <v>85.33</v>
      </c>
      <c r="M2224" s="6">
        <f>I2224*J2224*(1-K2224)</f>
        <v>502.23</v>
      </c>
      <c r="N2224" s="6">
        <f>I2224*L2224</f>
        <v>255.99</v>
      </c>
      <c r="O2224" s="6">
        <f>M2224-N2224</f>
        <v>246.24</v>
      </c>
      <c r="P2224" s="8">
        <f>IFERROR(O2224/M2224,0)</f>
        <v>0.49029329191804549</v>
      </c>
      <c r="Q2224" s="5">
        <f>YEAR(SalesDataTable[[#This Row],[Order Date]])</f>
        <v>2026</v>
      </c>
      <c r="R2224" s="8" t="str">
        <f>"Q"&amp;ROUNDUP(MONTH(SalesDataTable[[#This Row],[Order Date]])/3,0)</f>
        <v>Q4</v>
      </c>
      <c r="S2224" s="9">
        <f>MONTH(SalesDataTable[[#This Row],[Order Date]])</f>
        <v>10</v>
      </c>
      <c r="T2224" s="8" t="str">
        <f>TEXT(SalesDataTable[[#This Row],[Order Date]],"mmm")</f>
        <v>Oct</v>
      </c>
    </row>
    <row r="2225" spans="1:20" ht="15.75">
      <c r="A2225" s="2" t="s">
        <v>2276</v>
      </c>
      <c r="B2225" s="3">
        <v>46324</v>
      </c>
      <c r="C2225" s="4" t="s">
        <v>27</v>
      </c>
      <c r="D2225" s="4" t="s">
        <v>48</v>
      </c>
      <c r="E2225" s="4" t="s">
        <v>3</v>
      </c>
      <c r="F2225" s="4" t="s">
        <v>4</v>
      </c>
      <c r="G2225" s="4" t="s">
        <v>49</v>
      </c>
      <c r="H2225" s="4" t="s">
        <v>50</v>
      </c>
      <c r="I2225" s="9">
        <v>2</v>
      </c>
      <c r="J2225" s="6">
        <v>40.83</v>
      </c>
      <c r="K2225" s="7">
        <v>0.1</v>
      </c>
      <c r="L2225" s="6">
        <v>14.91</v>
      </c>
      <c r="M2225" s="6">
        <f>I2225*J2225*(1-K2225)</f>
        <v>73.494</v>
      </c>
      <c r="N2225" s="6">
        <f>I2225*L2225</f>
        <v>29.82</v>
      </c>
      <c r="O2225" s="6">
        <f>M2225-N2225</f>
        <v>43.673999999999999</v>
      </c>
      <c r="P2225" s="8">
        <f>IFERROR(O2225/M2225,0)</f>
        <v>0.59425259204833047</v>
      </c>
      <c r="Q2225" s="5">
        <f>YEAR(SalesDataTable[[#This Row],[Order Date]])</f>
        <v>2026</v>
      </c>
      <c r="R2225" s="8" t="str">
        <f>"Q"&amp;ROUNDUP(MONTH(SalesDataTable[[#This Row],[Order Date]])/3,0)</f>
        <v>Q4</v>
      </c>
      <c r="S2225" s="9">
        <f>MONTH(SalesDataTable[[#This Row],[Order Date]])</f>
        <v>10</v>
      </c>
      <c r="T2225" s="8" t="str">
        <f>TEXT(SalesDataTable[[#This Row],[Order Date]],"mmm")</f>
        <v>Oct</v>
      </c>
    </row>
    <row r="2226" spans="1:20" ht="15.75">
      <c r="A2226" s="2" t="s">
        <v>2277</v>
      </c>
      <c r="B2226" s="3">
        <v>46324</v>
      </c>
      <c r="C2226" s="4" t="s">
        <v>1</v>
      </c>
      <c r="D2226" s="4" t="s">
        <v>52</v>
      </c>
      <c r="E2226" s="4" t="s">
        <v>10</v>
      </c>
      <c r="F2226" s="4" t="s">
        <v>20</v>
      </c>
      <c r="G2226" s="4" t="s">
        <v>31</v>
      </c>
      <c r="H2226" s="4" t="s">
        <v>64</v>
      </c>
      <c r="I2226" s="9">
        <v>12</v>
      </c>
      <c r="J2226" s="6">
        <v>80.84</v>
      </c>
      <c r="K2226" s="7">
        <v>0.1</v>
      </c>
      <c r="L2226" s="6">
        <v>38.39</v>
      </c>
      <c r="M2226" s="6">
        <f>I2226*J2226*(1-K2226)</f>
        <v>873.072</v>
      </c>
      <c r="N2226" s="6">
        <f>I2226*L2226</f>
        <v>460.68</v>
      </c>
      <c r="O2226" s="6">
        <f>M2226-N2226</f>
        <v>412.392</v>
      </c>
      <c r="P2226" s="8">
        <f>IFERROR(O2226/M2226,0)</f>
        <v>0.4723459233602727</v>
      </c>
      <c r="Q2226" s="5">
        <f>YEAR(SalesDataTable[[#This Row],[Order Date]])</f>
        <v>2026</v>
      </c>
      <c r="R2226" s="8" t="str">
        <f>"Q"&amp;ROUNDUP(MONTH(SalesDataTable[[#This Row],[Order Date]])/3,0)</f>
        <v>Q4</v>
      </c>
      <c r="S2226" s="9">
        <f>MONTH(SalesDataTable[[#This Row],[Order Date]])</f>
        <v>10</v>
      </c>
      <c r="T2226" s="8" t="str">
        <f>TEXT(SalesDataTable[[#This Row],[Order Date]],"mmm")</f>
        <v>Oct</v>
      </c>
    </row>
    <row r="2227" spans="1:20" ht="15.75">
      <c r="A2227" s="2" t="s">
        <v>2278</v>
      </c>
      <c r="B2227" s="3">
        <v>46325</v>
      </c>
      <c r="C2227" s="4" t="s">
        <v>27</v>
      </c>
      <c r="D2227" s="4" t="s">
        <v>82</v>
      </c>
      <c r="E2227" s="4" t="s">
        <v>3</v>
      </c>
      <c r="F2227" s="4" t="s">
        <v>4</v>
      </c>
      <c r="G2227" s="4" t="s">
        <v>5</v>
      </c>
      <c r="H2227" s="4" t="s">
        <v>35</v>
      </c>
      <c r="I2227" s="9">
        <v>1</v>
      </c>
      <c r="J2227" s="6">
        <v>39.65</v>
      </c>
      <c r="K2227" s="7">
        <v>0</v>
      </c>
      <c r="L2227" s="6">
        <v>16.38</v>
      </c>
      <c r="M2227" s="6">
        <f>I2227*J2227*(1-K2227)</f>
        <v>39.65</v>
      </c>
      <c r="N2227" s="6">
        <f>I2227*L2227</f>
        <v>16.38</v>
      </c>
      <c r="O2227" s="6">
        <f>M2227-N2227</f>
        <v>23.27</v>
      </c>
      <c r="P2227" s="8">
        <f>IFERROR(O2227/M2227,0)</f>
        <v>0.58688524590163937</v>
      </c>
      <c r="Q2227" s="5">
        <f>YEAR(SalesDataTable[[#This Row],[Order Date]])</f>
        <v>2026</v>
      </c>
      <c r="R2227" s="8" t="str">
        <f>"Q"&amp;ROUNDUP(MONTH(SalesDataTable[[#This Row],[Order Date]])/3,0)</f>
        <v>Q4</v>
      </c>
      <c r="S2227" s="9">
        <f>MONTH(SalesDataTable[[#This Row],[Order Date]])</f>
        <v>10</v>
      </c>
      <c r="T2227" s="8" t="str">
        <f>TEXT(SalesDataTable[[#This Row],[Order Date]],"mmm")</f>
        <v>Oct</v>
      </c>
    </row>
    <row r="2228" spans="1:20" ht="15.75">
      <c r="A2228" s="2" t="s">
        <v>2279</v>
      </c>
      <c r="B2228" s="3">
        <v>46325</v>
      </c>
      <c r="C2228" s="4" t="s">
        <v>8</v>
      </c>
      <c r="D2228" s="4" t="s">
        <v>69</v>
      </c>
      <c r="E2228" s="4" t="s">
        <v>3</v>
      </c>
      <c r="F2228" s="4" t="s">
        <v>16</v>
      </c>
      <c r="G2228" s="4" t="s">
        <v>5</v>
      </c>
      <c r="H2228" s="4" t="s">
        <v>43</v>
      </c>
      <c r="I2228" s="9">
        <v>1</v>
      </c>
      <c r="J2228" s="6">
        <v>102.47</v>
      </c>
      <c r="K2228" s="7">
        <v>0.1</v>
      </c>
      <c r="L2228" s="6">
        <v>49.75</v>
      </c>
      <c r="M2228" s="6">
        <f>I2228*J2228*(1-K2228)</f>
        <v>92.222999999999999</v>
      </c>
      <c r="N2228" s="6">
        <f>I2228*L2228</f>
        <v>49.75</v>
      </c>
      <c r="O2228" s="6">
        <f>M2228-N2228</f>
        <v>42.472999999999999</v>
      </c>
      <c r="P2228" s="8">
        <f>IFERROR(O2228/M2228,0)</f>
        <v>0.46054671828068922</v>
      </c>
      <c r="Q2228" s="5">
        <f>YEAR(SalesDataTable[[#This Row],[Order Date]])</f>
        <v>2026</v>
      </c>
      <c r="R2228" s="8" t="str">
        <f>"Q"&amp;ROUNDUP(MONTH(SalesDataTable[[#This Row],[Order Date]])/3,0)</f>
        <v>Q4</v>
      </c>
      <c r="S2228" s="9">
        <f>MONTH(SalesDataTable[[#This Row],[Order Date]])</f>
        <v>10</v>
      </c>
      <c r="T2228" s="8" t="str">
        <f>TEXT(SalesDataTable[[#This Row],[Order Date]],"mmm")</f>
        <v>Oct</v>
      </c>
    </row>
    <row r="2229" spans="1:20" ht="15.75">
      <c r="A2229" s="2" t="s">
        <v>2280</v>
      </c>
      <c r="B2229" s="3">
        <v>46325</v>
      </c>
      <c r="C2229" s="4" t="s">
        <v>27</v>
      </c>
      <c r="D2229" s="4" t="s">
        <v>82</v>
      </c>
      <c r="E2229" s="4" t="s">
        <v>25</v>
      </c>
      <c r="F2229" s="4" t="s">
        <v>20</v>
      </c>
      <c r="G2229" s="4" t="s">
        <v>49</v>
      </c>
      <c r="H2229" s="4" t="s">
        <v>50</v>
      </c>
      <c r="I2229" s="9">
        <v>2</v>
      </c>
      <c r="J2229" s="6">
        <v>40.43</v>
      </c>
      <c r="K2229" s="7">
        <v>0</v>
      </c>
      <c r="L2229" s="6">
        <v>14.88</v>
      </c>
      <c r="M2229" s="6">
        <f>I2229*J2229*(1-K2229)</f>
        <v>80.86</v>
      </c>
      <c r="N2229" s="6">
        <f>I2229*L2229</f>
        <v>29.76</v>
      </c>
      <c r="O2229" s="6">
        <f>M2229-N2229</f>
        <v>51.099999999999994</v>
      </c>
      <c r="P2229" s="8">
        <f>IFERROR(O2229/M2229,0)</f>
        <v>0.63195646796932969</v>
      </c>
      <c r="Q2229" s="5">
        <f>YEAR(SalesDataTable[[#This Row],[Order Date]])</f>
        <v>2026</v>
      </c>
      <c r="R2229" s="8" t="str">
        <f>"Q"&amp;ROUNDUP(MONTH(SalesDataTable[[#This Row],[Order Date]])/3,0)</f>
        <v>Q4</v>
      </c>
      <c r="S2229" s="9">
        <f>MONTH(SalesDataTable[[#This Row],[Order Date]])</f>
        <v>10</v>
      </c>
      <c r="T2229" s="8" t="str">
        <f>TEXT(SalesDataTable[[#This Row],[Order Date]],"mmm")</f>
        <v>Oct</v>
      </c>
    </row>
    <row r="2230" spans="1:20" ht="15.75">
      <c r="A2230" s="2" t="s">
        <v>2281</v>
      </c>
      <c r="B2230" s="3">
        <v>46325</v>
      </c>
      <c r="C2230" s="4" t="s">
        <v>27</v>
      </c>
      <c r="D2230" s="4" t="s">
        <v>48</v>
      </c>
      <c r="E2230" s="4" t="s">
        <v>25</v>
      </c>
      <c r="F2230" s="4" t="s">
        <v>20</v>
      </c>
      <c r="G2230" s="4" t="s">
        <v>17</v>
      </c>
      <c r="H2230" s="4" t="s">
        <v>18</v>
      </c>
      <c r="I2230" s="9">
        <v>2</v>
      </c>
      <c r="J2230" s="6">
        <v>35.880000000000003</v>
      </c>
      <c r="K2230" s="7">
        <v>0.05</v>
      </c>
      <c r="L2230" s="6">
        <v>13.52</v>
      </c>
      <c r="M2230" s="6">
        <f>I2230*J2230*(1-K2230)</f>
        <v>68.171999999999997</v>
      </c>
      <c r="N2230" s="6">
        <f>I2230*L2230</f>
        <v>27.04</v>
      </c>
      <c r="O2230" s="6">
        <f>M2230-N2230</f>
        <v>41.131999999999998</v>
      </c>
      <c r="P2230" s="8">
        <f>IFERROR(O2230/M2230,0)</f>
        <v>0.60335621662852779</v>
      </c>
      <c r="Q2230" s="5">
        <f>YEAR(SalesDataTable[[#This Row],[Order Date]])</f>
        <v>2026</v>
      </c>
      <c r="R2230" s="8" t="str">
        <f>"Q"&amp;ROUNDUP(MONTH(SalesDataTable[[#This Row],[Order Date]])/3,0)</f>
        <v>Q4</v>
      </c>
      <c r="S2230" s="9">
        <f>MONTH(SalesDataTable[[#This Row],[Order Date]])</f>
        <v>10</v>
      </c>
      <c r="T2230" s="8" t="str">
        <f>TEXT(SalesDataTable[[#This Row],[Order Date]],"mmm")</f>
        <v>Oct</v>
      </c>
    </row>
    <row r="2231" spans="1:20" ht="15.75">
      <c r="A2231" s="2" t="s">
        <v>2282</v>
      </c>
      <c r="B2231" s="3">
        <v>46325</v>
      </c>
      <c r="C2231" s="4" t="s">
        <v>1</v>
      </c>
      <c r="D2231" s="4" t="s">
        <v>88</v>
      </c>
      <c r="E2231" s="4" t="s">
        <v>39</v>
      </c>
      <c r="F2231" s="4" t="s">
        <v>16</v>
      </c>
      <c r="G2231" s="4" t="s">
        <v>5</v>
      </c>
      <c r="H2231" s="4" t="s">
        <v>6</v>
      </c>
      <c r="I2231" s="9">
        <v>1</v>
      </c>
      <c r="J2231" s="6">
        <v>80.400000000000006</v>
      </c>
      <c r="K2231" s="7">
        <v>0</v>
      </c>
      <c r="L2231" s="6">
        <v>43.34</v>
      </c>
      <c r="M2231" s="6">
        <f>I2231*J2231*(1-K2231)</f>
        <v>80.400000000000006</v>
      </c>
      <c r="N2231" s="6">
        <f>I2231*L2231</f>
        <v>43.34</v>
      </c>
      <c r="O2231" s="6">
        <f>M2231-N2231</f>
        <v>37.06</v>
      </c>
      <c r="P2231" s="8">
        <f>IFERROR(O2231/M2231,0)</f>
        <v>0.46094527363184079</v>
      </c>
      <c r="Q2231" s="5">
        <f>YEAR(SalesDataTable[[#This Row],[Order Date]])</f>
        <v>2026</v>
      </c>
      <c r="R2231" s="8" t="str">
        <f>"Q"&amp;ROUNDUP(MONTH(SalesDataTable[[#This Row],[Order Date]])/3,0)</f>
        <v>Q4</v>
      </c>
      <c r="S2231" s="9">
        <f>MONTH(SalesDataTable[[#This Row],[Order Date]])</f>
        <v>10</v>
      </c>
      <c r="T2231" s="8" t="str">
        <f>TEXT(SalesDataTable[[#This Row],[Order Date]],"mmm")</f>
        <v>Oct</v>
      </c>
    </row>
    <row r="2232" spans="1:20" ht="15.75">
      <c r="A2232" s="2" t="s">
        <v>2283</v>
      </c>
      <c r="B2232" s="3">
        <v>46326</v>
      </c>
      <c r="C2232" s="4" t="s">
        <v>27</v>
      </c>
      <c r="D2232" s="4" t="s">
        <v>48</v>
      </c>
      <c r="E2232" s="4" t="s">
        <v>3</v>
      </c>
      <c r="F2232" s="4" t="s">
        <v>4</v>
      </c>
      <c r="G2232" s="4" t="s">
        <v>49</v>
      </c>
      <c r="H2232" s="4" t="s">
        <v>67</v>
      </c>
      <c r="I2232" s="9">
        <v>1</v>
      </c>
      <c r="J2232" s="6">
        <v>37.08</v>
      </c>
      <c r="K2232" s="7">
        <v>0</v>
      </c>
      <c r="L2232" s="6">
        <v>13.62</v>
      </c>
      <c r="M2232" s="6">
        <f>I2232*J2232*(1-K2232)</f>
        <v>37.08</v>
      </c>
      <c r="N2232" s="6">
        <f>I2232*L2232</f>
        <v>13.62</v>
      </c>
      <c r="O2232" s="6">
        <f>M2232-N2232</f>
        <v>23.46</v>
      </c>
      <c r="P2232" s="8">
        <f>IFERROR(O2232/M2232,0)</f>
        <v>0.63268608414239491</v>
      </c>
      <c r="Q2232" s="5">
        <f>YEAR(SalesDataTable[[#This Row],[Order Date]])</f>
        <v>2026</v>
      </c>
      <c r="R2232" s="8" t="str">
        <f>"Q"&amp;ROUNDUP(MONTH(SalesDataTable[[#This Row],[Order Date]])/3,0)</f>
        <v>Q4</v>
      </c>
      <c r="S2232" s="9">
        <f>MONTH(SalesDataTable[[#This Row],[Order Date]])</f>
        <v>10</v>
      </c>
      <c r="T2232" s="8" t="str">
        <f>TEXT(SalesDataTable[[#This Row],[Order Date]],"mmm")</f>
        <v>Oct</v>
      </c>
    </row>
    <row r="2233" spans="1:20" ht="15.75">
      <c r="A2233" s="2" t="s">
        <v>2284</v>
      </c>
      <c r="B2233" s="3">
        <v>46326</v>
      </c>
      <c r="C2233" s="4" t="s">
        <v>27</v>
      </c>
      <c r="D2233" s="4" t="s">
        <v>28</v>
      </c>
      <c r="E2233" s="4" t="s">
        <v>25</v>
      </c>
      <c r="F2233" s="4" t="s">
        <v>16</v>
      </c>
      <c r="G2233" s="4" t="s">
        <v>17</v>
      </c>
      <c r="H2233" s="4" t="s">
        <v>83</v>
      </c>
      <c r="I2233" s="9">
        <v>6</v>
      </c>
      <c r="J2233" s="6">
        <v>165.92</v>
      </c>
      <c r="K2233" s="7">
        <v>0</v>
      </c>
      <c r="L2233" s="6">
        <v>87.55</v>
      </c>
      <c r="M2233" s="6">
        <f>I2233*J2233*(1-K2233)</f>
        <v>995.52</v>
      </c>
      <c r="N2233" s="6">
        <f>I2233*L2233</f>
        <v>525.29999999999995</v>
      </c>
      <c r="O2233" s="6">
        <f>M2233-N2233</f>
        <v>470.22</v>
      </c>
      <c r="P2233" s="8">
        <f>IFERROR(O2233/M2233,0)</f>
        <v>0.4723360655737705</v>
      </c>
      <c r="Q2233" s="5">
        <f>YEAR(SalesDataTable[[#This Row],[Order Date]])</f>
        <v>2026</v>
      </c>
      <c r="R2233" s="8" t="str">
        <f>"Q"&amp;ROUNDUP(MONTH(SalesDataTable[[#This Row],[Order Date]])/3,0)</f>
        <v>Q4</v>
      </c>
      <c r="S2233" s="9">
        <f>MONTH(SalesDataTable[[#This Row],[Order Date]])</f>
        <v>10</v>
      </c>
      <c r="T2233" s="8" t="str">
        <f>TEXT(SalesDataTable[[#This Row],[Order Date]],"mmm")</f>
        <v>Oct</v>
      </c>
    </row>
    <row r="2234" spans="1:20" ht="15.75">
      <c r="A2234" s="2" t="s">
        <v>2285</v>
      </c>
      <c r="B2234" s="3">
        <v>46326</v>
      </c>
      <c r="C2234" s="4" t="s">
        <v>8</v>
      </c>
      <c r="D2234" s="4" t="s">
        <v>69</v>
      </c>
      <c r="E2234" s="4" t="s">
        <v>39</v>
      </c>
      <c r="F2234" s="4" t="s">
        <v>16</v>
      </c>
      <c r="G2234" s="4" t="s">
        <v>17</v>
      </c>
      <c r="H2234" s="4" t="s">
        <v>71</v>
      </c>
      <c r="I2234" s="9">
        <v>1</v>
      </c>
      <c r="J2234" s="6">
        <v>135.19</v>
      </c>
      <c r="K2234" s="7">
        <v>0</v>
      </c>
      <c r="L2234" s="6">
        <v>68.319999999999993</v>
      </c>
      <c r="M2234" s="6">
        <f>I2234*J2234*(1-K2234)</f>
        <v>135.19</v>
      </c>
      <c r="N2234" s="6">
        <f>I2234*L2234</f>
        <v>68.319999999999993</v>
      </c>
      <c r="O2234" s="6">
        <f>M2234-N2234</f>
        <v>66.87</v>
      </c>
      <c r="P2234" s="8">
        <f>IFERROR(O2234/M2234,0)</f>
        <v>0.49463717730601381</v>
      </c>
      <c r="Q2234" s="5">
        <f>YEAR(SalesDataTable[[#This Row],[Order Date]])</f>
        <v>2026</v>
      </c>
      <c r="R2234" s="8" t="str">
        <f>"Q"&amp;ROUNDUP(MONTH(SalesDataTable[[#This Row],[Order Date]])/3,0)</f>
        <v>Q4</v>
      </c>
      <c r="S2234" s="9">
        <f>MONTH(SalesDataTable[[#This Row],[Order Date]])</f>
        <v>10</v>
      </c>
      <c r="T2234" s="8" t="str">
        <f>TEXT(SalesDataTable[[#This Row],[Order Date]],"mmm")</f>
        <v>Oct</v>
      </c>
    </row>
    <row r="2235" spans="1:20" ht="15.75">
      <c r="A2235" s="2" t="s">
        <v>2286</v>
      </c>
      <c r="B2235" s="3">
        <v>46327</v>
      </c>
      <c r="C2235" s="4" t="s">
        <v>8</v>
      </c>
      <c r="D2235" s="4" t="s">
        <v>66</v>
      </c>
      <c r="E2235" s="4" t="s">
        <v>3</v>
      </c>
      <c r="F2235" s="4" t="s">
        <v>16</v>
      </c>
      <c r="G2235" s="4" t="s">
        <v>17</v>
      </c>
      <c r="H2235" s="4" t="s">
        <v>71</v>
      </c>
      <c r="I2235" s="9">
        <v>2</v>
      </c>
      <c r="J2235" s="6">
        <v>133.96</v>
      </c>
      <c r="K2235" s="7">
        <v>0.1</v>
      </c>
      <c r="L2235" s="6">
        <v>65.44</v>
      </c>
      <c r="M2235" s="6">
        <f>I2235*J2235*(1-K2235)</f>
        <v>241.12800000000001</v>
      </c>
      <c r="N2235" s="6">
        <f>I2235*L2235</f>
        <v>130.88</v>
      </c>
      <c r="O2235" s="6">
        <f>M2235-N2235</f>
        <v>110.24800000000002</v>
      </c>
      <c r="P2235" s="8">
        <f>IFERROR(O2235/M2235,0)</f>
        <v>0.4572177432732823</v>
      </c>
      <c r="Q2235" s="5">
        <f>YEAR(SalesDataTable[[#This Row],[Order Date]])</f>
        <v>2026</v>
      </c>
      <c r="R2235" s="8" t="str">
        <f>"Q"&amp;ROUNDUP(MONTH(SalesDataTable[[#This Row],[Order Date]])/3,0)</f>
        <v>Q4</v>
      </c>
      <c r="S2235" s="9">
        <f>MONTH(SalesDataTable[[#This Row],[Order Date]])</f>
        <v>11</v>
      </c>
      <c r="T2235" s="8" t="str">
        <f>TEXT(SalesDataTable[[#This Row],[Order Date]],"mmm")</f>
        <v>Nov</v>
      </c>
    </row>
    <row r="2236" spans="1:20" ht="15.75">
      <c r="A2236" s="2" t="s">
        <v>2287</v>
      </c>
      <c r="B2236" s="3">
        <v>46327</v>
      </c>
      <c r="C2236" s="4" t="s">
        <v>8</v>
      </c>
      <c r="D2236" s="4" t="s">
        <v>66</v>
      </c>
      <c r="E2236" s="4" t="s">
        <v>39</v>
      </c>
      <c r="F2236" s="4" t="s">
        <v>20</v>
      </c>
      <c r="G2236" s="4" t="s">
        <v>5</v>
      </c>
      <c r="H2236" s="4" t="s">
        <v>29</v>
      </c>
      <c r="I2236" s="9">
        <v>3</v>
      </c>
      <c r="J2236" s="6">
        <v>51.67</v>
      </c>
      <c r="K2236" s="7">
        <v>0.05</v>
      </c>
      <c r="L2236" s="6">
        <v>22.8</v>
      </c>
      <c r="M2236" s="6">
        <f>I2236*J2236*(1-K2236)</f>
        <v>147.25949999999997</v>
      </c>
      <c r="N2236" s="6">
        <f>I2236*L2236</f>
        <v>68.400000000000006</v>
      </c>
      <c r="O2236" s="6">
        <f>M2236-N2236</f>
        <v>78.859499999999969</v>
      </c>
      <c r="P2236" s="8">
        <f>IFERROR(O2236/M2236,0)</f>
        <v>0.53551383781691497</v>
      </c>
      <c r="Q2236" s="5">
        <f>YEAR(SalesDataTable[[#This Row],[Order Date]])</f>
        <v>2026</v>
      </c>
      <c r="R2236" s="8" t="str">
        <f>"Q"&amp;ROUNDUP(MONTH(SalesDataTable[[#This Row],[Order Date]])/3,0)</f>
        <v>Q4</v>
      </c>
      <c r="S2236" s="9">
        <f>MONTH(SalesDataTable[[#This Row],[Order Date]])</f>
        <v>11</v>
      </c>
      <c r="T2236" s="8" t="str">
        <f>TEXT(SalesDataTable[[#This Row],[Order Date]],"mmm")</f>
        <v>Nov</v>
      </c>
    </row>
    <row r="2237" spans="1:20" ht="15.75">
      <c r="A2237" s="2" t="s">
        <v>2288</v>
      </c>
      <c r="B2237" s="3">
        <v>46327</v>
      </c>
      <c r="C2237" s="4" t="s">
        <v>8</v>
      </c>
      <c r="D2237" s="4" t="s">
        <v>9</v>
      </c>
      <c r="E2237" s="4" t="s">
        <v>39</v>
      </c>
      <c r="F2237" s="4" t="s">
        <v>4</v>
      </c>
      <c r="G2237" s="4" t="s">
        <v>11</v>
      </c>
      <c r="H2237" s="4" t="s">
        <v>53</v>
      </c>
      <c r="I2237" s="9">
        <v>1</v>
      </c>
      <c r="J2237" s="6">
        <v>150.46</v>
      </c>
      <c r="K2237" s="7">
        <v>0.15</v>
      </c>
      <c r="L2237" s="6">
        <v>78.39</v>
      </c>
      <c r="M2237" s="6">
        <f>I2237*J2237*(1-K2237)</f>
        <v>127.89100000000001</v>
      </c>
      <c r="N2237" s="6">
        <f>I2237*L2237</f>
        <v>78.39</v>
      </c>
      <c r="O2237" s="6">
        <f>M2237-N2237</f>
        <v>49.501000000000005</v>
      </c>
      <c r="P2237" s="8">
        <f>IFERROR(O2237/M2237,0)</f>
        <v>0.38705616501552104</v>
      </c>
      <c r="Q2237" s="5">
        <f>YEAR(SalesDataTable[[#This Row],[Order Date]])</f>
        <v>2026</v>
      </c>
      <c r="R2237" s="8" t="str">
        <f>"Q"&amp;ROUNDUP(MONTH(SalesDataTable[[#This Row],[Order Date]])/3,0)</f>
        <v>Q4</v>
      </c>
      <c r="S2237" s="9">
        <f>MONTH(SalesDataTable[[#This Row],[Order Date]])</f>
        <v>11</v>
      </c>
      <c r="T2237" s="8" t="str">
        <f>TEXT(SalesDataTable[[#This Row],[Order Date]],"mmm")</f>
        <v>Nov</v>
      </c>
    </row>
    <row r="2238" spans="1:20" ht="15.75">
      <c r="A2238" s="2" t="s">
        <v>2289</v>
      </c>
      <c r="B2238" s="3">
        <v>46327</v>
      </c>
      <c r="C2238" s="4" t="s">
        <v>27</v>
      </c>
      <c r="D2238" s="4" t="s">
        <v>82</v>
      </c>
      <c r="E2238" s="4" t="s">
        <v>3</v>
      </c>
      <c r="F2238" s="4" t="s">
        <v>16</v>
      </c>
      <c r="G2238" s="4" t="s">
        <v>5</v>
      </c>
      <c r="H2238" s="4" t="s">
        <v>43</v>
      </c>
      <c r="I2238" s="9">
        <v>1</v>
      </c>
      <c r="J2238" s="6">
        <v>103.53</v>
      </c>
      <c r="K2238" s="7">
        <v>0.1</v>
      </c>
      <c r="L2238" s="6">
        <v>51.75</v>
      </c>
      <c r="M2238" s="6">
        <f>I2238*J2238*(1-K2238)</f>
        <v>93.177000000000007</v>
      </c>
      <c r="N2238" s="6">
        <f>I2238*L2238</f>
        <v>51.75</v>
      </c>
      <c r="O2238" s="6">
        <f>M2238-N2238</f>
        <v>41.427000000000007</v>
      </c>
      <c r="P2238" s="8">
        <f>IFERROR(O2238/M2238,0)</f>
        <v>0.4446054283782479</v>
      </c>
      <c r="Q2238" s="5">
        <f>YEAR(SalesDataTable[[#This Row],[Order Date]])</f>
        <v>2026</v>
      </c>
      <c r="R2238" s="8" t="str">
        <f>"Q"&amp;ROUNDUP(MONTH(SalesDataTable[[#This Row],[Order Date]])/3,0)</f>
        <v>Q4</v>
      </c>
      <c r="S2238" s="9">
        <f>MONTH(SalesDataTable[[#This Row],[Order Date]])</f>
        <v>11</v>
      </c>
      <c r="T2238" s="8" t="str">
        <f>TEXT(SalesDataTable[[#This Row],[Order Date]],"mmm")</f>
        <v>Nov</v>
      </c>
    </row>
    <row r="2239" spans="1:20" ht="15.75">
      <c r="A2239" s="2" t="s">
        <v>2290</v>
      </c>
      <c r="B2239" s="3">
        <v>46327</v>
      </c>
      <c r="C2239" s="4" t="s">
        <v>14</v>
      </c>
      <c r="D2239" s="4" t="s">
        <v>15</v>
      </c>
      <c r="E2239" s="4" t="s">
        <v>3</v>
      </c>
      <c r="F2239" s="4" t="s">
        <v>4</v>
      </c>
      <c r="G2239" s="4" t="s">
        <v>5</v>
      </c>
      <c r="H2239" s="4" t="s">
        <v>43</v>
      </c>
      <c r="I2239" s="9">
        <v>4</v>
      </c>
      <c r="J2239" s="6">
        <v>103.33</v>
      </c>
      <c r="K2239" s="7">
        <v>0</v>
      </c>
      <c r="L2239" s="6">
        <v>49.15</v>
      </c>
      <c r="M2239" s="6">
        <f>I2239*J2239*(1-K2239)</f>
        <v>413.32</v>
      </c>
      <c r="N2239" s="6">
        <f>I2239*L2239</f>
        <v>196.6</v>
      </c>
      <c r="O2239" s="6">
        <f>M2239-N2239</f>
        <v>216.72</v>
      </c>
      <c r="P2239" s="8">
        <f>IFERROR(O2239/M2239,0)</f>
        <v>0.5243394948224136</v>
      </c>
      <c r="Q2239" s="5">
        <f>YEAR(SalesDataTable[[#This Row],[Order Date]])</f>
        <v>2026</v>
      </c>
      <c r="R2239" s="8" t="str">
        <f>"Q"&amp;ROUNDUP(MONTH(SalesDataTable[[#This Row],[Order Date]])/3,0)</f>
        <v>Q4</v>
      </c>
      <c r="S2239" s="9">
        <f>MONTH(SalesDataTable[[#This Row],[Order Date]])</f>
        <v>11</v>
      </c>
      <c r="T2239" s="8" t="str">
        <f>TEXT(SalesDataTable[[#This Row],[Order Date]],"mmm")</f>
        <v>Nov</v>
      </c>
    </row>
    <row r="2240" spans="1:20" ht="15.75">
      <c r="A2240" s="2" t="s">
        <v>2291</v>
      </c>
      <c r="B2240" s="3">
        <v>46327</v>
      </c>
      <c r="C2240" s="4" t="s">
        <v>27</v>
      </c>
      <c r="D2240" s="4" t="s">
        <v>48</v>
      </c>
      <c r="E2240" s="4" t="s">
        <v>10</v>
      </c>
      <c r="F2240" s="4" t="s">
        <v>20</v>
      </c>
      <c r="G2240" s="4" t="s">
        <v>17</v>
      </c>
      <c r="H2240" s="4" t="s">
        <v>18</v>
      </c>
      <c r="I2240" s="9">
        <v>5</v>
      </c>
      <c r="J2240" s="6">
        <v>37.08</v>
      </c>
      <c r="K2240" s="7">
        <v>0.15</v>
      </c>
      <c r="L2240" s="6">
        <v>13.27</v>
      </c>
      <c r="M2240" s="6">
        <f>I2240*J2240*(1-K2240)</f>
        <v>157.58999999999997</v>
      </c>
      <c r="N2240" s="6">
        <f>I2240*L2240</f>
        <v>66.349999999999994</v>
      </c>
      <c r="O2240" s="6">
        <f>M2240-N2240</f>
        <v>91.239999999999981</v>
      </c>
      <c r="P2240" s="8">
        <f>IFERROR(O2240/M2240,0)</f>
        <v>0.57897074687480166</v>
      </c>
      <c r="Q2240" s="5">
        <f>YEAR(SalesDataTable[[#This Row],[Order Date]])</f>
        <v>2026</v>
      </c>
      <c r="R2240" s="8" t="str">
        <f>"Q"&amp;ROUNDUP(MONTH(SalesDataTable[[#This Row],[Order Date]])/3,0)</f>
        <v>Q4</v>
      </c>
      <c r="S2240" s="9">
        <f>MONTH(SalesDataTable[[#This Row],[Order Date]])</f>
        <v>11</v>
      </c>
      <c r="T2240" s="8" t="str">
        <f>TEXT(SalesDataTable[[#This Row],[Order Date]],"mmm")</f>
        <v>Nov</v>
      </c>
    </row>
    <row r="2241" spans="1:20" ht="15.75">
      <c r="A2241" s="2" t="s">
        <v>2292</v>
      </c>
      <c r="B2241" s="3">
        <v>46327</v>
      </c>
      <c r="C2241" s="4" t="s">
        <v>1</v>
      </c>
      <c r="D2241" s="4" t="s">
        <v>2</v>
      </c>
      <c r="E2241" s="4" t="s">
        <v>10</v>
      </c>
      <c r="F2241" s="4" t="s">
        <v>20</v>
      </c>
      <c r="G2241" s="4" t="s">
        <v>17</v>
      </c>
      <c r="H2241" s="4" t="s">
        <v>71</v>
      </c>
      <c r="I2241" s="9">
        <v>5</v>
      </c>
      <c r="J2241" s="6">
        <v>132.33000000000001</v>
      </c>
      <c r="K2241" s="7">
        <v>0.2</v>
      </c>
      <c r="L2241" s="6">
        <v>65.2</v>
      </c>
      <c r="M2241" s="6">
        <f>I2241*J2241*(1-K2241)</f>
        <v>529.32000000000005</v>
      </c>
      <c r="N2241" s="6">
        <f>I2241*L2241</f>
        <v>326</v>
      </c>
      <c r="O2241" s="6">
        <f>M2241-N2241</f>
        <v>203.32000000000005</v>
      </c>
      <c r="P2241" s="8">
        <f>IFERROR(O2241/M2241,0)</f>
        <v>0.3841154689034989</v>
      </c>
      <c r="Q2241" s="5">
        <f>YEAR(SalesDataTable[[#This Row],[Order Date]])</f>
        <v>2026</v>
      </c>
      <c r="R2241" s="8" t="str">
        <f>"Q"&amp;ROUNDUP(MONTH(SalesDataTable[[#This Row],[Order Date]])/3,0)</f>
        <v>Q4</v>
      </c>
      <c r="S2241" s="9">
        <f>MONTH(SalesDataTable[[#This Row],[Order Date]])</f>
        <v>11</v>
      </c>
      <c r="T2241" s="8" t="str">
        <f>TEXT(SalesDataTable[[#This Row],[Order Date]],"mmm")</f>
        <v>Nov</v>
      </c>
    </row>
    <row r="2242" spans="1:20" ht="15.75">
      <c r="A2242" s="2" t="s">
        <v>2293</v>
      </c>
      <c r="B2242" s="3">
        <v>46327</v>
      </c>
      <c r="C2242" s="4" t="s">
        <v>27</v>
      </c>
      <c r="D2242" s="4" t="s">
        <v>82</v>
      </c>
      <c r="E2242" s="4" t="s">
        <v>25</v>
      </c>
      <c r="F2242" s="4" t="s">
        <v>16</v>
      </c>
      <c r="G2242" s="4" t="s">
        <v>5</v>
      </c>
      <c r="H2242" s="4" t="s">
        <v>29</v>
      </c>
      <c r="I2242" s="9">
        <v>2</v>
      </c>
      <c r="J2242" s="6">
        <v>50.43</v>
      </c>
      <c r="K2242" s="7">
        <v>0</v>
      </c>
      <c r="L2242" s="6">
        <v>22.54</v>
      </c>
      <c r="M2242" s="6">
        <f>I2242*J2242*(1-K2242)</f>
        <v>100.86</v>
      </c>
      <c r="N2242" s="6">
        <f>I2242*L2242</f>
        <v>45.08</v>
      </c>
      <c r="O2242" s="6">
        <f>M2242-N2242</f>
        <v>55.78</v>
      </c>
      <c r="P2242" s="8">
        <f>IFERROR(O2242/M2242,0)</f>
        <v>0.55304382312115807</v>
      </c>
      <c r="Q2242" s="5">
        <f>YEAR(SalesDataTable[[#This Row],[Order Date]])</f>
        <v>2026</v>
      </c>
      <c r="R2242" s="8" t="str">
        <f>"Q"&amp;ROUNDUP(MONTH(SalesDataTable[[#This Row],[Order Date]])/3,0)</f>
        <v>Q4</v>
      </c>
      <c r="S2242" s="9">
        <f>MONTH(SalesDataTable[[#This Row],[Order Date]])</f>
        <v>11</v>
      </c>
      <c r="T2242" s="8" t="str">
        <f>TEXT(SalesDataTable[[#This Row],[Order Date]],"mmm")</f>
        <v>Nov</v>
      </c>
    </row>
    <row r="2243" spans="1:20" ht="15.75">
      <c r="A2243" s="2" t="s">
        <v>2294</v>
      </c>
      <c r="B2243" s="3">
        <v>46327</v>
      </c>
      <c r="C2243" s="4" t="s">
        <v>14</v>
      </c>
      <c r="D2243" s="4" t="s">
        <v>15</v>
      </c>
      <c r="E2243" s="4" t="s">
        <v>10</v>
      </c>
      <c r="F2243" s="4" t="s">
        <v>4</v>
      </c>
      <c r="G2243" s="4" t="s">
        <v>49</v>
      </c>
      <c r="H2243" s="4" t="s">
        <v>74</v>
      </c>
      <c r="I2243" s="9">
        <v>3</v>
      </c>
      <c r="J2243" s="6">
        <v>50.05</v>
      </c>
      <c r="K2243" s="7">
        <v>0.15</v>
      </c>
      <c r="L2243" s="6">
        <v>22.36</v>
      </c>
      <c r="M2243" s="6">
        <f>I2243*J2243*(1-K2243)</f>
        <v>127.62749999999998</v>
      </c>
      <c r="N2243" s="6">
        <f>I2243*L2243</f>
        <v>67.08</v>
      </c>
      <c r="O2243" s="6">
        <f>M2243-N2243</f>
        <v>60.547499999999985</v>
      </c>
      <c r="P2243" s="8">
        <f>IFERROR(O2243/M2243,0)</f>
        <v>0.47440794499618022</v>
      </c>
      <c r="Q2243" s="5">
        <f>YEAR(SalesDataTable[[#This Row],[Order Date]])</f>
        <v>2026</v>
      </c>
      <c r="R2243" s="8" t="str">
        <f>"Q"&amp;ROUNDUP(MONTH(SalesDataTable[[#This Row],[Order Date]])/3,0)</f>
        <v>Q4</v>
      </c>
      <c r="S2243" s="9">
        <f>MONTH(SalesDataTable[[#This Row],[Order Date]])</f>
        <v>11</v>
      </c>
      <c r="T2243" s="8" t="str">
        <f>TEXT(SalesDataTable[[#This Row],[Order Date]],"mmm")</f>
        <v>Nov</v>
      </c>
    </row>
    <row r="2244" spans="1:20" ht="15.75">
      <c r="A2244" s="2" t="s">
        <v>2295</v>
      </c>
      <c r="B2244" s="3">
        <v>46327</v>
      </c>
      <c r="C2244" s="4" t="s">
        <v>27</v>
      </c>
      <c r="D2244" s="4" t="s">
        <v>82</v>
      </c>
      <c r="E2244" s="4" t="s">
        <v>3</v>
      </c>
      <c r="F2244" s="4" t="s">
        <v>4</v>
      </c>
      <c r="G2244" s="4" t="s">
        <v>31</v>
      </c>
      <c r="H2244" s="4" t="s">
        <v>41</v>
      </c>
      <c r="I2244" s="9">
        <v>1</v>
      </c>
      <c r="J2244" s="6">
        <v>197.14</v>
      </c>
      <c r="K2244" s="7">
        <v>0.05</v>
      </c>
      <c r="L2244" s="6">
        <v>102.87</v>
      </c>
      <c r="M2244" s="6">
        <f>I2244*J2244*(1-K2244)</f>
        <v>187.28299999999999</v>
      </c>
      <c r="N2244" s="6">
        <f>I2244*L2244</f>
        <v>102.87</v>
      </c>
      <c r="O2244" s="6">
        <f>M2244-N2244</f>
        <v>84.412999999999982</v>
      </c>
      <c r="P2244" s="8">
        <f>IFERROR(O2244/M2244,0)</f>
        <v>0.45072430492890431</v>
      </c>
      <c r="Q2244" s="5">
        <f>YEAR(SalesDataTable[[#This Row],[Order Date]])</f>
        <v>2026</v>
      </c>
      <c r="R2244" s="8" t="str">
        <f>"Q"&amp;ROUNDUP(MONTH(SalesDataTable[[#This Row],[Order Date]])/3,0)</f>
        <v>Q4</v>
      </c>
      <c r="S2244" s="9">
        <f>MONTH(SalesDataTable[[#This Row],[Order Date]])</f>
        <v>11</v>
      </c>
      <c r="T2244" s="8" t="str">
        <f>TEXT(SalesDataTable[[#This Row],[Order Date]],"mmm")</f>
        <v>Nov</v>
      </c>
    </row>
    <row r="2245" spans="1:20" ht="15.75">
      <c r="A2245" s="2" t="s">
        <v>2296</v>
      </c>
      <c r="B2245" s="3">
        <v>46327</v>
      </c>
      <c r="C2245" s="4" t="s">
        <v>1</v>
      </c>
      <c r="D2245" s="4" t="s">
        <v>2</v>
      </c>
      <c r="E2245" s="4" t="s">
        <v>10</v>
      </c>
      <c r="F2245" s="4" t="s">
        <v>20</v>
      </c>
      <c r="G2245" s="4" t="s">
        <v>11</v>
      </c>
      <c r="H2245" s="4" t="s">
        <v>79</v>
      </c>
      <c r="I2245" s="9">
        <v>5</v>
      </c>
      <c r="J2245" s="6">
        <v>72.13</v>
      </c>
      <c r="K2245" s="7">
        <v>0.1</v>
      </c>
      <c r="L2245" s="6">
        <v>31.41</v>
      </c>
      <c r="M2245" s="6">
        <f>I2245*J2245*(1-K2245)</f>
        <v>324.58499999999998</v>
      </c>
      <c r="N2245" s="6">
        <f>I2245*L2245</f>
        <v>157.05000000000001</v>
      </c>
      <c r="O2245" s="6">
        <f>M2245-N2245</f>
        <v>167.53499999999997</v>
      </c>
      <c r="P2245" s="8">
        <f>IFERROR(O2245/M2245,0)</f>
        <v>0.51615139331762094</v>
      </c>
      <c r="Q2245" s="5">
        <f>YEAR(SalesDataTable[[#This Row],[Order Date]])</f>
        <v>2026</v>
      </c>
      <c r="R2245" s="8" t="str">
        <f>"Q"&amp;ROUNDUP(MONTH(SalesDataTable[[#This Row],[Order Date]])/3,0)</f>
        <v>Q4</v>
      </c>
      <c r="S2245" s="9">
        <f>MONTH(SalesDataTable[[#This Row],[Order Date]])</f>
        <v>11</v>
      </c>
      <c r="T2245" s="8" t="str">
        <f>TEXT(SalesDataTable[[#This Row],[Order Date]],"mmm")</f>
        <v>Nov</v>
      </c>
    </row>
    <row r="2246" spans="1:20" ht="15.75">
      <c r="A2246" s="2" t="s">
        <v>2297</v>
      </c>
      <c r="B2246" s="3">
        <v>46327</v>
      </c>
      <c r="C2246" s="4" t="s">
        <v>8</v>
      </c>
      <c r="D2246" s="4" t="s">
        <v>69</v>
      </c>
      <c r="E2246" s="4" t="s">
        <v>10</v>
      </c>
      <c r="F2246" s="4" t="s">
        <v>4</v>
      </c>
      <c r="G2246" s="4" t="s">
        <v>31</v>
      </c>
      <c r="H2246" s="4" t="s">
        <v>32</v>
      </c>
      <c r="I2246" s="9">
        <v>8</v>
      </c>
      <c r="J2246" s="6">
        <v>341.51</v>
      </c>
      <c r="K2246" s="7">
        <v>0.1</v>
      </c>
      <c r="L2246" s="6">
        <v>200.1</v>
      </c>
      <c r="M2246" s="6">
        <f>I2246*J2246*(1-K2246)</f>
        <v>2458.8719999999998</v>
      </c>
      <c r="N2246" s="6">
        <f>I2246*L2246</f>
        <v>1600.8</v>
      </c>
      <c r="O2246" s="6">
        <f>M2246-N2246</f>
        <v>858.07199999999989</v>
      </c>
      <c r="P2246" s="8">
        <f>IFERROR(O2246/M2246,0)</f>
        <v>0.34896977150498276</v>
      </c>
      <c r="Q2246" s="5">
        <f>YEAR(SalesDataTable[[#This Row],[Order Date]])</f>
        <v>2026</v>
      </c>
      <c r="R2246" s="8" t="str">
        <f>"Q"&amp;ROUNDUP(MONTH(SalesDataTable[[#This Row],[Order Date]])/3,0)</f>
        <v>Q4</v>
      </c>
      <c r="S2246" s="9">
        <f>MONTH(SalesDataTable[[#This Row],[Order Date]])</f>
        <v>11</v>
      </c>
      <c r="T2246" s="8" t="str">
        <f>TEXT(SalesDataTable[[#This Row],[Order Date]],"mmm")</f>
        <v>Nov</v>
      </c>
    </row>
    <row r="2247" spans="1:20" ht="15.75">
      <c r="A2247" s="2" t="s">
        <v>2298</v>
      </c>
      <c r="B2247" s="3">
        <v>46327</v>
      </c>
      <c r="C2247" s="4" t="s">
        <v>8</v>
      </c>
      <c r="D2247" s="4" t="s">
        <v>66</v>
      </c>
      <c r="E2247" s="4" t="s">
        <v>3</v>
      </c>
      <c r="F2247" s="4" t="s">
        <v>16</v>
      </c>
      <c r="G2247" s="4" t="s">
        <v>17</v>
      </c>
      <c r="H2247" s="4" t="s">
        <v>18</v>
      </c>
      <c r="I2247" s="9">
        <v>1</v>
      </c>
      <c r="J2247" s="6">
        <v>36.47</v>
      </c>
      <c r="K2247" s="7">
        <v>0.05</v>
      </c>
      <c r="L2247" s="6">
        <v>13.88</v>
      </c>
      <c r="M2247" s="6">
        <f>I2247*J2247*(1-K2247)</f>
        <v>34.646499999999996</v>
      </c>
      <c r="N2247" s="6">
        <f>I2247*L2247</f>
        <v>13.88</v>
      </c>
      <c r="O2247" s="6">
        <f>M2247-N2247</f>
        <v>20.766499999999994</v>
      </c>
      <c r="P2247" s="8">
        <f>IFERROR(O2247/M2247,0)</f>
        <v>0.59938233299178834</v>
      </c>
      <c r="Q2247" s="5">
        <f>YEAR(SalesDataTable[[#This Row],[Order Date]])</f>
        <v>2026</v>
      </c>
      <c r="R2247" s="8" t="str">
        <f>"Q"&amp;ROUNDUP(MONTH(SalesDataTable[[#This Row],[Order Date]])/3,0)</f>
        <v>Q4</v>
      </c>
      <c r="S2247" s="9">
        <f>MONTH(SalesDataTable[[#This Row],[Order Date]])</f>
        <v>11</v>
      </c>
      <c r="T2247" s="8" t="str">
        <f>TEXT(SalesDataTable[[#This Row],[Order Date]],"mmm")</f>
        <v>Nov</v>
      </c>
    </row>
    <row r="2248" spans="1:20" ht="15.75">
      <c r="A2248" s="2" t="s">
        <v>2299</v>
      </c>
      <c r="B2248" s="3">
        <v>46327</v>
      </c>
      <c r="C2248" s="4" t="s">
        <v>1</v>
      </c>
      <c r="D2248" s="4" t="s">
        <v>2</v>
      </c>
      <c r="E2248" s="4" t="s">
        <v>3</v>
      </c>
      <c r="F2248" s="4" t="s">
        <v>16</v>
      </c>
      <c r="G2248" s="4" t="s">
        <v>17</v>
      </c>
      <c r="H2248" s="4" t="s">
        <v>18</v>
      </c>
      <c r="I2248" s="9">
        <v>4</v>
      </c>
      <c r="J2248" s="6">
        <v>35.69</v>
      </c>
      <c r="K2248" s="7">
        <v>0.15</v>
      </c>
      <c r="L2248" s="6">
        <v>13.52</v>
      </c>
      <c r="M2248" s="6">
        <f>I2248*J2248*(1-K2248)</f>
        <v>121.34599999999999</v>
      </c>
      <c r="N2248" s="6">
        <f>I2248*L2248</f>
        <v>54.08</v>
      </c>
      <c r="O2248" s="6">
        <f>M2248-N2248</f>
        <v>67.265999999999991</v>
      </c>
      <c r="P2248" s="8">
        <f>IFERROR(O2248/M2248,0)</f>
        <v>0.55433224004087478</v>
      </c>
      <c r="Q2248" s="5">
        <f>YEAR(SalesDataTable[[#This Row],[Order Date]])</f>
        <v>2026</v>
      </c>
      <c r="R2248" s="8" t="str">
        <f>"Q"&amp;ROUNDUP(MONTH(SalesDataTable[[#This Row],[Order Date]])/3,0)</f>
        <v>Q4</v>
      </c>
      <c r="S2248" s="9">
        <f>MONTH(SalesDataTable[[#This Row],[Order Date]])</f>
        <v>11</v>
      </c>
      <c r="T2248" s="8" t="str">
        <f>TEXT(SalesDataTable[[#This Row],[Order Date]],"mmm")</f>
        <v>Nov</v>
      </c>
    </row>
    <row r="2249" spans="1:20" ht="15.75">
      <c r="A2249" s="2" t="s">
        <v>2300</v>
      </c>
      <c r="B2249" s="3">
        <v>46328</v>
      </c>
      <c r="C2249" s="4" t="s">
        <v>14</v>
      </c>
      <c r="D2249" s="4" t="s">
        <v>61</v>
      </c>
      <c r="E2249" s="4" t="s">
        <v>3</v>
      </c>
      <c r="F2249" s="4" t="s">
        <v>16</v>
      </c>
      <c r="G2249" s="4" t="s">
        <v>17</v>
      </c>
      <c r="H2249" s="4" t="s">
        <v>18</v>
      </c>
      <c r="I2249" s="9">
        <v>2</v>
      </c>
      <c r="J2249" s="6">
        <v>35.340000000000003</v>
      </c>
      <c r="K2249" s="7">
        <v>0.1</v>
      </c>
      <c r="L2249" s="6">
        <v>13.82</v>
      </c>
      <c r="M2249" s="6">
        <f>I2249*J2249*(1-K2249)</f>
        <v>63.612000000000009</v>
      </c>
      <c r="N2249" s="6">
        <f>I2249*L2249</f>
        <v>27.64</v>
      </c>
      <c r="O2249" s="6">
        <f>M2249-N2249</f>
        <v>35.972000000000008</v>
      </c>
      <c r="P2249" s="8">
        <f>IFERROR(O2249/M2249,0)</f>
        <v>0.56549078790165386</v>
      </c>
      <c r="Q2249" s="5">
        <f>YEAR(SalesDataTable[[#This Row],[Order Date]])</f>
        <v>2026</v>
      </c>
      <c r="R2249" s="8" t="str">
        <f>"Q"&amp;ROUNDUP(MONTH(SalesDataTable[[#This Row],[Order Date]])/3,0)</f>
        <v>Q4</v>
      </c>
      <c r="S2249" s="9">
        <f>MONTH(SalesDataTable[[#This Row],[Order Date]])</f>
        <v>11</v>
      </c>
      <c r="T2249" s="8" t="str">
        <f>TEXT(SalesDataTable[[#This Row],[Order Date]],"mmm")</f>
        <v>Nov</v>
      </c>
    </row>
    <row r="2250" spans="1:20" ht="15.75">
      <c r="A2250" s="2" t="s">
        <v>2301</v>
      </c>
      <c r="B2250" s="3">
        <v>46328</v>
      </c>
      <c r="C2250" s="4" t="s">
        <v>14</v>
      </c>
      <c r="D2250" s="4" t="s">
        <v>61</v>
      </c>
      <c r="E2250" s="4" t="s">
        <v>3</v>
      </c>
      <c r="F2250" s="4" t="s">
        <v>16</v>
      </c>
      <c r="G2250" s="4" t="s">
        <v>17</v>
      </c>
      <c r="H2250" s="4" t="s">
        <v>46</v>
      </c>
      <c r="I2250" s="9">
        <v>4</v>
      </c>
      <c r="J2250" s="6">
        <v>46.8</v>
      </c>
      <c r="K2250" s="7">
        <v>0.05</v>
      </c>
      <c r="L2250" s="6">
        <v>18.52</v>
      </c>
      <c r="M2250" s="6">
        <f>I2250*J2250*(1-K2250)</f>
        <v>177.83999999999997</v>
      </c>
      <c r="N2250" s="6">
        <f>I2250*L2250</f>
        <v>74.08</v>
      </c>
      <c r="O2250" s="6">
        <f>M2250-N2250</f>
        <v>103.75999999999998</v>
      </c>
      <c r="P2250" s="8">
        <f>IFERROR(O2250/M2250,0)</f>
        <v>0.58344579397210972</v>
      </c>
      <c r="Q2250" s="5">
        <f>YEAR(SalesDataTable[[#This Row],[Order Date]])</f>
        <v>2026</v>
      </c>
      <c r="R2250" s="8" t="str">
        <f>"Q"&amp;ROUNDUP(MONTH(SalesDataTable[[#This Row],[Order Date]])/3,0)</f>
        <v>Q4</v>
      </c>
      <c r="S2250" s="9">
        <f>MONTH(SalesDataTable[[#This Row],[Order Date]])</f>
        <v>11</v>
      </c>
      <c r="T2250" s="8" t="str">
        <f>TEXT(SalesDataTable[[#This Row],[Order Date]],"mmm")</f>
        <v>Nov</v>
      </c>
    </row>
    <row r="2251" spans="1:20" ht="15.75">
      <c r="A2251" s="2" t="s">
        <v>2302</v>
      </c>
      <c r="B2251" s="3">
        <v>46328</v>
      </c>
      <c r="C2251" s="4" t="s">
        <v>27</v>
      </c>
      <c r="D2251" s="4" t="s">
        <v>82</v>
      </c>
      <c r="E2251" s="4" t="s">
        <v>25</v>
      </c>
      <c r="F2251" s="4" t="s">
        <v>16</v>
      </c>
      <c r="G2251" s="4" t="s">
        <v>31</v>
      </c>
      <c r="H2251" s="4" t="s">
        <v>41</v>
      </c>
      <c r="I2251" s="9">
        <v>1</v>
      </c>
      <c r="J2251" s="6">
        <v>198.34</v>
      </c>
      <c r="K2251" s="7">
        <v>0.05</v>
      </c>
      <c r="L2251" s="6">
        <v>103.2</v>
      </c>
      <c r="M2251" s="6">
        <f>I2251*J2251*(1-K2251)</f>
        <v>188.423</v>
      </c>
      <c r="N2251" s="6">
        <f>I2251*L2251</f>
        <v>103.2</v>
      </c>
      <c r="O2251" s="6">
        <f>M2251-N2251</f>
        <v>85.222999999999999</v>
      </c>
      <c r="P2251" s="8">
        <f>IFERROR(O2251/M2251,0)</f>
        <v>0.45229616341954004</v>
      </c>
      <c r="Q2251" s="5">
        <f>YEAR(SalesDataTable[[#This Row],[Order Date]])</f>
        <v>2026</v>
      </c>
      <c r="R2251" s="8" t="str">
        <f>"Q"&amp;ROUNDUP(MONTH(SalesDataTable[[#This Row],[Order Date]])/3,0)</f>
        <v>Q4</v>
      </c>
      <c r="S2251" s="9">
        <f>MONTH(SalesDataTable[[#This Row],[Order Date]])</f>
        <v>11</v>
      </c>
      <c r="T2251" s="8" t="str">
        <f>TEXT(SalesDataTable[[#This Row],[Order Date]],"mmm")</f>
        <v>Nov</v>
      </c>
    </row>
    <row r="2252" spans="1:20" ht="15.75">
      <c r="A2252" s="2" t="s">
        <v>2303</v>
      </c>
      <c r="B2252" s="3">
        <v>46328</v>
      </c>
      <c r="C2252" s="4" t="s">
        <v>8</v>
      </c>
      <c r="D2252" s="4" t="s">
        <v>38</v>
      </c>
      <c r="E2252" s="4" t="s">
        <v>3</v>
      </c>
      <c r="F2252" s="4" t="s">
        <v>4</v>
      </c>
      <c r="G2252" s="4" t="s">
        <v>49</v>
      </c>
      <c r="H2252" s="4" t="s">
        <v>55</v>
      </c>
      <c r="I2252" s="9">
        <v>5</v>
      </c>
      <c r="J2252" s="6">
        <v>122.26</v>
      </c>
      <c r="K2252" s="7">
        <v>0.1</v>
      </c>
      <c r="L2252" s="6">
        <v>68.3</v>
      </c>
      <c r="M2252" s="6">
        <f>I2252*J2252*(1-K2252)</f>
        <v>550.17000000000007</v>
      </c>
      <c r="N2252" s="6">
        <f>I2252*L2252</f>
        <v>341.5</v>
      </c>
      <c r="O2252" s="6">
        <f>M2252-N2252</f>
        <v>208.67000000000007</v>
      </c>
      <c r="P2252" s="8">
        <f>IFERROR(O2252/M2252,0)</f>
        <v>0.37928276714470083</v>
      </c>
      <c r="Q2252" s="5">
        <f>YEAR(SalesDataTable[[#This Row],[Order Date]])</f>
        <v>2026</v>
      </c>
      <c r="R2252" s="8" t="str">
        <f>"Q"&amp;ROUNDUP(MONTH(SalesDataTable[[#This Row],[Order Date]])/3,0)</f>
        <v>Q4</v>
      </c>
      <c r="S2252" s="9">
        <f>MONTH(SalesDataTable[[#This Row],[Order Date]])</f>
        <v>11</v>
      </c>
      <c r="T2252" s="8" t="str">
        <f>TEXT(SalesDataTable[[#This Row],[Order Date]],"mmm")</f>
        <v>Nov</v>
      </c>
    </row>
    <row r="2253" spans="1:20" ht="15.75">
      <c r="A2253" s="2" t="s">
        <v>2304</v>
      </c>
      <c r="B2253" s="3">
        <v>46328</v>
      </c>
      <c r="C2253" s="4" t="s">
        <v>1</v>
      </c>
      <c r="D2253" s="4" t="s">
        <v>52</v>
      </c>
      <c r="E2253" s="4" t="s">
        <v>10</v>
      </c>
      <c r="F2253" s="4" t="s">
        <v>4</v>
      </c>
      <c r="G2253" s="4" t="s">
        <v>11</v>
      </c>
      <c r="H2253" s="4" t="s">
        <v>79</v>
      </c>
      <c r="I2253" s="9">
        <v>3</v>
      </c>
      <c r="J2253" s="6">
        <v>71.12</v>
      </c>
      <c r="K2253" s="7">
        <v>0.15</v>
      </c>
      <c r="L2253" s="6">
        <v>33.090000000000003</v>
      </c>
      <c r="M2253" s="6">
        <f>I2253*J2253*(1-K2253)</f>
        <v>181.35599999999999</v>
      </c>
      <c r="N2253" s="6">
        <f>I2253*L2253</f>
        <v>99.27000000000001</v>
      </c>
      <c r="O2253" s="6">
        <f>M2253-N2253</f>
        <v>82.085999999999984</v>
      </c>
      <c r="P2253" s="8">
        <f>IFERROR(O2253/M2253,0)</f>
        <v>0.45262356911268437</v>
      </c>
      <c r="Q2253" s="5">
        <f>YEAR(SalesDataTable[[#This Row],[Order Date]])</f>
        <v>2026</v>
      </c>
      <c r="R2253" s="8" t="str">
        <f>"Q"&amp;ROUNDUP(MONTH(SalesDataTable[[#This Row],[Order Date]])/3,0)</f>
        <v>Q4</v>
      </c>
      <c r="S2253" s="9">
        <f>MONTH(SalesDataTable[[#This Row],[Order Date]])</f>
        <v>11</v>
      </c>
      <c r="T2253" s="8" t="str">
        <f>TEXT(SalesDataTable[[#This Row],[Order Date]],"mmm")</f>
        <v>Nov</v>
      </c>
    </row>
    <row r="2254" spans="1:20" ht="15.75">
      <c r="A2254" s="2" t="s">
        <v>2305</v>
      </c>
      <c r="B2254" s="3">
        <v>46328</v>
      </c>
      <c r="C2254" s="4" t="s">
        <v>8</v>
      </c>
      <c r="D2254" s="4" t="s">
        <v>69</v>
      </c>
      <c r="E2254" s="4" t="s">
        <v>25</v>
      </c>
      <c r="F2254" s="4" t="s">
        <v>4</v>
      </c>
      <c r="G2254" s="4" t="s">
        <v>5</v>
      </c>
      <c r="H2254" s="4" t="s">
        <v>6</v>
      </c>
      <c r="I2254" s="9">
        <v>2</v>
      </c>
      <c r="J2254" s="6">
        <v>81.900000000000006</v>
      </c>
      <c r="K2254" s="7">
        <v>0.15</v>
      </c>
      <c r="L2254" s="6">
        <v>41.91</v>
      </c>
      <c r="M2254" s="6">
        <f>I2254*J2254*(1-K2254)</f>
        <v>139.23000000000002</v>
      </c>
      <c r="N2254" s="6">
        <f>I2254*L2254</f>
        <v>83.82</v>
      </c>
      <c r="O2254" s="6">
        <f>M2254-N2254</f>
        <v>55.410000000000025</v>
      </c>
      <c r="P2254" s="8">
        <f>IFERROR(O2254/M2254,0)</f>
        <v>0.39797457444516282</v>
      </c>
      <c r="Q2254" s="5">
        <f>YEAR(SalesDataTable[[#This Row],[Order Date]])</f>
        <v>2026</v>
      </c>
      <c r="R2254" s="8" t="str">
        <f>"Q"&amp;ROUNDUP(MONTH(SalesDataTable[[#This Row],[Order Date]])/3,0)</f>
        <v>Q4</v>
      </c>
      <c r="S2254" s="9">
        <f>MONTH(SalesDataTable[[#This Row],[Order Date]])</f>
        <v>11</v>
      </c>
      <c r="T2254" s="8" t="str">
        <f>TEXT(SalesDataTable[[#This Row],[Order Date]],"mmm")</f>
        <v>Nov</v>
      </c>
    </row>
    <row r="2255" spans="1:20" ht="15.75">
      <c r="A2255" s="2" t="s">
        <v>2306</v>
      </c>
      <c r="B2255" s="3">
        <v>46328</v>
      </c>
      <c r="C2255" s="4" t="s">
        <v>14</v>
      </c>
      <c r="D2255" s="4" t="s">
        <v>15</v>
      </c>
      <c r="E2255" s="4" t="s">
        <v>39</v>
      </c>
      <c r="F2255" s="4" t="s">
        <v>4</v>
      </c>
      <c r="G2255" s="4" t="s">
        <v>17</v>
      </c>
      <c r="H2255" s="4" t="s">
        <v>83</v>
      </c>
      <c r="I2255" s="9">
        <v>4</v>
      </c>
      <c r="J2255" s="6">
        <v>165.12</v>
      </c>
      <c r="K2255" s="7">
        <v>0.05</v>
      </c>
      <c r="L2255" s="6">
        <v>89.65</v>
      </c>
      <c r="M2255" s="6">
        <f>I2255*J2255*(1-K2255)</f>
        <v>627.45600000000002</v>
      </c>
      <c r="N2255" s="6">
        <f>I2255*L2255</f>
        <v>358.6</v>
      </c>
      <c r="O2255" s="6">
        <f>M2255-N2255</f>
        <v>268.85599999999999</v>
      </c>
      <c r="P2255" s="8">
        <f>IFERROR(O2255/M2255,0)</f>
        <v>0.42848582211342306</v>
      </c>
      <c r="Q2255" s="5">
        <f>YEAR(SalesDataTable[[#This Row],[Order Date]])</f>
        <v>2026</v>
      </c>
      <c r="R2255" s="8" t="str">
        <f>"Q"&amp;ROUNDUP(MONTH(SalesDataTable[[#This Row],[Order Date]])/3,0)</f>
        <v>Q4</v>
      </c>
      <c r="S2255" s="9">
        <f>MONTH(SalesDataTable[[#This Row],[Order Date]])</f>
        <v>11</v>
      </c>
      <c r="T2255" s="8" t="str">
        <f>TEXT(SalesDataTable[[#This Row],[Order Date]],"mmm")</f>
        <v>Nov</v>
      </c>
    </row>
    <row r="2256" spans="1:20" ht="15.75">
      <c r="A2256" s="2" t="s">
        <v>2307</v>
      </c>
      <c r="B2256" s="3">
        <v>46328</v>
      </c>
      <c r="C2256" s="4" t="s">
        <v>27</v>
      </c>
      <c r="D2256" s="4" t="s">
        <v>48</v>
      </c>
      <c r="E2256" s="4" t="s">
        <v>25</v>
      </c>
      <c r="F2256" s="4" t="s">
        <v>16</v>
      </c>
      <c r="G2256" s="4" t="s">
        <v>11</v>
      </c>
      <c r="H2256" s="4" t="s">
        <v>12</v>
      </c>
      <c r="I2256" s="9">
        <v>1</v>
      </c>
      <c r="J2256" s="6">
        <v>91.35</v>
      </c>
      <c r="K2256" s="7">
        <v>0</v>
      </c>
      <c r="L2256" s="6">
        <v>45.5</v>
      </c>
      <c r="M2256" s="6">
        <f>I2256*J2256*(1-K2256)</f>
        <v>91.35</v>
      </c>
      <c r="N2256" s="6">
        <f>I2256*L2256</f>
        <v>45.5</v>
      </c>
      <c r="O2256" s="6">
        <f>M2256-N2256</f>
        <v>45.849999999999994</v>
      </c>
      <c r="P2256" s="8">
        <f>IFERROR(O2256/M2256,0)</f>
        <v>0.50191570881226055</v>
      </c>
      <c r="Q2256" s="5">
        <f>YEAR(SalesDataTable[[#This Row],[Order Date]])</f>
        <v>2026</v>
      </c>
      <c r="R2256" s="8" t="str">
        <f>"Q"&amp;ROUNDUP(MONTH(SalesDataTable[[#This Row],[Order Date]])/3,0)</f>
        <v>Q4</v>
      </c>
      <c r="S2256" s="9">
        <f>MONTH(SalesDataTable[[#This Row],[Order Date]])</f>
        <v>11</v>
      </c>
      <c r="T2256" s="8" t="str">
        <f>TEXT(SalesDataTable[[#This Row],[Order Date]],"mmm")</f>
        <v>Nov</v>
      </c>
    </row>
    <row r="2257" spans="1:20" ht="15.75">
      <c r="A2257" s="2" t="s">
        <v>2308</v>
      </c>
      <c r="B2257" s="3">
        <v>46328</v>
      </c>
      <c r="C2257" s="4" t="s">
        <v>14</v>
      </c>
      <c r="D2257" s="4" t="s">
        <v>24</v>
      </c>
      <c r="E2257" s="4" t="s">
        <v>3</v>
      </c>
      <c r="F2257" s="4" t="s">
        <v>20</v>
      </c>
      <c r="G2257" s="4" t="s">
        <v>49</v>
      </c>
      <c r="H2257" s="4" t="s">
        <v>67</v>
      </c>
      <c r="I2257" s="9">
        <v>1</v>
      </c>
      <c r="J2257" s="6">
        <v>36.96</v>
      </c>
      <c r="K2257" s="7">
        <v>0.1</v>
      </c>
      <c r="L2257" s="6">
        <v>14.18</v>
      </c>
      <c r="M2257" s="6">
        <f>I2257*J2257*(1-K2257)</f>
        <v>33.264000000000003</v>
      </c>
      <c r="N2257" s="6">
        <f>I2257*L2257</f>
        <v>14.18</v>
      </c>
      <c r="O2257" s="6">
        <f>M2257-N2257</f>
        <v>19.084000000000003</v>
      </c>
      <c r="P2257" s="8">
        <f>IFERROR(O2257/M2257,0)</f>
        <v>0.57371332371332373</v>
      </c>
      <c r="Q2257" s="5">
        <f>YEAR(SalesDataTable[[#This Row],[Order Date]])</f>
        <v>2026</v>
      </c>
      <c r="R2257" s="8" t="str">
        <f>"Q"&amp;ROUNDUP(MONTH(SalesDataTable[[#This Row],[Order Date]])/3,0)</f>
        <v>Q4</v>
      </c>
      <c r="S2257" s="9">
        <f>MONTH(SalesDataTable[[#This Row],[Order Date]])</f>
        <v>11</v>
      </c>
      <c r="T2257" s="8" t="str">
        <f>TEXT(SalesDataTable[[#This Row],[Order Date]],"mmm")</f>
        <v>Nov</v>
      </c>
    </row>
    <row r="2258" spans="1:20" ht="15.75">
      <c r="A2258" s="2" t="s">
        <v>2309</v>
      </c>
      <c r="B2258" s="3">
        <v>46329</v>
      </c>
      <c r="C2258" s="4" t="s">
        <v>27</v>
      </c>
      <c r="D2258" s="4" t="s">
        <v>82</v>
      </c>
      <c r="E2258" s="4" t="s">
        <v>3</v>
      </c>
      <c r="F2258" s="4" t="s">
        <v>4</v>
      </c>
      <c r="G2258" s="4" t="s">
        <v>5</v>
      </c>
      <c r="H2258" s="4" t="s">
        <v>29</v>
      </c>
      <c r="I2258" s="9">
        <v>1</v>
      </c>
      <c r="J2258" s="6">
        <v>49.61</v>
      </c>
      <c r="K2258" s="7">
        <v>0</v>
      </c>
      <c r="L2258" s="6">
        <v>22.8</v>
      </c>
      <c r="M2258" s="6">
        <f>I2258*J2258*(1-K2258)</f>
        <v>49.61</v>
      </c>
      <c r="N2258" s="6">
        <f>I2258*L2258</f>
        <v>22.8</v>
      </c>
      <c r="O2258" s="6">
        <f>M2258-N2258</f>
        <v>26.81</v>
      </c>
      <c r="P2258" s="8">
        <f>IFERROR(O2258/M2258,0)</f>
        <v>0.54041523886313236</v>
      </c>
      <c r="Q2258" s="5">
        <f>YEAR(SalesDataTable[[#This Row],[Order Date]])</f>
        <v>2026</v>
      </c>
      <c r="R2258" s="8" t="str">
        <f>"Q"&amp;ROUNDUP(MONTH(SalesDataTable[[#This Row],[Order Date]])/3,0)</f>
        <v>Q4</v>
      </c>
      <c r="S2258" s="9">
        <f>MONTH(SalesDataTable[[#This Row],[Order Date]])</f>
        <v>11</v>
      </c>
      <c r="T2258" s="8" t="str">
        <f>TEXT(SalesDataTable[[#This Row],[Order Date]],"mmm")</f>
        <v>Nov</v>
      </c>
    </row>
    <row r="2259" spans="1:20" ht="15.75">
      <c r="A2259" s="2" t="s">
        <v>2310</v>
      </c>
      <c r="B2259" s="3">
        <v>46329</v>
      </c>
      <c r="C2259" s="4" t="s">
        <v>8</v>
      </c>
      <c r="D2259" s="4" t="s">
        <v>66</v>
      </c>
      <c r="E2259" s="4" t="s">
        <v>25</v>
      </c>
      <c r="F2259" s="4" t="s">
        <v>4</v>
      </c>
      <c r="G2259" s="4" t="s">
        <v>5</v>
      </c>
      <c r="H2259" s="4" t="s">
        <v>29</v>
      </c>
      <c r="I2259" s="9">
        <v>1</v>
      </c>
      <c r="J2259" s="6">
        <v>49.76</v>
      </c>
      <c r="K2259" s="7">
        <v>0.1</v>
      </c>
      <c r="L2259" s="6">
        <v>21.94</v>
      </c>
      <c r="M2259" s="6">
        <f>I2259*J2259*(1-K2259)</f>
        <v>44.783999999999999</v>
      </c>
      <c r="N2259" s="6">
        <f>I2259*L2259</f>
        <v>21.94</v>
      </c>
      <c r="O2259" s="6">
        <f>M2259-N2259</f>
        <v>22.843999999999998</v>
      </c>
      <c r="P2259" s="8">
        <f>IFERROR(O2259/M2259,0)</f>
        <v>0.51009289031797067</v>
      </c>
      <c r="Q2259" s="5">
        <f>YEAR(SalesDataTable[[#This Row],[Order Date]])</f>
        <v>2026</v>
      </c>
      <c r="R2259" s="8" t="str">
        <f>"Q"&amp;ROUNDUP(MONTH(SalesDataTable[[#This Row],[Order Date]])/3,0)</f>
        <v>Q4</v>
      </c>
      <c r="S2259" s="9">
        <f>MONTH(SalesDataTable[[#This Row],[Order Date]])</f>
        <v>11</v>
      </c>
      <c r="T2259" s="8" t="str">
        <f>TEXT(SalesDataTable[[#This Row],[Order Date]],"mmm")</f>
        <v>Nov</v>
      </c>
    </row>
    <row r="2260" spans="1:20" ht="15.75">
      <c r="A2260" s="2" t="s">
        <v>2311</v>
      </c>
      <c r="B2260" s="3">
        <v>46329</v>
      </c>
      <c r="C2260" s="4" t="s">
        <v>27</v>
      </c>
      <c r="D2260" s="4" t="s">
        <v>45</v>
      </c>
      <c r="E2260" s="4" t="s">
        <v>3</v>
      </c>
      <c r="F2260" s="4" t="s">
        <v>4</v>
      </c>
      <c r="G2260" s="4" t="s">
        <v>5</v>
      </c>
      <c r="H2260" s="4" t="s">
        <v>35</v>
      </c>
      <c r="I2260" s="9">
        <v>1</v>
      </c>
      <c r="J2260" s="6">
        <v>39.97</v>
      </c>
      <c r="K2260" s="7">
        <v>0.1</v>
      </c>
      <c r="L2260" s="6">
        <v>16.93</v>
      </c>
      <c r="M2260" s="6">
        <f>I2260*J2260*(1-K2260)</f>
        <v>35.972999999999999</v>
      </c>
      <c r="N2260" s="6">
        <f>I2260*L2260</f>
        <v>16.93</v>
      </c>
      <c r="O2260" s="6">
        <f>M2260-N2260</f>
        <v>19.042999999999999</v>
      </c>
      <c r="P2260" s="8">
        <f>IFERROR(O2260/M2260,0)</f>
        <v>0.52936924915909156</v>
      </c>
      <c r="Q2260" s="5">
        <f>YEAR(SalesDataTable[[#This Row],[Order Date]])</f>
        <v>2026</v>
      </c>
      <c r="R2260" s="8" t="str">
        <f>"Q"&amp;ROUNDUP(MONTH(SalesDataTable[[#This Row],[Order Date]])/3,0)</f>
        <v>Q4</v>
      </c>
      <c r="S2260" s="9">
        <f>MONTH(SalesDataTable[[#This Row],[Order Date]])</f>
        <v>11</v>
      </c>
      <c r="T2260" s="8" t="str">
        <f>TEXT(SalesDataTable[[#This Row],[Order Date]],"mmm")</f>
        <v>Nov</v>
      </c>
    </row>
    <row r="2261" spans="1:20" ht="15.75">
      <c r="A2261" s="2" t="s">
        <v>2312</v>
      </c>
      <c r="B2261" s="3">
        <v>46329</v>
      </c>
      <c r="C2261" s="4" t="s">
        <v>8</v>
      </c>
      <c r="D2261" s="4" t="s">
        <v>69</v>
      </c>
      <c r="E2261" s="4" t="s">
        <v>39</v>
      </c>
      <c r="F2261" s="4" t="s">
        <v>4</v>
      </c>
      <c r="G2261" s="4" t="s">
        <v>31</v>
      </c>
      <c r="H2261" s="4" t="s">
        <v>32</v>
      </c>
      <c r="I2261" s="9">
        <v>2</v>
      </c>
      <c r="J2261" s="6">
        <v>335.46</v>
      </c>
      <c r="K2261" s="7">
        <v>0.1</v>
      </c>
      <c r="L2261" s="6">
        <v>199.87</v>
      </c>
      <c r="M2261" s="6">
        <f>I2261*J2261*(1-K2261)</f>
        <v>603.82799999999997</v>
      </c>
      <c r="N2261" s="6">
        <f>I2261*L2261</f>
        <v>399.74</v>
      </c>
      <c r="O2261" s="6">
        <f>M2261-N2261</f>
        <v>204.08799999999997</v>
      </c>
      <c r="P2261" s="8">
        <f>IFERROR(O2261/M2261,0)</f>
        <v>0.33799028862523761</v>
      </c>
      <c r="Q2261" s="5">
        <f>YEAR(SalesDataTable[[#This Row],[Order Date]])</f>
        <v>2026</v>
      </c>
      <c r="R2261" s="8" t="str">
        <f>"Q"&amp;ROUNDUP(MONTH(SalesDataTable[[#This Row],[Order Date]])/3,0)</f>
        <v>Q4</v>
      </c>
      <c r="S2261" s="9">
        <f>MONTH(SalesDataTable[[#This Row],[Order Date]])</f>
        <v>11</v>
      </c>
      <c r="T2261" s="8" t="str">
        <f>TEXT(SalesDataTable[[#This Row],[Order Date]],"mmm")</f>
        <v>Nov</v>
      </c>
    </row>
    <row r="2262" spans="1:20" ht="15.75">
      <c r="A2262" s="2" t="s">
        <v>2313</v>
      </c>
      <c r="B2262" s="3">
        <v>46329</v>
      </c>
      <c r="C2262" s="4" t="s">
        <v>8</v>
      </c>
      <c r="D2262" s="4" t="s">
        <v>69</v>
      </c>
      <c r="E2262" s="4" t="s">
        <v>3</v>
      </c>
      <c r="F2262" s="4" t="s">
        <v>16</v>
      </c>
      <c r="G2262" s="4" t="s">
        <v>11</v>
      </c>
      <c r="H2262" s="4" t="s">
        <v>53</v>
      </c>
      <c r="I2262" s="9">
        <v>4</v>
      </c>
      <c r="J2262" s="6">
        <v>154.46</v>
      </c>
      <c r="K2262" s="7">
        <v>0.05</v>
      </c>
      <c r="L2262" s="6">
        <v>80.48</v>
      </c>
      <c r="M2262" s="6">
        <f>I2262*J2262*(1-K2262)</f>
        <v>586.94799999999998</v>
      </c>
      <c r="N2262" s="6">
        <f>I2262*L2262</f>
        <v>321.92</v>
      </c>
      <c r="O2262" s="6">
        <f>M2262-N2262</f>
        <v>265.02799999999996</v>
      </c>
      <c r="P2262" s="8">
        <f>IFERROR(O2262/M2262,0)</f>
        <v>0.45153574081519993</v>
      </c>
      <c r="Q2262" s="5">
        <f>YEAR(SalesDataTable[[#This Row],[Order Date]])</f>
        <v>2026</v>
      </c>
      <c r="R2262" s="8" t="str">
        <f>"Q"&amp;ROUNDUP(MONTH(SalesDataTable[[#This Row],[Order Date]])/3,0)</f>
        <v>Q4</v>
      </c>
      <c r="S2262" s="9">
        <f>MONTH(SalesDataTable[[#This Row],[Order Date]])</f>
        <v>11</v>
      </c>
      <c r="T2262" s="8" t="str">
        <f>TEXT(SalesDataTable[[#This Row],[Order Date]],"mmm")</f>
        <v>Nov</v>
      </c>
    </row>
    <row r="2263" spans="1:20" ht="15.75">
      <c r="A2263" s="2" t="s">
        <v>2314</v>
      </c>
      <c r="B2263" s="3">
        <v>46329</v>
      </c>
      <c r="C2263" s="4" t="s">
        <v>1</v>
      </c>
      <c r="D2263" s="4" t="s">
        <v>2</v>
      </c>
      <c r="E2263" s="4" t="s">
        <v>10</v>
      </c>
      <c r="F2263" s="4" t="s">
        <v>20</v>
      </c>
      <c r="G2263" s="4" t="s">
        <v>49</v>
      </c>
      <c r="H2263" s="4" t="s">
        <v>50</v>
      </c>
      <c r="I2263" s="9">
        <v>10</v>
      </c>
      <c r="J2263" s="6">
        <v>39.869999999999997</v>
      </c>
      <c r="K2263" s="7">
        <v>0.15</v>
      </c>
      <c r="L2263" s="6">
        <v>14.31</v>
      </c>
      <c r="M2263" s="6">
        <f>I2263*J2263*(1-K2263)</f>
        <v>338.89499999999998</v>
      </c>
      <c r="N2263" s="6">
        <f>I2263*L2263</f>
        <v>143.1</v>
      </c>
      <c r="O2263" s="6">
        <f>M2263-N2263</f>
        <v>195.79499999999999</v>
      </c>
      <c r="P2263" s="8">
        <f>IFERROR(O2263/M2263,0)</f>
        <v>0.57774531934670026</v>
      </c>
      <c r="Q2263" s="5">
        <f>YEAR(SalesDataTable[[#This Row],[Order Date]])</f>
        <v>2026</v>
      </c>
      <c r="R2263" s="8" t="str">
        <f>"Q"&amp;ROUNDUP(MONTH(SalesDataTable[[#This Row],[Order Date]])/3,0)</f>
        <v>Q4</v>
      </c>
      <c r="S2263" s="9">
        <f>MONTH(SalesDataTable[[#This Row],[Order Date]])</f>
        <v>11</v>
      </c>
      <c r="T2263" s="8" t="str">
        <f>TEXT(SalesDataTable[[#This Row],[Order Date]],"mmm")</f>
        <v>Nov</v>
      </c>
    </row>
    <row r="2264" spans="1:20" ht="15.75">
      <c r="A2264" s="2" t="s">
        <v>2315</v>
      </c>
      <c r="B2264" s="3">
        <v>46330</v>
      </c>
      <c r="C2264" s="4" t="s">
        <v>1</v>
      </c>
      <c r="D2264" s="4" t="s">
        <v>88</v>
      </c>
      <c r="E2264" s="4" t="s">
        <v>3</v>
      </c>
      <c r="F2264" s="4" t="s">
        <v>20</v>
      </c>
      <c r="G2264" s="4" t="s">
        <v>11</v>
      </c>
      <c r="H2264" s="4" t="s">
        <v>12</v>
      </c>
      <c r="I2264" s="9">
        <v>2</v>
      </c>
      <c r="J2264" s="6">
        <v>93.19</v>
      </c>
      <c r="K2264" s="7">
        <v>0.2</v>
      </c>
      <c r="L2264" s="6">
        <v>45.7</v>
      </c>
      <c r="M2264" s="6">
        <f>I2264*J2264*(1-K2264)</f>
        <v>149.10400000000001</v>
      </c>
      <c r="N2264" s="6">
        <f>I2264*L2264</f>
        <v>91.4</v>
      </c>
      <c r="O2264" s="6">
        <f>M2264-N2264</f>
        <v>57.704000000000008</v>
      </c>
      <c r="P2264" s="8">
        <f>IFERROR(O2264/M2264,0)</f>
        <v>0.38700504345959869</v>
      </c>
      <c r="Q2264" s="5">
        <f>YEAR(SalesDataTable[[#This Row],[Order Date]])</f>
        <v>2026</v>
      </c>
      <c r="R2264" s="8" t="str">
        <f>"Q"&amp;ROUNDUP(MONTH(SalesDataTable[[#This Row],[Order Date]])/3,0)</f>
        <v>Q4</v>
      </c>
      <c r="S2264" s="9">
        <f>MONTH(SalesDataTable[[#This Row],[Order Date]])</f>
        <v>11</v>
      </c>
      <c r="T2264" s="8" t="str">
        <f>TEXT(SalesDataTable[[#This Row],[Order Date]],"mmm")</f>
        <v>Nov</v>
      </c>
    </row>
    <row r="2265" spans="1:20" ht="15.75">
      <c r="A2265" s="2" t="s">
        <v>2316</v>
      </c>
      <c r="B2265" s="3">
        <v>46330</v>
      </c>
      <c r="C2265" s="4" t="s">
        <v>8</v>
      </c>
      <c r="D2265" s="4" t="s">
        <v>69</v>
      </c>
      <c r="E2265" s="4" t="s">
        <v>3</v>
      </c>
      <c r="F2265" s="4" t="s">
        <v>4</v>
      </c>
      <c r="G2265" s="4" t="s">
        <v>49</v>
      </c>
      <c r="H2265" s="4" t="s">
        <v>50</v>
      </c>
      <c r="I2265" s="9">
        <v>3</v>
      </c>
      <c r="J2265" s="6">
        <v>41.29</v>
      </c>
      <c r="K2265" s="7">
        <v>0.05</v>
      </c>
      <c r="L2265" s="6">
        <v>14.43</v>
      </c>
      <c r="M2265" s="6">
        <f>I2265*J2265*(1-K2265)</f>
        <v>117.6765</v>
      </c>
      <c r="N2265" s="6">
        <f>I2265*L2265</f>
        <v>43.29</v>
      </c>
      <c r="O2265" s="6">
        <f>M2265-N2265</f>
        <v>74.386500000000012</v>
      </c>
      <c r="P2265" s="8">
        <f>IFERROR(O2265/M2265,0)</f>
        <v>0.63212706020318421</v>
      </c>
      <c r="Q2265" s="5">
        <f>YEAR(SalesDataTable[[#This Row],[Order Date]])</f>
        <v>2026</v>
      </c>
      <c r="R2265" s="8" t="str">
        <f>"Q"&amp;ROUNDUP(MONTH(SalesDataTable[[#This Row],[Order Date]])/3,0)</f>
        <v>Q4</v>
      </c>
      <c r="S2265" s="9">
        <f>MONTH(SalesDataTable[[#This Row],[Order Date]])</f>
        <v>11</v>
      </c>
      <c r="T2265" s="8" t="str">
        <f>TEXT(SalesDataTable[[#This Row],[Order Date]],"mmm")</f>
        <v>Nov</v>
      </c>
    </row>
    <row r="2266" spans="1:20" ht="15.75">
      <c r="A2266" s="2" t="s">
        <v>2317</v>
      </c>
      <c r="B2266" s="3">
        <v>46330</v>
      </c>
      <c r="C2266" s="4" t="s">
        <v>27</v>
      </c>
      <c r="D2266" s="4" t="s">
        <v>48</v>
      </c>
      <c r="E2266" s="4" t="s">
        <v>3</v>
      </c>
      <c r="F2266" s="4" t="s">
        <v>4</v>
      </c>
      <c r="G2266" s="4" t="s">
        <v>5</v>
      </c>
      <c r="H2266" s="4" t="s">
        <v>29</v>
      </c>
      <c r="I2266" s="9">
        <v>1</v>
      </c>
      <c r="J2266" s="6">
        <v>50.76</v>
      </c>
      <c r="K2266" s="7">
        <v>0.1</v>
      </c>
      <c r="L2266" s="6">
        <v>22.72</v>
      </c>
      <c r="M2266" s="6">
        <f>I2266*J2266*(1-K2266)</f>
        <v>45.683999999999997</v>
      </c>
      <c r="N2266" s="6">
        <f>I2266*L2266</f>
        <v>22.72</v>
      </c>
      <c r="O2266" s="6">
        <f>M2266-N2266</f>
        <v>22.963999999999999</v>
      </c>
      <c r="P2266" s="8">
        <f>IFERROR(O2266/M2266,0)</f>
        <v>0.50267051921898254</v>
      </c>
      <c r="Q2266" s="5">
        <f>YEAR(SalesDataTable[[#This Row],[Order Date]])</f>
        <v>2026</v>
      </c>
      <c r="R2266" s="8" t="str">
        <f>"Q"&amp;ROUNDUP(MONTH(SalesDataTable[[#This Row],[Order Date]])/3,0)</f>
        <v>Q4</v>
      </c>
      <c r="S2266" s="9">
        <f>MONTH(SalesDataTable[[#This Row],[Order Date]])</f>
        <v>11</v>
      </c>
      <c r="T2266" s="8" t="str">
        <f>TEXT(SalesDataTable[[#This Row],[Order Date]],"mmm")</f>
        <v>Nov</v>
      </c>
    </row>
    <row r="2267" spans="1:20" ht="15.75">
      <c r="A2267" s="2" t="s">
        <v>2318</v>
      </c>
      <c r="B2267" s="3">
        <v>46330</v>
      </c>
      <c r="C2267" s="4" t="s">
        <v>14</v>
      </c>
      <c r="D2267" s="4" t="s">
        <v>126</v>
      </c>
      <c r="E2267" s="4" t="s">
        <v>25</v>
      </c>
      <c r="F2267" s="4" t="s">
        <v>20</v>
      </c>
      <c r="G2267" s="4" t="s">
        <v>17</v>
      </c>
      <c r="H2267" s="4" t="s">
        <v>18</v>
      </c>
      <c r="I2267" s="9">
        <v>1</v>
      </c>
      <c r="J2267" s="6">
        <v>35.94</v>
      </c>
      <c r="K2267" s="7">
        <v>0.05</v>
      </c>
      <c r="L2267" s="6">
        <v>13.39</v>
      </c>
      <c r="M2267" s="6">
        <f>I2267*J2267*(1-K2267)</f>
        <v>34.142999999999994</v>
      </c>
      <c r="N2267" s="6">
        <f>I2267*L2267</f>
        <v>13.39</v>
      </c>
      <c r="O2267" s="6">
        <f>M2267-N2267</f>
        <v>20.752999999999993</v>
      </c>
      <c r="P2267" s="8">
        <f>IFERROR(O2267/M2267,0)</f>
        <v>0.60782590867820629</v>
      </c>
      <c r="Q2267" s="5">
        <f>YEAR(SalesDataTable[[#This Row],[Order Date]])</f>
        <v>2026</v>
      </c>
      <c r="R2267" s="8" t="str">
        <f>"Q"&amp;ROUNDUP(MONTH(SalesDataTable[[#This Row],[Order Date]])/3,0)</f>
        <v>Q4</v>
      </c>
      <c r="S2267" s="9">
        <f>MONTH(SalesDataTable[[#This Row],[Order Date]])</f>
        <v>11</v>
      </c>
      <c r="T2267" s="8" t="str">
        <f>TEXT(SalesDataTable[[#This Row],[Order Date]],"mmm")</f>
        <v>Nov</v>
      </c>
    </row>
    <row r="2268" spans="1:20" ht="15.75">
      <c r="A2268" s="2" t="s">
        <v>2319</v>
      </c>
      <c r="B2268" s="3">
        <v>46330</v>
      </c>
      <c r="C2268" s="4" t="s">
        <v>1</v>
      </c>
      <c r="D2268" s="4" t="s">
        <v>88</v>
      </c>
      <c r="E2268" s="4" t="s">
        <v>25</v>
      </c>
      <c r="F2268" s="4" t="s">
        <v>16</v>
      </c>
      <c r="G2268" s="4" t="s">
        <v>11</v>
      </c>
      <c r="H2268" s="4" t="s">
        <v>79</v>
      </c>
      <c r="I2268" s="9">
        <v>4</v>
      </c>
      <c r="J2268" s="6">
        <v>70.010000000000005</v>
      </c>
      <c r="K2268" s="7">
        <v>0.05</v>
      </c>
      <c r="L2268" s="6">
        <v>31.43</v>
      </c>
      <c r="M2268" s="6">
        <f>I2268*J2268*(1-K2268)</f>
        <v>266.03800000000001</v>
      </c>
      <c r="N2268" s="6">
        <f>I2268*L2268</f>
        <v>125.72</v>
      </c>
      <c r="O2268" s="6">
        <f>M2268-N2268</f>
        <v>140.31800000000001</v>
      </c>
      <c r="P2268" s="8">
        <f>IFERROR(O2268/M2268,0)</f>
        <v>0.52743593020545942</v>
      </c>
      <c r="Q2268" s="5">
        <f>YEAR(SalesDataTable[[#This Row],[Order Date]])</f>
        <v>2026</v>
      </c>
      <c r="R2268" s="8" t="str">
        <f>"Q"&amp;ROUNDUP(MONTH(SalesDataTable[[#This Row],[Order Date]])/3,0)</f>
        <v>Q4</v>
      </c>
      <c r="S2268" s="9">
        <f>MONTH(SalesDataTable[[#This Row],[Order Date]])</f>
        <v>11</v>
      </c>
      <c r="T2268" s="8" t="str">
        <f>TEXT(SalesDataTable[[#This Row],[Order Date]],"mmm")</f>
        <v>Nov</v>
      </c>
    </row>
    <row r="2269" spans="1:20" ht="15.75">
      <c r="A2269" s="2" t="s">
        <v>2320</v>
      </c>
      <c r="B2269" s="3">
        <v>46330</v>
      </c>
      <c r="C2269" s="4" t="s">
        <v>1</v>
      </c>
      <c r="D2269" s="4" t="s">
        <v>88</v>
      </c>
      <c r="E2269" s="4" t="s">
        <v>39</v>
      </c>
      <c r="F2269" s="4" t="s">
        <v>4</v>
      </c>
      <c r="G2269" s="4" t="s">
        <v>11</v>
      </c>
      <c r="H2269" s="4" t="s">
        <v>53</v>
      </c>
      <c r="I2269" s="9">
        <v>3</v>
      </c>
      <c r="J2269" s="6">
        <v>152.32</v>
      </c>
      <c r="K2269" s="7">
        <v>0.1</v>
      </c>
      <c r="L2269" s="6">
        <v>79.36</v>
      </c>
      <c r="M2269" s="6">
        <f>I2269*J2269*(1-K2269)</f>
        <v>411.26400000000001</v>
      </c>
      <c r="N2269" s="6">
        <f>I2269*L2269</f>
        <v>238.07999999999998</v>
      </c>
      <c r="O2269" s="6">
        <f>M2269-N2269</f>
        <v>173.18400000000003</v>
      </c>
      <c r="P2269" s="8">
        <f>IFERROR(O2269/M2269,0)</f>
        <v>0.42110177404295057</v>
      </c>
      <c r="Q2269" s="5">
        <f>YEAR(SalesDataTable[[#This Row],[Order Date]])</f>
        <v>2026</v>
      </c>
      <c r="R2269" s="8" t="str">
        <f>"Q"&amp;ROUNDUP(MONTH(SalesDataTable[[#This Row],[Order Date]])/3,0)</f>
        <v>Q4</v>
      </c>
      <c r="S2269" s="9">
        <f>MONTH(SalesDataTable[[#This Row],[Order Date]])</f>
        <v>11</v>
      </c>
      <c r="T2269" s="8" t="str">
        <f>TEXT(SalesDataTable[[#This Row],[Order Date]],"mmm")</f>
        <v>Nov</v>
      </c>
    </row>
    <row r="2270" spans="1:20" ht="15.75">
      <c r="A2270" s="2" t="s">
        <v>2321</v>
      </c>
      <c r="B2270" s="3">
        <v>46330</v>
      </c>
      <c r="C2270" s="4" t="s">
        <v>27</v>
      </c>
      <c r="D2270" s="4" t="s">
        <v>48</v>
      </c>
      <c r="E2270" s="4" t="s">
        <v>3</v>
      </c>
      <c r="F2270" s="4" t="s">
        <v>20</v>
      </c>
      <c r="G2270" s="4" t="s">
        <v>5</v>
      </c>
      <c r="H2270" s="4" t="s">
        <v>29</v>
      </c>
      <c r="I2270" s="9">
        <v>1</v>
      </c>
      <c r="J2270" s="6">
        <v>50.32</v>
      </c>
      <c r="K2270" s="7">
        <v>0.05</v>
      </c>
      <c r="L2270" s="6">
        <v>22.46</v>
      </c>
      <c r="M2270" s="6">
        <f>I2270*J2270*(1-K2270)</f>
        <v>47.803999999999995</v>
      </c>
      <c r="N2270" s="6">
        <f>I2270*L2270</f>
        <v>22.46</v>
      </c>
      <c r="O2270" s="6">
        <f>M2270-N2270</f>
        <v>25.343999999999994</v>
      </c>
      <c r="P2270" s="8">
        <f>IFERROR(O2270/M2270,0)</f>
        <v>0.53016483976236295</v>
      </c>
      <c r="Q2270" s="5">
        <f>YEAR(SalesDataTable[[#This Row],[Order Date]])</f>
        <v>2026</v>
      </c>
      <c r="R2270" s="8" t="str">
        <f>"Q"&amp;ROUNDUP(MONTH(SalesDataTable[[#This Row],[Order Date]])/3,0)</f>
        <v>Q4</v>
      </c>
      <c r="S2270" s="9">
        <f>MONTH(SalesDataTable[[#This Row],[Order Date]])</f>
        <v>11</v>
      </c>
      <c r="T2270" s="8" t="str">
        <f>TEXT(SalesDataTable[[#This Row],[Order Date]],"mmm")</f>
        <v>Nov</v>
      </c>
    </row>
    <row r="2271" spans="1:20" ht="15.75">
      <c r="A2271" s="2" t="s">
        <v>2322</v>
      </c>
      <c r="B2271" s="3">
        <v>46330</v>
      </c>
      <c r="C2271" s="4" t="s">
        <v>14</v>
      </c>
      <c r="D2271" s="4" t="s">
        <v>15</v>
      </c>
      <c r="E2271" s="4" t="s">
        <v>25</v>
      </c>
      <c r="F2271" s="4" t="s">
        <v>4</v>
      </c>
      <c r="G2271" s="4" t="s">
        <v>11</v>
      </c>
      <c r="H2271" s="4" t="s">
        <v>53</v>
      </c>
      <c r="I2271" s="9">
        <v>2</v>
      </c>
      <c r="J2271" s="6">
        <v>151.04</v>
      </c>
      <c r="K2271" s="7">
        <v>0.15</v>
      </c>
      <c r="L2271" s="6">
        <v>76.97</v>
      </c>
      <c r="M2271" s="6">
        <f>I2271*J2271*(1-K2271)</f>
        <v>256.76799999999997</v>
      </c>
      <c r="N2271" s="6">
        <f>I2271*L2271</f>
        <v>153.94</v>
      </c>
      <c r="O2271" s="6">
        <f>M2271-N2271</f>
        <v>102.82799999999997</v>
      </c>
      <c r="P2271" s="8">
        <f>IFERROR(O2271/M2271,0)</f>
        <v>0.40047046360917243</v>
      </c>
      <c r="Q2271" s="5">
        <f>YEAR(SalesDataTable[[#This Row],[Order Date]])</f>
        <v>2026</v>
      </c>
      <c r="R2271" s="8" t="str">
        <f>"Q"&amp;ROUNDUP(MONTH(SalesDataTable[[#This Row],[Order Date]])/3,0)</f>
        <v>Q4</v>
      </c>
      <c r="S2271" s="9">
        <f>MONTH(SalesDataTable[[#This Row],[Order Date]])</f>
        <v>11</v>
      </c>
      <c r="T2271" s="8" t="str">
        <f>TEXT(SalesDataTable[[#This Row],[Order Date]],"mmm")</f>
        <v>Nov</v>
      </c>
    </row>
    <row r="2272" spans="1:20" ht="15.75">
      <c r="A2272" s="2" t="s">
        <v>2323</v>
      </c>
      <c r="B2272" s="3">
        <v>46330</v>
      </c>
      <c r="C2272" s="4" t="s">
        <v>1</v>
      </c>
      <c r="D2272" s="4" t="s">
        <v>88</v>
      </c>
      <c r="E2272" s="4" t="s">
        <v>39</v>
      </c>
      <c r="F2272" s="4" t="s">
        <v>4</v>
      </c>
      <c r="G2272" s="4" t="s">
        <v>5</v>
      </c>
      <c r="H2272" s="4" t="s">
        <v>35</v>
      </c>
      <c r="I2272" s="9">
        <v>3</v>
      </c>
      <c r="J2272" s="6">
        <v>41.12</v>
      </c>
      <c r="K2272" s="7">
        <v>0.1</v>
      </c>
      <c r="L2272" s="6">
        <v>16.670000000000002</v>
      </c>
      <c r="M2272" s="6">
        <f>I2272*J2272*(1-K2272)</f>
        <v>111.02399999999999</v>
      </c>
      <c r="N2272" s="6">
        <f>I2272*L2272</f>
        <v>50.010000000000005</v>
      </c>
      <c r="O2272" s="6">
        <f>M2272-N2272</f>
        <v>61.013999999999982</v>
      </c>
      <c r="P2272" s="8">
        <f>IFERROR(O2272/M2272,0)</f>
        <v>0.54955685257241671</v>
      </c>
      <c r="Q2272" s="5">
        <f>YEAR(SalesDataTable[[#This Row],[Order Date]])</f>
        <v>2026</v>
      </c>
      <c r="R2272" s="8" t="str">
        <f>"Q"&amp;ROUNDUP(MONTH(SalesDataTable[[#This Row],[Order Date]])/3,0)</f>
        <v>Q4</v>
      </c>
      <c r="S2272" s="9">
        <f>MONTH(SalesDataTable[[#This Row],[Order Date]])</f>
        <v>11</v>
      </c>
      <c r="T2272" s="8" t="str">
        <f>TEXT(SalesDataTable[[#This Row],[Order Date]],"mmm")</f>
        <v>Nov</v>
      </c>
    </row>
    <row r="2273" spans="1:20" ht="15.75">
      <c r="A2273" s="2" t="s">
        <v>2324</v>
      </c>
      <c r="B2273" s="3">
        <v>46331</v>
      </c>
      <c r="C2273" s="4" t="s">
        <v>1</v>
      </c>
      <c r="D2273" s="4" t="s">
        <v>88</v>
      </c>
      <c r="E2273" s="4" t="s">
        <v>3</v>
      </c>
      <c r="F2273" s="4" t="s">
        <v>16</v>
      </c>
      <c r="G2273" s="4" t="s">
        <v>11</v>
      </c>
      <c r="H2273" s="4" t="s">
        <v>21</v>
      </c>
      <c r="I2273" s="9">
        <v>1</v>
      </c>
      <c r="J2273" s="6">
        <v>140.59</v>
      </c>
      <c r="K2273" s="7">
        <v>0.1</v>
      </c>
      <c r="L2273" s="6">
        <v>79.510000000000005</v>
      </c>
      <c r="M2273" s="6">
        <f>I2273*J2273*(1-K2273)</f>
        <v>126.53100000000001</v>
      </c>
      <c r="N2273" s="6">
        <f>I2273*L2273</f>
        <v>79.510000000000005</v>
      </c>
      <c r="O2273" s="6">
        <f>M2273-N2273</f>
        <v>47.021000000000001</v>
      </c>
      <c r="P2273" s="8">
        <f>IFERROR(O2273/M2273,0)</f>
        <v>0.37161644182058151</v>
      </c>
      <c r="Q2273" s="5">
        <f>YEAR(SalesDataTable[[#This Row],[Order Date]])</f>
        <v>2026</v>
      </c>
      <c r="R2273" s="8" t="str">
        <f>"Q"&amp;ROUNDUP(MONTH(SalesDataTable[[#This Row],[Order Date]])/3,0)</f>
        <v>Q4</v>
      </c>
      <c r="S2273" s="9">
        <f>MONTH(SalesDataTable[[#This Row],[Order Date]])</f>
        <v>11</v>
      </c>
      <c r="T2273" s="8" t="str">
        <f>TEXT(SalesDataTable[[#This Row],[Order Date]],"mmm")</f>
        <v>Nov</v>
      </c>
    </row>
    <row r="2274" spans="1:20" ht="15.75">
      <c r="A2274" s="2" t="s">
        <v>2325</v>
      </c>
      <c r="B2274" s="3">
        <v>46331</v>
      </c>
      <c r="C2274" s="4" t="s">
        <v>8</v>
      </c>
      <c r="D2274" s="4" t="s">
        <v>86</v>
      </c>
      <c r="E2274" s="4" t="s">
        <v>3</v>
      </c>
      <c r="F2274" s="4" t="s">
        <v>4</v>
      </c>
      <c r="G2274" s="4" t="s">
        <v>17</v>
      </c>
      <c r="H2274" s="4" t="s">
        <v>83</v>
      </c>
      <c r="I2274" s="9">
        <v>2</v>
      </c>
      <c r="J2274" s="6">
        <v>160.68</v>
      </c>
      <c r="K2274" s="7">
        <v>0</v>
      </c>
      <c r="L2274" s="6">
        <v>89.49</v>
      </c>
      <c r="M2274" s="6">
        <f>I2274*J2274*(1-K2274)</f>
        <v>321.36</v>
      </c>
      <c r="N2274" s="6">
        <f>I2274*L2274</f>
        <v>178.98</v>
      </c>
      <c r="O2274" s="6">
        <f>M2274-N2274</f>
        <v>142.38000000000002</v>
      </c>
      <c r="P2274" s="8">
        <f>IFERROR(O2274/M2274,0)</f>
        <v>0.4430545182972368</v>
      </c>
      <c r="Q2274" s="5">
        <f>YEAR(SalesDataTable[[#This Row],[Order Date]])</f>
        <v>2026</v>
      </c>
      <c r="R2274" s="8" t="str">
        <f>"Q"&amp;ROUNDUP(MONTH(SalesDataTable[[#This Row],[Order Date]])/3,0)</f>
        <v>Q4</v>
      </c>
      <c r="S2274" s="9">
        <f>MONTH(SalesDataTable[[#This Row],[Order Date]])</f>
        <v>11</v>
      </c>
      <c r="T2274" s="8" t="str">
        <f>TEXT(SalesDataTable[[#This Row],[Order Date]],"mmm")</f>
        <v>Nov</v>
      </c>
    </row>
    <row r="2275" spans="1:20" ht="15.75">
      <c r="A2275" s="2" t="s">
        <v>2326</v>
      </c>
      <c r="B2275" s="3">
        <v>46331</v>
      </c>
      <c r="C2275" s="4" t="s">
        <v>27</v>
      </c>
      <c r="D2275" s="4" t="s">
        <v>28</v>
      </c>
      <c r="E2275" s="4" t="s">
        <v>3</v>
      </c>
      <c r="F2275" s="4" t="s">
        <v>4</v>
      </c>
      <c r="G2275" s="4" t="s">
        <v>49</v>
      </c>
      <c r="H2275" s="4" t="s">
        <v>74</v>
      </c>
      <c r="I2275" s="9">
        <v>6</v>
      </c>
      <c r="J2275" s="6">
        <v>49.7</v>
      </c>
      <c r="K2275" s="7">
        <v>0</v>
      </c>
      <c r="L2275" s="6">
        <v>22.34</v>
      </c>
      <c r="M2275" s="6">
        <f>I2275*J2275*(1-K2275)</f>
        <v>298.20000000000005</v>
      </c>
      <c r="N2275" s="6">
        <f>I2275*L2275</f>
        <v>134.04</v>
      </c>
      <c r="O2275" s="6">
        <f>M2275-N2275</f>
        <v>164.16000000000005</v>
      </c>
      <c r="P2275" s="8">
        <f>IFERROR(O2275/M2275,0)</f>
        <v>0.55050301810865199</v>
      </c>
      <c r="Q2275" s="5">
        <f>YEAR(SalesDataTable[[#This Row],[Order Date]])</f>
        <v>2026</v>
      </c>
      <c r="R2275" s="8" t="str">
        <f>"Q"&amp;ROUNDUP(MONTH(SalesDataTable[[#This Row],[Order Date]])/3,0)</f>
        <v>Q4</v>
      </c>
      <c r="S2275" s="9">
        <f>MONTH(SalesDataTable[[#This Row],[Order Date]])</f>
        <v>11</v>
      </c>
      <c r="T2275" s="8" t="str">
        <f>TEXT(SalesDataTable[[#This Row],[Order Date]],"mmm")</f>
        <v>Nov</v>
      </c>
    </row>
    <row r="2276" spans="1:20" ht="15.75">
      <c r="A2276" s="2" t="s">
        <v>2327</v>
      </c>
      <c r="B2276" s="3">
        <v>46331</v>
      </c>
      <c r="C2276" s="4" t="s">
        <v>8</v>
      </c>
      <c r="D2276" s="4" t="s">
        <v>66</v>
      </c>
      <c r="E2276" s="4" t="s">
        <v>25</v>
      </c>
      <c r="F2276" s="4" t="s">
        <v>4</v>
      </c>
      <c r="G2276" s="4" t="s">
        <v>5</v>
      </c>
      <c r="H2276" s="4" t="s">
        <v>6</v>
      </c>
      <c r="I2276" s="9">
        <v>3</v>
      </c>
      <c r="J2276" s="6">
        <v>80.400000000000006</v>
      </c>
      <c r="K2276" s="7">
        <v>0.05</v>
      </c>
      <c r="L2276" s="6">
        <v>42.82</v>
      </c>
      <c r="M2276" s="6">
        <f>I2276*J2276*(1-K2276)</f>
        <v>229.14000000000001</v>
      </c>
      <c r="N2276" s="6">
        <f>I2276*L2276</f>
        <v>128.46</v>
      </c>
      <c r="O2276" s="6">
        <f>M2276-N2276</f>
        <v>100.68</v>
      </c>
      <c r="P2276" s="8">
        <f>IFERROR(O2276/M2276,0)</f>
        <v>0.43938203718250851</v>
      </c>
      <c r="Q2276" s="5">
        <f>YEAR(SalesDataTable[[#This Row],[Order Date]])</f>
        <v>2026</v>
      </c>
      <c r="R2276" s="8" t="str">
        <f>"Q"&amp;ROUNDUP(MONTH(SalesDataTable[[#This Row],[Order Date]])/3,0)</f>
        <v>Q4</v>
      </c>
      <c r="S2276" s="9">
        <f>MONTH(SalesDataTable[[#This Row],[Order Date]])</f>
        <v>11</v>
      </c>
      <c r="T2276" s="8" t="str">
        <f>TEXT(SalesDataTable[[#This Row],[Order Date]],"mmm")</f>
        <v>Nov</v>
      </c>
    </row>
    <row r="2277" spans="1:20" ht="15.75">
      <c r="A2277" s="2" t="s">
        <v>2328</v>
      </c>
      <c r="B2277" s="3">
        <v>46331</v>
      </c>
      <c r="C2277" s="4" t="s">
        <v>8</v>
      </c>
      <c r="D2277" s="4" t="s">
        <v>9</v>
      </c>
      <c r="E2277" s="4" t="s">
        <v>25</v>
      </c>
      <c r="F2277" s="4" t="s">
        <v>16</v>
      </c>
      <c r="G2277" s="4" t="s">
        <v>11</v>
      </c>
      <c r="H2277" s="4" t="s">
        <v>53</v>
      </c>
      <c r="I2277" s="9">
        <v>4</v>
      </c>
      <c r="J2277" s="6">
        <v>151.38999999999999</v>
      </c>
      <c r="K2277" s="7">
        <v>0.05</v>
      </c>
      <c r="L2277" s="6">
        <v>80.66</v>
      </c>
      <c r="M2277" s="6">
        <f>I2277*J2277*(1-K2277)</f>
        <v>575.28199999999993</v>
      </c>
      <c r="N2277" s="6">
        <f>I2277*L2277</f>
        <v>322.64</v>
      </c>
      <c r="O2277" s="6">
        <f>M2277-N2277</f>
        <v>252.64199999999994</v>
      </c>
      <c r="P2277" s="8">
        <f>IFERROR(O2277/M2277,0)</f>
        <v>0.43916201097896329</v>
      </c>
      <c r="Q2277" s="5">
        <f>YEAR(SalesDataTable[[#This Row],[Order Date]])</f>
        <v>2026</v>
      </c>
      <c r="R2277" s="8" t="str">
        <f>"Q"&amp;ROUNDUP(MONTH(SalesDataTable[[#This Row],[Order Date]])/3,0)</f>
        <v>Q4</v>
      </c>
      <c r="S2277" s="9">
        <f>MONTH(SalesDataTable[[#This Row],[Order Date]])</f>
        <v>11</v>
      </c>
      <c r="T2277" s="8" t="str">
        <f>TEXT(SalesDataTable[[#This Row],[Order Date]],"mmm")</f>
        <v>Nov</v>
      </c>
    </row>
    <row r="2278" spans="1:20" ht="15.75">
      <c r="A2278" s="2" t="s">
        <v>2329</v>
      </c>
      <c r="B2278" s="3">
        <v>46331</v>
      </c>
      <c r="C2278" s="4" t="s">
        <v>8</v>
      </c>
      <c r="D2278" s="4" t="s">
        <v>86</v>
      </c>
      <c r="E2278" s="4" t="s">
        <v>25</v>
      </c>
      <c r="F2278" s="4" t="s">
        <v>20</v>
      </c>
      <c r="G2278" s="4" t="s">
        <v>17</v>
      </c>
      <c r="H2278" s="4" t="s">
        <v>46</v>
      </c>
      <c r="I2278" s="9">
        <v>2</v>
      </c>
      <c r="J2278" s="6">
        <v>45.44</v>
      </c>
      <c r="K2278" s="7">
        <v>0.05</v>
      </c>
      <c r="L2278" s="6">
        <v>18.2</v>
      </c>
      <c r="M2278" s="6">
        <f>I2278*J2278*(1-K2278)</f>
        <v>86.335999999999999</v>
      </c>
      <c r="N2278" s="6">
        <f>I2278*L2278</f>
        <v>36.4</v>
      </c>
      <c r="O2278" s="6">
        <f>M2278-N2278</f>
        <v>49.936</v>
      </c>
      <c r="P2278" s="8">
        <f>IFERROR(O2278/M2278,0)</f>
        <v>0.57839140103780584</v>
      </c>
      <c r="Q2278" s="5">
        <f>YEAR(SalesDataTable[[#This Row],[Order Date]])</f>
        <v>2026</v>
      </c>
      <c r="R2278" s="8" t="str">
        <f>"Q"&amp;ROUNDUP(MONTH(SalesDataTable[[#This Row],[Order Date]])/3,0)</f>
        <v>Q4</v>
      </c>
      <c r="S2278" s="9">
        <f>MONTH(SalesDataTable[[#This Row],[Order Date]])</f>
        <v>11</v>
      </c>
      <c r="T2278" s="8" t="str">
        <f>TEXT(SalesDataTable[[#This Row],[Order Date]],"mmm")</f>
        <v>Nov</v>
      </c>
    </row>
    <row r="2279" spans="1:20" ht="15.75">
      <c r="A2279" s="2" t="s">
        <v>2330</v>
      </c>
      <c r="B2279" s="3">
        <v>46331</v>
      </c>
      <c r="C2279" s="4" t="s">
        <v>27</v>
      </c>
      <c r="D2279" s="4" t="s">
        <v>82</v>
      </c>
      <c r="E2279" s="4" t="s">
        <v>3</v>
      </c>
      <c r="F2279" s="4" t="s">
        <v>16</v>
      </c>
      <c r="G2279" s="4" t="s">
        <v>11</v>
      </c>
      <c r="H2279" s="4" t="s">
        <v>79</v>
      </c>
      <c r="I2279" s="9">
        <v>2</v>
      </c>
      <c r="J2279" s="6">
        <v>70.790000000000006</v>
      </c>
      <c r="K2279" s="7">
        <v>0.15</v>
      </c>
      <c r="L2279" s="6">
        <v>33.32</v>
      </c>
      <c r="M2279" s="6">
        <f>I2279*J2279*(1-K2279)</f>
        <v>120.343</v>
      </c>
      <c r="N2279" s="6">
        <f>I2279*L2279</f>
        <v>66.64</v>
      </c>
      <c r="O2279" s="6">
        <f>M2279-N2279</f>
        <v>53.703000000000003</v>
      </c>
      <c r="P2279" s="8">
        <f>IFERROR(O2279/M2279,0)</f>
        <v>0.44624947026416162</v>
      </c>
      <c r="Q2279" s="5">
        <f>YEAR(SalesDataTable[[#This Row],[Order Date]])</f>
        <v>2026</v>
      </c>
      <c r="R2279" s="8" t="str">
        <f>"Q"&amp;ROUNDUP(MONTH(SalesDataTable[[#This Row],[Order Date]])/3,0)</f>
        <v>Q4</v>
      </c>
      <c r="S2279" s="9">
        <f>MONTH(SalesDataTable[[#This Row],[Order Date]])</f>
        <v>11</v>
      </c>
      <c r="T2279" s="8" t="str">
        <f>TEXT(SalesDataTable[[#This Row],[Order Date]],"mmm")</f>
        <v>Nov</v>
      </c>
    </row>
    <row r="2280" spans="1:20" ht="15.75">
      <c r="A2280" s="2" t="s">
        <v>2331</v>
      </c>
      <c r="B2280" s="3">
        <v>46331</v>
      </c>
      <c r="C2280" s="4" t="s">
        <v>14</v>
      </c>
      <c r="D2280" s="4" t="s">
        <v>34</v>
      </c>
      <c r="E2280" s="4" t="s">
        <v>25</v>
      </c>
      <c r="F2280" s="4" t="s">
        <v>4</v>
      </c>
      <c r="G2280" s="4" t="s">
        <v>17</v>
      </c>
      <c r="H2280" s="4" t="s">
        <v>18</v>
      </c>
      <c r="I2280" s="9">
        <v>1</v>
      </c>
      <c r="J2280" s="6">
        <v>35.630000000000003</v>
      </c>
      <c r="K2280" s="7">
        <v>0</v>
      </c>
      <c r="L2280" s="6">
        <v>13.47</v>
      </c>
      <c r="M2280" s="6">
        <f>I2280*J2280*(1-K2280)</f>
        <v>35.630000000000003</v>
      </c>
      <c r="N2280" s="6">
        <f>I2280*L2280</f>
        <v>13.47</v>
      </c>
      <c r="O2280" s="6">
        <f>M2280-N2280</f>
        <v>22.160000000000004</v>
      </c>
      <c r="P2280" s="8">
        <f>IFERROR(O2280/M2280,0)</f>
        <v>0.62194779680044909</v>
      </c>
      <c r="Q2280" s="5">
        <f>YEAR(SalesDataTable[[#This Row],[Order Date]])</f>
        <v>2026</v>
      </c>
      <c r="R2280" s="8" t="str">
        <f>"Q"&amp;ROUNDUP(MONTH(SalesDataTable[[#This Row],[Order Date]])/3,0)</f>
        <v>Q4</v>
      </c>
      <c r="S2280" s="9">
        <f>MONTH(SalesDataTable[[#This Row],[Order Date]])</f>
        <v>11</v>
      </c>
      <c r="T2280" s="8" t="str">
        <f>TEXT(SalesDataTable[[#This Row],[Order Date]],"mmm")</f>
        <v>Nov</v>
      </c>
    </row>
    <row r="2281" spans="1:20" ht="15.75">
      <c r="A2281" s="2" t="s">
        <v>2332</v>
      </c>
      <c r="B2281" s="3">
        <v>46331</v>
      </c>
      <c r="C2281" s="4" t="s">
        <v>1</v>
      </c>
      <c r="D2281" s="4" t="s">
        <v>88</v>
      </c>
      <c r="E2281" s="4" t="s">
        <v>3</v>
      </c>
      <c r="F2281" s="4" t="s">
        <v>20</v>
      </c>
      <c r="G2281" s="4" t="s">
        <v>11</v>
      </c>
      <c r="H2281" s="4" t="s">
        <v>79</v>
      </c>
      <c r="I2281" s="9">
        <v>3</v>
      </c>
      <c r="J2281" s="6">
        <v>73.010000000000005</v>
      </c>
      <c r="K2281" s="7">
        <v>0.15</v>
      </c>
      <c r="L2281" s="6">
        <v>32.49</v>
      </c>
      <c r="M2281" s="6">
        <f>I2281*J2281*(1-K2281)</f>
        <v>186.17550000000003</v>
      </c>
      <c r="N2281" s="6">
        <f>I2281*L2281</f>
        <v>97.47</v>
      </c>
      <c r="O2281" s="6">
        <f>M2281-N2281</f>
        <v>88.705500000000029</v>
      </c>
      <c r="P2281" s="8">
        <f>IFERROR(O2281/M2281,0)</f>
        <v>0.47646172562984934</v>
      </c>
      <c r="Q2281" s="5">
        <f>YEAR(SalesDataTable[[#This Row],[Order Date]])</f>
        <v>2026</v>
      </c>
      <c r="R2281" s="8" t="str">
        <f>"Q"&amp;ROUNDUP(MONTH(SalesDataTable[[#This Row],[Order Date]])/3,0)</f>
        <v>Q4</v>
      </c>
      <c r="S2281" s="9">
        <f>MONTH(SalesDataTable[[#This Row],[Order Date]])</f>
        <v>11</v>
      </c>
      <c r="T2281" s="8" t="str">
        <f>TEXT(SalesDataTable[[#This Row],[Order Date]],"mmm")</f>
        <v>Nov</v>
      </c>
    </row>
    <row r="2282" spans="1:20" ht="15.75">
      <c r="A2282" s="2" t="s">
        <v>2333</v>
      </c>
      <c r="B2282" s="3">
        <v>46332</v>
      </c>
      <c r="C2282" s="4" t="s">
        <v>8</v>
      </c>
      <c r="D2282" s="4" t="s">
        <v>9</v>
      </c>
      <c r="E2282" s="4" t="s">
        <v>39</v>
      </c>
      <c r="F2282" s="4" t="s">
        <v>20</v>
      </c>
      <c r="G2282" s="4" t="s">
        <v>11</v>
      </c>
      <c r="H2282" s="4" t="s">
        <v>12</v>
      </c>
      <c r="I2282" s="9">
        <v>1</v>
      </c>
      <c r="J2282" s="6">
        <v>93.48</v>
      </c>
      <c r="K2282" s="7">
        <v>0.05</v>
      </c>
      <c r="L2282" s="6">
        <v>46.34</v>
      </c>
      <c r="M2282" s="6">
        <f>I2282*J2282*(1-K2282)</f>
        <v>88.805999999999997</v>
      </c>
      <c r="N2282" s="6">
        <f>I2282*L2282</f>
        <v>46.34</v>
      </c>
      <c r="O2282" s="6">
        <f>M2282-N2282</f>
        <v>42.465999999999994</v>
      </c>
      <c r="P2282" s="8">
        <f>IFERROR(O2282/M2282,0)</f>
        <v>0.47818841069297113</v>
      </c>
      <c r="Q2282" s="5">
        <f>YEAR(SalesDataTable[[#This Row],[Order Date]])</f>
        <v>2026</v>
      </c>
      <c r="R2282" s="8" t="str">
        <f>"Q"&amp;ROUNDUP(MONTH(SalesDataTable[[#This Row],[Order Date]])/3,0)</f>
        <v>Q4</v>
      </c>
      <c r="S2282" s="9">
        <f>MONTH(SalesDataTable[[#This Row],[Order Date]])</f>
        <v>11</v>
      </c>
      <c r="T2282" s="8" t="str">
        <f>TEXT(SalesDataTable[[#This Row],[Order Date]],"mmm")</f>
        <v>Nov</v>
      </c>
    </row>
    <row r="2283" spans="1:20" ht="15.75">
      <c r="A2283" s="2" t="s">
        <v>2334</v>
      </c>
      <c r="B2283" s="3">
        <v>46332</v>
      </c>
      <c r="C2283" s="4" t="s">
        <v>8</v>
      </c>
      <c r="D2283" s="4" t="s">
        <v>9</v>
      </c>
      <c r="E2283" s="4" t="s">
        <v>3</v>
      </c>
      <c r="F2283" s="4" t="s">
        <v>20</v>
      </c>
      <c r="G2283" s="4" t="s">
        <v>5</v>
      </c>
      <c r="H2283" s="4" t="s">
        <v>6</v>
      </c>
      <c r="I2283" s="9">
        <v>1</v>
      </c>
      <c r="J2283" s="6">
        <v>82.89</v>
      </c>
      <c r="K2283" s="7">
        <v>0</v>
      </c>
      <c r="L2283" s="6">
        <v>41.44</v>
      </c>
      <c r="M2283" s="6">
        <f>I2283*J2283*(1-K2283)</f>
        <v>82.89</v>
      </c>
      <c r="N2283" s="6">
        <f>I2283*L2283</f>
        <v>41.44</v>
      </c>
      <c r="O2283" s="6">
        <f>M2283-N2283</f>
        <v>41.45</v>
      </c>
      <c r="P2283" s="8">
        <f>IFERROR(O2283/M2283,0)</f>
        <v>0.50006032090722652</v>
      </c>
      <c r="Q2283" s="5">
        <f>YEAR(SalesDataTable[[#This Row],[Order Date]])</f>
        <v>2026</v>
      </c>
      <c r="R2283" s="8" t="str">
        <f>"Q"&amp;ROUNDUP(MONTH(SalesDataTable[[#This Row],[Order Date]])/3,0)</f>
        <v>Q4</v>
      </c>
      <c r="S2283" s="9">
        <f>MONTH(SalesDataTable[[#This Row],[Order Date]])</f>
        <v>11</v>
      </c>
      <c r="T2283" s="8" t="str">
        <f>TEXT(SalesDataTable[[#This Row],[Order Date]],"mmm")</f>
        <v>Nov</v>
      </c>
    </row>
    <row r="2284" spans="1:20" ht="15.75">
      <c r="A2284" s="2" t="s">
        <v>2335</v>
      </c>
      <c r="B2284" s="3">
        <v>46332</v>
      </c>
      <c r="C2284" s="4" t="s">
        <v>27</v>
      </c>
      <c r="D2284" s="4" t="s">
        <v>45</v>
      </c>
      <c r="E2284" s="4" t="s">
        <v>3</v>
      </c>
      <c r="F2284" s="4" t="s">
        <v>16</v>
      </c>
      <c r="G2284" s="4" t="s">
        <v>17</v>
      </c>
      <c r="H2284" s="4" t="s">
        <v>18</v>
      </c>
      <c r="I2284" s="9">
        <v>2</v>
      </c>
      <c r="J2284" s="6">
        <v>35.71</v>
      </c>
      <c r="K2284" s="7">
        <v>0.2</v>
      </c>
      <c r="L2284" s="6">
        <v>13.48</v>
      </c>
      <c r="M2284" s="6">
        <f>I2284*J2284*(1-K2284)</f>
        <v>57.136000000000003</v>
      </c>
      <c r="N2284" s="6">
        <f>I2284*L2284</f>
        <v>26.96</v>
      </c>
      <c r="O2284" s="6">
        <f>M2284-N2284</f>
        <v>30.176000000000002</v>
      </c>
      <c r="P2284" s="8">
        <f>IFERROR(O2284/M2284,0)</f>
        <v>0.52814337720526461</v>
      </c>
      <c r="Q2284" s="5">
        <f>YEAR(SalesDataTable[[#This Row],[Order Date]])</f>
        <v>2026</v>
      </c>
      <c r="R2284" s="8" t="str">
        <f>"Q"&amp;ROUNDUP(MONTH(SalesDataTable[[#This Row],[Order Date]])/3,0)</f>
        <v>Q4</v>
      </c>
      <c r="S2284" s="9">
        <f>MONTH(SalesDataTable[[#This Row],[Order Date]])</f>
        <v>11</v>
      </c>
      <c r="T2284" s="8" t="str">
        <f>TEXT(SalesDataTable[[#This Row],[Order Date]],"mmm")</f>
        <v>Nov</v>
      </c>
    </row>
    <row r="2285" spans="1:20" ht="15.75">
      <c r="A2285" s="2" t="s">
        <v>2336</v>
      </c>
      <c r="B2285" s="3">
        <v>46332</v>
      </c>
      <c r="C2285" s="4" t="s">
        <v>27</v>
      </c>
      <c r="D2285" s="4" t="s">
        <v>82</v>
      </c>
      <c r="E2285" s="4" t="s">
        <v>25</v>
      </c>
      <c r="F2285" s="4" t="s">
        <v>16</v>
      </c>
      <c r="G2285" s="4" t="s">
        <v>49</v>
      </c>
      <c r="H2285" s="4" t="s">
        <v>50</v>
      </c>
      <c r="I2285" s="9">
        <v>1</v>
      </c>
      <c r="J2285" s="6">
        <v>40.380000000000003</v>
      </c>
      <c r="K2285" s="7">
        <v>0.15</v>
      </c>
      <c r="L2285" s="6">
        <v>14.53</v>
      </c>
      <c r="M2285" s="6">
        <f>I2285*J2285*(1-K2285)</f>
        <v>34.323</v>
      </c>
      <c r="N2285" s="6">
        <f>I2285*L2285</f>
        <v>14.53</v>
      </c>
      <c r="O2285" s="6">
        <f>M2285-N2285</f>
        <v>19.792999999999999</v>
      </c>
      <c r="P2285" s="8">
        <f>IFERROR(O2285/M2285,0)</f>
        <v>0.57666870611543275</v>
      </c>
      <c r="Q2285" s="5">
        <f>YEAR(SalesDataTable[[#This Row],[Order Date]])</f>
        <v>2026</v>
      </c>
      <c r="R2285" s="8" t="str">
        <f>"Q"&amp;ROUNDUP(MONTH(SalesDataTable[[#This Row],[Order Date]])/3,0)</f>
        <v>Q4</v>
      </c>
      <c r="S2285" s="9">
        <f>MONTH(SalesDataTable[[#This Row],[Order Date]])</f>
        <v>11</v>
      </c>
      <c r="T2285" s="8" t="str">
        <f>TEXT(SalesDataTable[[#This Row],[Order Date]],"mmm")</f>
        <v>Nov</v>
      </c>
    </row>
    <row r="2286" spans="1:20" ht="15.75">
      <c r="A2286" s="2" t="s">
        <v>2337</v>
      </c>
      <c r="B2286" s="3">
        <v>46332</v>
      </c>
      <c r="C2286" s="4" t="s">
        <v>8</v>
      </c>
      <c r="D2286" s="4" t="s">
        <v>69</v>
      </c>
      <c r="E2286" s="4" t="s">
        <v>39</v>
      </c>
      <c r="F2286" s="4" t="s">
        <v>16</v>
      </c>
      <c r="G2286" s="4" t="s">
        <v>11</v>
      </c>
      <c r="H2286" s="4" t="s">
        <v>21</v>
      </c>
      <c r="I2286" s="9">
        <v>1</v>
      </c>
      <c r="J2286" s="6">
        <v>142</v>
      </c>
      <c r="K2286" s="7">
        <v>0.05</v>
      </c>
      <c r="L2286" s="6">
        <v>81.099999999999994</v>
      </c>
      <c r="M2286" s="6">
        <f>I2286*J2286*(1-K2286)</f>
        <v>134.9</v>
      </c>
      <c r="N2286" s="6">
        <f>I2286*L2286</f>
        <v>81.099999999999994</v>
      </c>
      <c r="O2286" s="6">
        <f>M2286-N2286</f>
        <v>53.800000000000011</v>
      </c>
      <c r="P2286" s="8">
        <f>IFERROR(O2286/M2286,0)</f>
        <v>0.39881393624907346</v>
      </c>
      <c r="Q2286" s="5">
        <f>YEAR(SalesDataTable[[#This Row],[Order Date]])</f>
        <v>2026</v>
      </c>
      <c r="R2286" s="8" t="str">
        <f>"Q"&amp;ROUNDUP(MONTH(SalesDataTable[[#This Row],[Order Date]])/3,0)</f>
        <v>Q4</v>
      </c>
      <c r="S2286" s="9">
        <f>MONTH(SalesDataTable[[#This Row],[Order Date]])</f>
        <v>11</v>
      </c>
      <c r="T2286" s="8" t="str">
        <f>TEXT(SalesDataTable[[#This Row],[Order Date]],"mmm")</f>
        <v>Nov</v>
      </c>
    </row>
    <row r="2287" spans="1:20" ht="15.75">
      <c r="A2287" s="2" t="s">
        <v>2338</v>
      </c>
      <c r="B2287" s="3">
        <v>46332</v>
      </c>
      <c r="C2287" s="4" t="s">
        <v>1</v>
      </c>
      <c r="D2287" s="4" t="s">
        <v>88</v>
      </c>
      <c r="E2287" s="4" t="s">
        <v>39</v>
      </c>
      <c r="F2287" s="4" t="s">
        <v>16</v>
      </c>
      <c r="G2287" s="4" t="s">
        <v>17</v>
      </c>
      <c r="H2287" s="4" t="s">
        <v>18</v>
      </c>
      <c r="I2287" s="9">
        <v>2</v>
      </c>
      <c r="J2287" s="6">
        <v>36.29</v>
      </c>
      <c r="K2287" s="7">
        <v>0.15</v>
      </c>
      <c r="L2287" s="6">
        <v>13.93</v>
      </c>
      <c r="M2287" s="6">
        <f>I2287*J2287*(1-K2287)</f>
        <v>61.692999999999998</v>
      </c>
      <c r="N2287" s="6">
        <f>I2287*L2287</f>
        <v>27.86</v>
      </c>
      <c r="O2287" s="6">
        <f>M2287-N2287</f>
        <v>33.832999999999998</v>
      </c>
      <c r="P2287" s="8">
        <f>IFERROR(O2287/M2287,0)</f>
        <v>0.54840905775371596</v>
      </c>
      <c r="Q2287" s="5">
        <f>YEAR(SalesDataTable[[#This Row],[Order Date]])</f>
        <v>2026</v>
      </c>
      <c r="R2287" s="8" t="str">
        <f>"Q"&amp;ROUNDUP(MONTH(SalesDataTable[[#This Row],[Order Date]])/3,0)</f>
        <v>Q4</v>
      </c>
      <c r="S2287" s="9">
        <f>MONTH(SalesDataTable[[#This Row],[Order Date]])</f>
        <v>11</v>
      </c>
      <c r="T2287" s="8" t="str">
        <f>TEXT(SalesDataTable[[#This Row],[Order Date]],"mmm")</f>
        <v>Nov</v>
      </c>
    </row>
    <row r="2288" spans="1:20" ht="15.75">
      <c r="A2288" s="2" t="s">
        <v>2339</v>
      </c>
      <c r="B2288" s="3">
        <v>46332</v>
      </c>
      <c r="C2288" s="4" t="s">
        <v>27</v>
      </c>
      <c r="D2288" s="4" t="s">
        <v>48</v>
      </c>
      <c r="E2288" s="4" t="s">
        <v>3</v>
      </c>
      <c r="F2288" s="4" t="s">
        <v>16</v>
      </c>
      <c r="G2288" s="4" t="s">
        <v>31</v>
      </c>
      <c r="H2288" s="4" t="s">
        <v>90</v>
      </c>
      <c r="I2288" s="9">
        <v>1</v>
      </c>
      <c r="J2288" s="6">
        <v>121.66</v>
      </c>
      <c r="K2288" s="7">
        <v>0</v>
      </c>
      <c r="L2288" s="6">
        <v>61.66</v>
      </c>
      <c r="M2288" s="6">
        <f>I2288*J2288*(1-K2288)</f>
        <v>121.66</v>
      </c>
      <c r="N2288" s="6">
        <f>I2288*L2288</f>
        <v>61.66</v>
      </c>
      <c r="O2288" s="6">
        <f>M2288-N2288</f>
        <v>60</v>
      </c>
      <c r="P2288" s="8">
        <f>IFERROR(O2288/M2288,0)</f>
        <v>0.49317770836758179</v>
      </c>
      <c r="Q2288" s="5">
        <f>YEAR(SalesDataTable[[#This Row],[Order Date]])</f>
        <v>2026</v>
      </c>
      <c r="R2288" s="8" t="str">
        <f>"Q"&amp;ROUNDUP(MONTH(SalesDataTable[[#This Row],[Order Date]])/3,0)</f>
        <v>Q4</v>
      </c>
      <c r="S2288" s="9">
        <f>MONTH(SalesDataTable[[#This Row],[Order Date]])</f>
        <v>11</v>
      </c>
      <c r="T2288" s="8" t="str">
        <f>TEXT(SalesDataTable[[#This Row],[Order Date]],"mmm")</f>
        <v>Nov</v>
      </c>
    </row>
    <row r="2289" spans="1:20" ht="15.75">
      <c r="A2289" s="2" t="s">
        <v>2340</v>
      </c>
      <c r="B2289" s="3">
        <v>46332</v>
      </c>
      <c r="C2289" s="4" t="s">
        <v>8</v>
      </c>
      <c r="D2289" s="4" t="s">
        <v>86</v>
      </c>
      <c r="E2289" s="4" t="s">
        <v>3</v>
      </c>
      <c r="F2289" s="4" t="s">
        <v>4</v>
      </c>
      <c r="G2289" s="4" t="s">
        <v>31</v>
      </c>
      <c r="H2289" s="4" t="s">
        <v>90</v>
      </c>
      <c r="I2289" s="9">
        <v>3</v>
      </c>
      <c r="J2289" s="6">
        <v>124.65</v>
      </c>
      <c r="K2289" s="7">
        <v>0.05</v>
      </c>
      <c r="L2289" s="6">
        <v>62.27</v>
      </c>
      <c r="M2289" s="6">
        <f>I2289*J2289*(1-K2289)</f>
        <v>355.25250000000005</v>
      </c>
      <c r="N2289" s="6">
        <f>I2289*L2289</f>
        <v>186.81</v>
      </c>
      <c r="O2289" s="6">
        <f>M2289-N2289</f>
        <v>168.44250000000005</v>
      </c>
      <c r="P2289" s="8">
        <f>IFERROR(O2289/M2289,0)</f>
        <v>0.47414866890451163</v>
      </c>
      <c r="Q2289" s="5">
        <f>YEAR(SalesDataTable[[#This Row],[Order Date]])</f>
        <v>2026</v>
      </c>
      <c r="R2289" s="8" t="str">
        <f>"Q"&amp;ROUNDUP(MONTH(SalesDataTable[[#This Row],[Order Date]])/3,0)</f>
        <v>Q4</v>
      </c>
      <c r="S2289" s="9">
        <f>MONTH(SalesDataTable[[#This Row],[Order Date]])</f>
        <v>11</v>
      </c>
      <c r="T2289" s="8" t="str">
        <f>TEXT(SalesDataTable[[#This Row],[Order Date]],"mmm")</f>
        <v>Nov</v>
      </c>
    </row>
    <row r="2290" spans="1:20" ht="15.75">
      <c r="A2290" s="2" t="s">
        <v>2341</v>
      </c>
      <c r="B2290" s="3">
        <v>46332</v>
      </c>
      <c r="C2290" s="4" t="s">
        <v>1</v>
      </c>
      <c r="D2290" s="4" t="s">
        <v>88</v>
      </c>
      <c r="E2290" s="4" t="s">
        <v>3</v>
      </c>
      <c r="F2290" s="4" t="s">
        <v>16</v>
      </c>
      <c r="G2290" s="4" t="s">
        <v>5</v>
      </c>
      <c r="H2290" s="4" t="s">
        <v>6</v>
      </c>
      <c r="I2290" s="9">
        <v>2</v>
      </c>
      <c r="J2290" s="6">
        <v>80.61</v>
      </c>
      <c r="K2290" s="7">
        <v>0</v>
      </c>
      <c r="L2290" s="6">
        <v>43.72</v>
      </c>
      <c r="M2290" s="6">
        <f>I2290*J2290*(1-K2290)</f>
        <v>161.22</v>
      </c>
      <c r="N2290" s="6">
        <f>I2290*L2290</f>
        <v>87.44</v>
      </c>
      <c r="O2290" s="6">
        <f>M2290-N2290</f>
        <v>73.78</v>
      </c>
      <c r="P2290" s="8">
        <f>IFERROR(O2290/M2290,0)</f>
        <v>0.45763552909068356</v>
      </c>
      <c r="Q2290" s="5">
        <f>YEAR(SalesDataTable[[#This Row],[Order Date]])</f>
        <v>2026</v>
      </c>
      <c r="R2290" s="8" t="str">
        <f>"Q"&amp;ROUNDUP(MONTH(SalesDataTable[[#This Row],[Order Date]])/3,0)</f>
        <v>Q4</v>
      </c>
      <c r="S2290" s="9">
        <f>MONTH(SalesDataTable[[#This Row],[Order Date]])</f>
        <v>11</v>
      </c>
      <c r="T2290" s="8" t="str">
        <f>TEXT(SalesDataTable[[#This Row],[Order Date]],"mmm")</f>
        <v>Nov</v>
      </c>
    </row>
    <row r="2291" spans="1:20" ht="15.75">
      <c r="A2291" s="2" t="s">
        <v>2342</v>
      </c>
      <c r="B2291" s="3">
        <v>46333</v>
      </c>
      <c r="C2291" s="4" t="s">
        <v>8</v>
      </c>
      <c r="D2291" s="4" t="s">
        <v>66</v>
      </c>
      <c r="E2291" s="4" t="s">
        <v>3</v>
      </c>
      <c r="F2291" s="4" t="s">
        <v>16</v>
      </c>
      <c r="G2291" s="4" t="s">
        <v>11</v>
      </c>
      <c r="H2291" s="4" t="s">
        <v>53</v>
      </c>
      <c r="I2291" s="9">
        <v>1</v>
      </c>
      <c r="J2291" s="6">
        <v>153.96</v>
      </c>
      <c r="K2291" s="7">
        <v>0</v>
      </c>
      <c r="L2291" s="6">
        <v>80.62</v>
      </c>
      <c r="M2291" s="6">
        <f>I2291*J2291*(1-K2291)</f>
        <v>153.96</v>
      </c>
      <c r="N2291" s="6">
        <f>I2291*L2291</f>
        <v>80.62</v>
      </c>
      <c r="O2291" s="6">
        <f>M2291-N2291</f>
        <v>73.34</v>
      </c>
      <c r="P2291" s="8">
        <f>IFERROR(O2291/M2291,0)</f>
        <v>0.47635749545336453</v>
      </c>
      <c r="Q2291" s="5">
        <f>YEAR(SalesDataTable[[#This Row],[Order Date]])</f>
        <v>2026</v>
      </c>
      <c r="R2291" s="8" t="str">
        <f>"Q"&amp;ROUNDUP(MONTH(SalesDataTable[[#This Row],[Order Date]])/3,0)</f>
        <v>Q4</v>
      </c>
      <c r="S2291" s="9">
        <f>MONTH(SalesDataTable[[#This Row],[Order Date]])</f>
        <v>11</v>
      </c>
      <c r="T2291" s="8" t="str">
        <f>TEXT(SalesDataTable[[#This Row],[Order Date]],"mmm")</f>
        <v>Nov</v>
      </c>
    </row>
    <row r="2292" spans="1:20" ht="15.75">
      <c r="A2292" s="2" t="s">
        <v>2343</v>
      </c>
      <c r="B2292" s="3">
        <v>46333</v>
      </c>
      <c r="C2292" s="4" t="s">
        <v>8</v>
      </c>
      <c r="D2292" s="4" t="s">
        <v>9</v>
      </c>
      <c r="E2292" s="4" t="s">
        <v>25</v>
      </c>
      <c r="F2292" s="4" t="s">
        <v>4</v>
      </c>
      <c r="G2292" s="4" t="s">
        <v>17</v>
      </c>
      <c r="H2292" s="4" t="s">
        <v>18</v>
      </c>
      <c r="I2292" s="9">
        <v>1</v>
      </c>
      <c r="J2292" s="6">
        <v>35.58</v>
      </c>
      <c r="K2292" s="7">
        <v>0</v>
      </c>
      <c r="L2292" s="6">
        <v>13.4</v>
      </c>
      <c r="M2292" s="6">
        <f>I2292*J2292*(1-K2292)</f>
        <v>35.58</v>
      </c>
      <c r="N2292" s="6">
        <f>I2292*L2292</f>
        <v>13.4</v>
      </c>
      <c r="O2292" s="6">
        <f>M2292-N2292</f>
        <v>22.18</v>
      </c>
      <c r="P2292" s="8">
        <f>IFERROR(O2292/M2292,0)</f>
        <v>0.62338392355255767</v>
      </c>
      <c r="Q2292" s="5">
        <f>YEAR(SalesDataTable[[#This Row],[Order Date]])</f>
        <v>2026</v>
      </c>
      <c r="R2292" s="8" t="str">
        <f>"Q"&amp;ROUNDUP(MONTH(SalesDataTable[[#This Row],[Order Date]])/3,0)</f>
        <v>Q4</v>
      </c>
      <c r="S2292" s="9">
        <f>MONTH(SalesDataTable[[#This Row],[Order Date]])</f>
        <v>11</v>
      </c>
      <c r="T2292" s="8" t="str">
        <f>TEXT(SalesDataTable[[#This Row],[Order Date]],"mmm")</f>
        <v>Nov</v>
      </c>
    </row>
    <row r="2293" spans="1:20" ht="15.75">
      <c r="A2293" s="2" t="s">
        <v>2344</v>
      </c>
      <c r="B2293" s="3">
        <v>46333</v>
      </c>
      <c r="C2293" s="4" t="s">
        <v>1</v>
      </c>
      <c r="D2293" s="4" t="s">
        <v>2</v>
      </c>
      <c r="E2293" s="4" t="s">
        <v>39</v>
      </c>
      <c r="F2293" s="4" t="s">
        <v>16</v>
      </c>
      <c r="G2293" s="4" t="s">
        <v>49</v>
      </c>
      <c r="H2293" s="4" t="s">
        <v>67</v>
      </c>
      <c r="I2293" s="9">
        <v>5</v>
      </c>
      <c r="J2293" s="6">
        <v>36.369999999999997</v>
      </c>
      <c r="K2293" s="7">
        <v>0.15</v>
      </c>
      <c r="L2293" s="6">
        <v>13.65</v>
      </c>
      <c r="M2293" s="6">
        <f>I2293*J2293*(1-K2293)</f>
        <v>154.57249999999999</v>
      </c>
      <c r="N2293" s="6">
        <f>I2293*L2293</f>
        <v>68.25</v>
      </c>
      <c r="O2293" s="6">
        <f>M2293-N2293</f>
        <v>86.322499999999991</v>
      </c>
      <c r="P2293" s="8">
        <f>IFERROR(O2293/M2293,0)</f>
        <v>0.55845962250723769</v>
      </c>
      <c r="Q2293" s="5">
        <f>YEAR(SalesDataTable[[#This Row],[Order Date]])</f>
        <v>2026</v>
      </c>
      <c r="R2293" s="8" t="str">
        <f>"Q"&amp;ROUNDUP(MONTH(SalesDataTable[[#This Row],[Order Date]])/3,0)</f>
        <v>Q4</v>
      </c>
      <c r="S2293" s="9">
        <f>MONTH(SalesDataTable[[#This Row],[Order Date]])</f>
        <v>11</v>
      </c>
      <c r="T2293" s="8" t="str">
        <f>TEXT(SalesDataTable[[#This Row],[Order Date]],"mmm")</f>
        <v>Nov</v>
      </c>
    </row>
    <row r="2294" spans="1:20" ht="15.75">
      <c r="A2294" s="2" t="s">
        <v>2345</v>
      </c>
      <c r="B2294" s="3">
        <v>46333</v>
      </c>
      <c r="C2294" s="4" t="s">
        <v>27</v>
      </c>
      <c r="D2294" s="4" t="s">
        <v>28</v>
      </c>
      <c r="E2294" s="4" t="s">
        <v>39</v>
      </c>
      <c r="F2294" s="4" t="s">
        <v>4</v>
      </c>
      <c r="G2294" s="4" t="s">
        <v>11</v>
      </c>
      <c r="H2294" s="4" t="s">
        <v>53</v>
      </c>
      <c r="I2294" s="9">
        <v>2</v>
      </c>
      <c r="J2294" s="6">
        <v>151.55000000000001</v>
      </c>
      <c r="K2294" s="7">
        <v>0.1</v>
      </c>
      <c r="L2294" s="6">
        <v>80.48</v>
      </c>
      <c r="M2294" s="6">
        <f>I2294*J2294*(1-K2294)</f>
        <v>272.79000000000002</v>
      </c>
      <c r="N2294" s="6">
        <f>I2294*L2294</f>
        <v>160.96</v>
      </c>
      <c r="O2294" s="6">
        <f>M2294-N2294</f>
        <v>111.83000000000001</v>
      </c>
      <c r="P2294" s="8">
        <f>IFERROR(O2294/M2294,0)</f>
        <v>0.40994904505297114</v>
      </c>
      <c r="Q2294" s="5">
        <f>YEAR(SalesDataTable[[#This Row],[Order Date]])</f>
        <v>2026</v>
      </c>
      <c r="R2294" s="8" t="str">
        <f>"Q"&amp;ROUNDUP(MONTH(SalesDataTable[[#This Row],[Order Date]])/3,0)</f>
        <v>Q4</v>
      </c>
      <c r="S2294" s="9">
        <f>MONTH(SalesDataTable[[#This Row],[Order Date]])</f>
        <v>11</v>
      </c>
      <c r="T2294" s="8" t="str">
        <f>TEXT(SalesDataTable[[#This Row],[Order Date]],"mmm")</f>
        <v>Nov</v>
      </c>
    </row>
    <row r="2295" spans="1:20" ht="15.75">
      <c r="A2295" s="2" t="s">
        <v>2346</v>
      </c>
      <c r="B2295" s="3">
        <v>46333</v>
      </c>
      <c r="C2295" s="4" t="s">
        <v>1</v>
      </c>
      <c r="D2295" s="4" t="s">
        <v>52</v>
      </c>
      <c r="E2295" s="4" t="s">
        <v>25</v>
      </c>
      <c r="F2295" s="4" t="s">
        <v>16</v>
      </c>
      <c r="G2295" s="4" t="s">
        <v>31</v>
      </c>
      <c r="H2295" s="4" t="s">
        <v>64</v>
      </c>
      <c r="I2295" s="9">
        <v>2</v>
      </c>
      <c r="J2295" s="6">
        <v>80.67</v>
      </c>
      <c r="K2295" s="7">
        <v>0</v>
      </c>
      <c r="L2295" s="6">
        <v>40.5</v>
      </c>
      <c r="M2295" s="6">
        <f>I2295*J2295*(1-K2295)</f>
        <v>161.34</v>
      </c>
      <c r="N2295" s="6">
        <f>I2295*L2295</f>
        <v>81</v>
      </c>
      <c r="O2295" s="6">
        <f>M2295-N2295</f>
        <v>80.34</v>
      </c>
      <c r="P2295" s="8">
        <f>IFERROR(O2295/M2295,0)</f>
        <v>0.49795462997396805</v>
      </c>
      <c r="Q2295" s="5">
        <f>YEAR(SalesDataTable[[#This Row],[Order Date]])</f>
        <v>2026</v>
      </c>
      <c r="R2295" s="8" t="str">
        <f>"Q"&amp;ROUNDUP(MONTH(SalesDataTable[[#This Row],[Order Date]])/3,0)</f>
        <v>Q4</v>
      </c>
      <c r="S2295" s="9">
        <f>MONTH(SalesDataTable[[#This Row],[Order Date]])</f>
        <v>11</v>
      </c>
      <c r="T2295" s="8" t="str">
        <f>TEXT(SalesDataTable[[#This Row],[Order Date]],"mmm")</f>
        <v>Nov</v>
      </c>
    </row>
    <row r="2296" spans="1:20" ht="15.75">
      <c r="A2296" s="2" t="s">
        <v>2347</v>
      </c>
      <c r="B2296" s="3">
        <v>46333</v>
      </c>
      <c r="C2296" s="4" t="s">
        <v>27</v>
      </c>
      <c r="D2296" s="4" t="s">
        <v>45</v>
      </c>
      <c r="E2296" s="4" t="s">
        <v>10</v>
      </c>
      <c r="F2296" s="4" t="s">
        <v>20</v>
      </c>
      <c r="G2296" s="4" t="s">
        <v>5</v>
      </c>
      <c r="H2296" s="4" t="s">
        <v>6</v>
      </c>
      <c r="I2296" s="9">
        <v>10</v>
      </c>
      <c r="J2296" s="6">
        <v>81.48</v>
      </c>
      <c r="K2296" s="7">
        <v>0.05</v>
      </c>
      <c r="L2296" s="6">
        <v>43.7</v>
      </c>
      <c r="M2296" s="6">
        <f>I2296*J2296*(1-K2296)</f>
        <v>774.06000000000006</v>
      </c>
      <c r="N2296" s="6">
        <f>I2296*L2296</f>
        <v>437</v>
      </c>
      <c r="O2296" s="6">
        <f>M2296-N2296</f>
        <v>337.06000000000006</v>
      </c>
      <c r="P2296" s="8">
        <f>IFERROR(O2296/M2296,0)</f>
        <v>0.43544428080510561</v>
      </c>
      <c r="Q2296" s="5">
        <f>YEAR(SalesDataTable[[#This Row],[Order Date]])</f>
        <v>2026</v>
      </c>
      <c r="R2296" s="8" t="str">
        <f>"Q"&amp;ROUNDUP(MONTH(SalesDataTable[[#This Row],[Order Date]])/3,0)</f>
        <v>Q4</v>
      </c>
      <c r="S2296" s="9">
        <f>MONTH(SalesDataTable[[#This Row],[Order Date]])</f>
        <v>11</v>
      </c>
      <c r="T2296" s="8" t="str">
        <f>TEXT(SalesDataTable[[#This Row],[Order Date]],"mmm")</f>
        <v>Nov</v>
      </c>
    </row>
    <row r="2297" spans="1:20" ht="15.75">
      <c r="A2297" s="2" t="s">
        <v>2348</v>
      </c>
      <c r="B2297" s="3">
        <v>46333</v>
      </c>
      <c r="C2297" s="4" t="s">
        <v>27</v>
      </c>
      <c r="D2297" s="4" t="s">
        <v>48</v>
      </c>
      <c r="E2297" s="4" t="s">
        <v>25</v>
      </c>
      <c r="F2297" s="4" t="s">
        <v>4</v>
      </c>
      <c r="G2297" s="4" t="s">
        <v>17</v>
      </c>
      <c r="H2297" s="4" t="s">
        <v>83</v>
      </c>
      <c r="I2297" s="9">
        <v>2</v>
      </c>
      <c r="J2297" s="6">
        <v>163.58000000000001</v>
      </c>
      <c r="K2297" s="7">
        <v>0.1</v>
      </c>
      <c r="L2297" s="6">
        <v>88.14</v>
      </c>
      <c r="M2297" s="6">
        <f>I2297*J2297*(1-K2297)</f>
        <v>294.44400000000002</v>
      </c>
      <c r="N2297" s="6">
        <f>I2297*L2297</f>
        <v>176.28</v>
      </c>
      <c r="O2297" s="6">
        <f>M2297-N2297</f>
        <v>118.16400000000002</v>
      </c>
      <c r="P2297" s="8">
        <f>IFERROR(O2297/M2297,0)</f>
        <v>0.40131230386762851</v>
      </c>
      <c r="Q2297" s="5">
        <f>YEAR(SalesDataTable[[#This Row],[Order Date]])</f>
        <v>2026</v>
      </c>
      <c r="R2297" s="8" t="str">
        <f>"Q"&amp;ROUNDUP(MONTH(SalesDataTable[[#This Row],[Order Date]])/3,0)</f>
        <v>Q4</v>
      </c>
      <c r="S2297" s="9">
        <f>MONTH(SalesDataTable[[#This Row],[Order Date]])</f>
        <v>11</v>
      </c>
      <c r="T2297" s="8" t="str">
        <f>TEXT(SalesDataTable[[#This Row],[Order Date]],"mmm")</f>
        <v>Nov</v>
      </c>
    </row>
    <row r="2298" spans="1:20" ht="15.75">
      <c r="A2298" s="2" t="s">
        <v>2349</v>
      </c>
      <c r="B2298" s="3">
        <v>46333</v>
      </c>
      <c r="C2298" s="4" t="s">
        <v>1</v>
      </c>
      <c r="D2298" s="4" t="s">
        <v>52</v>
      </c>
      <c r="E2298" s="4" t="s">
        <v>25</v>
      </c>
      <c r="F2298" s="4" t="s">
        <v>4</v>
      </c>
      <c r="G2298" s="4" t="s">
        <v>11</v>
      </c>
      <c r="H2298" s="4" t="s">
        <v>79</v>
      </c>
      <c r="I2298" s="9">
        <v>2</v>
      </c>
      <c r="J2298" s="6">
        <v>71.88</v>
      </c>
      <c r="K2298" s="7">
        <v>0.15</v>
      </c>
      <c r="L2298" s="6">
        <v>31.65</v>
      </c>
      <c r="M2298" s="6">
        <f>I2298*J2298*(1-K2298)</f>
        <v>122.19599999999998</v>
      </c>
      <c r="N2298" s="6">
        <f>I2298*L2298</f>
        <v>63.3</v>
      </c>
      <c r="O2298" s="6">
        <f>M2298-N2298</f>
        <v>58.895999999999987</v>
      </c>
      <c r="P2298" s="8">
        <f>IFERROR(O2298/M2298,0)</f>
        <v>0.48197977020524396</v>
      </c>
      <c r="Q2298" s="5">
        <f>YEAR(SalesDataTable[[#This Row],[Order Date]])</f>
        <v>2026</v>
      </c>
      <c r="R2298" s="8" t="str">
        <f>"Q"&amp;ROUNDUP(MONTH(SalesDataTable[[#This Row],[Order Date]])/3,0)</f>
        <v>Q4</v>
      </c>
      <c r="S2298" s="9">
        <f>MONTH(SalesDataTable[[#This Row],[Order Date]])</f>
        <v>11</v>
      </c>
      <c r="T2298" s="8" t="str">
        <f>TEXT(SalesDataTable[[#This Row],[Order Date]],"mmm")</f>
        <v>Nov</v>
      </c>
    </row>
    <row r="2299" spans="1:20" ht="15.75">
      <c r="A2299" s="2" t="s">
        <v>2350</v>
      </c>
      <c r="B2299" s="3">
        <v>46334</v>
      </c>
      <c r="C2299" s="4" t="s">
        <v>27</v>
      </c>
      <c r="D2299" s="4" t="s">
        <v>48</v>
      </c>
      <c r="E2299" s="4" t="s">
        <v>3</v>
      </c>
      <c r="F2299" s="4" t="s">
        <v>4</v>
      </c>
      <c r="G2299" s="4" t="s">
        <v>17</v>
      </c>
      <c r="H2299" s="4" t="s">
        <v>18</v>
      </c>
      <c r="I2299" s="9">
        <v>2</v>
      </c>
      <c r="J2299" s="6">
        <v>36.299999999999997</v>
      </c>
      <c r="K2299" s="7">
        <v>0.15</v>
      </c>
      <c r="L2299" s="6">
        <v>13.38</v>
      </c>
      <c r="M2299" s="6">
        <f>I2299*J2299*(1-K2299)</f>
        <v>61.709999999999994</v>
      </c>
      <c r="N2299" s="6">
        <f>I2299*L2299</f>
        <v>26.76</v>
      </c>
      <c r="O2299" s="6">
        <f>M2299-N2299</f>
        <v>34.949999999999989</v>
      </c>
      <c r="P2299" s="8">
        <f>IFERROR(O2299/M2299,0)</f>
        <v>0.56635877491492448</v>
      </c>
      <c r="Q2299" s="5">
        <f>YEAR(SalesDataTable[[#This Row],[Order Date]])</f>
        <v>2026</v>
      </c>
      <c r="R2299" s="8" t="str">
        <f>"Q"&amp;ROUNDUP(MONTH(SalesDataTable[[#This Row],[Order Date]])/3,0)</f>
        <v>Q4</v>
      </c>
      <c r="S2299" s="9">
        <f>MONTH(SalesDataTable[[#This Row],[Order Date]])</f>
        <v>11</v>
      </c>
      <c r="T2299" s="8" t="str">
        <f>TEXT(SalesDataTable[[#This Row],[Order Date]],"mmm")</f>
        <v>Nov</v>
      </c>
    </row>
    <row r="2300" spans="1:20" ht="15.75">
      <c r="A2300" s="2" t="s">
        <v>2351</v>
      </c>
      <c r="B2300" s="3">
        <v>46334</v>
      </c>
      <c r="C2300" s="4" t="s">
        <v>8</v>
      </c>
      <c r="D2300" s="4" t="s">
        <v>69</v>
      </c>
      <c r="E2300" s="4" t="s">
        <v>3</v>
      </c>
      <c r="F2300" s="4" t="s">
        <v>16</v>
      </c>
      <c r="G2300" s="4" t="s">
        <v>49</v>
      </c>
      <c r="H2300" s="4" t="s">
        <v>67</v>
      </c>
      <c r="I2300" s="9">
        <v>2</v>
      </c>
      <c r="J2300" s="6">
        <v>36.159999999999997</v>
      </c>
      <c r="K2300" s="7">
        <v>0.1</v>
      </c>
      <c r="L2300" s="6">
        <v>13.79</v>
      </c>
      <c r="M2300" s="6">
        <f>I2300*J2300*(1-K2300)</f>
        <v>65.087999999999994</v>
      </c>
      <c r="N2300" s="6">
        <f>I2300*L2300</f>
        <v>27.58</v>
      </c>
      <c r="O2300" s="6">
        <f>M2300-N2300</f>
        <v>37.507999999999996</v>
      </c>
      <c r="P2300" s="8">
        <f>IFERROR(O2300/M2300,0)</f>
        <v>0.57626597836774829</v>
      </c>
      <c r="Q2300" s="5">
        <f>YEAR(SalesDataTable[[#This Row],[Order Date]])</f>
        <v>2026</v>
      </c>
      <c r="R2300" s="8" t="str">
        <f>"Q"&amp;ROUNDUP(MONTH(SalesDataTable[[#This Row],[Order Date]])/3,0)</f>
        <v>Q4</v>
      </c>
      <c r="S2300" s="9">
        <f>MONTH(SalesDataTable[[#This Row],[Order Date]])</f>
        <v>11</v>
      </c>
      <c r="T2300" s="8" t="str">
        <f>TEXT(SalesDataTable[[#This Row],[Order Date]],"mmm")</f>
        <v>Nov</v>
      </c>
    </row>
    <row r="2301" spans="1:20" ht="15.75">
      <c r="A2301" s="2" t="s">
        <v>2352</v>
      </c>
      <c r="B2301" s="3">
        <v>46334</v>
      </c>
      <c r="C2301" s="4" t="s">
        <v>14</v>
      </c>
      <c r="D2301" s="4" t="s">
        <v>34</v>
      </c>
      <c r="E2301" s="4" t="s">
        <v>3</v>
      </c>
      <c r="F2301" s="4" t="s">
        <v>4</v>
      </c>
      <c r="G2301" s="4" t="s">
        <v>17</v>
      </c>
      <c r="H2301" s="4" t="s">
        <v>18</v>
      </c>
      <c r="I2301" s="9">
        <v>2</v>
      </c>
      <c r="J2301" s="6">
        <v>35.49</v>
      </c>
      <c r="K2301" s="7">
        <v>0.1</v>
      </c>
      <c r="L2301" s="6">
        <v>13.78</v>
      </c>
      <c r="M2301" s="6">
        <f>I2301*J2301*(1-K2301)</f>
        <v>63.882000000000005</v>
      </c>
      <c r="N2301" s="6">
        <f>I2301*L2301</f>
        <v>27.56</v>
      </c>
      <c r="O2301" s="6">
        <f>M2301-N2301</f>
        <v>36.322000000000003</v>
      </c>
      <c r="P2301" s="8">
        <f>IFERROR(O2301/M2301,0)</f>
        <v>0.56857956857956859</v>
      </c>
      <c r="Q2301" s="5">
        <f>YEAR(SalesDataTable[[#This Row],[Order Date]])</f>
        <v>2026</v>
      </c>
      <c r="R2301" s="8" t="str">
        <f>"Q"&amp;ROUNDUP(MONTH(SalesDataTable[[#This Row],[Order Date]])/3,0)</f>
        <v>Q4</v>
      </c>
      <c r="S2301" s="9">
        <f>MONTH(SalesDataTable[[#This Row],[Order Date]])</f>
        <v>11</v>
      </c>
      <c r="T2301" s="8" t="str">
        <f>TEXT(SalesDataTable[[#This Row],[Order Date]],"mmm")</f>
        <v>Nov</v>
      </c>
    </row>
    <row r="2302" spans="1:20" ht="15.75">
      <c r="A2302" s="2" t="s">
        <v>2353</v>
      </c>
      <c r="B2302" s="3">
        <v>46334</v>
      </c>
      <c r="C2302" s="4" t="s">
        <v>1</v>
      </c>
      <c r="D2302" s="4" t="s">
        <v>52</v>
      </c>
      <c r="E2302" s="4" t="s">
        <v>3</v>
      </c>
      <c r="F2302" s="4" t="s">
        <v>16</v>
      </c>
      <c r="G2302" s="4" t="s">
        <v>11</v>
      </c>
      <c r="H2302" s="4" t="s">
        <v>79</v>
      </c>
      <c r="I2302" s="9">
        <v>1</v>
      </c>
      <c r="J2302" s="6">
        <v>69.760000000000005</v>
      </c>
      <c r="K2302" s="7">
        <v>0.15</v>
      </c>
      <c r="L2302" s="6">
        <v>32.39</v>
      </c>
      <c r="M2302" s="6">
        <f>I2302*J2302*(1-K2302)</f>
        <v>59.295999999999999</v>
      </c>
      <c r="N2302" s="6">
        <f>I2302*L2302</f>
        <v>32.39</v>
      </c>
      <c r="O2302" s="6">
        <f>M2302-N2302</f>
        <v>26.905999999999999</v>
      </c>
      <c r="P2302" s="8">
        <f>IFERROR(O2302/M2302,0)</f>
        <v>0.45375742039935241</v>
      </c>
      <c r="Q2302" s="5">
        <f>YEAR(SalesDataTable[[#This Row],[Order Date]])</f>
        <v>2026</v>
      </c>
      <c r="R2302" s="8" t="str">
        <f>"Q"&amp;ROUNDUP(MONTH(SalesDataTable[[#This Row],[Order Date]])/3,0)</f>
        <v>Q4</v>
      </c>
      <c r="S2302" s="9">
        <f>MONTH(SalesDataTable[[#This Row],[Order Date]])</f>
        <v>11</v>
      </c>
      <c r="T2302" s="8" t="str">
        <f>TEXT(SalesDataTable[[#This Row],[Order Date]],"mmm")</f>
        <v>Nov</v>
      </c>
    </row>
    <row r="2303" spans="1:20" ht="15.75">
      <c r="A2303" s="2" t="s">
        <v>2354</v>
      </c>
      <c r="B2303" s="3">
        <v>46334</v>
      </c>
      <c r="C2303" s="4" t="s">
        <v>8</v>
      </c>
      <c r="D2303" s="4" t="s">
        <v>69</v>
      </c>
      <c r="E2303" s="4" t="s">
        <v>25</v>
      </c>
      <c r="F2303" s="4" t="s">
        <v>20</v>
      </c>
      <c r="G2303" s="4" t="s">
        <v>31</v>
      </c>
      <c r="H2303" s="4" t="s">
        <v>64</v>
      </c>
      <c r="I2303" s="9">
        <v>6</v>
      </c>
      <c r="J2303" s="6">
        <v>81.37</v>
      </c>
      <c r="K2303" s="7">
        <v>0</v>
      </c>
      <c r="L2303" s="6">
        <v>39.5</v>
      </c>
      <c r="M2303" s="6">
        <f>I2303*J2303*(1-K2303)</f>
        <v>488.22</v>
      </c>
      <c r="N2303" s="6">
        <f>I2303*L2303</f>
        <v>237</v>
      </c>
      <c r="O2303" s="6">
        <f>M2303-N2303</f>
        <v>251.22000000000003</v>
      </c>
      <c r="P2303" s="8">
        <f>IFERROR(O2303/M2303,0)</f>
        <v>0.5145631067961165</v>
      </c>
      <c r="Q2303" s="5">
        <f>YEAR(SalesDataTable[[#This Row],[Order Date]])</f>
        <v>2026</v>
      </c>
      <c r="R2303" s="8" t="str">
        <f>"Q"&amp;ROUNDUP(MONTH(SalesDataTable[[#This Row],[Order Date]])/3,0)</f>
        <v>Q4</v>
      </c>
      <c r="S2303" s="9">
        <f>MONTH(SalesDataTable[[#This Row],[Order Date]])</f>
        <v>11</v>
      </c>
      <c r="T2303" s="8" t="str">
        <f>TEXT(SalesDataTable[[#This Row],[Order Date]],"mmm")</f>
        <v>Nov</v>
      </c>
    </row>
    <row r="2304" spans="1:20" ht="15.75">
      <c r="A2304" s="2" t="s">
        <v>2355</v>
      </c>
      <c r="B2304" s="3">
        <v>46334</v>
      </c>
      <c r="C2304" s="4" t="s">
        <v>8</v>
      </c>
      <c r="D2304" s="4" t="s">
        <v>69</v>
      </c>
      <c r="E2304" s="4" t="s">
        <v>10</v>
      </c>
      <c r="F2304" s="4" t="s">
        <v>4</v>
      </c>
      <c r="G2304" s="4" t="s">
        <v>5</v>
      </c>
      <c r="H2304" s="4" t="s">
        <v>6</v>
      </c>
      <c r="I2304" s="9">
        <v>5</v>
      </c>
      <c r="J2304" s="6">
        <v>82.82</v>
      </c>
      <c r="K2304" s="7">
        <v>0.15</v>
      </c>
      <c r="L2304" s="6">
        <v>43.8</v>
      </c>
      <c r="M2304" s="6">
        <f>I2304*J2304*(1-K2304)</f>
        <v>351.98499999999996</v>
      </c>
      <c r="N2304" s="6">
        <f>I2304*L2304</f>
        <v>219</v>
      </c>
      <c r="O2304" s="6">
        <f>M2304-N2304</f>
        <v>132.98499999999996</v>
      </c>
      <c r="P2304" s="8">
        <f>IFERROR(O2304/M2304,0)</f>
        <v>0.37781439549980816</v>
      </c>
      <c r="Q2304" s="5">
        <f>YEAR(SalesDataTable[[#This Row],[Order Date]])</f>
        <v>2026</v>
      </c>
      <c r="R2304" s="8" t="str">
        <f>"Q"&amp;ROUNDUP(MONTH(SalesDataTable[[#This Row],[Order Date]])/3,0)</f>
        <v>Q4</v>
      </c>
      <c r="S2304" s="9">
        <f>MONTH(SalesDataTable[[#This Row],[Order Date]])</f>
        <v>11</v>
      </c>
      <c r="T2304" s="8" t="str">
        <f>TEXT(SalesDataTable[[#This Row],[Order Date]],"mmm")</f>
        <v>Nov</v>
      </c>
    </row>
    <row r="2305" spans="1:20" ht="15.75">
      <c r="A2305" s="2" t="s">
        <v>2356</v>
      </c>
      <c r="B2305" s="3">
        <v>46334</v>
      </c>
      <c r="C2305" s="4" t="s">
        <v>27</v>
      </c>
      <c r="D2305" s="4" t="s">
        <v>82</v>
      </c>
      <c r="E2305" s="4" t="s">
        <v>10</v>
      </c>
      <c r="F2305" s="4" t="s">
        <v>20</v>
      </c>
      <c r="G2305" s="4" t="s">
        <v>5</v>
      </c>
      <c r="H2305" s="4" t="s">
        <v>29</v>
      </c>
      <c r="I2305" s="9">
        <v>15</v>
      </c>
      <c r="J2305" s="6">
        <v>51.05</v>
      </c>
      <c r="K2305" s="7">
        <v>0.1</v>
      </c>
      <c r="L2305" s="6">
        <v>21.95</v>
      </c>
      <c r="M2305" s="6">
        <f>I2305*J2305*(1-K2305)</f>
        <v>689.17500000000007</v>
      </c>
      <c r="N2305" s="6">
        <f>I2305*L2305</f>
        <v>329.25</v>
      </c>
      <c r="O2305" s="6">
        <f>M2305-N2305</f>
        <v>359.92500000000007</v>
      </c>
      <c r="P2305" s="8">
        <f>IFERROR(O2305/M2305,0)</f>
        <v>0.52225486995320491</v>
      </c>
      <c r="Q2305" s="5">
        <f>YEAR(SalesDataTable[[#This Row],[Order Date]])</f>
        <v>2026</v>
      </c>
      <c r="R2305" s="8" t="str">
        <f>"Q"&amp;ROUNDUP(MONTH(SalesDataTable[[#This Row],[Order Date]])/3,0)</f>
        <v>Q4</v>
      </c>
      <c r="S2305" s="9">
        <f>MONTH(SalesDataTable[[#This Row],[Order Date]])</f>
        <v>11</v>
      </c>
      <c r="T2305" s="8" t="str">
        <f>TEXT(SalesDataTable[[#This Row],[Order Date]],"mmm")</f>
        <v>Nov</v>
      </c>
    </row>
    <row r="2306" spans="1:20" ht="15.75">
      <c r="A2306" s="2" t="s">
        <v>2357</v>
      </c>
      <c r="B2306" s="3">
        <v>46334</v>
      </c>
      <c r="C2306" s="4" t="s">
        <v>1</v>
      </c>
      <c r="D2306" s="4" t="s">
        <v>88</v>
      </c>
      <c r="E2306" s="4" t="s">
        <v>3</v>
      </c>
      <c r="F2306" s="4" t="s">
        <v>4</v>
      </c>
      <c r="G2306" s="4" t="s">
        <v>5</v>
      </c>
      <c r="H2306" s="4" t="s">
        <v>43</v>
      </c>
      <c r="I2306" s="9">
        <v>3</v>
      </c>
      <c r="J2306" s="6">
        <v>101.68</v>
      </c>
      <c r="K2306" s="7">
        <v>0.1</v>
      </c>
      <c r="L2306" s="6">
        <v>51.9</v>
      </c>
      <c r="M2306" s="6">
        <f>I2306*J2306*(1-K2306)</f>
        <v>274.536</v>
      </c>
      <c r="N2306" s="6">
        <f>I2306*L2306</f>
        <v>155.69999999999999</v>
      </c>
      <c r="O2306" s="6">
        <f>M2306-N2306</f>
        <v>118.83600000000001</v>
      </c>
      <c r="P2306" s="8">
        <f>IFERROR(O2306/M2306,0)</f>
        <v>0.43286126409651199</v>
      </c>
      <c r="Q2306" s="5">
        <f>YEAR(SalesDataTable[[#This Row],[Order Date]])</f>
        <v>2026</v>
      </c>
      <c r="R2306" s="8" t="str">
        <f>"Q"&amp;ROUNDUP(MONTH(SalesDataTable[[#This Row],[Order Date]])/3,0)</f>
        <v>Q4</v>
      </c>
      <c r="S2306" s="9">
        <f>MONTH(SalesDataTable[[#This Row],[Order Date]])</f>
        <v>11</v>
      </c>
      <c r="T2306" s="8" t="str">
        <f>TEXT(SalesDataTable[[#This Row],[Order Date]],"mmm")</f>
        <v>Nov</v>
      </c>
    </row>
    <row r="2307" spans="1:20" ht="15.75">
      <c r="A2307" s="2" t="s">
        <v>2358</v>
      </c>
      <c r="B2307" s="3">
        <v>46334</v>
      </c>
      <c r="C2307" s="4" t="s">
        <v>27</v>
      </c>
      <c r="D2307" s="4" t="s">
        <v>82</v>
      </c>
      <c r="E2307" s="4" t="s">
        <v>10</v>
      </c>
      <c r="F2307" s="4" t="s">
        <v>20</v>
      </c>
      <c r="G2307" s="4" t="s">
        <v>31</v>
      </c>
      <c r="H2307" s="4" t="s">
        <v>64</v>
      </c>
      <c r="I2307" s="9">
        <v>6</v>
      </c>
      <c r="J2307" s="6">
        <v>80.83</v>
      </c>
      <c r="K2307" s="7">
        <v>0.15</v>
      </c>
      <c r="L2307" s="6">
        <v>39.32</v>
      </c>
      <c r="M2307" s="6">
        <f>I2307*J2307*(1-K2307)</f>
        <v>412.233</v>
      </c>
      <c r="N2307" s="6">
        <f>I2307*L2307</f>
        <v>235.92000000000002</v>
      </c>
      <c r="O2307" s="6">
        <f>M2307-N2307</f>
        <v>176.31299999999999</v>
      </c>
      <c r="P2307" s="8">
        <f>IFERROR(O2307/M2307,0)</f>
        <v>0.42770229457612563</v>
      </c>
      <c r="Q2307" s="5">
        <f>YEAR(SalesDataTable[[#This Row],[Order Date]])</f>
        <v>2026</v>
      </c>
      <c r="R2307" s="8" t="str">
        <f>"Q"&amp;ROUNDUP(MONTH(SalesDataTable[[#This Row],[Order Date]])/3,0)</f>
        <v>Q4</v>
      </c>
      <c r="S2307" s="9">
        <f>MONTH(SalesDataTable[[#This Row],[Order Date]])</f>
        <v>11</v>
      </c>
      <c r="T2307" s="8" t="str">
        <f>TEXT(SalesDataTable[[#This Row],[Order Date]],"mmm")</f>
        <v>Nov</v>
      </c>
    </row>
    <row r="2308" spans="1:20" ht="15.75">
      <c r="A2308" s="2" t="s">
        <v>2359</v>
      </c>
      <c r="B2308" s="3">
        <v>46334</v>
      </c>
      <c r="C2308" s="4" t="s">
        <v>8</v>
      </c>
      <c r="D2308" s="4" t="s">
        <v>69</v>
      </c>
      <c r="E2308" s="4" t="s">
        <v>3</v>
      </c>
      <c r="F2308" s="4" t="s">
        <v>16</v>
      </c>
      <c r="G2308" s="4" t="s">
        <v>31</v>
      </c>
      <c r="H2308" s="4" t="s">
        <v>90</v>
      </c>
      <c r="I2308" s="9">
        <v>6</v>
      </c>
      <c r="J2308" s="6">
        <v>123.67</v>
      </c>
      <c r="K2308" s="7">
        <v>0.15</v>
      </c>
      <c r="L2308" s="6">
        <v>60.55</v>
      </c>
      <c r="M2308" s="6">
        <f>I2308*J2308*(1-K2308)</f>
        <v>630.71699999999998</v>
      </c>
      <c r="N2308" s="6">
        <f>I2308*L2308</f>
        <v>363.29999999999995</v>
      </c>
      <c r="O2308" s="6">
        <f>M2308-N2308</f>
        <v>267.41700000000003</v>
      </c>
      <c r="P2308" s="8">
        <f>IFERROR(O2308/M2308,0)</f>
        <v>0.42398888883603902</v>
      </c>
      <c r="Q2308" s="5">
        <f>YEAR(SalesDataTable[[#This Row],[Order Date]])</f>
        <v>2026</v>
      </c>
      <c r="R2308" s="8" t="str">
        <f>"Q"&amp;ROUNDUP(MONTH(SalesDataTable[[#This Row],[Order Date]])/3,0)</f>
        <v>Q4</v>
      </c>
      <c r="S2308" s="9">
        <f>MONTH(SalesDataTable[[#This Row],[Order Date]])</f>
        <v>11</v>
      </c>
      <c r="T2308" s="8" t="str">
        <f>TEXT(SalesDataTable[[#This Row],[Order Date]],"mmm")</f>
        <v>Nov</v>
      </c>
    </row>
    <row r="2309" spans="1:20" ht="15.75">
      <c r="A2309" s="2" t="s">
        <v>2360</v>
      </c>
      <c r="B2309" s="3">
        <v>46334</v>
      </c>
      <c r="C2309" s="4" t="s">
        <v>1</v>
      </c>
      <c r="D2309" s="4" t="s">
        <v>88</v>
      </c>
      <c r="E2309" s="4" t="s">
        <v>3</v>
      </c>
      <c r="F2309" s="4" t="s">
        <v>16</v>
      </c>
      <c r="G2309" s="4" t="s">
        <v>11</v>
      </c>
      <c r="H2309" s="4" t="s">
        <v>12</v>
      </c>
      <c r="I2309" s="9">
        <v>2</v>
      </c>
      <c r="J2309" s="6">
        <v>93.16</v>
      </c>
      <c r="K2309" s="7">
        <v>0.1</v>
      </c>
      <c r="L2309" s="6">
        <v>44.19</v>
      </c>
      <c r="M2309" s="6">
        <f>I2309*J2309*(1-K2309)</f>
        <v>167.68799999999999</v>
      </c>
      <c r="N2309" s="6">
        <f>I2309*L2309</f>
        <v>88.38</v>
      </c>
      <c r="O2309" s="6">
        <f>M2309-N2309</f>
        <v>79.307999999999993</v>
      </c>
      <c r="P2309" s="8">
        <f>IFERROR(O2309/M2309,0)</f>
        <v>0.47294976384714471</v>
      </c>
      <c r="Q2309" s="5">
        <f>YEAR(SalesDataTable[[#This Row],[Order Date]])</f>
        <v>2026</v>
      </c>
      <c r="R2309" s="8" t="str">
        <f>"Q"&amp;ROUNDUP(MONTH(SalesDataTable[[#This Row],[Order Date]])/3,0)</f>
        <v>Q4</v>
      </c>
      <c r="S2309" s="9">
        <f>MONTH(SalesDataTable[[#This Row],[Order Date]])</f>
        <v>11</v>
      </c>
      <c r="T2309" s="8" t="str">
        <f>TEXT(SalesDataTable[[#This Row],[Order Date]],"mmm")</f>
        <v>Nov</v>
      </c>
    </row>
    <row r="2310" spans="1:20" ht="15.75">
      <c r="A2310" s="2" t="s">
        <v>2361</v>
      </c>
      <c r="B2310" s="3">
        <v>46334</v>
      </c>
      <c r="C2310" s="4" t="s">
        <v>14</v>
      </c>
      <c r="D2310" s="4" t="s">
        <v>15</v>
      </c>
      <c r="E2310" s="4" t="s">
        <v>39</v>
      </c>
      <c r="F2310" s="4" t="s">
        <v>16</v>
      </c>
      <c r="G2310" s="4" t="s">
        <v>5</v>
      </c>
      <c r="H2310" s="4" t="s">
        <v>6</v>
      </c>
      <c r="I2310" s="9">
        <v>1</v>
      </c>
      <c r="J2310" s="6">
        <v>83.79</v>
      </c>
      <c r="K2310" s="7">
        <v>0.1</v>
      </c>
      <c r="L2310" s="6">
        <v>42.8</v>
      </c>
      <c r="M2310" s="6">
        <f>I2310*J2310*(1-K2310)</f>
        <v>75.411000000000001</v>
      </c>
      <c r="N2310" s="6">
        <f>I2310*L2310</f>
        <v>42.8</v>
      </c>
      <c r="O2310" s="6">
        <f>M2310-N2310</f>
        <v>32.611000000000004</v>
      </c>
      <c r="P2310" s="8">
        <f>IFERROR(O2310/M2310,0)</f>
        <v>0.43244354271923197</v>
      </c>
      <c r="Q2310" s="5">
        <f>YEAR(SalesDataTable[[#This Row],[Order Date]])</f>
        <v>2026</v>
      </c>
      <c r="R2310" s="8" t="str">
        <f>"Q"&amp;ROUNDUP(MONTH(SalesDataTable[[#This Row],[Order Date]])/3,0)</f>
        <v>Q4</v>
      </c>
      <c r="S2310" s="9">
        <f>MONTH(SalesDataTable[[#This Row],[Order Date]])</f>
        <v>11</v>
      </c>
      <c r="T2310" s="8" t="str">
        <f>TEXT(SalesDataTable[[#This Row],[Order Date]],"mmm")</f>
        <v>Nov</v>
      </c>
    </row>
    <row r="2311" spans="1:20" ht="15.75">
      <c r="A2311" s="2" t="s">
        <v>2362</v>
      </c>
      <c r="B2311" s="3">
        <v>46334</v>
      </c>
      <c r="C2311" s="4" t="s">
        <v>14</v>
      </c>
      <c r="D2311" s="4" t="s">
        <v>126</v>
      </c>
      <c r="E2311" s="4" t="s">
        <v>3</v>
      </c>
      <c r="F2311" s="4" t="s">
        <v>16</v>
      </c>
      <c r="G2311" s="4" t="s">
        <v>49</v>
      </c>
      <c r="H2311" s="4" t="s">
        <v>55</v>
      </c>
      <c r="I2311" s="9">
        <v>1</v>
      </c>
      <c r="J2311" s="6">
        <v>120.98</v>
      </c>
      <c r="K2311" s="7">
        <v>0.1</v>
      </c>
      <c r="L2311" s="6">
        <v>70.59</v>
      </c>
      <c r="M2311" s="6">
        <f>I2311*J2311*(1-K2311)</f>
        <v>108.88200000000001</v>
      </c>
      <c r="N2311" s="6">
        <f>I2311*L2311</f>
        <v>70.59</v>
      </c>
      <c r="O2311" s="6">
        <f>M2311-N2311</f>
        <v>38.292000000000002</v>
      </c>
      <c r="P2311" s="8">
        <f>IFERROR(O2311/M2311,0)</f>
        <v>0.35168347385242738</v>
      </c>
      <c r="Q2311" s="5">
        <f>YEAR(SalesDataTable[[#This Row],[Order Date]])</f>
        <v>2026</v>
      </c>
      <c r="R2311" s="8" t="str">
        <f>"Q"&amp;ROUNDUP(MONTH(SalesDataTable[[#This Row],[Order Date]])/3,0)</f>
        <v>Q4</v>
      </c>
      <c r="S2311" s="9">
        <f>MONTH(SalesDataTable[[#This Row],[Order Date]])</f>
        <v>11</v>
      </c>
      <c r="T2311" s="8" t="str">
        <f>TEXT(SalesDataTable[[#This Row],[Order Date]],"mmm")</f>
        <v>Nov</v>
      </c>
    </row>
    <row r="2312" spans="1:20" ht="15.75">
      <c r="A2312" s="2" t="s">
        <v>2363</v>
      </c>
      <c r="B2312" s="3">
        <v>46335</v>
      </c>
      <c r="C2312" s="4" t="s">
        <v>27</v>
      </c>
      <c r="D2312" s="4" t="s">
        <v>82</v>
      </c>
      <c r="E2312" s="4" t="s">
        <v>25</v>
      </c>
      <c r="F2312" s="4" t="s">
        <v>4</v>
      </c>
      <c r="G2312" s="4" t="s">
        <v>11</v>
      </c>
      <c r="H2312" s="4" t="s">
        <v>53</v>
      </c>
      <c r="I2312" s="9">
        <v>1</v>
      </c>
      <c r="J2312" s="6">
        <v>152.05000000000001</v>
      </c>
      <c r="K2312" s="7">
        <v>0.15</v>
      </c>
      <c r="L2312" s="6">
        <v>80.56</v>
      </c>
      <c r="M2312" s="6">
        <f>I2312*J2312*(1-K2312)</f>
        <v>129.24250000000001</v>
      </c>
      <c r="N2312" s="6">
        <f>I2312*L2312</f>
        <v>80.56</v>
      </c>
      <c r="O2312" s="6">
        <f>M2312-N2312</f>
        <v>48.682500000000005</v>
      </c>
      <c r="P2312" s="8">
        <f>IFERROR(O2312/M2312,0)</f>
        <v>0.37667562914675901</v>
      </c>
      <c r="Q2312" s="5">
        <f>YEAR(SalesDataTable[[#This Row],[Order Date]])</f>
        <v>2026</v>
      </c>
      <c r="R2312" s="8" t="str">
        <f>"Q"&amp;ROUNDUP(MONTH(SalesDataTable[[#This Row],[Order Date]])/3,0)</f>
        <v>Q4</v>
      </c>
      <c r="S2312" s="9">
        <f>MONTH(SalesDataTable[[#This Row],[Order Date]])</f>
        <v>11</v>
      </c>
      <c r="T2312" s="8" t="str">
        <f>TEXT(SalesDataTable[[#This Row],[Order Date]],"mmm")</f>
        <v>Nov</v>
      </c>
    </row>
    <row r="2313" spans="1:20" ht="15.75">
      <c r="A2313" s="2" t="s">
        <v>2364</v>
      </c>
      <c r="B2313" s="3">
        <v>46335</v>
      </c>
      <c r="C2313" s="4" t="s">
        <v>1</v>
      </c>
      <c r="D2313" s="4" t="s">
        <v>52</v>
      </c>
      <c r="E2313" s="4" t="s">
        <v>25</v>
      </c>
      <c r="F2313" s="4" t="s">
        <v>16</v>
      </c>
      <c r="G2313" s="4" t="s">
        <v>17</v>
      </c>
      <c r="H2313" s="4" t="s">
        <v>18</v>
      </c>
      <c r="I2313" s="9">
        <v>3</v>
      </c>
      <c r="J2313" s="6">
        <v>36.14</v>
      </c>
      <c r="K2313" s="7">
        <v>0.1</v>
      </c>
      <c r="L2313" s="6">
        <v>13.23</v>
      </c>
      <c r="M2313" s="6">
        <f>I2313*J2313*(1-K2313)</f>
        <v>97.578000000000003</v>
      </c>
      <c r="N2313" s="6">
        <f>I2313*L2313</f>
        <v>39.69</v>
      </c>
      <c r="O2313" s="6">
        <f>M2313-N2313</f>
        <v>57.888000000000005</v>
      </c>
      <c r="P2313" s="8">
        <f>IFERROR(O2313/M2313,0)</f>
        <v>0.59324847814056447</v>
      </c>
      <c r="Q2313" s="5">
        <f>YEAR(SalesDataTable[[#This Row],[Order Date]])</f>
        <v>2026</v>
      </c>
      <c r="R2313" s="8" t="str">
        <f>"Q"&amp;ROUNDUP(MONTH(SalesDataTable[[#This Row],[Order Date]])/3,0)</f>
        <v>Q4</v>
      </c>
      <c r="S2313" s="9">
        <f>MONTH(SalesDataTable[[#This Row],[Order Date]])</f>
        <v>11</v>
      </c>
      <c r="T2313" s="8" t="str">
        <f>TEXT(SalesDataTable[[#This Row],[Order Date]],"mmm")</f>
        <v>Nov</v>
      </c>
    </row>
    <row r="2314" spans="1:20" ht="15.75">
      <c r="A2314" s="2" t="s">
        <v>2365</v>
      </c>
      <c r="B2314" s="3">
        <v>46335</v>
      </c>
      <c r="C2314" s="4" t="s">
        <v>27</v>
      </c>
      <c r="D2314" s="4" t="s">
        <v>82</v>
      </c>
      <c r="E2314" s="4" t="s">
        <v>10</v>
      </c>
      <c r="F2314" s="4" t="s">
        <v>20</v>
      </c>
      <c r="G2314" s="4" t="s">
        <v>11</v>
      </c>
      <c r="H2314" s="4" t="s">
        <v>12</v>
      </c>
      <c r="I2314" s="9">
        <v>12</v>
      </c>
      <c r="J2314" s="6">
        <v>90.99</v>
      </c>
      <c r="K2314" s="7">
        <v>0.2</v>
      </c>
      <c r="L2314" s="6">
        <v>45.51</v>
      </c>
      <c r="M2314" s="6">
        <f>I2314*J2314*(1-K2314)</f>
        <v>873.50399999999991</v>
      </c>
      <c r="N2314" s="6">
        <f>I2314*L2314</f>
        <v>546.12</v>
      </c>
      <c r="O2314" s="6">
        <f>M2314-N2314</f>
        <v>327.3839999999999</v>
      </c>
      <c r="P2314" s="8">
        <f>IFERROR(O2314/M2314,0)</f>
        <v>0.37479393339927458</v>
      </c>
      <c r="Q2314" s="5">
        <f>YEAR(SalesDataTable[[#This Row],[Order Date]])</f>
        <v>2026</v>
      </c>
      <c r="R2314" s="8" t="str">
        <f>"Q"&amp;ROUNDUP(MONTH(SalesDataTable[[#This Row],[Order Date]])/3,0)</f>
        <v>Q4</v>
      </c>
      <c r="S2314" s="9">
        <f>MONTH(SalesDataTable[[#This Row],[Order Date]])</f>
        <v>11</v>
      </c>
      <c r="T2314" s="8" t="str">
        <f>TEXT(SalesDataTable[[#This Row],[Order Date]],"mmm")</f>
        <v>Nov</v>
      </c>
    </row>
    <row r="2315" spans="1:20" ht="15.75">
      <c r="A2315" s="2" t="s">
        <v>2366</v>
      </c>
      <c r="B2315" s="3">
        <v>46335</v>
      </c>
      <c r="C2315" s="4" t="s">
        <v>27</v>
      </c>
      <c r="D2315" s="4" t="s">
        <v>82</v>
      </c>
      <c r="E2315" s="4" t="s">
        <v>39</v>
      </c>
      <c r="F2315" s="4" t="s">
        <v>20</v>
      </c>
      <c r="G2315" s="4" t="s">
        <v>5</v>
      </c>
      <c r="H2315" s="4" t="s">
        <v>29</v>
      </c>
      <c r="I2315" s="9">
        <v>1</v>
      </c>
      <c r="J2315" s="6">
        <v>50.55</v>
      </c>
      <c r="K2315" s="7">
        <v>0.05</v>
      </c>
      <c r="L2315" s="6">
        <v>22.09</v>
      </c>
      <c r="M2315" s="6">
        <f>I2315*J2315*(1-K2315)</f>
        <v>48.022499999999994</v>
      </c>
      <c r="N2315" s="6">
        <f>I2315*L2315</f>
        <v>22.09</v>
      </c>
      <c r="O2315" s="6">
        <f>M2315-N2315</f>
        <v>25.932499999999994</v>
      </c>
      <c r="P2315" s="8">
        <f>IFERROR(O2315/M2315,0)</f>
        <v>0.54000728825029931</v>
      </c>
      <c r="Q2315" s="5">
        <f>YEAR(SalesDataTable[[#This Row],[Order Date]])</f>
        <v>2026</v>
      </c>
      <c r="R2315" s="8" t="str">
        <f>"Q"&amp;ROUNDUP(MONTH(SalesDataTable[[#This Row],[Order Date]])/3,0)</f>
        <v>Q4</v>
      </c>
      <c r="S2315" s="9">
        <f>MONTH(SalesDataTable[[#This Row],[Order Date]])</f>
        <v>11</v>
      </c>
      <c r="T2315" s="8" t="str">
        <f>TEXT(SalesDataTable[[#This Row],[Order Date]],"mmm")</f>
        <v>Nov</v>
      </c>
    </row>
    <row r="2316" spans="1:20" ht="15.75">
      <c r="A2316" s="2" t="s">
        <v>2367</v>
      </c>
      <c r="B2316" s="3">
        <v>46335</v>
      </c>
      <c r="C2316" s="4" t="s">
        <v>1</v>
      </c>
      <c r="D2316" s="4" t="s">
        <v>2</v>
      </c>
      <c r="E2316" s="4" t="s">
        <v>25</v>
      </c>
      <c r="F2316" s="4" t="s">
        <v>16</v>
      </c>
      <c r="G2316" s="4" t="s">
        <v>49</v>
      </c>
      <c r="H2316" s="4" t="s">
        <v>74</v>
      </c>
      <c r="I2316" s="9">
        <v>1</v>
      </c>
      <c r="J2316" s="6">
        <v>51.65</v>
      </c>
      <c r="K2316" s="7">
        <v>0.15</v>
      </c>
      <c r="L2316" s="6">
        <v>21.86</v>
      </c>
      <c r="M2316" s="6">
        <f>I2316*J2316*(1-K2316)</f>
        <v>43.902499999999996</v>
      </c>
      <c r="N2316" s="6">
        <f>I2316*L2316</f>
        <v>21.86</v>
      </c>
      <c r="O2316" s="6">
        <f>M2316-N2316</f>
        <v>22.042499999999997</v>
      </c>
      <c r="P2316" s="8">
        <f>IFERROR(O2316/M2316,0)</f>
        <v>0.50207846933545919</v>
      </c>
      <c r="Q2316" s="5">
        <f>YEAR(SalesDataTable[[#This Row],[Order Date]])</f>
        <v>2026</v>
      </c>
      <c r="R2316" s="8" t="str">
        <f>"Q"&amp;ROUNDUP(MONTH(SalesDataTable[[#This Row],[Order Date]])/3,0)</f>
        <v>Q4</v>
      </c>
      <c r="S2316" s="9">
        <f>MONTH(SalesDataTable[[#This Row],[Order Date]])</f>
        <v>11</v>
      </c>
      <c r="T2316" s="8" t="str">
        <f>TEXT(SalesDataTable[[#This Row],[Order Date]],"mmm")</f>
        <v>Nov</v>
      </c>
    </row>
    <row r="2317" spans="1:20" ht="15.75">
      <c r="A2317" s="2" t="s">
        <v>2368</v>
      </c>
      <c r="B2317" s="3">
        <v>46335</v>
      </c>
      <c r="C2317" s="4" t="s">
        <v>8</v>
      </c>
      <c r="D2317" s="4" t="s">
        <v>69</v>
      </c>
      <c r="E2317" s="4" t="s">
        <v>3</v>
      </c>
      <c r="F2317" s="4" t="s">
        <v>16</v>
      </c>
      <c r="G2317" s="4" t="s">
        <v>5</v>
      </c>
      <c r="H2317" s="4" t="s">
        <v>6</v>
      </c>
      <c r="I2317" s="9">
        <v>5</v>
      </c>
      <c r="J2317" s="6">
        <v>82.96</v>
      </c>
      <c r="K2317" s="7">
        <v>0</v>
      </c>
      <c r="L2317" s="6">
        <v>43.55</v>
      </c>
      <c r="M2317" s="6">
        <f>I2317*J2317*(1-K2317)</f>
        <v>414.79999999999995</v>
      </c>
      <c r="N2317" s="6">
        <f>I2317*L2317</f>
        <v>217.75</v>
      </c>
      <c r="O2317" s="6">
        <f>M2317-N2317</f>
        <v>197.04999999999995</v>
      </c>
      <c r="P2317" s="8">
        <f>IFERROR(O2317/M2317,0)</f>
        <v>0.47504821600771452</v>
      </c>
      <c r="Q2317" s="5">
        <f>YEAR(SalesDataTable[[#This Row],[Order Date]])</f>
        <v>2026</v>
      </c>
      <c r="R2317" s="8" t="str">
        <f>"Q"&amp;ROUNDUP(MONTH(SalesDataTable[[#This Row],[Order Date]])/3,0)</f>
        <v>Q4</v>
      </c>
      <c r="S2317" s="9">
        <f>MONTH(SalesDataTable[[#This Row],[Order Date]])</f>
        <v>11</v>
      </c>
      <c r="T2317" s="8" t="str">
        <f>TEXT(SalesDataTable[[#This Row],[Order Date]],"mmm")</f>
        <v>Nov</v>
      </c>
    </row>
    <row r="2318" spans="1:20" ht="15.75">
      <c r="A2318" s="2" t="s">
        <v>2369</v>
      </c>
      <c r="B2318" s="3">
        <v>46335</v>
      </c>
      <c r="C2318" s="4" t="s">
        <v>27</v>
      </c>
      <c r="D2318" s="4" t="s">
        <v>28</v>
      </c>
      <c r="E2318" s="4" t="s">
        <v>39</v>
      </c>
      <c r="F2318" s="4" t="s">
        <v>20</v>
      </c>
      <c r="G2318" s="4" t="s">
        <v>11</v>
      </c>
      <c r="H2318" s="4" t="s">
        <v>79</v>
      </c>
      <c r="I2318" s="9">
        <v>1</v>
      </c>
      <c r="J2318" s="6">
        <v>70.3</v>
      </c>
      <c r="K2318" s="7">
        <v>0.05</v>
      </c>
      <c r="L2318" s="6">
        <v>33.31</v>
      </c>
      <c r="M2318" s="6">
        <f>I2318*J2318*(1-K2318)</f>
        <v>66.784999999999997</v>
      </c>
      <c r="N2318" s="6">
        <f>I2318*L2318</f>
        <v>33.31</v>
      </c>
      <c r="O2318" s="6">
        <f>M2318-N2318</f>
        <v>33.474999999999994</v>
      </c>
      <c r="P2318" s="8">
        <f>IFERROR(O2318/M2318,0)</f>
        <v>0.50123530732949007</v>
      </c>
      <c r="Q2318" s="5">
        <f>YEAR(SalesDataTable[[#This Row],[Order Date]])</f>
        <v>2026</v>
      </c>
      <c r="R2318" s="8" t="str">
        <f>"Q"&amp;ROUNDUP(MONTH(SalesDataTable[[#This Row],[Order Date]])/3,0)</f>
        <v>Q4</v>
      </c>
      <c r="S2318" s="9">
        <f>MONTH(SalesDataTable[[#This Row],[Order Date]])</f>
        <v>11</v>
      </c>
      <c r="T2318" s="8" t="str">
        <f>TEXT(SalesDataTable[[#This Row],[Order Date]],"mmm")</f>
        <v>Nov</v>
      </c>
    </row>
    <row r="2319" spans="1:20" ht="15.75">
      <c r="A2319" s="2" t="s">
        <v>2370</v>
      </c>
      <c r="B2319" s="3">
        <v>46335</v>
      </c>
      <c r="C2319" s="4" t="s">
        <v>14</v>
      </c>
      <c r="D2319" s="4" t="s">
        <v>15</v>
      </c>
      <c r="E2319" s="4" t="s">
        <v>25</v>
      </c>
      <c r="F2319" s="4" t="s">
        <v>4</v>
      </c>
      <c r="G2319" s="4" t="s">
        <v>17</v>
      </c>
      <c r="H2319" s="4" t="s">
        <v>46</v>
      </c>
      <c r="I2319" s="9">
        <v>2</v>
      </c>
      <c r="J2319" s="6">
        <v>47.12</v>
      </c>
      <c r="K2319" s="7">
        <v>0.15</v>
      </c>
      <c r="L2319" s="6">
        <v>18.64</v>
      </c>
      <c r="M2319" s="6">
        <f>I2319*J2319*(1-K2319)</f>
        <v>80.103999999999999</v>
      </c>
      <c r="N2319" s="6">
        <f>I2319*L2319</f>
        <v>37.28</v>
      </c>
      <c r="O2319" s="6">
        <f>M2319-N2319</f>
        <v>42.823999999999998</v>
      </c>
      <c r="P2319" s="8">
        <f>IFERROR(O2319/M2319,0)</f>
        <v>0.5346050134824728</v>
      </c>
      <c r="Q2319" s="5">
        <f>YEAR(SalesDataTable[[#This Row],[Order Date]])</f>
        <v>2026</v>
      </c>
      <c r="R2319" s="8" t="str">
        <f>"Q"&amp;ROUNDUP(MONTH(SalesDataTable[[#This Row],[Order Date]])/3,0)</f>
        <v>Q4</v>
      </c>
      <c r="S2319" s="9">
        <f>MONTH(SalesDataTable[[#This Row],[Order Date]])</f>
        <v>11</v>
      </c>
      <c r="T2319" s="8" t="str">
        <f>TEXT(SalesDataTable[[#This Row],[Order Date]],"mmm")</f>
        <v>Nov</v>
      </c>
    </row>
    <row r="2320" spans="1:20" ht="15.75">
      <c r="A2320" s="2" t="s">
        <v>2371</v>
      </c>
      <c r="B2320" s="3">
        <v>46335</v>
      </c>
      <c r="C2320" s="4" t="s">
        <v>1</v>
      </c>
      <c r="D2320" s="4" t="s">
        <v>88</v>
      </c>
      <c r="E2320" s="4" t="s">
        <v>39</v>
      </c>
      <c r="F2320" s="4" t="s">
        <v>16</v>
      </c>
      <c r="G2320" s="4" t="s">
        <v>49</v>
      </c>
      <c r="H2320" s="4" t="s">
        <v>50</v>
      </c>
      <c r="I2320" s="9">
        <v>4</v>
      </c>
      <c r="J2320" s="6">
        <v>39.82</v>
      </c>
      <c r="K2320" s="7">
        <v>0.2</v>
      </c>
      <c r="L2320" s="6">
        <v>14.98</v>
      </c>
      <c r="M2320" s="6">
        <f>I2320*J2320*(1-K2320)</f>
        <v>127.42400000000001</v>
      </c>
      <c r="N2320" s="6">
        <f>I2320*L2320</f>
        <v>59.92</v>
      </c>
      <c r="O2320" s="6">
        <f>M2320-N2320</f>
        <v>67.504000000000005</v>
      </c>
      <c r="P2320" s="8">
        <f>IFERROR(O2320/M2320,0)</f>
        <v>0.52975891511803119</v>
      </c>
      <c r="Q2320" s="5">
        <f>YEAR(SalesDataTable[[#This Row],[Order Date]])</f>
        <v>2026</v>
      </c>
      <c r="R2320" s="8" t="str">
        <f>"Q"&amp;ROUNDUP(MONTH(SalesDataTable[[#This Row],[Order Date]])/3,0)</f>
        <v>Q4</v>
      </c>
      <c r="S2320" s="9">
        <f>MONTH(SalesDataTable[[#This Row],[Order Date]])</f>
        <v>11</v>
      </c>
      <c r="T2320" s="8" t="str">
        <f>TEXT(SalesDataTable[[#This Row],[Order Date]],"mmm")</f>
        <v>Nov</v>
      </c>
    </row>
    <row r="2321" spans="1:20" ht="15.75">
      <c r="A2321" s="2" t="s">
        <v>2372</v>
      </c>
      <c r="B2321" s="3">
        <v>46335</v>
      </c>
      <c r="C2321" s="4" t="s">
        <v>8</v>
      </c>
      <c r="D2321" s="4" t="s">
        <v>86</v>
      </c>
      <c r="E2321" s="4" t="s">
        <v>3</v>
      </c>
      <c r="F2321" s="4" t="s">
        <v>4</v>
      </c>
      <c r="G2321" s="4" t="s">
        <v>11</v>
      </c>
      <c r="H2321" s="4" t="s">
        <v>53</v>
      </c>
      <c r="I2321" s="9">
        <v>4</v>
      </c>
      <c r="J2321" s="6">
        <v>154.27000000000001</v>
      </c>
      <c r="K2321" s="7">
        <v>0.05</v>
      </c>
      <c r="L2321" s="6">
        <v>78.36</v>
      </c>
      <c r="M2321" s="6">
        <f>I2321*J2321*(1-K2321)</f>
        <v>586.226</v>
      </c>
      <c r="N2321" s="6">
        <f>I2321*L2321</f>
        <v>313.44</v>
      </c>
      <c r="O2321" s="6">
        <f>M2321-N2321</f>
        <v>272.786</v>
      </c>
      <c r="P2321" s="8">
        <f>IFERROR(O2321/M2321,0)</f>
        <v>0.46532565938733528</v>
      </c>
      <c r="Q2321" s="5">
        <f>YEAR(SalesDataTable[[#This Row],[Order Date]])</f>
        <v>2026</v>
      </c>
      <c r="R2321" s="8" t="str">
        <f>"Q"&amp;ROUNDUP(MONTH(SalesDataTable[[#This Row],[Order Date]])/3,0)</f>
        <v>Q4</v>
      </c>
      <c r="S2321" s="9">
        <f>MONTH(SalesDataTable[[#This Row],[Order Date]])</f>
        <v>11</v>
      </c>
      <c r="T2321" s="8" t="str">
        <f>TEXT(SalesDataTable[[#This Row],[Order Date]],"mmm")</f>
        <v>Nov</v>
      </c>
    </row>
    <row r="2322" spans="1:20" ht="15.75">
      <c r="A2322" s="2" t="s">
        <v>2373</v>
      </c>
      <c r="B2322" s="3">
        <v>46335</v>
      </c>
      <c r="C2322" s="4" t="s">
        <v>1</v>
      </c>
      <c r="D2322" s="4" t="s">
        <v>2</v>
      </c>
      <c r="E2322" s="4" t="s">
        <v>3</v>
      </c>
      <c r="F2322" s="4" t="s">
        <v>16</v>
      </c>
      <c r="G2322" s="4" t="s">
        <v>11</v>
      </c>
      <c r="H2322" s="4" t="s">
        <v>21</v>
      </c>
      <c r="I2322" s="9">
        <v>1</v>
      </c>
      <c r="J2322" s="6">
        <v>143.02000000000001</v>
      </c>
      <c r="K2322" s="7">
        <v>0.1</v>
      </c>
      <c r="L2322" s="6">
        <v>79.25</v>
      </c>
      <c r="M2322" s="6">
        <f>I2322*J2322*(1-K2322)</f>
        <v>128.71800000000002</v>
      </c>
      <c r="N2322" s="6">
        <f>I2322*L2322</f>
        <v>79.25</v>
      </c>
      <c r="O2322" s="6">
        <f>M2322-N2322</f>
        <v>49.468000000000018</v>
      </c>
      <c r="P2322" s="8">
        <f>IFERROR(O2322/M2322,0)</f>
        <v>0.3843129942976119</v>
      </c>
      <c r="Q2322" s="5">
        <f>YEAR(SalesDataTable[[#This Row],[Order Date]])</f>
        <v>2026</v>
      </c>
      <c r="R2322" s="8" t="str">
        <f>"Q"&amp;ROUNDUP(MONTH(SalesDataTable[[#This Row],[Order Date]])/3,0)</f>
        <v>Q4</v>
      </c>
      <c r="S2322" s="9">
        <f>MONTH(SalesDataTable[[#This Row],[Order Date]])</f>
        <v>11</v>
      </c>
      <c r="T2322" s="8" t="str">
        <f>TEXT(SalesDataTable[[#This Row],[Order Date]],"mmm")</f>
        <v>Nov</v>
      </c>
    </row>
    <row r="2323" spans="1:20" ht="15.75">
      <c r="A2323" s="2" t="s">
        <v>2374</v>
      </c>
      <c r="B2323" s="3">
        <v>46335</v>
      </c>
      <c r="C2323" s="4" t="s">
        <v>14</v>
      </c>
      <c r="D2323" s="4" t="s">
        <v>61</v>
      </c>
      <c r="E2323" s="4" t="s">
        <v>25</v>
      </c>
      <c r="F2323" s="4" t="s">
        <v>4</v>
      </c>
      <c r="G2323" s="4" t="s">
        <v>49</v>
      </c>
      <c r="H2323" s="4" t="s">
        <v>67</v>
      </c>
      <c r="I2323" s="9">
        <v>1</v>
      </c>
      <c r="J2323" s="6">
        <v>35.36</v>
      </c>
      <c r="K2323" s="7">
        <v>0</v>
      </c>
      <c r="L2323" s="6">
        <v>13.74</v>
      </c>
      <c r="M2323" s="6">
        <f>I2323*J2323*(1-K2323)</f>
        <v>35.36</v>
      </c>
      <c r="N2323" s="6">
        <f>I2323*L2323</f>
        <v>13.74</v>
      </c>
      <c r="O2323" s="6">
        <f>M2323-N2323</f>
        <v>21.619999999999997</v>
      </c>
      <c r="P2323" s="8">
        <f>IFERROR(O2323/M2323,0)</f>
        <v>0.61142533936651577</v>
      </c>
      <c r="Q2323" s="5">
        <f>YEAR(SalesDataTable[[#This Row],[Order Date]])</f>
        <v>2026</v>
      </c>
      <c r="R2323" s="8" t="str">
        <f>"Q"&amp;ROUNDUP(MONTH(SalesDataTable[[#This Row],[Order Date]])/3,0)</f>
        <v>Q4</v>
      </c>
      <c r="S2323" s="9">
        <f>MONTH(SalesDataTable[[#This Row],[Order Date]])</f>
        <v>11</v>
      </c>
      <c r="T2323" s="8" t="str">
        <f>TEXT(SalesDataTable[[#This Row],[Order Date]],"mmm")</f>
        <v>Nov</v>
      </c>
    </row>
    <row r="2324" spans="1:20" ht="15.75">
      <c r="A2324" s="2" t="s">
        <v>2375</v>
      </c>
      <c r="B2324" s="3">
        <v>46335</v>
      </c>
      <c r="C2324" s="4" t="s">
        <v>8</v>
      </c>
      <c r="D2324" s="4" t="s">
        <v>38</v>
      </c>
      <c r="E2324" s="4" t="s">
        <v>3</v>
      </c>
      <c r="F2324" s="4" t="s">
        <v>4</v>
      </c>
      <c r="G2324" s="4" t="s">
        <v>11</v>
      </c>
      <c r="H2324" s="4" t="s">
        <v>53</v>
      </c>
      <c r="I2324" s="9">
        <v>1</v>
      </c>
      <c r="J2324" s="6">
        <v>156.82</v>
      </c>
      <c r="K2324" s="7">
        <v>0.1</v>
      </c>
      <c r="L2324" s="6">
        <v>77.12</v>
      </c>
      <c r="M2324" s="6">
        <f>I2324*J2324*(1-K2324)</f>
        <v>141.13800000000001</v>
      </c>
      <c r="N2324" s="6">
        <f>I2324*L2324</f>
        <v>77.12</v>
      </c>
      <c r="O2324" s="6">
        <f>M2324-N2324</f>
        <v>64.018000000000001</v>
      </c>
      <c r="P2324" s="8">
        <f>IFERROR(O2324/M2324,0)</f>
        <v>0.45358443509189589</v>
      </c>
      <c r="Q2324" s="5">
        <f>YEAR(SalesDataTable[[#This Row],[Order Date]])</f>
        <v>2026</v>
      </c>
      <c r="R2324" s="8" t="str">
        <f>"Q"&amp;ROUNDUP(MONTH(SalesDataTable[[#This Row],[Order Date]])/3,0)</f>
        <v>Q4</v>
      </c>
      <c r="S2324" s="9">
        <f>MONTH(SalesDataTable[[#This Row],[Order Date]])</f>
        <v>11</v>
      </c>
      <c r="T2324" s="8" t="str">
        <f>TEXT(SalesDataTable[[#This Row],[Order Date]],"mmm")</f>
        <v>Nov</v>
      </c>
    </row>
    <row r="2325" spans="1:20" ht="15.75">
      <c r="A2325" s="2" t="s">
        <v>2376</v>
      </c>
      <c r="B2325" s="3">
        <v>46335</v>
      </c>
      <c r="C2325" s="4" t="s">
        <v>14</v>
      </c>
      <c r="D2325" s="4" t="s">
        <v>126</v>
      </c>
      <c r="E2325" s="4" t="s">
        <v>10</v>
      </c>
      <c r="F2325" s="4" t="s">
        <v>20</v>
      </c>
      <c r="G2325" s="4" t="s">
        <v>49</v>
      </c>
      <c r="H2325" s="4" t="s">
        <v>50</v>
      </c>
      <c r="I2325" s="9">
        <v>10</v>
      </c>
      <c r="J2325" s="6">
        <v>40.98</v>
      </c>
      <c r="K2325" s="7">
        <v>0.1</v>
      </c>
      <c r="L2325" s="6">
        <v>14.6</v>
      </c>
      <c r="M2325" s="6">
        <f>I2325*J2325*(1-K2325)</f>
        <v>368.82</v>
      </c>
      <c r="N2325" s="6">
        <f>I2325*L2325</f>
        <v>146</v>
      </c>
      <c r="O2325" s="6">
        <f>M2325-N2325</f>
        <v>222.82</v>
      </c>
      <c r="P2325" s="8">
        <f>IFERROR(O2325/M2325,0)</f>
        <v>0.60414294235670518</v>
      </c>
      <c r="Q2325" s="5">
        <f>YEAR(SalesDataTable[[#This Row],[Order Date]])</f>
        <v>2026</v>
      </c>
      <c r="R2325" s="8" t="str">
        <f>"Q"&amp;ROUNDUP(MONTH(SalesDataTable[[#This Row],[Order Date]])/3,0)</f>
        <v>Q4</v>
      </c>
      <c r="S2325" s="9">
        <f>MONTH(SalesDataTable[[#This Row],[Order Date]])</f>
        <v>11</v>
      </c>
      <c r="T2325" s="8" t="str">
        <f>TEXT(SalesDataTable[[#This Row],[Order Date]],"mmm")</f>
        <v>Nov</v>
      </c>
    </row>
    <row r="2326" spans="1:20" ht="15.75">
      <c r="A2326" s="2" t="s">
        <v>2377</v>
      </c>
      <c r="B2326" s="3">
        <v>46335</v>
      </c>
      <c r="C2326" s="4" t="s">
        <v>27</v>
      </c>
      <c r="D2326" s="4" t="s">
        <v>48</v>
      </c>
      <c r="E2326" s="4" t="s">
        <v>25</v>
      </c>
      <c r="F2326" s="4" t="s">
        <v>16</v>
      </c>
      <c r="G2326" s="4" t="s">
        <v>11</v>
      </c>
      <c r="H2326" s="4" t="s">
        <v>21</v>
      </c>
      <c r="I2326" s="9">
        <v>3</v>
      </c>
      <c r="J2326" s="6">
        <v>144.22999999999999</v>
      </c>
      <c r="K2326" s="7">
        <v>0</v>
      </c>
      <c r="L2326" s="6">
        <v>80.959999999999994</v>
      </c>
      <c r="M2326" s="6">
        <f>I2326*J2326*(1-K2326)</f>
        <v>432.68999999999994</v>
      </c>
      <c r="N2326" s="6">
        <f>I2326*L2326</f>
        <v>242.88</v>
      </c>
      <c r="O2326" s="6">
        <f>M2326-N2326</f>
        <v>189.80999999999995</v>
      </c>
      <c r="P2326" s="8">
        <f>IFERROR(O2326/M2326,0)</f>
        <v>0.43867433959647778</v>
      </c>
      <c r="Q2326" s="5">
        <f>YEAR(SalesDataTable[[#This Row],[Order Date]])</f>
        <v>2026</v>
      </c>
      <c r="R2326" s="8" t="str">
        <f>"Q"&amp;ROUNDUP(MONTH(SalesDataTable[[#This Row],[Order Date]])/3,0)</f>
        <v>Q4</v>
      </c>
      <c r="S2326" s="9">
        <f>MONTH(SalesDataTable[[#This Row],[Order Date]])</f>
        <v>11</v>
      </c>
      <c r="T2326" s="8" t="str">
        <f>TEXT(SalesDataTable[[#This Row],[Order Date]],"mmm")</f>
        <v>Nov</v>
      </c>
    </row>
    <row r="2327" spans="1:20" ht="15.75">
      <c r="A2327" s="2" t="s">
        <v>2378</v>
      </c>
      <c r="B2327" s="3">
        <v>46336</v>
      </c>
      <c r="C2327" s="4" t="s">
        <v>27</v>
      </c>
      <c r="D2327" s="4" t="s">
        <v>45</v>
      </c>
      <c r="E2327" s="4" t="s">
        <v>3</v>
      </c>
      <c r="F2327" s="4" t="s">
        <v>16</v>
      </c>
      <c r="G2327" s="4" t="s">
        <v>11</v>
      </c>
      <c r="H2327" s="4" t="s">
        <v>12</v>
      </c>
      <c r="I2327" s="9">
        <v>1</v>
      </c>
      <c r="J2327" s="6">
        <v>90.23</v>
      </c>
      <c r="K2327" s="7">
        <v>0</v>
      </c>
      <c r="L2327" s="6">
        <v>44.06</v>
      </c>
      <c r="M2327" s="6">
        <f>I2327*J2327*(1-K2327)</f>
        <v>90.23</v>
      </c>
      <c r="N2327" s="6">
        <f>I2327*L2327</f>
        <v>44.06</v>
      </c>
      <c r="O2327" s="6">
        <f>M2327-N2327</f>
        <v>46.17</v>
      </c>
      <c r="P2327" s="8">
        <f>IFERROR(O2327/M2327,0)</f>
        <v>0.51169234179319512</v>
      </c>
      <c r="Q2327" s="5">
        <f>YEAR(SalesDataTable[[#This Row],[Order Date]])</f>
        <v>2026</v>
      </c>
      <c r="R2327" s="8" t="str">
        <f>"Q"&amp;ROUNDUP(MONTH(SalesDataTable[[#This Row],[Order Date]])/3,0)</f>
        <v>Q4</v>
      </c>
      <c r="S2327" s="9">
        <f>MONTH(SalesDataTable[[#This Row],[Order Date]])</f>
        <v>11</v>
      </c>
      <c r="T2327" s="8" t="str">
        <f>TEXT(SalesDataTable[[#This Row],[Order Date]],"mmm")</f>
        <v>Nov</v>
      </c>
    </row>
    <row r="2328" spans="1:20" ht="15.75">
      <c r="A2328" s="2" t="s">
        <v>2379</v>
      </c>
      <c r="B2328" s="3">
        <v>46336</v>
      </c>
      <c r="C2328" s="4" t="s">
        <v>27</v>
      </c>
      <c r="D2328" s="4" t="s">
        <v>45</v>
      </c>
      <c r="E2328" s="4" t="s">
        <v>3</v>
      </c>
      <c r="F2328" s="4" t="s">
        <v>16</v>
      </c>
      <c r="G2328" s="4" t="s">
        <v>11</v>
      </c>
      <c r="H2328" s="4" t="s">
        <v>53</v>
      </c>
      <c r="I2328" s="9">
        <v>5</v>
      </c>
      <c r="J2328" s="6">
        <v>152.82</v>
      </c>
      <c r="K2328" s="7">
        <v>0.1</v>
      </c>
      <c r="L2328" s="6">
        <v>80.09</v>
      </c>
      <c r="M2328" s="6">
        <f>I2328*J2328*(1-K2328)</f>
        <v>687.68999999999994</v>
      </c>
      <c r="N2328" s="6">
        <f>I2328*L2328</f>
        <v>400.45000000000005</v>
      </c>
      <c r="O2328" s="6">
        <f>M2328-N2328</f>
        <v>287.2399999999999</v>
      </c>
      <c r="P2328" s="8">
        <f>IFERROR(O2328/M2328,0)</f>
        <v>0.417688202533118</v>
      </c>
      <c r="Q2328" s="5">
        <f>YEAR(SalesDataTable[[#This Row],[Order Date]])</f>
        <v>2026</v>
      </c>
      <c r="R2328" s="8" t="str">
        <f>"Q"&amp;ROUNDUP(MONTH(SalesDataTable[[#This Row],[Order Date]])/3,0)</f>
        <v>Q4</v>
      </c>
      <c r="S2328" s="9">
        <f>MONTH(SalesDataTable[[#This Row],[Order Date]])</f>
        <v>11</v>
      </c>
      <c r="T2328" s="8" t="str">
        <f>TEXT(SalesDataTable[[#This Row],[Order Date]],"mmm")</f>
        <v>Nov</v>
      </c>
    </row>
    <row r="2329" spans="1:20" ht="15.75">
      <c r="A2329" s="2" t="s">
        <v>2380</v>
      </c>
      <c r="B2329" s="3">
        <v>46336</v>
      </c>
      <c r="C2329" s="4" t="s">
        <v>1</v>
      </c>
      <c r="D2329" s="4" t="s">
        <v>2</v>
      </c>
      <c r="E2329" s="4" t="s">
        <v>3</v>
      </c>
      <c r="F2329" s="4" t="s">
        <v>20</v>
      </c>
      <c r="G2329" s="4" t="s">
        <v>17</v>
      </c>
      <c r="H2329" s="4" t="s">
        <v>18</v>
      </c>
      <c r="I2329" s="9">
        <v>2</v>
      </c>
      <c r="J2329" s="6">
        <v>36.61</v>
      </c>
      <c r="K2329" s="7">
        <v>0.05</v>
      </c>
      <c r="L2329" s="6">
        <v>13.31</v>
      </c>
      <c r="M2329" s="6">
        <f>I2329*J2329*(1-K2329)</f>
        <v>69.558999999999997</v>
      </c>
      <c r="N2329" s="6">
        <f>I2329*L2329</f>
        <v>26.62</v>
      </c>
      <c r="O2329" s="6">
        <f>M2329-N2329</f>
        <v>42.938999999999993</v>
      </c>
      <c r="P2329" s="8">
        <f>IFERROR(O2329/M2329,0)</f>
        <v>0.61730329648212301</v>
      </c>
      <c r="Q2329" s="5">
        <f>YEAR(SalesDataTable[[#This Row],[Order Date]])</f>
        <v>2026</v>
      </c>
      <c r="R2329" s="8" t="str">
        <f>"Q"&amp;ROUNDUP(MONTH(SalesDataTable[[#This Row],[Order Date]])/3,0)</f>
        <v>Q4</v>
      </c>
      <c r="S2329" s="9">
        <f>MONTH(SalesDataTable[[#This Row],[Order Date]])</f>
        <v>11</v>
      </c>
      <c r="T2329" s="8" t="str">
        <f>TEXT(SalesDataTable[[#This Row],[Order Date]],"mmm")</f>
        <v>Nov</v>
      </c>
    </row>
    <row r="2330" spans="1:20" ht="15.75">
      <c r="A2330" s="2" t="s">
        <v>2381</v>
      </c>
      <c r="B2330" s="3">
        <v>46336</v>
      </c>
      <c r="C2330" s="4" t="s">
        <v>27</v>
      </c>
      <c r="D2330" s="4" t="s">
        <v>48</v>
      </c>
      <c r="E2330" s="4" t="s">
        <v>10</v>
      </c>
      <c r="F2330" s="4" t="s">
        <v>20</v>
      </c>
      <c r="G2330" s="4" t="s">
        <v>11</v>
      </c>
      <c r="H2330" s="4" t="s">
        <v>53</v>
      </c>
      <c r="I2330" s="9">
        <v>12</v>
      </c>
      <c r="J2330" s="6">
        <v>150.75</v>
      </c>
      <c r="K2330" s="7">
        <v>0.1</v>
      </c>
      <c r="L2330" s="6">
        <v>80.569999999999993</v>
      </c>
      <c r="M2330" s="6">
        <f>I2330*J2330*(1-K2330)</f>
        <v>1628.1000000000001</v>
      </c>
      <c r="N2330" s="6">
        <f>I2330*L2330</f>
        <v>966.83999999999992</v>
      </c>
      <c r="O2330" s="6">
        <f>M2330-N2330</f>
        <v>661.26000000000022</v>
      </c>
      <c r="P2330" s="8">
        <f>IFERROR(O2330/M2330,0)</f>
        <v>0.40615441311958733</v>
      </c>
      <c r="Q2330" s="5">
        <f>YEAR(SalesDataTable[[#This Row],[Order Date]])</f>
        <v>2026</v>
      </c>
      <c r="R2330" s="8" t="str">
        <f>"Q"&amp;ROUNDUP(MONTH(SalesDataTable[[#This Row],[Order Date]])/3,0)</f>
        <v>Q4</v>
      </c>
      <c r="S2330" s="9">
        <f>MONTH(SalesDataTable[[#This Row],[Order Date]])</f>
        <v>11</v>
      </c>
      <c r="T2330" s="8" t="str">
        <f>TEXT(SalesDataTable[[#This Row],[Order Date]],"mmm")</f>
        <v>Nov</v>
      </c>
    </row>
    <row r="2331" spans="1:20" ht="15.75">
      <c r="A2331" s="2" t="s">
        <v>2382</v>
      </c>
      <c r="B2331" s="3">
        <v>46337</v>
      </c>
      <c r="C2331" s="4" t="s">
        <v>1</v>
      </c>
      <c r="D2331" s="4" t="s">
        <v>2</v>
      </c>
      <c r="E2331" s="4" t="s">
        <v>3</v>
      </c>
      <c r="F2331" s="4" t="s">
        <v>4</v>
      </c>
      <c r="G2331" s="4" t="s">
        <v>11</v>
      </c>
      <c r="H2331" s="4" t="s">
        <v>21</v>
      </c>
      <c r="I2331" s="9">
        <v>1</v>
      </c>
      <c r="J2331" s="6">
        <v>145.83000000000001</v>
      </c>
      <c r="K2331" s="7">
        <v>0.1</v>
      </c>
      <c r="L2331" s="6">
        <v>79.14</v>
      </c>
      <c r="M2331" s="6">
        <f>I2331*J2331*(1-K2331)</f>
        <v>131.24700000000001</v>
      </c>
      <c r="N2331" s="6">
        <f>I2331*L2331</f>
        <v>79.14</v>
      </c>
      <c r="O2331" s="6">
        <f>M2331-N2331</f>
        <v>52.107000000000014</v>
      </c>
      <c r="P2331" s="8">
        <f>IFERROR(O2331/M2331,0)</f>
        <v>0.39701478890946085</v>
      </c>
      <c r="Q2331" s="5">
        <f>YEAR(SalesDataTable[[#This Row],[Order Date]])</f>
        <v>2026</v>
      </c>
      <c r="R2331" s="8" t="str">
        <f>"Q"&amp;ROUNDUP(MONTH(SalesDataTable[[#This Row],[Order Date]])/3,0)</f>
        <v>Q4</v>
      </c>
      <c r="S2331" s="9">
        <f>MONTH(SalesDataTable[[#This Row],[Order Date]])</f>
        <v>11</v>
      </c>
      <c r="T2331" s="8" t="str">
        <f>TEXT(SalesDataTable[[#This Row],[Order Date]],"mmm")</f>
        <v>Nov</v>
      </c>
    </row>
    <row r="2332" spans="1:20" ht="15.75">
      <c r="A2332" s="2" t="s">
        <v>2383</v>
      </c>
      <c r="B2332" s="3">
        <v>46337</v>
      </c>
      <c r="C2332" s="4" t="s">
        <v>1</v>
      </c>
      <c r="D2332" s="4" t="s">
        <v>2</v>
      </c>
      <c r="E2332" s="4" t="s">
        <v>3</v>
      </c>
      <c r="F2332" s="4" t="s">
        <v>4</v>
      </c>
      <c r="G2332" s="4" t="s">
        <v>17</v>
      </c>
      <c r="H2332" s="4" t="s">
        <v>83</v>
      </c>
      <c r="I2332" s="9">
        <v>4</v>
      </c>
      <c r="J2332" s="6">
        <v>162.04</v>
      </c>
      <c r="K2332" s="7">
        <v>0</v>
      </c>
      <c r="L2332" s="6">
        <v>85.77</v>
      </c>
      <c r="M2332" s="6">
        <f>I2332*J2332*(1-K2332)</f>
        <v>648.16</v>
      </c>
      <c r="N2332" s="6">
        <f>I2332*L2332</f>
        <v>343.08</v>
      </c>
      <c r="O2332" s="6">
        <f>M2332-N2332</f>
        <v>305.08</v>
      </c>
      <c r="P2332" s="8">
        <f>IFERROR(O2332/M2332,0)</f>
        <v>0.47068625030856581</v>
      </c>
      <c r="Q2332" s="5">
        <f>YEAR(SalesDataTable[[#This Row],[Order Date]])</f>
        <v>2026</v>
      </c>
      <c r="R2332" s="8" t="str">
        <f>"Q"&amp;ROUNDUP(MONTH(SalesDataTable[[#This Row],[Order Date]])/3,0)</f>
        <v>Q4</v>
      </c>
      <c r="S2332" s="9">
        <f>MONTH(SalesDataTable[[#This Row],[Order Date]])</f>
        <v>11</v>
      </c>
      <c r="T2332" s="8" t="str">
        <f>TEXT(SalesDataTable[[#This Row],[Order Date]],"mmm")</f>
        <v>Nov</v>
      </c>
    </row>
    <row r="2333" spans="1:20" ht="15.75">
      <c r="A2333" s="2" t="s">
        <v>2384</v>
      </c>
      <c r="B2333" s="3">
        <v>46337</v>
      </c>
      <c r="C2333" s="4" t="s">
        <v>27</v>
      </c>
      <c r="D2333" s="4" t="s">
        <v>48</v>
      </c>
      <c r="E2333" s="4" t="s">
        <v>25</v>
      </c>
      <c r="F2333" s="4" t="s">
        <v>4</v>
      </c>
      <c r="G2333" s="4" t="s">
        <v>11</v>
      </c>
      <c r="H2333" s="4" t="s">
        <v>21</v>
      </c>
      <c r="I2333" s="9">
        <v>2</v>
      </c>
      <c r="J2333" s="6">
        <v>141.33000000000001</v>
      </c>
      <c r="K2333" s="7">
        <v>0.05</v>
      </c>
      <c r="L2333" s="6">
        <v>79.739999999999995</v>
      </c>
      <c r="M2333" s="6">
        <f>I2333*J2333*(1-K2333)</f>
        <v>268.52699999999999</v>
      </c>
      <c r="N2333" s="6">
        <f>I2333*L2333</f>
        <v>159.47999999999999</v>
      </c>
      <c r="O2333" s="6">
        <f>M2333-N2333</f>
        <v>109.047</v>
      </c>
      <c r="P2333" s="8">
        <f>IFERROR(O2333/M2333,0)</f>
        <v>0.40609324202035552</v>
      </c>
      <c r="Q2333" s="5">
        <f>YEAR(SalesDataTable[[#This Row],[Order Date]])</f>
        <v>2026</v>
      </c>
      <c r="R2333" s="8" t="str">
        <f>"Q"&amp;ROUNDUP(MONTH(SalesDataTable[[#This Row],[Order Date]])/3,0)</f>
        <v>Q4</v>
      </c>
      <c r="S2333" s="9">
        <f>MONTH(SalesDataTable[[#This Row],[Order Date]])</f>
        <v>11</v>
      </c>
      <c r="T2333" s="8" t="str">
        <f>TEXT(SalesDataTable[[#This Row],[Order Date]],"mmm")</f>
        <v>Nov</v>
      </c>
    </row>
    <row r="2334" spans="1:20" ht="15.75">
      <c r="A2334" s="2" t="s">
        <v>2385</v>
      </c>
      <c r="B2334" s="3">
        <v>46337</v>
      </c>
      <c r="C2334" s="4" t="s">
        <v>14</v>
      </c>
      <c r="D2334" s="4" t="s">
        <v>126</v>
      </c>
      <c r="E2334" s="4" t="s">
        <v>3</v>
      </c>
      <c r="F2334" s="4" t="s">
        <v>4</v>
      </c>
      <c r="G2334" s="4" t="s">
        <v>31</v>
      </c>
      <c r="H2334" s="4" t="s">
        <v>90</v>
      </c>
      <c r="I2334" s="9">
        <v>1</v>
      </c>
      <c r="J2334" s="6">
        <v>125.11</v>
      </c>
      <c r="K2334" s="7">
        <v>0.1</v>
      </c>
      <c r="L2334" s="6">
        <v>61.65</v>
      </c>
      <c r="M2334" s="6">
        <f>I2334*J2334*(1-K2334)</f>
        <v>112.599</v>
      </c>
      <c r="N2334" s="6">
        <f>I2334*L2334</f>
        <v>61.65</v>
      </c>
      <c r="O2334" s="6">
        <f>M2334-N2334</f>
        <v>50.949000000000005</v>
      </c>
      <c r="P2334" s="8">
        <f>IFERROR(O2334/M2334,0)</f>
        <v>0.45248181600191834</v>
      </c>
      <c r="Q2334" s="5">
        <f>YEAR(SalesDataTable[[#This Row],[Order Date]])</f>
        <v>2026</v>
      </c>
      <c r="R2334" s="8" t="str">
        <f>"Q"&amp;ROUNDUP(MONTH(SalesDataTable[[#This Row],[Order Date]])/3,0)</f>
        <v>Q4</v>
      </c>
      <c r="S2334" s="9">
        <f>MONTH(SalesDataTable[[#This Row],[Order Date]])</f>
        <v>11</v>
      </c>
      <c r="T2334" s="8" t="str">
        <f>TEXT(SalesDataTable[[#This Row],[Order Date]],"mmm")</f>
        <v>Nov</v>
      </c>
    </row>
    <row r="2335" spans="1:20" ht="15.75">
      <c r="A2335" s="2" t="s">
        <v>2386</v>
      </c>
      <c r="B2335" s="3">
        <v>46337</v>
      </c>
      <c r="C2335" s="4" t="s">
        <v>14</v>
      </c>
      <c r="D2335" s="4" t="s">
        <v>34</v>
      </c>
      <c r="E2335" s="4" t="s">
        <v>3</v>
      </c>
      <c r="F2335" s="4" t="s">
        <v>20</v>
      </c>
      <c r="G2335" s="4" t="s">
        <v>31</v>
      </c>
      <c r="H2335" s="4" t="s">
        <v>90</v>
      </c>
      <c r="I2335" s="9">
        <v>3</v>
      </c>
      <c r="J2335" s="6">
        <v>124.55</v>
      </c>
      <c r="K2335" s="7">
        <v>0.15</v>
      </c>
      <c r="L2335" s="6">
        <v>60.68</v>
      </c>
      <c r="M2335" s="6">
        <f>I2335*J2335*(1-K2335)</f>
        <v>317.60249999999996</v>
      </c>
      <c r="N2335" s="6">
        <f>I2335*L2335</f>
        <v>182.04</v>
      </c>
      <c r="O2335" s="6">
        <f>M2335-N2335</f>
        <v>135.56249999999997</v>
      </c>
      <c r="P2335" s="8">
        <f>IFERROR(O2335/M2335,0)</f>
        <v>0.42683070819656643</v>
      </c>
      <c r="Q2335" s="5">
        <f>YEAR(SalesDataTable[[#This Row],[Order Date]])</f>
        <v>2026</v>
      </c>
      <c r="R2335" s="8" t="str">
        <f>"Q"&amp;ROUNDUP(MONTH(SalesDataTable[[#This Row],[Order Date]])/3,0)</f>
        <v>Q4</v>
      </c>
      <c r="S2335" s="9">
        <f>MONTH(SalesDataTable[[#This Row],[Order Date]])</f>
        <v>11</v>
      </c>
      <c r="T2335" s="8" t="str">
        <f>TEXT(SalesDataTable[[#This Row],[Order Date]],"mmm")</f>
        <v>Nov</v>
      </c>
    </row>
    <row r="2336" spans="1:20" ht="15.75">
      <c r="A2336" s="2" t="s">
        <v>2387</v>
      </c>
      <c r="B2336" s="3">
        <v>46337</v>
      </c>
      <c r="C2336" s="4" t="s">
        <v>14</v>
      </c>
      <c r="D2336" s="4" t="s">
        <v>61</v>
      </c>
      <c r="E2336" s="4" t="s">
        <v>25</v>
      </c>
      <c r="F2336" s="4" t="s">
        <v>4</v>
      </c>
      <c r="G2336" s="4" t="s">
        <v>11</v>
      </c>
      <c r="H2336" s="4" t="s">
        <v>21</v>
      </c>
      <c r="I2336" s="9">
        <v>1</v>
      </c>
      <c r="J2336" s="6">
        <v>143.77000000000001</v>
      </c>
      <c r="K2336" s="7">
        <v>0.1</v>
      </c>
      <c r="L2336" s="6">
        <v>81.02</v>
      </c>
      <c r="M2336" s="6">
        <f>I2336*J2336*(1-K2336)</f>
        <v>129.393</v>
      </c>
      <c r="N2336" s="6">
        <f>I2336*L2336</f>
        <v>81.02</v>
      </c>
      <c r="O2336" s="6">
        <f>M2336-N2336</f>
        <v>48.373000000000005</v>
      </c>
      <c r="P2336" s="8">
        <f>IFERROR(O2336/M2336,0)</f>
        <v>0.3738455712441941</v>
      </c>
      <c r="Q2336" s="5">
        <f>YEAR(SalesDataTable[[#This Row],[Order Date]])</f>
        <v>2026</v>
      </c>
      <c r="R2336" s="8" t="str">
        <f>"Q"&amp;ROUNDUP(MONTH(SalesDataTable[[#This Row],[Order Date]])/3,0)</f>
        <v>Q4</v>
      </c>
      <c r="S2336" s="9">
        <f>MONTH(SalesDataTable[[#This Row],[Order Date]])</f>
        <v>11</v>
      </c>
      <c r="T2336" s="8" t="str">
        <f>TEXT(SalesDataTable[[#This Row],[Order Date]],"mmm")</f>
        <v>Nov</v>
      </c>
    </row>
    <row r="2337" spans="1:20" ht="15.75">
      <c r="A2337" s="2" t="s">
        <v>2388</v>
      </c>
      <c r="B2337" s="3">
        <v>46337</v>
      </c>
      <c r="C2337" s="4" t="s">
        <v>27</v>
      </c>
      <c r="D2337" s="4" t="s">
        <v>48</v>
      </c>
      <c r="E2337" s="4" t="s">
        <v>3</v>
      </c>
      <c r="F2337" s="4" t="s">
        <v>16</v>
      </c>
      <c r="G2337" s="4" t="s">
        <v>31</v>
      </c>
      <c r="H2337" s="4" t="s">
        <v>90</v>
      </c>
      <c r="I2337" s="9">
        <v>3</v>
      </c>
      <c r="J2337" s="6">
        <v>124.72</v>
      </c>
      <c r="K2337" s="7">
        <v>0.15</v>
      </c>
      <c r="L2337" s="6">
        <v>60.35</v>
      </c>
      <c r="M2337" s="6">
        <f>I2337*J2337*(1-K2337)</f>
        <v>318.03599999999994</v>
      </c>
      <c r="N2337" s="6">
        <f>I2337*L2337</f>
        <v>181.05</v>
      </c>
      <c r="O2337" s="6">
        <f>M2337-N2337</f>
        <v>136.98599999999993</v>
      </c>
      <c r="P2337" s="8">
        <f>IFERROR(O2337/M2337,0)</f>
        <v>0.4307248236048748</v>
      </c>
      <c r="Q2337" s="5">
        <f>YEAR(SalesDataTable[[#This Row],[Order Date]])</f>
        <v>2026</v>
      </c>
      <c r="R2337" s="8" t="str">
        <f>"Q"&amp;ROUNDUP(MONTH(SalesDataTable[[#This Row],[Order Date]])/3,0)</f>
        <v>Q4</v>
      </c>
      <c r="S2337" s="9">
        <f>MONTH(SalesDataTable[[#This Row],[Order Date]])</f>
        <v>11</v>
      </c>
      <c r="T2337" s="8" t="str">
        <f>TEXT(SalesDataTable[[#This Row],[Order Date]],"mmm")</f>
        <v>Nov</v>
      </c>
    </row>
    <row r="2338" spans="1:20" ht="15.75">
      <c r="A2338" s="2" t="s">
        <v>2389</v>
      </c>
      <c r="B2338" s="3">
        <v>46337</v>
      </c>
      <c r="C2338" s="4" t="s">
        <v>14</v>
      </c>
      <c r="D2338" s="4" t="s">
        <v>15</v>
      </c>
      <c r="E2338" s="4" t="s">
        <v>25</v>
      </c>
      <c r="F2338" s="4" t="s">
        <v>4</v>
      </c>
      <c r="G2338" s="4" t="s">
        <v>49</v>
      </c>
      <c r="H2338" s="4" t="s">
        <v>67</v>
      </c>
      <c r="I2338" s="9">
        <v>1</v>
      </c>
      <c r="J2338" s="6">
        <v>35.729999999999997</v>
      </c>
      <c r="K2338" s="7">
        <v>0.1</v>
      </c>
      <c r="L2338" s="6">
        <v>14.15</v>
      </c>
      <c r="M2338" s="6">
        <f>I2338*J2338*(1-K2338)</f>
        <v>32.156999999999996</v>
      </c>
      <c r="N2338" s="6">
        <f>I2338*L2338</f>
        <v>14.15</v>
      </c>
      <c r="O2338" s="6">
        <f>M2338-N2338</f>
        <v>18.006999999999998</v>
      </c>
      <c r="P2338" s="8">
        <f>IFERROR(O2338/M2338,0)</f>
        <v>0.55997139036601673</v>
      </c>
      <c r="Q2338" s="5">
        <f>YEAR(SalesDataTable[[#This Row],[Order Date]])</f>
        <v>2026</v>
      </c>
      <c r="R2338" s="8" t="str">
        <f>"Q"&amp;ROUNDUP(MONTH(SalesDataTable[[#This Row],[Order Date]])/3,0)</f>
        <v>Q4</v>
      </c>
      <c r="S2338" s="9">
        <f>MONTH(SalesDataTable[[#This Row],[Order Date]])</f>
        <v>11</v>
      </c>
      <c r="T2338" s="8" t="str">
        <f>TEXT(SalesDataTable[[#This Row],[Order Date]],"mmm")</f>
        <v>Nov</v>
      </c>
    </row>
    <row r="2339" spans="1:20" ht="15.75">
      <c r="A2339" s="2" t="s">
        <v>2390</v>
      </c>
      <c r="B2339" s="3">
        <v>46337</v>
      </c>
      <c r="C2339" s="4" t="s">
        <v>14</v>
      </c>
      <c r="D2339" s="4" t="s">
        <v>24</v>
      </c>
      <c r="E2339" s="4" t="s">
        <v>25</v>
      </c>
      <c r="F2339" s="4" t="s">
        <v>20</v>
      </c>
      <c r="G2339" s="4" t="s">
        <v>17</v>
      </c>
      <c r="H2339" s="4" t="s">
        <v>83</v>
      </c>
      <c r="I2339" s="9">
        <v>2</v>
      </c>
      <c r="J2339" s="6">
        <v>166.1</v>
      </c>
      <c r="K2339" s="7">
        <v>0.05</v>
      </c>
      <c r="L2339" s="6">
        <v>88.2</v>
      </c>
      <c r="M2339" s="6">
        <f>I2339*J2339*(1-K2339)</f>
        <v>315.58999999999997</v>
      </c>
      <c r="N2339" s="6">
        <f>I2339*L2339</f>
        <v>176.4</v>
      </c>
      <c r="O2339" s="6">
        <f>M2339-N2339</f>
        <v>139.18999999999997</v>
      </c>
      <c r="P2339" s="8">
        <f>IFERROR(O2339/M2339,0)</f>
        <v>0.44104692797617157</v>
      </c>
      <c r="Q2339" s="5">
        <f>YEAR(SalesDataTable[[#This Row],[Order Date]])</f>
        <v>2026</v>
      </c>
      <c r="R2339" s="8" t="str">
        <f>"Q"&amp;ROUNDUP(MONTH(SalesDataTable[[#This Row],[Order Date]])/3,0)</f>
        <v>Q4</v>
      </c>
      <c r="S2339" s="9">
        <f>MONTH(SalesDataTable[[#This Row],[Order Date]])</f>
        <v>11</v>
      </c>
      <c r="T2339" s="8" t="str">
        <f>TEXT(SalesDataTable[[#This Row],[Order Date]],"mmm")</f>
        <v>Nov</v>
      </c>
    </row>
    <row r="2340" spans="1:20" ht="15.75">
      <c r="A2340" s="2" t="s">
        <v>2391</v>
      </c>
      <c r="B2340" s="3">
        <v>46337</v>
      </c>
      <c r="C2340" s="4" t="s">
        <v>14</v>
      </c>
      <c r="D2340" s="4" t="s">
        <v>126</v>
      </c>
      <c r="E2340" s="4" t="s">
        <v>39</v>
      </c>
      <c r="F2340" s="4" t="s">
        <v>16</v>
      </c>
      <c r="G2340" s="4" t="s">
        <v>5</v>
      </c>
      <c r="H2340" s="4" t="s">
        <v>6</v>
      </c>
      <c r="I2340" s="9">
        <v>2</v>
      </c>
      <c r="J2340" s="6">
        <v>81.27</v>
      </c>
      <c r="K2340" s="7">
        <v>0.05</v>
      </c>
      <c r="L2340" s="6">
        <v>43.04</v>
      </c>
      <c r="M2340" s="6">
        <f>I2340*J2340*(1-K2340)</f>
        <v>154.41299999999998</v>
      </c>
      <c r="N2340" s="6">
        <f>I2340*L2340</f>
        <v>86.08</v>
      </c>
      <c r="O2340" s="6">
        <f>M2340-N2340</f>
        <v>68.332999999999984</v>
      </c>
      <c r="P2340" s="8">
        <f>IFERROR(O2340/M2340,0)</f>
        <v>0.44253398353765544</v>
      </c>
      <c r="Q2340" s="5">
        <f>YEAR(SalesDataTable[[#This Row],[Order Date]])</f>
        <v>2026</v>
      </c>
      <c r="R2340" s="8" t="str">
        <f>"Q"&amp;ROUNDUP(MONTH(SalesDataTable[[#This Row],[Order Date]])/3,0)</f>
        <v>Q4</v>
      </c>
      <c r="S2340" s="9">
        <f>MONTH(SalesDataTable[[#This Row],[Order Date]])</f>
        <v>11</v>
      </c>
      <c r="T2340" s="8" t="str">
        <f>TEXT(SalesDataTable[[#This Row],[Order Date]],"mmm")</f>
        <v>Nov</v>
      </c>
    </row>
    <row r="2341" spans="1:20" ht="15.75">
      <c r="A2341" s="2" t="s">
        <v>2392</v>
      </c>
      <c r="B2341" s="3">
        <v>46337</v>
      </c>
      <c r="C2341" s="4" t="s">
        <v>1</v>
      </c>
      <c r="D2341" s="4" t="s">
        <v>52</v>
      </c>
      <c r="E2341" s="4" t="s">
        <v>10</v>
      </c>
      <c r="F2341" s="4" t="s">
        <v>4</v>
      </c>
      <c r="G2341" s="4" t="s">
        <v>31</v>
      </c>
      <c r="H2341" s="4" t="s">
        <v>41</v>
      </c>
      <c r="I2341" s="9">
        <v>10</v>
      </c>
      <c r="J2341" s="6">
        <v>191.98</v>
      </c>
      <c r="K2341" s="7">
        <v>0.1</v>
      </c>
      <c r="L2341" s="6">
        <v>102.73</v>
      </c>
      <c r="M2341" s="6">
        <f>I2341*J2341*(1-K2341)</f>
        <v>1727.82</v>
      </c>
      <c r="N2341" s="6">
        <f>I2341*L2341</f>
        <v>1027.3</v>
      </c>
      <c r="O2341" s="6">
        <f>M2341-N2341</f>
        <v>700.52</v>
      </c>
      <c r="P2341" s="8">
        <f>IFERROR(O2341/M2341,0)</f>
        <v>0.40543575140929033</v>
      </c>
      <c r="Q2341" s="5">
        <f>YEAR(SalesDataTable[[#This Row],[Order Date]])</f>
        <v>2026</v>
      </c>
      <c r="R2341" s="8" t="str">
        <f>"Q"&amp;ROUNDUP(MONTH(SalesDataTable[[#This Row],[Order Date]])/3,0)</f>
        <v>Q4</v>
      </c>
      <c r="S2341" s="9">
        <f>MONTH(SalesDataTable[[#This Row],[Order Date]])</f>
        <v>11</v>
      </c>
      <c r="T2341" s="8" t="str">
        <f>TEXT(SalesDataTable[[#This Row],[Order Date]],"mmm")</f>
        <v>Nov</v>
      </c>
    </row>
    <row r="2342" spans="1:20" ht="15.75">
      <c r="A2342" s="2" t="s">
        <v>2393</v>
      </c>
      <c r="B2342" s="3">
        <v>46338</v>
      </c>
      <c r="C2342" s="4" t="s">
        <v>27</v>
      </c>
      <c r="D2342" s="4" t="s">
        <v>48</v>
      </c>
      <c r="E2342" s="4" t="s">
        <v>25</v>
      </c>
      <c r="F2342" s="4" t="s">
        <v>4</v>
      </c>
      <c r="G2342" s="4" t="s">
        <v>11</v>
      </c>
      <c r="H2342" s="4" t="s">
        <v>12</v>
      </c>
      <c r="I2342" s="9">
        <v>6</v>
      </c>
      <c r="J2342" s="6">
        <v>89.87</v>
      </c>
      <c r="K2342" s="7">
        <v>0.2</v>
      </c>
      <c r="L2342" s="6">
        <v>44.47</v>
      </c>
      <c r="M2342" s="6">
        <f>I2342*J2342*(1-K2342)</f>
        <v>431.37600000000003</v>
      </c>
      <c r="N2342" s="6">
        <f>I2342*L2342</f>
        <v>266.82</v>
      </c>
      <c r="O2342" s="6">
        <f>M2342-N2342</f>
        <v>164.55600000000004</v>
      </c>
      <c r="P2342" s="8">
        <f>IFERROR(O2342/M2342,0)</f>
        <v>0.3814676755313231</v>
      </c>
      <c r="Q2342" s="5">
        <f>YEAR(SalesDataTable[[#This Row],[Order Date]])</f>
        <v>2026</v>
      </c>
      <c r="R2342" s="8" t="str">
        <f>"Q"&amp;ROUNDUP(MONTH(SalesDataTable[[#This Row],[Order Date]])/3,0)</f>
        <v>Q4</v>
      </c>
      <c r="S2342" s="9">
        <f>MONTH(SalesDataTable[[#This Row],[Order Date]])</f>
        <v>11</v>
      </c>
      <c r="T2342" s="8" t="str">
        <f>TEXT(SalesDataTable[[#This Row],[Order Date]],"mmm")</f>
        <v>Nov</v>
      </c>
    </row>
    <row r="2343" spans="1:20" ht="15.75">
      <c r="A2343" s="2" t="s">
        <v>2394</v>
      </c>
      <c r="B2343" s="3">
        <v>46338</v>
      </c>
      <c r="C2343" s="4" t="s">
        <v>8</v>
      </c>
      <c r="D2343" s="4" t="s">
        <v>86</v>
      </c>
      <c r="E2343" s="4" t="s">
        <v>39</v>
      </c>
      <c r="F2343" s="4" t="s">
        <v>16</v>
      </c>
      <c r="G2343" s="4" t="s">
        <v>5</v>
      </c>
      <c r="H2343" s="4" t="s">
        <v>29</v>
      </c>
      <c r="I2343" s="9">
        <v>3</v>
      </c>
      <c r="J2343" s="6">
        <v>51.44</v>
      </c>
      <c r="K2343" s="7">
        <v>0.1</v>
      </c>
      <c r="L2343" s="6">
        <v>23.11</v>
      </c>
      <c r="M2343" s="6">
        <f>I2343*J2343*(1-K2343)</f>
        <v>138.88800000000001</v>
      </c>
      <c r="N2343" s="6">
        <f>I2343*L2343</f>
        <v>69.33</v>
      </c>
      <c r="O2343" s="6">
        <f>M2343-N2343</f>
        <v>69.558000000000007</v>
      </c>
      <c r="P2343" s="8">
        <f>IFERROR(O2343/M2343,0)</f>
        <v>0.50082080525315364</v>
      </c>
      <c r="Q2343" s="5">
        <f>YEAR(SalesDataTable[[#This Row],[Order Date]])</f>
        <v>2026</v>
      </c>
      <c r="R2343" s="8" t="str">
        <f>"Q"&amp;ROUNDUP(MONTH(SalesDataTable[[#This Row],[Order Date]])/3,0)</f>
        <v>Q4</v>
      </c>
      <c r="S2343" s="9">
        <f>MONTH(SalesDataTable[[#This Row],[Order Date]])</f>
        <v>11</v>
      </c>
      <c r="T2343" s="8" t="str">
        <f>TEXT(SalesDataTable[[#This Row],[Order Date]],"mmm")</f>
        <v>Nov</v>
      </c>
    </row>
    <row r="2344" spans="1:20" ht="15.75">
      <c r="A2344" s="2" t="s">
        <v>2395</v>
      </c>
      <c r="B2344" s="3">
        <v>46338</v>
      </c>
      <c r="C2344" s="4" t="s">
        <v>27</v>
      </c>
      <c r="D2344" s="4" t="s">
        <v>28</v>
      </c>
      <c r="E2344" s="4" t="s">
        <v>39</v>
      </c>
      <c r="F2344" s="4" t="s">
        <v>16</v>
      </c>
      <c r="G2344" s="4" t="s">
        <v>17</v>
      </c>
      <c r="H2344" s="4" t="s">
        <v>46</v>
      </c>
      <c r="I2344" s="9">
        <v>4</v>
      </c>
      <c r="J2344" s="6">
        <v>46.68</v>
      </c>
      <c r="K2344" s="7">
        <v>0.05</v>
      </c>
      <c r="L2344" s="6">
        <v>17.96</v>
      </c>
      <c r="M2344" s="6">
        <f>I2344*J2344*(1-K2344)</f>
        <v>177.38399999999999</v>
      </c>
      <c r="N2344" s="6">
        <f>I2344*L2344</f>
        <v>71.84</v>
      </c>
      <c r="O2344" s="6">
        <f>M2344-N2344</f>
        <v>105.54399999999998</v>
      </c>
      <c r="P2344" s="8">
        <f>IFERROR(O2344/M2344,0)</f>
        <v>0.59500293149325756</v>
      </c>
      <c r="Q2344" s="5">
        <f>YEAR(SalesDataTable[[#This Row],[Order Date]])</f>
        <v>2026</v>
      </c>
      <c r="R2344" s="8" t="str">
        <f>"Q"&amp;ROUNDUP(MONTH(SalesDataTable[[#This Row],[Order Date]])/3,0)</f>
        <v>Q4</v>
      </c>
      <c r="S2344" s="9">
        <f>MONTH(SalesDataTable[[#This Row],[Order Date]])</f>
        <v>11</v>
      </c>
      <c r="T2344" s="8" t="str">
        <f>TEXT(SalesDataTable[[#This Row],[Order Date]],"mmm")</f>
        <v>Nov</v>
      </c>
    </row>
    <row r="2345" spans="1:20" ht="15.75">
      <c r="A2345" s="2" t="s">
        <v>2396</v>
      </c>
      <c r="B2345" s="3">
        <v>46338</v>
      </c>
      <c r="C2345" s="4" t="s">
        <v>8</v>
      </c>
      <c r="D2345" s="4" t="s">
        <v>69</v>
      </c>
      <c r="E2345" s="4" t="s">
        <v>25</v>
      </c>
      <c r="F2345" s="4" t="s">
        <v>16</v>
      </c>
      <c r="G2345" s="4" t="s">
        <v>11</v>
      </c>
      <c r="H2345" s="4" t="s">
        <v>79</v>
      </c>
      <c r="I2345" s="9">
        <v>4</v>
      </c>
      <c r="J2345" s="6">
        <v>73.05</v>
      </c>
      <c r="K2345" s="7">
        <v>0.2</v>
      </c>
      <c r="L2345" s="6">
        <v>32.82</v>
      </c>
      <c r="M2345" s="6">
        <f>I2345*J2345*(1-K2345)</f>
        <v>233.76</v>
      </c>
      <c r="N2345" s="6">
        <f>I2345*L2345</f>
        <v>131.28</v>
      </c>
      <c r="O2345" s="6">
        <f>M2345-N2345</f>
        <v>102.47999999999999</v>
      </c>
      <c r="P2345" s="8">
        <f>IFERROR(O2345/M2345,0)</f>
        <v>0.4383983572895277</v>
      </c>
      <c r="Q2345" s="5">
        <f>YEAR(SalesDataTable[[#This Row],[Order Date]])</f>
        <v>2026</v>
      </c>
      <c r="R2345" s="8" t="str">
        <f>"Q"&amp;ROUNDUP(MONTH(SalesDataTable[[#This Row],[Order Date]])/3,0)</f>
        <v>Q4</v>
      </c>
      <c r="S2345" s="9">
        <f>MONTH(SalesDataTable[[#This Row],[Order Date]])</f>
        <v>11</v>
      </c>
      <c r="T2345" s="8" t="str">
        <f>TEXT(SalesDataTable[[#This Row],[Order Date]],"mmm")</f>
        <v>Nov</v>
      </c>
    </row>
    <row r="2346" spans="1:20" ht="15.75">
      <c r="A2346" s="2" t="s">
        <v>2397</v>
      </c>
      <c r="B2346" s="3">
        <v>46338</v>
      </c>
      <c r="C2346" s="4" t="s">
        <v>14</v>
      </c>
      <c r="D2346" s="4" t="s">
        <v>61</v>
      </c>
      <c r="E2346" s="4" t="s">
        <v>39</v>
      </c>
      <c r="F2346" s="4" t="s">
        <v>16</v>
      </c>
      <c r="G2346" s="4" t="s">
        <v>31</v>
      </c>
      <c r="H2346" s="4" t="s">
        <v>90</v>
      </c>
      <c r="I2346" s="9">
        <v>1</v>
      </c>
      <c r="J2346" s="6">
        <v>125.32</v>
      </c>
      <c r="K2346" s="7">
        <v>0.15</v>
      </c>
      <c r="L2346" s="6">
        <v>59.49</v>
      </c>
      <c r="M2346" s="6">
        <f>I2346*J2346*(1-K2346)</f>
        <v>106.52199999999999</v>
      </c>
      <c r="N2346" s="6">
        <f>I2346*L2346</f>
        <v>59.49</v>
      </c>
      <c r="O2346" s="6">
        <f>M2346-N2346</f>
        <v>47.031999999999989</v>
      </c>
      <c r="P2346" s="8">
        <f>IFERROR(O2346/M2346,0)</f>
        <v>0.44152381667636725</v>
      </c>
      <c r="Q2346" s="5">
        <f>YEAR(SalesDataTable[[#This Row],[Order Date]])</f>
        <v>2026</v>
      </c>
      <c r="R2346" s="8" t="str">
        <f>"Q"&amp;ROUNDUP(MONTH(SalesDataTable[[#This Row],[Order Date]])/3,0)</f>
        <v>Q4</v>
      </c>
      <c r="S2346" s="9">
        <f>MONTH(SalesDataTable[[#This Row],[Order Date]])</f>
        <v>11</v>
      </c>
      <c r="T2346" s="8" t="str">
        <f>TEXT(SalesDataTable[[#This Row],[Order Date]],"mmm")</f>
        <v>Nov</v>
      </c>
    </row>
    <row r="2347" spans="1:20" ht="15.75">
      <c r="A2347" s="2" t="s">
        <v>2398</v>
      </c>
      <c r="B2347" s="3">
        <v>46338</v>
      </c>
      <c r="C2347" s="4" t="s">
        <v>8</v>
      </c>
      <c r="D2347" s="4" t="s">
        <v>66</v>
      </c>
      <c r="E2347" s="4" t="s">
        <v>39</v>
      </c>
      <c r="F2347" s="4" t="s">
        <v>20</v>
      </c>
      <c r="G2347" s="4" t="s">
        <v>49</v>
      </c>
      <c r="H2347" s="4" t="s">
        <v>55</v>
      </c>
      <c r="I2347" s="9">
        <v>2</v>
      </c>
      <c r="J2347" s="6">
        <v>123.49</v>
      </c>
      <c r="K2347" s="7">
        <v>0.15</v>
      </c>
      <c r="L2347" s="6">
        <v>68.08</v>
      </c>
      <c r="M2347" s="6">
        <f>I2347*J2347*(1-K2347)</f>
        <v>209.93299999999999</v>
      </c>
      <c r="N2347" s="6">
        <f>I2347*L2347</f>
        <v>136.16</v>
      </c>
      <c r="O2347" s="6">
        <f>M2347-N2347</f>
        <v>73.772999999999996</v>
      </c>
      <c r="P2347" s="8">
        <f>IFERROR(O2347/M2347,0)</f>
        <v>0.35141211719929694</v>
      </c>
      <c r="Q2347" s="5">
        <f>YEAR(SalesDataTable[[#This Row],[Order Date]])</f>
        <v>2026</v>
      </c>
      <c r="R2347" s="8" t="str">
        <f>"Q"&amp;ROUNDUP(MONTH(SalesDataTable[[#This Row],[Order Date]])/3,0)</f>
        <v>Q4</v>
      </c>
      <c r="S2347" s="9">
        <f>MONTH(SalesDataTable[[#This Row],[Order Date]])</f>
        <v>11</v>
      </c>
      <c r="T2347" s="8" t="str">
        <f>TEXT(SalesDataTable[[#This Row],[Order Date]],"mmm")</f>
        <v>Nov</v>
      </c>
    </row>
    <row r="2348" spans="1:20" ht="15.75">
      <c r="A2348" s="2" t="s">
        <v>2399</v>
      </c>
      <c r="B2348" s="3">
        <v>46339</v>
      </c>
      <c r="C2348" s="4" t="s">
        <v>8</v>
      </c>
      <c r="D2348" s="4" t="s">
        <v>69</v>
      </c>
      <c r="E2348" s="4" t="s">
        <v>25</v>
      </c>
      <c r="F2348" s="4" t="s">
        <v>4</v>
      </c>
      <c r="G2348" s="4" t="s">
        <v>17</v>
      </c>
      <c r="H2348" s="4" t="s">
        <v>46</v>
      </c>
      <c r="I2348" s="9">
        <v>1</v>
      </c>
      <c r="J2348" s="6">
        <v>47.37</v>
      </c>
      <c r="K2348" s="7">
        <v>0.2</v>
      </c>
      <c r="L2348" s="6">
        <v>18.739999999999998</v>
      </c>
      <c r="M2348" s="6">
        <f>I2348*J2348*(1-K2348)</f>
        <v>37.896000000000001</v>
      </c>
      <c r="N2348" s="6">
        <f>I2348*L2348</f>
        <v>18.739999999999998</v>
      </c>
      <c r="O2348" s="6">
        <f>M2348-N2348</f>
        <v>19.156000000000002</v>
      </c>
      <c r="P2348" s="8">
        <f>IFERROR(O2348/M2348,0)</f>
        <v>0.50548870593202455</v>
      </c>
      <c r="Q2348" s="5">
        <f>YEAR(SalesDataTable[[#This Row],[Order Date]])</f>
        <v>2026</v>
      </c>
      <c r="R2348" s="8" t="str">
        <f>"Q"&amp;ROUNDUP(MONTH(SalesDataTable[[#This Row],[Order Date]])/3,0)</f>
        <v>Q4</v>
      </c>
      <c r="S2348" s="9">
        <f>MONTH(SalesDataTable[[#This Row],[Order Date]])</f>
        <v>11</v>
      </c>
      <c r="T2348" s="8" t="str">
        <f>TEXT(SalesDataTable[[#This Row],[Order Date]],"mmm")</f>
        <v>Nov</v>
      </c>
    </row>
    <row r="2349" spans="1:20" ht="15.75">
      <c r="A2349" s="2" t="s">
        <v>2400</v>
      </c>
      <c r="B2349" s="3">
        <v>46339</v>
      </c>
      <c r="C2349" s="4" t="s">
        <v>8</v>
      </c>
      <c r="D2349" s="4" t="s">
        <v>69</v>
      </c>
      <c r="E2349" s="4" t="s">
        <v>10</v>
      </c>
      <c r="F2349" s="4" t="s">
        <v>20</v>
      </c>
      <c r="G2349" s="4" t="s">
        <v>11</v>
      </c>
      <c r="H2349" s="4" t="s">
        <v>12</v>
      </c>
      <c r="I2349" s="9">
        <v>6</v>
      </c>
      <c r="J2349" s="6">
        <v>92.31</v>
      </c>
      <c r="K2349" s="7">
        <v>0.05</v>
      </c>
      <c r="L2349" s="6">
        <v>46.12</v>
      </c>
      <c r="M2349" s="6">
        <f>I2349*J2349*(1-K2349)</f>
        <v>526.16700000000003</v>
      </c>
      <c r="N2349" s="6">
        <f>I2349*L2349</f>
        <v>276.71999999999997</v>
      </c>
      <c r="O2349" s="6">
        <f>M2349-N2349</f>
        <v>249.44700000000006</v>
      </c>
      <c r="P2349" s="8">
        <f>IFERROR(O2349/M2349,0)</f>
        <v>0.47408332335551268</v>
      </c>
      <c r="Q2349" s="5">
        <f>YEAR(SalesDataTable[[#This Row],[Order Date]])</f>
        <v>2026</v>
      </c>
      <c r="R2349" s="8" t="str">
        <f>"Q"&amp;ROUNDUP(MONTH(SalesDataTable[[#This Row],[Order Date]])/3,0)</f>
        <v>Q4</v>
      </c>
      <c r="S2349" s="9">
        <f>MONTH(SalesDataTable[[#This Row],[Order Date]])</f>
        <v>11</v>
      </c>
      <c r="T2349" s="8" t="str">
        <f>TEXT(SalesDataTable[[#This Row],[Order Date]],"mmm")</f>
        <v>Nov</v>
      </c>
    </row>
    <row r="2350" spans="1:20" ht="15.75">
      <c r="A2350" s="2" t="s">
        <v>2401</v>
      </c>
      <c r="B2350" s="3">
        <v>46339</v>
      </c>
      <c r="C2350" s="4" t="s">
        <v>14</v>
      </c>
      <c r="D2350" s="4" t="s">
        <v>126</v>
      </c>
      <c r="E2350" s="4" t="s">
        <v>25</v>
      </c>
      <c r="F2350" s="4" t="s">
        <v>4</v>
      </c>
      <c r="G2350" s="4" t="s">
        <v>5</v>
      </c>
      <c r="H2350" s="4" t="s">
        <v>29</v>
      </c>
      <c r="I2350" s="9">
        <v>1</v>
      </c>
      <c r="J2350" s="6">
        <v>49.53</v>
      </c>
      <c r="K2350" s="7">
        <v>0.1</v>
      </c>
      <c r="L2350" s="6">
        <v>22.18</v>
      </c>
      <c r="M2350" s="6">
        <f>I2350*J2350*(1-K2350)</f>
        <v>44.577000000000005</v>
      </c>
      <c r="N2350" s="6">
        <f>I2350*L2350</f>
        <v>22.18</v>
      </c>
      <c r="O2350" s="6">
        <f>M2350-N2350</f>
        <v>22.397000000000006</v>
      </c>
      <c r="P2350" s="8">
        <f>IFERROR(O2350/M2350,0)</f>
        <v>0.50243399062296712</v>
      </c>
      <c r="Q2350" s="5">
        <f>YEAR(SalesDataTable[[#This Row],[Order Date]])</f>
        <v>2026</v>
      </c>
      <c r="R2350" s="8" t="str">
        <f>"Q"&amp;ROUNDUP(MONTH(SalesDataTable[[#This Row],[Order Date]])/3,0)</f>
        <v>Q4</v>
      </c>
      <c r="S2350" s="9">
        <f>MONTH(SalesDataTable[[#This Row],[Order Date]])</f>
        <v>11</v>
      </c>
      <c r="T2350" s="8" t="str">
        <f>TEXT(SalesDataTable[[#This Row],[Order Date]],"mmm")</f>
        <v>Nov</v>
      </c>
    </row>
    <row r="2351" spans="1:20" ht="15.75">
      <c r="A2351" s="2" t="s">
        <v>2402</v>
      </c>
      <c r="B2351" s="3">
        <v>46339</v>
      </c>
      <c r="C2351" s="4" t="s">
        <v>27</v>
      </c>
      <c r="D2351" s="4" t="s">
        <v>48</v>
      </c>
      <c r="E2351" s="4" t="s">
        <v>3</v>
      </c>
      <c r="F2351" s="4" t="s">
        <v>16</v>
      </c>
      <c r="G2351" s="4" t="s">
        <v>17</v>
      </c>
      <c r="H2351" s="4" t="s">
        <v>46</v>
      </c>
      <c r="I2351" s="9">
        <v>4</v>
      </c>
      <c r="J2351" s="6">
        <v>47.62</v>
      </c>
      <c r="K2351" s="7">
        <v>0.2</v>
      </c>
      <c r="L2351" s="6">
        <v>18.100000000000001</v>
      </c>
      <c r="M2351" s="6">
        <f>I2351*J2351*(1-K2351)</f>
        <v>152.38399999999999</v>
      </c>
      <c r="N2351" s="6">
        <f>I2351*L2351</f>
        <v>72.400000000000006</v>
      </c>
      <c r="O2351" s="6">
        <f>M2351-N2351</f>
        <v>79.98399999999998</v>
      </c>
      <c r="P2351" s="8">
        <f>IFERROR(O2351/M2351,0)</f>
        <v>0.52488450230995376</v>
      </c>
      <c r="Q2351" s="5">
        <f>YEAR(SalesDataTable[[#This Row],[Order Date]])</f>
        <v>2026</v>
      </c>
      <c r="R2351" s="8" t="str">
        <f>"Q"&amp;ROUNDUP(MONTH(SalesDataTable[[#This Row],[Order Date]])/3,0)</f>
        <v>Q4</v>
      </c>
      <c r="S2351" s="9">
        <f>MONTH(SalesDataTable[[#This Row],[Order Date]])</f>
        <v>11</v>
      </c>
      <c r="T2351" s="8" t="str">
        <f>TEXT(SalesDataTable[[#This Row],[Order Date]],"mmm")</f>
        <v>Nov</v>
      </c>
    </row>
    <row r="2352" spans="1:20" ht="15.75">
      <c r="A2352" s="2" t="s">
        <v>2403</v>
      </c>
      <c r="B2352" s="3">
        <v>46339</v>
      </c>
      <c r="C2352" s="4" t="s">
        <v>8</v>
      </c>
      <c r="D2352" s="4" t="s">
        <v>38</v>
      </c>
      <c r="E2352" s="4" t="s">
        <v>3</v>
      </c>
      <c r="F2352" s="4" t="s">
        <v>16</v>
      </c>
      <c r="G2352" s="4" t="s">
        <v>5</v>
      </c>
      <c r="H2352" s="4" t="s">
        <v>29</v>
      </c>
      <c r="I2352" s="9">
        <v>4</v>
      </c>
      <c r="J2352" s="6">
        <v>51.93</v>
      </c>
      <c r="K2352" s="7">
        <v>0.05</v>
      </c>
      <c r="L2352" s="6">
        <v>22.62</v>
      </c>
      <c r="M2352" s="6">
        <f>I2352*J2352*(1-K2352)</f>
        <v>197.334</v>
      </c>
      <c r="N2352" s="6">
        <f>I2352*L2352</f>
        <v>90.48</v>
      </c>
      <c r="O2352" s="6">
        <f>M2352-N2352</f>
        <v>106.854</v>
      </c>
      <c r="P2352" s="8">
        <f>IFERROR(O2352/M2352,0)</f>
        <v>0.54148803551339353</v>
      </c>
      <c r="Q2352" s="5">
        <f>YEAR(SalesDataTable[[#This Row],[Order Date]])</f>
        <v>2026</v>
      </c>
      <c r="R2352" s="8" t="str">
        <f>"Q"&amp;ROUNDUP(MONTH(SalesDataTable[[#This Row],[Order Date]])/3,0)</f>
        <v>Q4</v>
      </c>
      <c r="S2352" s="9">
        <f>MONTH(SalesDataTable[[#This Row],[Order Date]])</f>
        <v>11</v>
      </c>
      <c r="T2352" s="8" t="str">
        <f>TEXT(SalesDataTable[[#This Row],[Order Date]],"mmm")</f>
        <v>Nov</v>
      </c>
    </row>
    <row r="2353" spans="1:20" ht="15.75">
      <c r="A2353" s="2" t="s">
        <v>2404</v>
      </c>
      <c r="B2353" s="3">
        <v>46339</v>
      </c>
      <c r="C2353" s="4" t="s">
        <v>8</v>
      </c>
      <c r="D2353" s="4" t="s">
        <v>66</v>
      </c>
      <c r="E2353" s="4" t="s">
        <v>39</v>
      </c>
      <c r="F2353" s="4" t="s">
        <v>16</v>
      </c>
      <c r="G2353" s="4" t="s">
        <v>11</v>
      </c>
      <c r="H2353" s="4" t="s">
        <v>53</v>
      </c>
      <c r="I2353" s="9">
        <v>1</v>
      </c>
      <c r="J2353" s="6">
        <v>155.44999999999999</v>
      </c>
      <c r="K2353" s="7">
        <v>0.05</v>
      </c>
      <c r="L2353" s="6">
        <v>77.25</v>
      </c>
      <c r="M2353" s="6">
        <f>I2353*J2353*(1-K2353)</f>
        <v>147.67749999999998</v>
      </c>
      <c r="N2353" s="6">
        <f>I2353*L2353</f>
        <v>77.25</v>
      </c>
      <c r="O2353" s="6">
        <f>M2353-N2353</f>
        <v>70.427499999999981</v>
      </c>
      <c r="P2353" s="8">
        <f>IFERROR(O2353/M2353,0)</f>
        <v>0.47690067884410281</v>
      </c>
      <c r="Q2353" s="5">
        <f>YEAR(SalesDataTable[[#This Row],[Order Date]])</f>
        <v>2026</v>
      </c>
      <c r="R2353" s="8" t="str">
        <f>"Q"&amp;ROUNDUP(MONTH(SalesDataTable[[#This Row],[Order Date]])/3,0)</f>
        <v>Q4</v>
      </c>
      <c r="S2353" s="9">
        <f>MONTH(SalesDataTable[[#This Row],[Order Date]])</f>
        <v>11</v>
      </c>
      <c r="T2353" s="8" t="str">
        <f>TEXT(SalesDataTable[[#This Row],[Order Date]],"mmm")</f>
        <v>Nov</v>
      </c>
    </row>
    <row r="2354" spans="1:20" ht="15.75">
      <c r="A2354" s="2" t="s">
        <v>2405</v>
      </c>
      <c r="B2354" s="3">
        <v>46339</v>
      </c>
      <c r="C2354" s="4" t="s">
        <v>1</v>
      </c>
      <c r="D2354" s="4" t="s">
        <v>2</v>
      </c>
      <c r="E2354" s="4" t="s">
        <v>3</v>
      </c>
      <c r="F2354" s="4" t="s">
        <v>4</v>
      </c>
      <c r="G2354" s="4" t="s">
        <v>5</v>
      </c>
      <c r="H2354" s="4" t="s">
        <v>35</v>
      </c>
      <c r="I2354" s="9">
        <v>4</v>
      </c>
      <c r="J2354" s="6">
        <v>40.03</v>
      </c>
      <c r="K2354" s="7">
        <v>0.05</v>
      </c>
      <c r="L2354" s="6">
        <v>16.78</v>
      </c>
      <c r="M2354" s="6">
        <f>I2354*J2354*(1-K2354)</f>
        <v>152.114</v>
      </c>
      <c r="N2354" s="6">
        <f>I2354*L2354</f>
        <v>67.12</v>
      </c>
      <c r="O2354" s="6">
        <f>M2354-N2354</f>
        <v>84.994</v>
      </c>
      <c r="P2354" s="8">
        <f>IFERROR(O2354/M2354,0)</f>
        <v>0.5587519886400989</v>
      </c>
      <c r="Q2354" s="5">
        <f>YEAR(SalesDataTable[[#This Row],[Order Date]])</f>
        <v>2026</v>
      </c>
      <c r="R2354" s="8" t="str">
        <f>"Q"&amp;ROUNDUP(MONTH(SalesDataTable[[#This Row],[Order Date]])/3,0)</f>
        <v>Q4</v>
      </c>
      <c r="S2354" s="9">
        <f>MONTH(SalesDataTable[[#This Row],[Order Date]])</f>
        <v>11</v>
      </c>
      <c r="T2354" s="8" t="str">
        <f>TEXT(SalesDataTable[[#This Row],[Order Date]],"mmm")</f>
        <v>Nov</v>
      </c>
    </row>
    <row r="2355" spans="1:20" ht="15.75">
      <c r="A2355" s="2" t="s">
        <v>2406</v>
      </c>
      <c r="B2355" s="3">
        <v>46339</v>
      </c>
      <c r="C2355" s="4" t="s">
        <v>1</v>
      </c>
      <c r="D2355" s="4" t="s">
        <v>52</v>
      </c>
      <c r="E2355" s="4" t="s">
        <v>3</v>
      </c>
      <c r="F2355" s="4" t="s">
        <v>4</v>
      </c>
      <c r="G2355" s="4" t="s">
        <v>11</v>
      </c>
      <c r="H2355" s="4" t="s">
        <v>53</v>
      </c>
      <c r="I2355" s="9">
        <v>2</v>
      </c>
      <c r="J2355" s="6">
        <v>152.96</v>
      </c>
      <c r="K2355" s="7">
        <v>0.1</v>
      </c>
      <c r="L2355" s="6">
        <v>79.12</v>
      </c>
      <c r="M2355" s="6">
        <f>I2355*J2355*(1-K2355)</f>
        <v>275.32800000000003</v>
      </c>
      <c r="N2355" s="6">
        <f>I2355*L2355</f>
        <v>158.24</v>
      </c>
      <c r="O2355" s="6">
        <f>M2355-N2355</f>
        <v>117.08800000000002</v>
      </c>
      <c r="P2355" s="8">
        <f>IFERROR(O2355/M2355,0)</f>
        <v>0.4252673175267318</v>
      </c>
      <c r="Q2355" s="5">
        <f>YEAR(SalesDataTable[[#This Row],[Order Date]])</f>
        <v>2026</v>
      </c>
      <c r="R2355" s="8" t="str">
        <f>"Q"&amp;ROUNDUP(MONTH(SalesDataTable[[#This Row],[Order Date]])/3,0)</f>
        <v>Q4</v>
      </c>
      <c r="S2355" s="9">
        <f>MONTH(SalesDataTable[[#This Row],[Order Date]])</f>
        <v>11</v>
      </c>
      <c r="T2355" s="8" t="str">
        <f>TEXT(SalesDataTable[[#This Row],[Order Date]],"mmm")</f>
        <v>Nov</v>
      </c>
    </row>
    <row r="2356" spans="1:20" ht="15.75">
      <c r="A2356" s="2" t="s">
        <v>2407</v>
      </c>
      <c r="B2356" s="3">
        <v>46339</v>
      </c>
      <c r="C2356" s="4" t="s">
        <v>27</v>
      </c>
      <c r="D2356" s="4" t="s">
        <v>82</v>
      </c>
      <c r="E2356" s="4" t="s">
        <v>25</v>
      </c>
      <c r="F2356" s="4" t="s">
        <v>16</v>
      </c>
      <c r="G2356" s="4" t="s">
        <v>49</v>
      </c>
      <c r="H2356" s="4" t="s">
        <v>55</v>
      </c>
      <c r="I2356" s="9">
        <v>2</v>
      </c>
      <c r="J2356" s="6">
        <v>124.06</v>
      </c>
      <c r="K2356" s="7">
        <v>0.05</v>
      </c>
      <c r="L2356" s="6">
        <v>69.98</v>
      </c>
      <c r="M2356" s="6">
        <f>I2356*J2356*(1-K2356)</f>
        <v>235.714</v>
      </c>
      <c r="N2356" s="6">
        <f>I2356*L2356</f>
        <v>139.96</v>
      </c>
      <c r="O2356" s="6">
        <f>M2356-N2356</f>
        <v>95.753999999999991</v>
      </c>
      <c r="P2356" s="8">
        <f>IFERROR(O2356/M2356,0)</f>
        <v>0.40622958330858577</v>
      </c>
      <c r="Q2356" s="5">
        <f>YEAR(SalesDataTable[[#This Row],[Order Date]])</f>
        <v>2026</v>
      </c>
      <c r="R2356" s="8" t="str">
        <f>"Q"&amp;ROUNDUP(MONTH(SalesDataTable[[#This Row],[Order Date]])/3,0)</f>
        <v>Q4</v>
      </c>
      <c r="S2356" s="9">
        <f>MONTH(SalesDataTable[[#This Row],[Order Date]])</f>
        <v>11</v>
      </c>
      <c r="T2356" s="8" t="str">
        <f>TEXT(SalesDataTable[[#This Row],[Order Date]],"mmm")</f>
        <v>Nov</v>
      </c>
    </row>
    <row r="2357" spans="1:20" ht="15.75">
      <c r="A2357" s="2" t="s">
        <v>2408</v>
      </c>
      <c r="B2357" s="3">
        <v>46339</v>
      </c>
      <c r="C2357" s="4" t="s">
        <v>14</v>
      </c>
      <c r="D2357" s="4" t="s">
        <v>61</v>
      </c>
      <c r="E2357" s="4" t="s">
        <v>39</v>
      </c>
      <c r="F2357" s="4" t="s">
        <v>16</v>
      </c>
      <c r="G2357" s="4" t="s">
        <v>11</v>
      </c>
      <c r="H2357" s="4" t="s">
        <v>53</v>
      </c>
      <c r="I2357" s="9">
        <v>1</v>
      </c>
      <c r="J2357" s="6">
        <v>151.66</v>
      </c>
      <c r="K2357" s="7">
        <v>0.1</v>
      </c>
      <c r="L2357" s="6">
        <v>80.209999999999994</v>
      </c>
      <c r="M2357" s="6">
        <f>I2357*J2357*(1-K2357)</f>
        <v>136.494</v>
      </c>
      <c r="N2357" s="6">
        <f>I2357*L2357</f>
        <v>80.209999999999994</v>
      </c>
      <c r="O2357" s="6">
        <f>M2357-N2357</f>
        <v>56.284000000000006</v>
      </c>
      <c r="P2357" s="8">
        <f>IFERROR(O2357/M2357,0)</f>
        <v>0.41235512183685735</v>
      </c>
      <c r="Q2357" s="5">
        <f>YEAR(SalesDataTable[[#This Row],[Order Date]])</f>
        <v>2026</v>
      </c>
      <c r="R2357" s="8" t="str">
        <f>"Q"&amp;ROUNDUP(MONTH(SalesDataTable[[#This Row],[Order Date]])/3,0)</f>
        <v>Q4</v>
      </c>
      <c r="S2357" s="9">
        <f>MONTH(SalesDataTable[[#This Row],[Order Date]])</f>
        <v>11</v>
      </c>
      <c r="T2357" s="8" t="str">
        <f>TEXT(SalesDataTable[[#This Row],[Order Date]],"mmm")</f>
        <v>Nov</v>
      </c>
    </row>
    <row r="2358" spans="1:20" ht="15.75">
      <c r="A2358" s="2" t="s">
        <v>2409</v>
      </c>
      <c r="B2358" s="3">
        <v>46339</v>
      </c>
      <c r="C2358" s="4" t="s">
        <v>27</v>
      </c>
      <c r="D2358" s="4" t="s">
        <v>48</v>
      </c>
      <c r="E2358" s="4" t="s">
        <v>3</v>
      </c>
      <c r="F2358" s="4" t="s">
        <v>16</v>
      </c>
      <c r="G2358" s="4" t="s">
        <v>11</v>
      </c>
      <c r="H2358" s="4" t="s">
        <v>21</v>
      </c>
      <c r="I2358" s="9">
        <v>2</v>
      </c>
      <c r="J2358" s="6">
        <v>142.30000000000001</v>
      </c>
      <c r="K2358" s="7">
        <v>0.15</v>
      </c>
      <c r="L2358" s="6">
        <v>77.760000000000005</v>
      </c>
      <c r="M2358" s="6">
        <f>I2358*J2358*(1-K2358)</f>
        <v>241.91000000000003</v>
      </c>
      <c r="N2358" s="6">
        <f>I2358*L2358</f>
        <v>155.52000000000001</v>
      </c>
      <c r="O2358" s="6">
        <f>M2358-N2358</f>
        <v>86.390000000000015</v>
      </c>
      <c r="P2358" s="8">
        <f>IFERROR(O2358/M2358,0)</f>
        <v>0.35711628291513375</v>
      </c>
      <c r="Q2358" s="5">
        <f>YEAR(SalesDataTable[[#This Row],[Order Date]])</f>
        <v>2026</v>
      </c>
      <c r="R2358" s="8" t="str">
        <f>"Q"&amp;ROUNDUP(MONTH(SalesDataTable[[#This Row],[Order Date]])/3,0)</f>
        <v>Q4</v>
      </c>
      <c r="S2358" s="9">
        <f>MONTH(SalesDataTable[[#This Row],[Order Date]])</f>
        <v>11</v>
      </c>
      <c r="T2358" s="8" t="str">
        <f>TEXT(SalesDataTable[[#This Row],[Order Date]],"mmm")</f>
        <v>Nov</v>
      </c>
    </row>
    <row r="2359" spans="1:20" ht="15.75">
      <c r="A2359" s="2" t="s">
        <v>2410</v>
      </c>
      <c r="B2359" s="3">
        <v>46339</v>
      </c>
      <c r="C2359" s="4" t="s">
        <v>8</v>
      </c>
      <c r="D2359" s="4" t="s">
        <v>86</v>
      </c>
      <c r="E2359" s="4" t="s">
        <v>3</v>
      </c>
      <c r="F2359" s="4" t="s">
        <v>20</v>
      </c>
      <c r="G2359" s="4" t="s">
        <v>17</v>
      </c>
      <c r="H2359" s="4" t="s">
        <v>83</v>
      </c>
      <c r="I2359" s="9">
        <v>4</v>
      </c>
      <c r="J2359" s="6">
        <v>161.97</v>
      </c>
      <c r="K2359" s="7">
        <v>0.05</v>
      </c>
      <c r="L2359" s="6">
        <v>87.2</v>
      </c>
      <c r="M2359" s="6">
        <f>I2359*J2359*(1-K2359)</f>
        <v>615.48599999999999</v>
      </c>
      <c r="N2359" s="6">
        <f>I2359*L2359</f>
        <v>348.8</v>
      </c>
      <c r="O2359" s="6">
        <f>M2359-N2359</f>
        <v>266.68599999999998</v>
      </c>
      <c r="P2359" s="8">
        <f>IFERROR(O2359/M2359,0)</f>
        <v>0.4332933649181297</v>
      </c>
      <c r="Q2359" s="5">
        <f>YEAR(SalesDataTable[[#This Row],[Order Date]])</f>
        <v>2026</v>
      </c>
      <c r="R2359" s="8" t="str">
        <f>"Q"&amp;ROUNDUP(MONTH(SalesDataTable[[#This Row],[Order Date]])/3,0)</f>
        <v>Q4</v>
      </c>
      <c r="S2359" s="9">
        <f>MONTH(SalesDataTable[[#This Row],[Order Date]])</f>
        <v>11</v>
      </c>
      <c r="T2359" s="8" t="str">
        <f>TEXT(SalesDataTable[[#This Row],[Order Date]],"mmm")</f>
        <v>Nov</v>
      </c>
    </row>
    <row r="2360" spans="1:20" ht="15.75">
      <c r="A2360" s="2" t="s">
        <v>2411</v>
      </c>
      <c r="B2360" s="3">
        <v>46339</v>
      </c>
      <c r="C2360" s="4" t="s">
        <v>8</v>
      </c>
      <c r="D2360" s="4" t="s">
        <v>86</v>
      </c>
      <c r="E2360" s="4" t="s">
        <v>10</v>
      </c>
      <c r="F2360" s="4" t="s">
        <v>20</v>
      </c>
      <c r="G2360" s="4" t="s">
        <v>17</v>
      </c>
      <c r="H2360" s="4" t="s">
        <v>71</v>
      </c>
      <c r="I2360" s="9">
        <v>5</v>
      </c>
      <c r="J2360" s="6">
        <v>133.99</v>
      </c>
      <c r="K2360" s="7">
        <v>0.15</v>
      </c>
      <c r="L2360" s="6">
        <v>65.55</v>
      </c>
      <c r="M2360" s="6">
        <f>I2360*J2360*(1-K2360)</f>
        <v>569.45749999999998</v>
      </c>
      <c r="N2360" s="6">
        <f>I2360*L2360</f>
        <v>327.75</v>
      </c>
      <c r="O2360" s="6">
        <f>M2360-N2360</f>
        <v>241.70749999999998</v>
      </c>
      <c r="P2360" s="8">
        <f>IFERROR(O2360/M2360,0)</f>
        <v>0.42445221987593451</v>
      </c>
      <c r="Q2360" s="5">
        <f>YEAR(SalesDataTable[[#This Row],[Order Date]])</f>
        <v>2026</v>
      </c>
      <c r="R2360" s="8" t="str">
        <f>"Q"&amp;ROUNDUP(MONTH(SalesDataTable[[#This Row],[Order Date]])/3,0)</f>
        <v>Q4</v>
      </c>
      <c r="S2360" s="9">
        <f>MONTH(SalesDataTable[[#This Row],[Order Date]])</f>
        <v>11</v>
      </c>
      <c r="T2360" s="8" t="str">
        <f>TEXT(SalesDataTable[[#This Row],[Order Date]],"mmm")</f>
        <v>Nov</v>
      </c>
    </row>
    <row r="2361" spans="1:20" ht="15.75">
      <c r="A2361" s="2" t="s">
        <v>2412</v>
      </c>
      <c r="B2361" s="3">
        <v>46339</v>
      </c>
      <c r="C2361" s="4" t="s">
        <v>8</v>
      </c>
      <c r="D2361" s="4" t="s">
        <v>38</v>
      </c>
      <c r="E2361" s="4" t="s">
        <v>25</v>
      </c>
      <c r="F2361" s="4" t="s">
        <v>4</v>
      </c>
      <c r="G2361" s="4" t="s">
        <v>31</v>
      </c>
      <c r="H2361" s="4" t="s">
        <v>64</v>
      </c>
      <c r="I2361" s="9">
        <v>2</v>
      </c>
      <c r="J2361" s="6">
        <v>83.18</v>
      </c>
      <c r="K2361" s="7">
        <v>0.1</v>
      </c>
      <c r="L2361" s="6">
        <v>40.479999999999997</v>
      </c>
      <c r="M2361" s="6">
        <f>I2361*J2361*(1-K2361)</f>
        <v>149.72400000000002</v>
      </c>
      <c r="N2361" s="6">
        <f>I2361*L2361</f>
        <v>80.959999999999994</v>
      </c>
      <c r="O2361" s="6">
        <f>M2361-N2361</f>
        <v>68.764000000000024</v>
      </c>
      <c r="P2361" s="8">
        <f>IFERROR(O2361/M2361,0)</f>
        <v>0.45927172664369115</v>
      </c>
      <c r="Q2361" s="5">
        <f>YEAR(SalesDataTable[[#This Row],[Order Date]])</f>
        <v>2026</v>
      </c>
      <c r="R2361" s="8" t="str">
        <f>"Q"&amp;ROUNDUP(MONTH(SalesDataTable[[#This Row],[Order Date]])/3,0)</f>
        <v>Q4</v>
      </c>
      <c r="S2361" s="9">
        <f>MONTH(SalesDataTable[[#This Row],[Order Date]])</f>
        <v>11</v>
      </c>
      <c r="T2361" s="8" t="str">
        <f>TEXT(SalesDataTable[[#This Row],[Order Date]],"mmm")</f>
        <v>Nov</v>
      </c>
    </row>
    <row r="2362" spans="1:20" ht="15.75">
      <c r="A2362" s="2" t="s">
        <v>2413</v>
      </c>
      <c r="B2362" s="3">
        <v>46340</v>
      </c>
      <c r="C2362" s="4" t="s">
        <v>8</v>
      </c>
      <c r="D2362" s="4" t="s">
        <v>69</v>
      </c>
      <c r="E2362" s="4" t="s">
        <v>3</v>
      </c>
      <c r="F2362" s="4" t="s">
        <v>16</v>
      </c>
      <c r="G2362" s="4" t="s">
        <v>11</v>
      </c>
      <c r="H2362" s="4" t="s">
        <v>12</v>
      </c>
      <c r="I2362" s="9">
        <v>1</v>
      </c>
      <c r="J2362" s="6">
        <v>91.95</v>
      </c>
      <c r="K2362" s="7">
        <v>0</v>
      </c>
      <c r="L2362" s="6">
        <v>46.64</v>
      </c>
      <c r="M2362" s="6">
        <f>I2362*J2362*(1-K2362)</f>
        <v>91.95</v>
      </c>
      <c r="N2362" s="6">
        <f>I2362*L2362</f>
        <v>46.64</v>
      </c>
      <c r="O2362" s="6">
        <f>M2362-N2362</f>
        <v>45.31</v>
      </c>
      <c r="P2362" s="8">
        <f>IFERROR(O2362/M2362,0)</f>
        <v>0.49276780859162589</v>
      </c>
      <c r="Q2362" s="5">
        <f>YEAR(SalesDataTable[[#This Row],[Order Date]])</f>
        <v>2026</v>
      </c>
      <c r="R2362" s="8" t="str">
        <f>"Q"&amp;ROUNDUP(MONTH(SalesDataTable[[#This Row],[Order Date]])/3,0)</f>
        <v>Q4</v>
      </c>
      <c r="S2362" s="9">
        <f>MONTH(SalesDataTable[[#This Row],[Order Date]])</f>
        <v>11</v>
      </c>
      <c r="T2362" s="8" t="str">
        <f>TEXT(SalesDataTable[[#This Row],[Order Date]],"mmm")</f>
        <v>Nov</v>
      </c>
    </row>
    <row r="2363" spans="1:20" ht="15.75">
      <c r="A2363" s="2" t="s">
        <v>2414</v>
      </c>
      <c r="B2363" s="3">
        <v>46340</v>
      </c>
      <c r="C2363" s="4" t="s">
        <v>27</v>
      </c>
      <c r="D2363" s="4" t="s">
        <v>82</v>
      </c>
      <c r="E2363" s="4" t="s">
        <v>10</v>
      </c>
      <c r="F2363" s="4" t="s">
        <v>20</v>
      </c>
      <c r="G2363" s="4" t="s">
        <v>17</v>
      </c>
      <c r="H2363" s="4" t="s">
        <v>18</v>
      </c>
      <c r="I2363" s="9">
        <v>5</v>
      </c>
      <c r="J2363" s="6">
        <v>35.68</v>
      </c>
      <c r="K2363" s="7">
        <v>0.15</v>
      </c>
      <c r="L2363" s="6">
        <v>13.48</v>
      </c>
      <c r="M2363" s="6">
        <f>I2363*J2363*(1-K2363)</f>
        <v>151.64000000000001</v>
      </c>
      <c r="N2363" s="6">
        <f>I2363*L2363</f>
        <v>67.400000000000006</v>
      </c>
      <c r="O2363" s="6">
        <f>M2363-N2363</f>
        <v>84.240000000000009</v>
      </c>
      <c r="P2363" s="8">
        <f>IFERROR(O2363/M2363,0)</f>
        <v>0.55552624637298864</v>
      </c>
      <c r="Q2363" s="5">
        <f>YEAR(SalesDataTable[[#This Row],[Order Date]])</f>
        <v>2026</v>
      </c>
      <c r="R2363" s="8" t="str">
        <f>"Q"&amp;ROUNDUP(MONTH(SalesDataTable[[#This Row],[Order Date]])/3,0)</f>
        <v>Q4</v>
      </c>
      <c r="S2363" s="9">
        <f>MONTH(SalesDataTable[[#This Row],[Order Date]])</f>
        <v>11</v>
      </c>
      <c r="T2363" s="8" t="str">
        <f>TEXT(SalesDataTable[[#This Row],[Order Date]],"mmm")</f>
        <v>Nov</v>
      </c>
    </row>
    <row r="2364" spans="1:20" ht="15.75">
      <c r="A2364" s="2" t="s">
        <v>2415</v>
      </c>
      <c r="B2364" s="3">
        <v>46340</v>
      </c>
      <c r="C2364" s="4" t="s">
        <v>14</v>
      </c>
      <c r="D2364" s="4" t="s">
        <v>126</v>
      </c>
      <c r="E2364" s="4" t="s">
        <v>3</v>
      </c>
      <c r="F2364" s="4" t="s">
        <v>4</v>
      </c>
      <c r="G2364" s="4" t="s">
        <v>31</v>
      </c>
      <c r="H2364" s="4" t="s">
        <v>32</v>
      </c>
      <c r="I2364" s="9">
        <v>3</v>
      </c>
      <c r="J2364" s="6">
        <v>336.58</v>
      </c>
      <c r="K2364" s="7">
        <v>0.15</v>
      </c>
      <c r="L2364" s="6">
        <v>198.99</v>
      </c>
      <c r="M2364" s="6">
        <f>I2364*J2364*(1-K2364)</f>
        <v>858.279</v>
      </c>
      <c r="N2364" s="6">
        <f>I2364*L2364</f>
        <v>596.97</v>
      </c>
      <c r="O2364" s="6">
        <f>M2364-N2364</f>
        <v>261.30899999999997</v>
      </c>
      <c r="P2364" s="8">
        <f>IFERROR(O2364/M2364,0)</f>
        <v>0.3044569423229509</v>
      </c>
      <c r="Q2364" s="5">
        <f>YEAR(SalesDataTable[[#This Row],[Order Date]])</f>
        <v>2026</v>
      </c>
      <c r="R2364" s="8" t="str">
        <f>"Q"&amp;ROUNDUP(MONTH(SalesDataTable[[#This Row],[Order Date]])/3,0)</f>
        <v>Q4</v>
      </c>
      <c r="S2364" s="9">
        <f>MONTH(SalesDataTable[[#This Row],[Order Date]])</f>
        <v>11</v>
      </c>
      <c r="T2364" s="8" t="str">
        <f>TEXT(SalesDataTable[[#This Row],[Order Date]],"mmm")</f>
        <v>Nov</v>
      </c>
    </row>
    <row r="2365" spans="1:20" ht="15.75">
      <c r="A2365" s="2" t="s">
        <v>2416</v>
      </c>
      <c r="B2365" s="3">
        <v>46340</v>
      </c>
      <c r="C2365" s="4" t="s">
        <v>14</v>
      </c>
      <c r="D2365" s="4" t="s">
        <v>15</v>
      </c>
      <c r="E2365" s="4" t="s">
        <v>3</v>
      </c>
      <c r="F2365" s="4" t="s">
        <v>16</v>
      </c>
      <c r="G2365" s="4" t="s">
        <v>49</v>
      </c>
      <c r="H2365" s="4" t="s">
        <v>67</v>
      </c>
      <c r="I2365" s="9">
        <v>2</v>
      </c>
      <c r="J2365" s="6">
        <v>36.979999999999997</v>
      </c>
      <c r="K2365" s="7">
        <v>0.15</v>
      </c>
      <c r="L2365" s="6">
        <v>14.13</v>
      </c>
      <c r="M2365" s="6">
        <f>I2365*J2365*(1-K2365)</f>
        <v>62.865999999999993</v>
      </c>
      <c r="N2365" s="6">
        <f>I2365*L2365</f>
        <v>28.26</v>
      </c>
      <c r="O2365" s="6">
        <f>M2365-N2365</f>
        <v>34.605999999999995</v>
      </c>
      <c r="P2365" s="8">
        <f>IFERROR(O2365/M2365,0)</f>
        <v>0.55047243342983487</v>
      </c>
      <c r="Q2365" s="5">
        <f>YEAR(SalesDataTable[[#This Row],[Order Date]])</f>
        <v>2026</v>
      </c>
      <c r="R2365" s="8" t="str">
        <f>"Q"&amp;ROUNDUP(MONTH(SalesDataTable[[#This Row],[Order Date]])/3,0)</f>
        <v>Q4</v>
      </c>
      <c r="S2365" s="9">
        <f>MONTH(SalesDataTable[[#This Row],[Order Date]])</f>
        <v>11</v>
      </c>
      <c r="T2365" s="8" t="str">
        <f>TEXT(SalesDataTable[[#This Row],[Order Date]],"mmm")</f>
        <v>Nov</v>
      </c>
    </row>
    <row r="2366" spans="1:20" ht="15.75">
      <c r="A2366" s="2" t="s">
        <v>2417</v>
      </c>
      <c r="B2366" s="3">
        <v>46340</v>
      </c>
      <c r="C2366" s="4" t="s">
        <v>27</v>
      </c>
      <c r="D2366" s="4" t="s">
        <v>82</v>
      </c>
      <c r="E2366" s="4" t="s">
        <v>39</v>
      </c>
      <c r="F2366" s="4" t="s">
        <v>16</v>
      </c>
      <c r="G2366" s="4" t="s">
        <v>49</v>
      </c>
      <c r="H2366" s="4" t="s">
        <v>67</v>
      </c>
      <c r="I2366" s="9">
        <v>2</v>
      </c>
      <c r="J2366" s="6">
        <v>36.15</v>
      </c>
      <c r="K2366" s="7">
        <v>0</v>
      </c>
      <c r="L2366" s="6">
        <v>13.51</v>
      </c>
      <c r="M2366" s="6">
        <f>I2366*J2366*(1-K2366)</f>
        <v>72.3</v>
      </c>
      <c r="N2366" s="6">
        <f>I2366*L2366</f>
        <v>27.02</v>
      </c>
      <c r="O2366" s="6">
        <f>M2366-N2366</f>
        <v>45.28</v>
      </c>
      <c r="P2366" s="8">
        <f>IFERROR(O2366/M2366,0)</f>
        <v>0.62627939142461964</v>
      </c>
      <c r="Q2366" s="5">
        <f>YEAR(SalesDataTable[[#This Row],[Order Date]])</f>
        <v>2026</v>
      </c>
      <c r="R2366" s="8" t="str">
        <f>"Q"&amp;ROUNDUP(MONTH(SalesDataTable[[#This Row],[Order Date]])/3,0)</f>
        <v>Q4</v>
      </c>
      <c r="S2366" s="9">
        <f>MONTH(SalesDataTable[[#This Row],[Order Date]])</f>
        <v>11</v>
      </c>
      <c r="T2366" s="8" t="str">
        <f>TEXT(SalesDataTable[[#This Row],[Order Date]],"mmm")</f>
        <v>Nov</v>
      </c>
    </row>
    <row r="2367" spans="1:20" ht="15.75">
      <c r="A2367" s="2" t="s">
        <v>2418</v>
      </c>
      <c r="B2367" s="3">
        <v>46340</v>
      </c>
      <c r="C2367" s="4" t="s">
        <v>14</v>
      </c>
      <c r="D2367" s="4" t="s">
        <v>15</v>
      </c>
      <c r="E2367" s="4" t="s">
        <v>3</v>
      </c>
      <c r="F2367" s="4" t="s">
        <v>20</v>
      </c>
      <c r="G2367" s="4" t="s">
        <v>49</v>
      </c>
      <c r="H2367" s="4" t="s">
        <v>55</v>
      </c>
      <c r="I2367" s="9">
        <v>1</v>
      </c>
      <c r="J2367" s="6">
        <v>121.86</v>
      </c>
      <c r="K2367" s="7">
        <v>0.05</v>
      </c>
      <c r="L2367" s="6">
        <v>69.900000000000006</v>
      </c>
      <c r="M2367" s="6">
        <f>I2367*J2367*(1-K2367)</f>
        <v>115.767</v>
      </c>
      <c r="N2367" s="6">
        <f>I2367*L2367</f>
        <v>69.900000000000006</v>
      </c>
      <c r="O2367" s="6">
        <f>M2367-N2367</f>
        <v>45.86699999999999</v>
      </c>
      <c r="P2367" s="8">
        <f>IFERROR(O2367/M2367,0)</f>
        <v>0.396200989919407</v>
      </c>
      <c r="Q2367" s="5">
        <f>YEAR(SalesDataTable[[#This Row],[Order Date]])</f>
        <v>2026</v>
      </c>
      <c r="R2367" s="8" t="str">
        <f>"Q"&amp;ROUNDUP(MONTH(SalesDataTable[[#This Row],[Order Date]])/3,0)</f>
        <v>Q4</v>
      </c>
      <c r="S2367" s="9">
        <f>MONTH(SalesDataTable[[#This Row],[Order Date]])</f>
        <v>11</v>
      </c>
      <c r="T2367" s="8" t="str">
        <f>TEXT(SalesDataTable[[#This Row],[Order Date]],"mmm")</f>
        <v>Nov</v>
      </c>
    </row>
    <row r="2368" spans="1:20" ht="15.75">
      <c r="A2368" s="2" t="s">
        <v>2419</v>
      </c>
      <c r="B2368" s="3">
        <v>46340</v>
      </c>
      <c r="C2368" s="4" t="s">
        <v>14</v>
      </c>
      <c r="D2368" s="4" t="s">
        <v>34</v>
      </c>
      <c r="E2368" s="4" t="s">
        <v>25</v>
      </c>
      <c r="F2368" s="4" t="s">
        <v>4</v>
      </c>
      <c r="G2368" s="4" t="s">
        <v>5</v>
      </c>
      <c r="H2368" s="4" t="s">
        <v>29</v>
      </c>
      <c r="I2368" s="9">
        <v>6</v>
      </c>
      <c r="J2368" s="6">
        <v>49.85</v>
      </c>
      <c r="K2368" s="7">
        <v>0.05</v>
      </c>
      <c r="L2368" s="6">
        <v>22.68</v>
      </c>
      <c r="M2368" s="6">
        <f>I2368*J2368*(1-K2368)</f>
        <v>284.14499999999998</v>
      </c>
      <c r="N2368" s="6">
        <f>I2368*L2368</f>
        <v>136.07999999999998</v>
      </c>
      <c r="O2368" s="6">
        <f>M2368-N2368</f>
        <v>148.065</v>
      </c>
      <c r="P2368" s="8">
        <f>IFERROR(O2368/M2368,0)</f>
        <v>0.52108958454310306</v>
      </c>
      <c r="Q2368" s="5">
        <f>YEAR(SalesDataTable[[#This Row],[Order Date]])</f>
        <v>2026</v>
      </c>
      <c r="R2368" s="8" t="str">
        <f>"Q"&amp;ROUNDUP(MONTH(SalesDataTable[[#This Row],[Order Date]])/3,0)</f>
        <v>Q4</v>
      </c>
      <c r="S2368" s="9">
        <f>MONTH(SalesDataTable[[#This Row],[Order Date]])</f>
        <v>11</v>
      </c>
      <c r="T2368" s="8" t="str">
        <f>TEXT(SalesDataTable[[#This Row],[Order Date]],"mmm")</f>
        <v>Nov</v>
      </c>
    </row>
    <row r="2369" spans="1:20" ht="15.75">
      <c r="A2369" s="2" t="s">
        <v>2420</v>
      </c>
      <c r="B2369" s="3">
        <v>46340</v>
      </c>
      <c r="C2369" s="4" t="s">
        <v>14</v>
      </c>
      <c r="D2369" s="4" t="s">
        <v>34</v>
      </c>
      <c r="E2369" s="4" t="s">
        <v>25</v>
      </c>
      <c r="F2369" s="4" t="s">
        <v>20</v>
      </c>
      <c r="G2369" s="4" t="s">
        <v>11</v>
      </c>
      <c r="H2369" s="4" t="s">
        <v>12</v>
      </c>
      <c r="I2369" s="9">
        <v>2</v>
      </c>
      <c r="J2369" s="6">
        <v>91.95</v>
      </c>
      <c r="K2369" s="7">
        <v>0.05</v>
      </c>
      <c r="L2369" s="6">
        <v>46.45</v>
      </c>
      <c r="M2369" s="6">
        <f>I2369*J2369*(1-K2369)</f>
        <v>174.70499999999998</v>
      </c>
      <c r="N2369" s="6">
        <f>I2369*L2369</f>
        <v>92.9</v>
      </c>
      <c r="O2369" s="6">
        <f>M2369-N2369</f>
        <v>81.804999999999978</v>
      </c>
      <c r="P2369" s="8">
        <f>IFERROR(O2369/M2369,0)</f>
        <v>0.46824647262528252</v>
      </c>
      <c r="Q2369" s="5">
        <f>YEAR(SalesDataTable[[#This Row],[Order Date]])</f>
        <v>2026</v>
      </c>
      <c r="R2369" s="8" t="str">
        <f>"Q"&amp;ROUNDUP(MONTH(SalesDataTable[[#This Row],[Order Date]])/3,0)</f>
        <v>Q4</v>
      </c>
      <c r="S2369" s="9">
        <f>MONTH(SalesDataTable[[#This Row],[Order Date]])</f>
        <v>11</v>
      </c>
      <c r="T2369" s="8" t="str">
        <f>TEXT(SalesDataTable[[#This Row],[Order Date]],"mmm")</f>
        <v>Nov</v>
      </c>
    </row>
    <row r="2370" spans="1:20" ht="15.75">
      <c r="A2370" s="2" t="s">
        <v>2421</v>
      </c>
      <c r="B2370" s="3">
        <v>46340</v>
      </c>
      <c r="C2370" s="4" t="s">
        <v>27</v>
      </c>
      <c r="D2370" s="4" t="s">
        <v>48</v>
      </c>
      <c r="E2370" s="4" t="s">
        <v>39</v>
      </c>
      <c r="F2370" s="4" t="s">
        <v>4</v>
      </c>
      <c r="G2370" s="4" t="s">
        <v>5</v>
      </c>
      <c r="H2370" s="4" t="s">
        <v>29</v>
      </c>
      <c r="I2370" s="9">
        <v>2</v>
      </c>
      <c r="J2370" s="6">
        <v>51.71</v>
      </c>
      <c r="K2370" s="7">
        <v>0.15</v>
      </c>
      <c r="L2370" s="6">
        <v>22.93</v>
      </c>
      <c r="M2370" s="6">
        <f>I2370*J2370*(1-K2370)</f>
        <v>87.906999999999996</v>
      </c>
      <c r="N2370" s="6">
        <f>I2370*L2370</f>
        <v>45.86</v>
      </c>
      <c r="O2370" s="6">
        <f>M2370-N2370</f>
        <v>42.046999999999997</v>
      </c>
      <c r="P2370" s="8">
        <f>IFERROR(O2370/M2370,0)</f>
        <v>0.47831230732478641</v>
      </c>
      <c r="Q2370" s="5">
        <f>YEAR(SalesDataTable[[#This Row],[Order Date]])</f>
        <v>2026</v>
      </c>
      <c r="R2370" s="8" t="str">
        <f>"Q"&amp;ROUNDUP(MONTH(SalesDataTable[[#This Row],[Order Date]])/3,0)</f>
        <v>Q4</v>
      </c>
      <c r="S2370" s="9">
        <f>MONTH(SalesDataTable[[#This Row],[Order Date]])</f>
        <v>11</v>
      </c>
      <c r="T2370" s="8" t="str">
        <f>TEXT(SalesDataTable[[#This Row],[Order Date]],"mmm")</f>
        <v>Nov</v>
      </c>
    </row>
    <row r="2371" spans="1:20" ht="15.75">
      <c r="A2371" s="2" t="s">
        <v>2422</v>
      </c>
      <c r="B2371" s="3">
        <v>46340</v>
      </c>
      <c r="C2371" s="4" t="s">
        <v>8</v>
      </c>
      <c r="D2371" s="4" t="s">
        <v>9</v>
      </c>
      <c r="E2371" s="4" t="s">
        <v>25</v>
      </c>
      <c r="F2371" s="4" t="s">
        <v>4</v>
      </c>
      <c r="G2371" s="4" t="s">
        <v>49</v>
      </c>
      <c r="H2371" s="4" t="s">
        <v>50</v>
      </c>
      <c r="I2371" s="9">
        <v>1</v>
      </c>
      <c r="J2371" s="6">
        <v>41.05</v>
      </c>
      <c r="K2371" s="7">
        <v>0.05</v>
      </c>
      <c r="L2371" s="6">
        <v>14.6</v>
      </c>
      <c r="M2371" s="6">
        <f>I2371*J2371*(1-K2371)</f>
        <v>38.997499999999995</v>
      </c>
      <c r="N2371" s="6">
        <f>I2371*L2371</f>
        <v>14.6</v>
      </c>
      <c r="O2371" s="6">
        <f>M2371-N2371</f>
        <v>24.397499999999994</v>
      </c>
      <c r="P2371" s="8">
        <f>IFERROR(O2371/M2371,0)</f>
        <v>0.62561702673248276</v>
      </c>
      <c r="Q2371" s="5">
        <f>YEAR(SalesDataTable[[#This Row],[Order Date]])</f>
        <v>2026</v>
      </c>
      <c r="R2371" s="8" t="str">
        <f>"Q"&amp;ROUNDUP(MONTH(SalesDataTable[[#This Row],[Order Date]])/3,0)</f>
        <v>Q4</v>
      </c>
      <c r="S2371" s="9">
        <f>MONTH(SalesDataTable[[#This Row],[Order Date]])</f>
        <v>11</v>
      </c>
      <c r="T2371" s="8" t="str">
        <f>TEXT(SalesDataTable[[#This Row],[Order Date]],"mmm")</f>
        <v>Nov</v>
      </c>
    </row>
    <row r="2372" spans="1:20" ht="15.75">
      <c r="A2372" s="2" t="s">
        <v>2423</v>
      </c>
      <c r="B2372" s="3">
        <v>46341</v>
      </c>
      <c r="C2372" s="4" t="s">
        <v>8</v>
      </c>
      <c r="D2372" s="4" t="s">
        <v>38</v>
      </c>
      <c r="E2372" s="4" t="s">
        <v>10</v>
      </c>
      <c r="F2372" s="4" t="s">
        <v>20</v>
      </c>
      <c r="G2372" s="4" t="s">
        <v>31</v>
      </c>
      <c r="H2372" s="4" t="s">
        <v>32</v>
      </c>
      <c r="I2372" s="9">
        <v>10</v>
      </c>
      <c r="J2372" s="6">
        <v>333.09</v>
      </c>
      <c r="K2372" s="7">
        <v>0.15</v>
      </c>
      <c r="L2372" s="6">
        <v>197.95</v>
      </c>
      <c r="M2372" s="6">
        <f>I2372*J2372*(1-K2372)</f>
        <v>2831.2649999999994</v>
      </c>
      <c r="N2372" s="6">
        <f>I2372*L2372</f>
        <v>1979.5</v>
      </c>
      <c r="O2372" s="6">
        <f>M2372-N2372</f>
        <v>851.76499999999942</v>
      </c>
      <c r="P2372" s="8">
        <f>IFERROR(O2372/M2372,0)</f>
        <v>0.30084255624252748</v>
      </c>
      <c r="Q2372" s="5">
        <f>YEAR(SalesDataTable[[#This Row],[Order Date]])</f>
        <v>2026</v>
      </c>
      <c r="R2372" s="8" t="str">
        <f>"Q"&amp;ROUNDUP(MONTH(SalesDataTable[[#This Row],[Order Date]])/3,0)</f>
        <v>Q4</v>
      </c>
      <c r="S2372" s="9">
        <f>MONTH(SalesDataTable[[#This Row],[Order Date]])</f>
        <v>11</v>
      </c>
      <c r="T2372" s="8" t="str">
        <f>TEXT(SalesDataTable[[#This Row],[Order Date]],"mmm")</f>
        <v>Nov</v>
      </c>
    </row>
    <row r="2373" spans="1:20" ht="15.75">
      <c r="A2373" s="2" t="s">
        <v>2424</v>
      </c>
      <c r="B2373" s="3">
        <v>46341</v>
      </c>
      <c r="C2373" s="4" t="s">
        <v>27</v>
      </c>
      <c r="D2373" s="4" t="s">
        <v>28</v>
      </c>
      <c r="E2373" s="4" t="s">
        <v>3</v>
      </c>
      <c r="F2373" s="4" t="s">
        <v>20</v>
      </c>
      <c r="G2373" s="4" t="s">
        <v>5</v>
      </c>
      <c r="H2373" s="4" t="s">
        <v>29</v>
      </c>
      <c r="I2373" s="9">
        <v>3</v>
      </c>
      <c r="J2373" s="6">
        <v>51.79</v>
      </c>
      <c r="K2373" s="7">
        <v>0.2</v>
      </c>
      <c r="L2373" s="6">
        <v>22.23</v>
      </c>
      <c r="M2373" s="6">
        <f>I2373*J2373*(1-K2373)</f>
        <v>124.29600000000001</v>
      </c>
      <c r="N2373" s="6">
        <f>I2373*L2373</f>
        <v>66.69</v>
      </c>
      <c r="O2373" s="6">
        <f>M2373-N2373</f>
        <v>57.606000000000009</v>
      </c>
      <c r="P2373" s="8">
        <f>IFERROR(O2373/M2373,0)</f>
        <v>0.4634581965630431</v>
      </c>
      <c r="Q2373" s="5">
        <f>YEAR(SalesDataTable[[#This Row],[Order Date]])</f>
        <v>2026</v>
      </c>
      <c r="R2373" s="8" t="str">
        <f>"Q"&amp;ROUNDUP(MONTH(SalesDataTable[[#This Row],[Order Date]])/3,0)</f>
        <v>Q4</v>
      </c>
      <c r="S2373" s="9">
        <f>MONTH(SalesDataTable[[#This Row],[Order Date]])</f>
        <v>11</v>
      </c>
      <c r="T2373" s="8" t="str">
        <f>TEXT(SalesDataTable[[#This Row],[Order Date]],"mmm")</f>
        <v>Nov</v>
      </c>
    </row>
    <row r="2374" spans="1:20" ht="15.75">
      <c r="A2374" s="2" t="s">
        <v>2425</v>
      </c>
      <c r="B2374" s="3">
        <v>46341</v>
      </c>
      <c r="C2374" s="4" t="s">
        <v>8</v>
      </c>
      <c r="D2374" s="4" t="s">
        <v>66</v>
      </c>
      <c r="E2374" s="4" t="s">
        <v>39</v>
      </c>
      <c r="F2374" s="4" t="s">
        <v>16</v>
      </c>
      <c r="G2374" s="4" t="s">
        <v>11</v>
      </c>
      <c r="H2374" s="4" t="s">
        <v>79</v>
      </c>
      <c r="I2374" s="9">
        <v>1</v>
      </c>
      <c r="J2374" s="6">
        <v>71.040000000000006</v>
      </c>
      <c r="K2374" s="7">
        <v>0.1</v>
      </c>
      <c r="L2374" s="6">
        <v>31.59</v>
      </c>
      <c r="M2374" s="6">
        <f>I2374*J2374*(1-K2374)</f>
        <v>63.936000000000007</v>
      </c>
      <c r="N2374" s="6">
        <f>I2374*L2374</f>
        <v>31.59</v>
      </c>
      <c r="O2374" s="6">
        <f>M2374-N2374</f>
        <v>32.346000000000004</v>
      </c>
      <c r="P2374" s="8">
        <f>IFERROR(O2374/M2374,0)</f>
        <v>0.50591216216216217</v>
      </c>
      <c r="Q2374" s="5">
        <f>YEAR(SalesDataTable[[#This Row],[Order Date]])</f>
        <v>2026</v>
      </c>
      <c r="R2374" s="8" t="str">
        <f>"Q"&amp;ROUNDUP(MONTH(SalesDataTable[[#This Row],[Order Date]])/3,0)</f>
        <v>Q4</v>
      </c>
      <c r="S2374" s="9">
        <f>MONTH(SalesDataTable[[#This Row],[Order Date]])</f>
        <v>11</v>
      </c>
      <c r="T2374" s="8" t="str">
        <f>TEXT(SalesDataTable[[#This Row],[Order Date]],"mmm")</f>
        <v>Nov</v>
      </c>
    </row>
    <row r="2375" spans="1:20" ht="15.75">
      <c r="A2375" s="2" t="s">
        <v>2426</v>
      </c>
      <c r="B2375" s="3">
        <v>46341</v>
      </c>
      <c r="C2375" s="4" t="s">
        <v>27</v>
      </c>
      <c r="D2375" s="4" t="s">
        <v>28</v>
      </c>
      <c r="E2375" s="4" t="s">
        <v>39</v>
      </c>
      <c r="F2375" s="4" t="s">
        <v>20</v>
      </c>
      <c r="G2375" s="4" t="s">
        <v>11</v>
      </c>
      <c r="H2375" s="4" t="s">
        <v>21</v>
      </c>
      <c r="I2375" s="9">
        <v>2</v>
      </c>
      <c r="J2375" s="6">
        <v>141.21</v>
      </c>
      <c r="K2375" s="7">
        <v>0.1</v>
      </c>
      <c r="L2375" s="6">
        <v>78.31</v>
      </c>
      <c r="M2375" s="6">
        <f>I2375*J2375*(1-K2375)</f>
        <v>254.17800000000003</v>
      </c>
      <c r="N2375" s="6">
        <f>I2375*L2375</f>
        <v>156.62</v>
      </c>
      <c r="O2375" s="6">
        <f>M2375-N2375</f>
        <v>97.558000000000021</v>
      </c>
      <c r="P2375" s="8">
        <f>IFERROR(O2375/M2375,0)</f>
        <v>0.38381763960688969</v>
      </c>
      <c r="Q2375" s="5">
        <f>YEAR(SalesDataTable[[#This Row],[Order Date]])</f>
        <v>2026</v>
      </c>
      <c r="R2375" s="8" t="str">
        <f>"Q"&amp;ROUNDUP(MONTH(SalesDataTable[[#This Row],[Order Date]])/3,0)</f>
        <v>Q4</v>
      </c>
      <c r="S2375" s="9">
        <f>MONTH(SalesDataTable[[#This Row],[Order Date]])</f>
        <v>11</v>
      </c>
      <c r="T2375" s="8" t="str">
        <f>TEXT(SalesDataTable[[#This Row],[Order Date]],"mmm")</f>
        <v>Nov</v>
      </c>
    </row>
    <row r="2376" spans="1:20" ht="15.75">
      <c r="A2376" s="2" t="s">
        <v>2427</v>
      </c>
      <c r="B2376" s="3">
        <v>46341</v>
      </c>
      <c r="C2376" s="4" t="s">
        <v>1</v>
      </c>
      <c r="D2376" s="4" t="s">
        <v>88</v>
      </c>
      <c r="E2376" s="4" t="s">
        <v>39</v>
      </c>
      <c r="F2376" s="4" t="s">
        <v>16</v>
      </c>
      <c r="G2376" s="4" t="s">
        <v>11</v>
      </c>
      <c r="H2376" s="4" t="s">
        <v>21</v>
      </c>
      <c r="I2376" s="9">
        <v>2</v>
      </c>
      <c r="J2376" s="6">
        <v>141.63999999999999</v>
      </c>
      <c r="K2376" s="7">
        <v>0.15</v>
      </c>
      <c r="L2376" s="6">
        <v>80.349999999999994</v>
      </c>
      <c r="M2376" s="6">
        <f>I2376*J2376*(1-K2376)</f>
        <v>240.78799999999998</v>
      </c>
      <c r="N2376" s="6">
        <f>I2376*L2376</f>
        <v>160.69999999999999</v>
      </c>
      <c r="O2376" s="6">
        <f>M2376-N2376</f>
        <v>80.087999999999994</v>
      </c>
      <c r="P2376" s="8">
        <f>IFERROR(O2376/M2376,0)</f>
        <v>0.33260793727262156</v>
      </c>
      <c r="Q2376" s="5">
        <f>YEAR(SalesDataTable[[#This Row],[Order Date]])</f>
        <v>2026</v>
      </c>
      <c r="R2376" s="8" t="str">
        <f>"Q"&amp;ROUNDUP(MONTH(SalesDataTable[[#This Row],[Order Date]])/3,0)</f>
        <v>Q4</v>
      </c>
      <c r="S2376" s="9">
        <f>MONTH(SalesDataTable[[#This Row],[Order Date]])</f>
        <v>11</v>
      </c>
      <c r="T2376" s="8" t="str">
        <f>TEXT(SalesDataTable[[#This Row],[Order Date]],"mmm")</f>
        <v>Nov</v>
      </c>
    </row>
    <row r="2377" spans="1:20" ht="15.75">
      <c r="A2377" s="2" t="s">
        <v>2428</v>
      </c>
      <c r="B2377" s="3">
        <v>46341</v>
      </c>
      <c r="C2377" s="4" t="s">
        <v>14</v>
      </c>
      <c r="D2377" s="4" t="s">
        <v>61</v>
      </c>
      <c r="E2377" s="4" t="s">
        <v>3</v>
      </c>
      <c r="F2377" s="4" t="s">
        <v>4</v>
      </c>
      <c r="G2377" s="4" t="s">
        <v>11</v>
      </c>
      <c r="H2377" s="4" t="s">
        <v>79</v>
      </c>
      <c r="I2377" s="9">
        <v>1</v>
      </c>
      <c r="J2377" s="6">
        <v>71.78</v>
      </c>
      <c r="K2377" s="7">
        <v>0.15</v>
      </c>
      <c r="L2377" s="6">
        <v>32.869999999999997</v>
      </c>
      <c r="M2377" s="6">
        <f>I2377*J2377*(1-K2377)</f>
        <v>61.012999999999998</v>
      </c>
      <c r="N2377" s="6">
        <f>I2377*L2377</f>
        <v>32.869999999999997</v>
      </c>
      <c r="O2377" s="6">
        <f>M2377-N2377</f>
        <v>28.143000000000001</v>
      </c>
      <c r="P2377" s="8">
        <f>IFERROR(O2377/M2377,0)</f>
        <v>0.46126235392457349</v>
      </c>
      <c r="Q2377" s="5">
        <f>YEAR(SalesDataTable[[#This Row],[Order Date]])</f>
        <v>2026</v>
      </c>
      <c r="R2377" s="8" t="str">
        <f>"Q"&amp;ROUNDUP(MONTH(SalesDataTable[[#This Row],[Order Date]])/3,0)</f>
        <v>Q4</v>
      </c>
      <c r="S2377" s="9">
        <f>MONTH(SalesDataTable[[#This Row],[Order Date]])</f>
        <v>11</v>
      </c>
      <c r="T2377" s="8" t="str">
        <f>TEXT(SalesDataTable[[#This Row],[Order Date]],"mmm")</f>
        <v>Nov</v>
      </c>
    </row>
    <row r="2378" spans="1:20" ht="15.75">
      <c r="A2378" s="2" t="s">
        <v>2429</v>
      </c>
      <c r="B2378" s="3">
        <v>46341</v>
      </c>
      <c r="C2378" s="4" t="s">
        <v>14</v>
      </c>
      <c r="D2378" s="4" t="s">
        <v>126</v>
      </c>
      <c r="E2378" s="4" t="s">
        <v>3</v>
      </c>
      <c r="F2378" s="4" t="s">
        <v>20</v>
      </c>
      <c r="G2378" s="4" t="s">
        <v>11</v>
      </c>
      <c r="H2378" s="4" t="s">
        <v>53</v>
      </c>
      <c r="I2378" s="9">
        <v>3</v>
      </c>
      <c r="J2378" s="6">
        <v>153.88999999999999</v>
      </c>
      <c r="K2378" s="7">
        <v>0.1</v>
      </c>
      <c r="L2378" s="6">
        <v>80.36</v>
      </c>
      <c r="M2378" s="6">
        <f>I2378*J2378*(1-K2378)</f>
        <v>415.50299999999999</v>
      </c>
      <c r="N2378" s="6">
        <f>I2378*L2378</f>
        <v>241.07999999999998</v>
      </c>
      <c r="O2378" s="6">
        <f>M2378-N2378</f>
        <v>174.423</v>
      </c>
      <c r="P2378" s="8">
        <f>IFERROR(O2378/M2378,0)</f>
        <v>0.41978758276113531</v>
      </c>
      <c r="Q2378" s="5">
        <f>YEAR(SalesDataTable[[#This Row],[Order Date]])</f>
        <v>2026</v>
      </c>
      <c r="R2378" s="8" t="str">
        <f>"Q"&amp;ROUNDUP(MONTH(SalesDataTable[[#This Row],[Order Date]])/3,0)</f>
        <v>Q4</v>
      </c>
      <c r="S2378" s="9">
        <f>MONTH(SalesDataTable[[#This Row],[Order Date]])</f>
        <v>11</v>
      </c>
      <c r="T2378" s="8" t="str">
        <f>TEXT(SalesDataTable[[#This Row],[Order Date]],"mmm")</f>
        <v>Nov</v>
      </c>
    </row>
    <row r="2379" spans="1:20" ht="15.75">
      <c r="A2379" s="2" t="s">
        <v>2430</v>
      </c>
      <c r="B2379" s="3">
        <v>46342</v>
      </c>
      <c r="C2379" s="4" t="s">
        <v>27</v>
      </c>
      <c r="D2379" s="4" t="s">
        <v>28</v>
      </c>
      <c r="E2379" s="4" t="s">
        <v>39</v>
      </c>
      <c r="F2379" s="4" t="s">
        <v>4</v>
      </c>
      <c r="G2379" s="4" t="s">
        <v>11</v>
      </c>
      <c r="H2379" s="4" t="s">
        <v>21</v>
      </c>
      <c r="I2379" s="9">
        <v>1</v>
      </c>
      <c r="J2379" s="6">
        <v>145.4</v>
      </c>
      <c r="K2379" s="7">
        <v>0.1</v>
      </c>
      <c r="L2379" s="6">
        <v>77.66</v>
      </c>
      <c r="M2379" s="6">
        <f>I2379*J2379*(1-K2379)</f>
        <v>130.86000000000001</v>
      </c>
      <c r="N2379" s="6">
        <f>I2379*L2379</f>
        <v>77.66</v>
      </c>
      <c r="O2379" s="6">
        <f>M2379-N2379</f>
        <v>53.200000000000017</v>
      </c>
      <c r="P2379" s="8">
        <f>IFERROR(O2379/M2379,0)</f>
        <v>0.40654134189209851</v>
      </c>
      <c r="Q2379" s="5">
        <f>YEAR(SalesDataTable[[#This Row],[Order Date]])</f>
        <v>2026</v>
      </c>
      <c r="R2379" s="8" t="str">
        <f>"Q"&amp;ROUNDUP(MONTH(SalesDataTable[[#This Row],[Order Date]])/3,0)</f>
        <v>Q4</v>
      </c>
      <c r="S2379" s="9">
        <f>MONTH(SalesDataTable[[#This Row],[Order Date]])</f>
        <v>11</v>
      </c>
      <c r="T2379" s="8" t="str">
        <f>TEXT(SalesDataTable[[#This Row],[Order Date]],"mmm")</f>
        <v>Nov</v>
      </c>
    </row>
    <row r="2380" spans="1:20" ht="15.75">
      <c r="A2380" s="2" t="s">
        <v>2431</v>
      </c>
      <c r="B2380" s="3">
        <v>46343</v>
      </c>
      <c r="C2380" s="4" t="s">
        <v>27</v>
      </c>
      <c r="D2380" s="4" t="s">
        <v>48</v>
      </c>
      <c r="E2380" s="4" t="s">
        <v>3</v>
      </c>
      <c r="F2380" s="4" t="s">
        <v>4</v>
      </c>
      <c r="G2380" s="4" t="s">
        <v>17</v>
      </c>
      <c r="H2380" s="4" t="s">
        <v>71</v>
      </c>
      <c r="I2380" s="9">
        <v>1</v>
      </c>
      <c r="J2380" s="6">
        <v>132.94999999999999</v>
      </c>
      <c r="K2380" s="7">
        <v>0.05</v>
      </c>
      <c r="L2380" s="6">
        <v>65.36</v>
      </c>
      <c r="M2380" s="6">
        <f>I2380*J2380*(1-K2380)</f>
        <v>126.30249999999998</v>
      </c>
      <c r="N2380" s="6">
        <f>I2380*L2380</f>
        <v>65.36</v>
      </c>
      <c r="O2380" s="6">
        <f>M2380-N2380</f>
        <v>60.942499999999981</v>
      </c>
      <c r="P2380" s="8">
        <f>IFERROR(O2380/M2380,0)</f>
        <v>0.48251222264009019</v>
      </c>
      <c r="Q2380" s="5">
        <f>YEAR(SalesDataTable[[#This Row],[Order Date]])</f>
        <v>2026</v>
      </c>
      <c r="R2380" s="8" t="str">
        <f>"Q"&amp;ROUNDUP(MONTH(SalesDataTable[[#This Row],[Order Date]])/3,0)</f>
        <v>Q4</v>
      </c>
      <c r="S2380" s="9">
        <f>MONTH(SalesDataTable[[#This Row],[Order Date]])</f>
        <v>11</v>
      </c>
      <c r="T2380" s="8" t="str">
        <f>TEXT(SalesDataTable[[#This Row],[Order Date]],"mmm")</f>
        <v>Nov</v>
      </c>
    </row>
    <row r="2381" spans="1:20" ht="15.75">
      <c r="A2381" s="2" t="s">
        <v>2432</v>
      </c>
      <c r="B2381" s="3">
        <v>46343</v>
      </c>
      <c r="C2381" s="4" t="s">
        <v>27</v>
      </c>
      <c r="D2381" s="4" t="s">
        <v>45</v>
      </c>
      <c r="E2381" s="4" t="s">
        <v>25</v>
      </c>
      <c r="F2381" s="4" t="s">
        <v>4</v>
      </c>
      <c r="G2381" s="4" t="s">
        <v>49</v>
      </c>
      <c r="H2381" s="4" t="s">
        <v>74</v>
      </c>
      <c r="I2381" s="9">
        <v>1</v>
      </c>
      <c r="J2381" s="6">
        <v>51.34</v>
      </c>
      <c r="K2381" s="7">
        <v>0.15</v>
      </c>
      <c r="L2381" s="6">
        <v>21.37</v>
      </c>
      <c r="M2381" s="6">
        <f>I2381*J2381*(1-K2381)</f>
        <v>43.639000000000003</v>
      </c>
      <c r="N2381" s="6">
        <f>I2381*L2381</f>
        <v>21.37</v>
      </c>
      <c r="O2381" s="6">
        <f>M2381-N2381</f>
        <v>22.269000000000002</v>
      </c>
      <c r="P2381" s="8">
        <f>IFERROR(O2381/M2381,0)</f>
        <v>0.5103004193496643</v>
      </c>
      <c r="Q2381" s="5">
        <f>YEAR(SalesDataTable[[#This Row],[Order Date]])</f>
        <v>2026</v>
      </c>
      <c r="R2381" s="8" t="str">
        <f>"Q"&amp;ROUNDUP(MONTH(SalesDataTable[[#This Row],[Order Date]])/3,0)</f>
        <v>Q4</v>
      </c>
      <c r="S2381" s="9">
        <f>MONTH(SalesDataTable[[#This Row],[Order Date]])</f>
        <v>11</v>
      </c>
      <c r="T2381" s="8" t="str">
        <f>TEXT(SalesDataTable[[#This Row],[Order Date]],"mmm")</f>
        <v>Nov</v>
      </c>
    </row>
    <row r="2382" spans="1:20" ht="15.75">
      <c r="A2382" s="2" t="s">
        <v>2433</v>
      </c>
      <c r="B2382" s="3">
        <v>46343</v>
      </c>
      <c r="C2382" s="4" t="s">
        <v>1</v>
      </c>
      <c r="D2382" s="4" t="s">
        <v>2</v>
      </c>
      <c r="E2382" s="4" t="s">
        <v>3</v>
      </c>
      <c r="F2382" s="4" t="s">
        <v>16</v>
      </c>
      <c r="G2382" s="4" t="s">
        <v>5</v>
      </c>
      <c r="H2382" s="4" t="s">
        <v>29</v>
      </c>
      <c r="I2382" s="9">
        <v>1</v>
      </c>
      <c r="J2382" s="6">
        <v>49.98</v>
      </c>
      <c r="K2382" s="7">
        <v>0.1</v>
      </c>
      <c r="L2382" s="6">
        <v>22.25</v>
      </c>
      <c r="M2382" s="6">
        <f>I2382*J2382*(1-K2382)</f>
        <v>44.981999999999999</v>
      </c>
      <c r="N2382" s="6">
        <f>I2382*L2382</f>
        <v>22.25</v>
      </c>
      <c r="O2382" s="6">
        <f>M2382-N2382</f>
        <v>22.731999999999999</v>
      </c>
      <c r="P2382" s="8">
        <f>IFERROR(O2382/M2382,0)</f>
        <v>0.50535769863500957</v>
      </c>
      <c r="Q2382" s="5">
        <f>YEAR(SalesDataTable[[#This Row],[Order Date]])</f>
        <v>2026</v>
      </c>
      <c r="R2382" s="8" t="str">
        <f>"Q"&amp;ROUNDUP(MONTH(SalesDataTable[[#This Row],[Order Date]])/3,0)</f>
        <v>Q4</v>
      </c>
      <c r="S2382" s="9">
        <f>MONTH(SalesDataTable[[#This Row],[Order Date]])</f>
        <v>11</v>
      </c>
      <c r="T2382" s="8" t="str">
        <f>TEXT(SalesDataTable[[#This Row],[Order Date]],"mmm")</f>
        <v>Nov</v>
      </c>
    </row>
    <row r="2383" spans="1:20" ht="15.75">
      <c r="A2383" s="2" t="s">
        <v>2434</v>
      </c>
      <c r="B2383" s="3">
        <v>46343</v>
      </c>
      <c r="C2383" s="4" t="s">
        <v>27</v>
      </c>
      <c r="D2383" s="4" t="s">
        <v>48</v>
      </c>
      <c r="E2383" s="4" t="s">
        <v>3</v>
      </c>
      <c r="F2383" s="4" t="s">
        <v>4</v>
      </c>
      <c r="G2383" s="4" t="s">
        <v>17</v>
      </c>
      <c r="H2383" s="4" t="s">
        <v>83</v>
      </c>
      <c r="I2383" s="9">
        <v>2</v>
      </c>
      <c r="J2383" s="6">
        <v>168.08</v>
      </c>
      <c r="K2383" s="7">
        <v>0.1</v>
      </c>
      <c r="L2383" s="6">
        <v>87.63</v>
      </c>
      <c r="M2383" s="6">
        <f>I2383*J2383*(1-K2383)</f>
        <v>302.54400000000004</v>
      </c>
      <c r="N2383" s="6">
        <f>I2383*L2383</f>
        <v>175.26</v>
      </c>
      <c r="O2383" s="6">
        <f>M2383-N2383</f>
        <v>127.28400000000005</v>
      </c>
      <c r="P2383" s="8">
        <f>IFERROR(O2383/M2383,0)</f>
        <v>0.42071235919403471</v>
      </c>
      <c r="Q2383" s="5">
        <f>YEAR(SalesDataTable[[#This Row],[Order Date]])</f>
        <v>2026</v>
      </c>
      <c r="R2383" s="8" t="str">
        <f>"Q"&amp;ROUNDUP(MONTH(SalesDataTable[[#This Row],[Order Date]])/3,0)</f>
        <v>Q4</v>
      </c>
      <c r="S2383" s="9">
        <f>MONTH(SalesDataTable[[#This Row],[Order Date]])</f>
        <v>11</v>
      </c>
      <c r="T2383" s="8" t="str">
        <f>TEXT(SalesDataTable[[#This Row],[Order Date]],"mmm")</f>
        <v>Nov</v>
      </c>
    </row>
    <row r="2384" spans="1:20" ht="15.75">
      <c r="A2384" s="2" t="s">
        <v>2435</v>
      </c>
      <c r="B2384" s="3">
        <v>46343</v>
      </c>
      <c r="C2384" s="4" t="s">
        <v>27</v>
      </c>
      <c r="D2384" s="4" t="s">
        <v>82</v>
      </c>
      <c r="E2384" s="4" t="s">
        <v>3</v>
      </c>
      <c r="F2384" s="4" t="s">
        <v>16</v>
      </c>
      <c r="G2384" s="4" t="s">
        <v>31</v>
      </c>
      <c r="H2384" s="4" t="s">
        <v>41</v>
      </c>
      <c r="I2384" s="9">
        <v>1</v>
      </c>
      <c r="J2384" s="6">
        <v>191.85</v>
      </c>
      <c r="K2384" s="7">
        <v>0.15</v>
      </c>
      <c r="L2384" s="6">
        <v>104.41</v>
      </c>
      <c r="M2384" s="6">
        <f>I2384*J2384*(1-K2384)</f>
        <v>163.07249999999999</v>
      </c>
      <c r="N2384" s="6">
        <f>I2384*L2384</f>
        <v>104.41</v>
      </c>
      <c r="O2384" s="6">
        <f>M2384-N2384</f>
        <v>58.662499999999994</v>
      </c>
      <c r="P2384" s="8">
        <f>IFERROR(O2384/M2384,0)</f>
        <v>0.35973263425776875</v>
      </c>
      <c r="Q2384" s="5">
        <f>YEAR(SalesDataTable[[#This Row],[Order Date]])</f>
        <v>2026</v>
      </c>
      <c r="R2384" s="8" t="str">
        <f>"Q"&amp;ROUNDUP(MONTH(SalesDataTable[[#This Row],[Order Date]])/3,0)</f>
        <v>Q4</v>
      </c>
      <c r="S2384" s="9">
        <f>MONTH(SalesDataTable[[#This Row],[Order Date]])</f>
        <v>11</v>
      </c>
      <c r="T2384" s="8" t="str">
        <f>TEXT(SalesDataTable[[#This Row],[Order Date]],"mmm")</f>
        <v>Nov</v>
      </c>
    </row>
    <row r="2385" spans="1:20" ht="15.75">
      <c r="A2385" s="2" t="s">
        <v>2436</v>
      </c>
      <c r="B2385" s="3">
        <v>46343</v>
      </c>
      <c r="C2385" s="4" t="s">
        <v>8</v>
      </c>
      <c r="D2385" s="4" t="s">
        <v>86</v>
      </c>
      <c r="E2385" s="4" t="s">
        <v>25</v>
      </c>
      <c r="F2385" s="4" t="s">
        <v>4</v>
      </c>
      <c r="G2385" s="4" t="s">
        <v>11</v>
      </c>
      <c r="H2385" s="4" t="s">
        <v>12</v>
      </c>
      <c r="I2385" s="9">
        <v>4</v>
      </c>
      <c r="J2385" s="6">
        <v>93.99</v>
      </c>
      <c r="K2385" s="7">
        <v>0.1</v>
      </c>
      <c r="L2385" s="6">
        <v>44.07</v>
      </c>
      <c r="M2385" s="6">
        <f>I2385*J2385*(1-K2385)</f>
        <v>338.36399999999998</v>
      </c>
      <c r="N2385" s="6">
        <f>I2385*L2385</f>
        <v>176.28</v>
      </c>
      <c r="O2385" s="6">
        <f>M2385-N2385</f>
        <v>162.08399999999997</v>
      </c>
      <c r="P2385" s="8">
        <f>IFERROR(O2385/M2385,0)</f>
        <v>0.47902259105578604</v>
      </c>
      <c r="Q2385" s="5">
        <f>YEAR(SalesDataTable[[#This Row],[Order Date]])</f>
        <v>2026</v>
      </c>
      <c r="R2385" s="8" t="str">
        <f>"Q"&amp;ROUNDUP(MONTH(SalesDataTable[[#This Row],[Order Date]])/3,0)</f>
        <v>Q4</v>
      </c>
      <c r="S2385" s="9">
        <f>MONTH(SalesDataTable[[#This Row],[Order Date]])</f>
        <v>11</v>
      </c>
      <c r="T2385" s="8" t="str">
        <f>TEXT(SalesDataTable[[#This Row],[Order Date]],"mmm")</f>
        <v>Nov</v>
      </c>
    </row>
    <row r="2386" spans="1:20" ht="15.75">
      <c r="A2386" s="2" t="s">
        <v>2437</v>
      </c>
      <c r="B2386" s="3">
        <v>46343</v>
      </c>
      <c r="C2386" s="4" t="s">
        <v>27</v>
      </c>
      <c r="D2386" s="4" t="s">
        <v>82</v>
      </c>
      <c r="E2386" s="4" t="s">
        <v>3</v>
      </c>
      <c r="F2386" s="4" t="s">
        <v>4</v>
      </c>
      <c r="G2386" s="4" t="s">
        <v>17</v>
      </c>
      <c r="H2386" s="4" t="s">
        <v>18</v>
      </c>
      <c r="I2386" s="9">
        <v>4</v>
      </c>
      <c r="J2386" s="6">
        <v>36.57</v>
      </c>
      <c r="K2386" s="7">
        <v>0.05</v>
      </c>
      <c r="L2386" s="6">
        <v>13.35</v>
      </c>
      <c r="M2386" s="6">
        <f>I2386*J2386*(1-K2386)</f>
        <v>138.96600000000001</v>
      </c>
      <c r="N2386" s="6">
        <f>I2386*L2386</f>
        <v>53.4</v>
      </c>
      <c r="O2386" s="6">
        <f>M2386-N2386</f>
        <v>85.566000000000003</v>
      </c>
      <c r="P2386" s="8">
        <f>IFERROR(O2386/M2386,0)</f>
        <v>0.61573334484694098</v>
      </c>
      <c r="Q2386" s="5">
        <f>YEAR(SalesDataTable[[#This Row],[Order Date]])</f>
        <v>2026</v>
      </c>
      <c r="R2386" s="8" t="str">
        <f>"Q"&amp;ROUNDUP(MONTH(SalesDataTable[[#This Row],[Order Date]])/3,0)</f>
        <v>Q4</v>
      </c>
      <c r="S2386" s="9">
        <f>MONTH(SalesDataTable[[#This Row],[Order Date]])</f>
        <v>11</v>
      </c>
      <c r="T2386" s="8" t="str">
        <f>TEXT(SalesDataTable[[#This Row],[Order Date]],"mmm")</f>
        <v>Nov</v>
      </c>
    </row>
    <row r="2387" spans="1:20" ht="15.75">
      <c r="A2387" s="2" t="s">
        <v>2438</v>
      </c>
      <c r="B2387" s="3">
        <v>46343</v>
      </c>
      <c r="C2387" s="4" t="s">
        <v>8</v>
      </c>
      <c r="D2387" s="4" t="s">
        <v>69</v>
      </c>
      <c r="E2387" s="4" t="s">
        <v>39</v>
      </c>
      <c r="F2387" s="4" t="s">
        <v>4</v>
      </c>
      <c r="G2387" s="4" t="s">
        <v>5</v>
      </c>
      <c r="H2387" s="4" t="s">
        <v>35</v>
      </c>
      <c r="I2387" s="9">
        <v>1</v>
      </c>
      <c r="J2387" s="6">
        <v>39.81</v>
      </c>
      <c r="K2387" s="7">
        <v>0.05</v>
      </c>
      <c r="L2387" s="6">
        <v>16.25</v>
      </c>
      <c r="M2387" s="6">
        <f>I2387*J2387*(1-K2387)</f>
        <v>37.819499999999998</v>
      </c>
      <c r="N2387" s="6">
        <f>I2387*L2387</f>
        <v>16.25</v>
      </c>
      <c r="O2387" s="6">
        <f>M2387-N2387</f>
        <v>21.569499999999998</v>
      </c>
      <c r="P2387" s="8">
        <f>IFERROR(O2387/M2387,0)</f>
        <v>0.57032747656632155</v>
      </c>
      <c r="Q2387" s="5">
        <f>YEAR(SalesDataTable[[#This Row],[Order Date]])</f>
        <v>2026</v>
      </c>
      <c r="R2387" s="8" t="str">
        <f>"Q"&amp;ROUNDUP(MONTH(SalesDataTable[[#This Row],[Order Date]])/3,0)</f>
        <v>Q4</v>
      </c>
      <c r="S2387" s="9">
        <f>MONTH(SalesDataTable[[#This Row],[Order Date]])</f>
        <v>11</v>
      </c>
      <c r="T2387" s="8" t="str">
        <f>TEXT(SalesDataTable[[#This Row],[Order Date]],"mmm")</f>
        <v>Nov</v>
      </c>
    </row>
    <row r="2388" spans="1:20" ht="15.75">
      <c r="A2388" s="2" t="s">
        <v>2439</v>
      </c>
      <c r="B2388" s="3">
        <v>46343</v>
      </c>
      <c r="C2388" s="4" t="s">
        <v>27</v>
      </c>
      <c r="D2388" s="4" t="s">
        <v>28</v>
      </c>
      <c r="E2388" s="4" t="s">
        <v>25</v>
      </c>
      <c r="F2388" s="4" t="s">
        <v>4</v>
      </c>
      <c r="G2388" s="4" t="s">
        <v>11</v>
      </c>
      <c r="H2388" s="4" t="s">
        <v>12</v>
      </c>
      <c r="I2388" s="9">
        <v>1</v>
      </c>
      <c r="J2388" s="6">
        <v>91.43</v>
      </c>
      <c r="K2388" s="7">
        <v>0.1</v>
      </c>
      <c r="L2388" s="6">
        <v>45.06</v>
      </c>
      <c r="M2388" s="6">
        <f>I2388*J2388*(1-K2388)</f>
        <v>82.287000000000006</v>
      </c>
      <c r="N2388" s="6">
        <f>I2388*L2388</f>
        <v>45.06</v>
      </c>
      <c r="O2388" s="6">
        <f>M2388-N2388</f>
        <v>37.227000000000004</v>
      </c>
      <c r="P2388" s="8">
        <f>IFERROR(O2388/M2388,0)</f>
        <v>0.45240438951474715</v>
      </c>
      <c r="Q2388" s="5">
        <f>YEAR(SalesDataTable[[#This Row],[Order Date]])</f>
        <v>2026</v>
      </c>
      <c r="R2388" s="8" t="str">
        <f>"Q"&amp;ROUNDUP(MONTH(SalesDataTable[[#This Row],[Order Date]])/3,0)</f>
        <v>Q4</v>
      </c>
      <c r="S2388" s="9">
        <f>MONTH(SalesDataTable[[#This Row],[Order Date]])</f>
        <v>11</v>
      </c>
      <c r="T2388" s="8" t="str">
        <f>TEXT(SalesDataTable[[#This Row],[Order Date]],"mmm")</f>
        <v>Nov</v>
      </c>
    </row>
    <row r="2389" spans="1:20" ht="15.75">
      <c r="A2389" s="2" t="s">
        <v>2440</v>
      </c>
      <c r="B2389" s="3">
        <v>46343</v>
      </c>
      <c r="C2389" s="4" t="s">
        <v>14</v>
      </c>
      <c r="D2389" s="4" t="s">
        <v>15</v>
      </c>
      <c r="E2389" s="4" t="s">
        <v>3</v>
      </c>
      <c r="F2389" s="4" t="s">
        <v>4</v>
      </c>
      <c r="G2389" s="4" t="s">
        <v>49</v>
      </c>
      <c r="H2389" s="4" t="s">
        <v>55</v>
      </c>
      <c r="I2389" s="9">
        <v>1</v>
      </c>
      <c r="J2389" s="6">
        <v>122.64</v>
      </c>
      <c r="K2389" s="7">
        <v>0</v>
      </c>
      <c r="L2389" s="6">
        <v>68.58</v>
      </c>
      <c r="M2389" s="6">
        <f>I2389*J2389*(1-K2389)</f>
        <v>122.64</v>
      </c>
      <c r="N2389" s="6">
        <f>I2389*L2389</f>
        <v>68.58</v>
      </c>
      <c r="O2389" s="6">
        <f>M2389-N2389</f>
        <v>54.06</v>
      </c>
      <c r="P2389" s="8">
        <f>IFERROR(O2389/M2389,0)</f>
        <v>0.44080234833659493</v>
      </c>
      <c r="Q2389" s="5">
        <f>YEAR(SalesDataTable[[#This Row],[Order Date]])</f>
        <v>2026</v>
      </c>
      <c r="R2389" s="8" t="str">
        <f>"Q"&amp;ROUNDUP(MONTH(SalesDataTable[[#This Row],[Order Date]])/3,0)</f>
        <v>Q4</v>
      </c>
      <c r="S2389" s="9">
        <f>MONTH(SalesDataTable[[#This Row],[Order Date]])</f>
        <v>11</v>
      </c>
      <c r="T2389" s="8" t="str">
        <f>TEXT(SalesDataTable[[#This Row],[Order Date]],"mmm")</f>
        <v>Nov</v>
      </c>
    </row>
    <row r="2390" spans="1:20" ht="15.75">
      <c r="A2390" s="2" t="s">
        <v>2441</v>
      </c>
      <c r="B2390" s="3">
        <v>46343</v>
      </c>
      <c r="C2390" s="4" t="s">
        <v>8</v>
      </c>
      <c r="D2390" s="4" t="s">
        <v>69</v>
      </c>
      <c r="E2390" s="4" t="s">
        <v>3</v>
      </c>
      <c r="F2390" s="4" t="s">
        <v>20</v>
      </c>
      <c r="G2390" s="4" t="s">
        <v>5</v>
      </c>
      <c r="H2390" s="4" t="s">
        <v>6</v>
      </c>
      <c r="I2390" s="9">
        <v>1</v>
      </c>
      <c r="J2390" s="6">
        <v>80.959999999999994</v>
      </c>
      <c r="K2390" s="7">
        <v>0.1</v>
      </c>
      <c r="L2390" s="6">
        <v>43.86</v>
      </c>
      <c r="M2390" s="6">
        <f>I2390*J2390*(1-K2390)</f>
        <v>72.86399999999999</v>
      </c>
      <c r="N2390" s="6">
        <f>I2390*L2390</f>
        <v>43.86</v>
      </c>
      <c r="O2390" s="6">
        <f>M2390-N2390</f>
        <v>29.003999999999991</v>
      </c>
      <c r="P2390" s="8">
        <f>IFERROR(O2390/M2390,0)</f>
        <v>0.39805665349143604</v>
      </c>
      <c r="Q2390" s="5">
        <f>YEAR(SalesDataTable[[#This Row],[Order Date]])</f>
        <v>2026</v>
      </c>
      <c r="R2390" s="8" t="str">
        <f>"Q"&amp;ROUNDUP(MONTH(SalesDataTable[[#This Row],[Order Date]])/3,0)</f>
        <v>Q4</v>
      </c>
      <c r="S2390" s="9">
        <f>MONTH(SalesDataTable[[#This Row],[Order Date]])</f>
        <v>11</v>
      </c>
      <c r="T2390" s="8" t="str">
        <f>TEXT(SalesDataTable[[#This Row],[Order Date]],"mmm")</f>
        <v>Nov</v>
      </c>
    </row>
    <row r="2391" spans="1:20" ht="15.75">
      <c r="A2391" s="2" t="s">
        <v>2442</v>
      </c>
      <c r="B2391" s="3">
        <v>46344</v>
      </c>
      <c r="C2391" s="4" t="s">
        <v>14</v>
      </c>
      <c r="D2391" s="4" t="s">
        <v>34</v>
      </c>
      <c r="E2391" s="4" t="s">
        <v>39</v>
      </c>
      <c r="F2391" s="4" t="s">
        <v>20</v>
      </c>
      <c r="G2391" s="4" t="s">
        <v>49</v>
      </c>
      <c r="H2391" s="4" t="s">
        <v>67</v>
      </c>
      <c r="I2391" s="9">
        <v>1</v>
      </c>
      <c r="J2391" s="6">
        <v>36.380000000000003</v>
      </c>
      <c r="K2391" s="7">
        <v>0.05</v>
      </c>
      <c r="L2391" s="6">
        <v>14.06</v>
      </c>
      <c r="M2391" s="6">
        <f>I2391*J2391*(1-K2391)</f>
        <v>34.561</v>
      </c>
      <c r="N2391" s="6">
        <f>I2391*L2391</f>
        <v>14.06</v>
      </c>
      <c r="O2391" s="6">
        <f>M2391-N2391</f>
        <v>20.500999999999998</v>
      </c>
      <c r="P2391" s="8">
        <f>IFERROR(O2391/M2391,0)</f>
        <v>0.59318306761957118</v>
      </c>
      <c r="Q2391" s="5">
        <f>YEAR(SalesDataTable[[#This Row],[Order Date]])</f>
        <v>2026</v>
      </c>
      <c r="R2391" s="8" t="str">
        <f>"Q"&amp;ROUNDUP(MONTH(SalesDataTable[[#This Row],[Order Date]])/3,0)</f>
        <v>Q4</v>
      </c>
      <c r="S2391" s="9">
        <f>MONTH(SalesDataTable[[#This Row],[Order Date]])</f>
        <v>11</v>
      </c>
      <c r="T2391" s="8" t="str">
        <f>TEXT(SalesDataTable[[#This Row],[Order Date]],"mmm")</f>
        <v>Nov</v>
      </c>
    </row>
    <row r="2392" spans="1:20" ht="15.75">
      <c r="A2392" s="2" t="s">
        <v>2443</v>
      </c>
      <c r="B2392" s="3">
        <v>46344</v>
      </c>
      <c r="C2392" s="4" t="s">
        <v>27</v>
      </c>
      <c r="D2392" s="4" t="s">
        <v>82</v>
      </c>
      <c r="E2392" s="4" t="s">
        <v>3</v>
      </c>
      <c r="F2392" s="4" t="s">
        <v>4</v>
      </c>
      <c r="G2392" s="4" t="s">
        <v>5</v>
      </c>
      <c r="H2392" s="4" t="s">
        <v>43</v>
      </c>
      <c r="I2392" s="9">
        <v>2</v>
      </c>
      <c r="J2392" s="6">
        <v>100.72</v>
      </c>
      <c r="K2392" s="7">
        <v>0.1</v>
      </c>
      <c r="L2392" s="6">
        <v>51.68</v>
      </c>
      <c r="M2392" s="6">
        <f>I2392*J2392*(1-K2392)</f>
        <v>181.29599999999999</v>
      </c>
      <c r="N2392" s="6">
        <f>I2392*L2392</f>
        <v>103.36</v>
      </c>
      <c r="O2392" s="6">
        <f>M2392-N2392</f>
        <v>77.935999999999993</v>
      </c>
      <c r="P2392" s="8">
        <f>IFERROR(O2392/M2392,0)</f>
        <v>0.42988262289294854</v>
      </c>
      <c r="Q2392" s="5">
        <f>YEAR(SalesDataTable[[#This Row],[Order Date]])</f>
        <v>2026</v>
      </c>
      <c r="R2392" s="8" t="str">
        <f>"Q"&amp;ROUNDUP(MONTH(SalesDataTable[[#This Row],[Order Date]])/3,0)</f>
        <v>Q4</v>
      </c>
      <c r="S2392" s="9">
        <f>MONTH(SalesDataTable[[#This Row],[Order Date]])</f>
        <v>11</v>
      </c>
      <c r="T2392" s="8" t="str">
        <f>TEXT(SalesDataTable[[#This Row],[Order Date]],"mmm")</f>
        <v>Nov</v>
      </c>
    </row>
    <row r="2393" spans="1:20" ht="15.75">
      <c r="A2393" s="2" t="s">
        <v>2444</v>
      </c>
      <c r="B2393" s="3">
        <v>46344</v>
      </c>
      <c r="C2393" s="4" t="s">
        <v>8</v>
      </c>
      <c r="D2393" s="4" t="s">
        <v>66</v>
      </c>
      <c r="E2393" s="4" t="s">
        <v>25</v>
      </c>
      <c r="F2393" s="4" t="s">
        <v>4</v>
      </c>
      <c r="G2393" s="4" t="s">
        <v>31</v>
      </c>
      <c r="H2393" s="4" t="s">
        <v>90</v>
      </c>
      <c r="I2393" s="9">
        <v>3</v>
      </c>
      <c r="J2393" s="6">
        <v>120.29</v>
      </c>
      <c r="K2393" s="7">
        <v>0</v>
      </c>
      <c r="L2393" s="6">
        <v>62.04</v>
      </c>
      <c r="M2393" s="6">
        <f>I2393*J2393*(1-K2393)</f>
        <v>360.87</v>
      </c>
      <c r="N2393" s="6">
        <f>I2393*L2393</f>
        <v>186.12</v>
      </c>
      <c r="O2393" s="6">
        <f>M2393-N2393</f>
        <v>174.75</v>
      </c>
      <c r="P2393" s="8">
        <f>IFERROR(O2393/M2393,0)</f>
        <v>0.48424640452240419</v>
      </c>
      <c r="Q2393" s="5">
        <f>YEAR(SalesDataTable[[#This Row],[Order Date]])</f>
        <v>2026</v>
      </c>
      <c r="R2393" s="8" t="str">
        <f>"Q"&amp;ROUNDUP(MONTH(SalesDataTable[[#This Row],[Order Date]])/3,0)</f>
        <v>Q4</v>
      </c>
      <c r="S2393" s="9">
        <f>MONTH(SalesDataTable[[#This Row],[Order Date]])</f>
        <v>11</v>
      </c>
      <c r="T2393" s="8" t="str">
        <f>TEXT(SalesDataTable[[#This Row],[Order Date]],"mmm")</f>
        <v>Nov</v>
      </c>
    </row>
    <row r="2394" spans="1:20" ht="15.75">
      <c r="A2394" s="2" t="s">
        <v>2445</v>
      </c>
      <c r="B2394" s="3">
        <v>46344</v>
      </c>
      <c r="C2394" s="4" t="s">
        <v>8</v>
      </c>
      <c r="D2394" s="4" t="s">
        <v>9</v>
      </c>
      <c r="E2394" s="4" t="s">
        <v>3</v>
      </c>
      <c r="F2394" s="4" t="s">
        <v>16</v>
      </c>
      <c r="G2394" s="4" t="s">
        <v>31</v>
      </c>
      <c r="H2394" s="4" t="s">
        <v>90</v>
      </c>
      <c r="I2394" s="9">
        <v>2</v>
      </c>
      <c r="J2394" s="6">
        <v>124.18</v>
      </c>
      <c r="K2394" s="7">
        <v>0.15</v>
      </c>
      <c r="L2394" s="6">
        <v>60.72</v>
      </c>
      <c r="M2394" s="6">
        <f>I2394*J2394*(1-K2394)</f>
        <v>211.10599999999999</v>
      </c>
      <c r="N2394" s="6">
        <f>I2394*L2394</f>
        <v>121.44</v>
      </c>
      <c r="O2394" s="6">
        <f>M2394-N2394</f>
        <v>89.665999999999997</v>
      </c>
      <c r="P2394" s="8">
        <f>IFERROR(O2394/M2394,0)</f>
        <v>0.42474396748552862</v>
      </c>
      <c r="Q2394" s="5">
        <f>YEAR(SalesDataTable[[#This Row],[Order Date]])</f>
        <v>2026</v>
      </c>
      <c r="R2394" s="8" t="str">
        <f>"Q"&amp;ROUNDUP(MONTH(SalesDataTable[[#This Row],[Order Date]])/3,0)</f>
        <v>Q4</v>
      </c>
      <c r="S2394" s="9">
        <f>MONTH(SalesDataTable[[#This Row],[Order Date]])</f>
        <v>11</v>
      </c>
      <c r="T2394" s="8" t="str">
        <f>TEXT(SalesDataTable[[#This Row],[Order Date]],"mmm")</f>
        <v>Nov</v>
      </c>
    </row>
    <row r="2395" spans="1:20" ht="15.75">
      <c r="A2395" s="2" t="s">
        <v>2446</v>
      </c>
      <c r="B2395" s="3">
        <v>46344</v>
      </c>
      <c r="C2395" s="4" t="s">
        <v>1</v>
      </c>
      <c r="D2395" s="4" t="s">
        <v>2</v>
      </c>
      <c r="E2395" s="4" t="s">
        <v>3</v>
      </c>
      <c r="F2395" s="4" t="s">
        <v>4</v>
      </c>
      <c r="G2395" s="4" t="s">
        <v>11</v>
      </c>
      <c r="H2395" s="4" t="s">
        <v>53</v>
      </c>
      <c r="I2395" s="9">
        <v>3</v>
      </c>
      <c r="J2395" s="6">
        <v>154.07</v>
      </c>
      <c r="K2395" s="7">
        <v>0.05</v>
      </c>
      <c r="L2395" s="6">
        <v>77.73</v>
      </c>
      <c r="M2395" s="6">
        <f>I2395*J2395*(1-K2395)</f>
        <v>439.09949999999998</v>
      </c>
      <c r="N2395" s="6">
        <f>I2395*L2395</f>
        <v>233.19</v>
      </c>
      <c r="O2395" s="6">
        <f>M2395-N2395</f>
        <v>205.90949999999998</v>
      </c>
      <c r="P2395" s="8">
        <f>IFERROR(O2395/M2395,0)</f>
        <v>0.46893585622393102</v>
      </c>
      <c r="Q2395" s="5">
        <f>YEAR(SalesDataTable[[#This Row],[Order Date]])</f>
        <v>2026</v>
      </c>
      <c r="R2395" s="8" t="str">
        <f>"Q"&amp;ROUNDUP(MONTH(SalesDataTable[[#This Row],[Order Date]])/3,0)</f>
        <v>Q4</v>
      </c>
      <c r="S2395" s="9">
        <f>MONTH(SalesDataTable[[#This Row],[Order Date]])</f>
        <v>11</v>
      </c>
      <c r="T2395" s="8" t="str">
        <f>TEXT(SalesDataTable[[#This Row],[Order Date]],"mmm")</f>
        <v>Nov</v>
      </c>
    </row>
    <row r="2396" spans="1:20" ht="15.75">
      <c r="A2396" s="2" t="s">
        <v>2447</v>
      </c>
      <c r="B2396" s="3">
        <v>46344</v>
      </c>
      <c r="C2396" s="4" t="s">
        <v>1</v>
      </c>
      <c r="D2396" s="4" t="s">
        <v>88</v>
      </c>
      <c r="E2396" s="4" t="s">
        <v>10</v>
      </c>
      <c r="F2396" s="4" t="s">
        <v>20</v>
      </c>
      <c r="G2396" s="4" t="s">
        <v>49</v>
      </c>
      <c r="H2396" s="4" t="s">
        <v>55</v>
      </c>
      <c r="I2396" s="9">
        <v>4</v>
      </c>
      <c r="J2396" s="6">
        <v>123.4</v>
      </c>
      <c r="K2396" s="7">
        <v>0.05</v>
      </c>
      <c r="L2396" s="6">
        <v>70.930000000000007</v>
      </c>
      <c r="M2396" s="6">
        <f>I2396*J2396*(1-K2396)</f>
        <v>468.92</v>
      </c>
      <c r="N2396" s="6">
        <f>I2396*L2396</f>
        <v>283.72000000000003</v>
      </c>
      <c r="O2396" s="6">
        <f>M2396-N2396</f>
        <v>185.2</v>
      </c>
      <c r="P2396" s="8">
        <f>IFERROR(O2396/M2396,0)</f>
        <v>0.3949500980977565</v>
      </c>
      <c r="Q2396" s="5">
        <f>YEAR(SalesDataTable[[#This Row],[Order Date]])</f>
        <v>2026</v>
      </c>
      <c r="R2396" s="8" t="str">
        <f>"Q"&amp;ROUNDUP(MONTH(SalesDataTable[[#This Row],[Order Date]])/3,0)</f>
        <v>Q4</v>
      </c>
      <c r="S2396" s="9">
        <f>MONTH(SalesDataTable[[#This Row],[Order Date]])</f>
        <v>11</v>
      </c>
      <c r="T2396" s="8" t="str">
        <f>TEXT(SalesDataTable[[#This Row],[Order Date]],"mmm")</f>
        <v>Nov</v>
      </c>
    </row>
    <row r="2397" spans="1:20" ht="15.75">
      <c r="A2397" s="2" t="s">
        <v>2448</v>
      </c>
      <c r="B2397" s="3">
        <v>46344</v>
      </c>
      <c r="C2397" s="4" t="s">
        <v>14</v>
      </c>
      <c r="D2397" s="4" t="s">
        <v>24</v>
      </c>
      <c r="E2397" s="4" t="s">
        <v>3</v>
      </c>
      <c r="F2397" s="4" t="s">
        <v>16</v>
      </c>
      <c r="G2397" s="4" t="s">
        <v>5</v>
      </c>
      <c r="H2397" s="4" t="s">
        <v>43</v>
      </c>
      <c r="I2397" s="9">
        <v>1</v>
      </c>
      <c r="J2397" s="6">
        <v>104.64</v>
      </c>
      <c r="K2397" s="7">
        <v>0</v>
      </c>
      <c r="L2397" s="6">
        <v>50.79</v>
      </c>
      <c r="M2397" s="6">
        <f>I2397*J2397*(1-K2397)</f>
        <v>104.64</v>
      </c>
      <c r="N2397" s="6">
        <f>I2397*L2397</f>
        <v>50.79</v>
      </c>
      <c r="O2397" s="6">
        <f>M2397-N2397</f>
        <v>53.85</v>
      </c>
      <c r="P2397" s="8">
        <f>IFERROR(O2397/M2397,0)</f>
        <v>0.51462155963302758</v>
      </c>
      <c r="Q2397" s="5">
        <f>YEAR(SalesDataTable[[#This Row],[Order Date]])</f>
        <v>2026</v>
      </c>
      <c r="R2397" s="8" t="str">
        <f>"Q"&amp;ROUNDUP(MONTH(SalesDataTable[[#This Row],[Order Date]])/3,0)</f>
        <v>Q4</v>
      </c>
      <c r="S2397" s="9">
        <f>MONTH(SalesDataTable[[#This Row],[Order Date]])</f>
        <v>11</v>
      </c>
      <c r="T2397" s="8" t="str">
        <f>TEXT(SalesDataTable[[#This Row],[Order Date]],"mmm")</f>
        <v>Nov</v>
      </c>
    </row>
    <row r="2398" spans="1:20" ht="15.75">
      <c r="A2398" s="2" t="s">
        <v>2449</v>
      </c>
      <c r="B2398" s="3">
        <v>46344</v>
      </c>
      <c r="C2398" s="4" t="s">
        <v>27</v>
      </c>
      <c r="D2398" s="4" t="s">
        <v>48</v>
      </c>
      <c r="E2398" s="4" t="s">
        <v>3</v>
      </c>
      <c r="F2398" s="4" t="s">
        <v>16</v>
      </c>
      <c r="G2398" s="4" t="s">
        <v>17</v>
      </c>
      <c r="H2398" s="4" t="s">
        <v>46</v>
      </c>
      <c r="I2398" s="9">
        <v>2</v>
      </c>
      <c r="J2398" s="6">
        <v>46.44</v>
      </c>
      <c r="K2398" s="7">
        <v>0.1</v>
      </c>
      <c r="L2398" s="6">
        <v>18.190000000000001</v>
      </c>
      <c r="M2398" s="6">
        <f>I2398*J2398*(1-K2398)</f>
        <v>83.591999999999999</v>
      </c>
      <c r="N2398" s="6">
        <f>I2398*L2398</f>
        <v>36.380000000000003</v>
      </c>
      <c r="O2398" s="6">
        <f>M2398-N2398</f>
        <v>47.211999999999996</v>
      </c>
      <c r="P2398" s="8">
        <f>IFERROR(O2398/M2398,0)</f>
        <v>0.56479088908029473</v>
      </c>
      <c r="Q2398" s="5">
        <f>YEAR(SalesDataTable[[#This Row],[Order Date]])</f>
        <v>2026</v>
      </c>
      <c r="R2398" s="8" t="str">
        <f>"Q"&amp;ROUNDUP(MONTH(SalesDataTable[[#This Row],[Order Date]])/3,0)</f>
        <v>Q4</v>
      </c>
      <c r="S2398" s="9">
        <f>MONTH(SalesDataTable[[#This Row],[Order Date]])</f>
        <v>11</v>
      </c>
      <c r="T2398" s="8" t="str">
        <f>TEXT(SalesDataTable[[#This Row],[Order Date]],"mmm")</f>
        <v>Nov</v>
      </c>
    </row>
    <row r="2399" spans="1:20" ht="15.75">
      <c r="A2399" s="2" t="s">
        <v>2450</v>
      </c>
      <c r="B2399" s="3">
        <v>46344</v>
      </c>
      <c r="C2399" s="4" t="s">
        <v>14</v>
      </c>
      <c r="D2399" s="4" t="s">
        <v>126</v>
      </c>
      <c r="E2399" s="4" t="s">
        <v>3</v>
      </c>
      <c r="F2399" s="4" t="s">
        <v>16</v>
      </c>
      <c r="G2399" s="4" t="s">
        <v>31</v>
      </c>
      <c r="H2399" s="4" t="s">
        <v>64</v>
      </c>
      <c r="I2399" s="9">
        <v>2</v>
      </c>
      <c r="J2399" s="6">
        <v>81.67</v>
      </c>
      <c r="K2399" s="7">
        <v>0.05</v>
      </c>
      <c r="L2399" s="6">
        <v>40.43</v>
      </c>
      <c r="M2399" s="6">
        <f>I2399*J2399*(1-K2399)</f>
        <v>155.173</v>
      </c>
      <c r="N2399" s="6">
        <f>I2399*L2399</f>
        <v>80.86</v>
      </c>
      <c r="O2399" s="6">
        <f>M2399-N2399</f>
        <v>74.313000000000002</v>
      </c>
      <c r="P2399" s="8">
        <f>IFERROR(O2399/M2399,0)</f>
        <v>0.4789041908063903</v>
      </c>
      <c r="Q2399" s="5">
        <f>YEAR(SalesDataTable[[#This Row],[Order Date]])</f>
        <v>2026</v>
      </c>
      <c r="R2399" s="8" t="str">
        <f>"Q"&amp;ROUNDUP(MONTH(SalesDataTable[[#This Row],[Order Date]])/3,0)</f>
        <v>Q4</v>
      </c>
      <c r="S2399" s="9">
        <f>MONTH(SalesDataTable[[#This Row],[Order Date]])</f>
        <v>11</v>
      </c>
      <c r="T2399" s="8" t="str">
        <f>TEXT(SalesDataTable[[#This Row],[Order Date]],"mmm")</f>
        <v>Nov</v>
      </c>
    </row>
    <row r="2400" spans="1:20" ht="15.75">
      <c r="A2400" s="2" t="s">
        <v>2451</v>
      </c>
      <c r="B2400" s="3">
        <v>46344</v>
      </c>
      <c r="C2400" s="4" t="s">
        <v>27</v>
      </c>
      <c r="D2400" s="4" t="s">
        <v>48</v>
      </c>
      <c r="E2400" s="4" t="s">
        <v>25</v>
      </c>
      <c r="F2400" s="4" t="s">
        <v>16</v>
      </c>
      <c r="G2400" s="4" t="s">
        <v>11</v>
      </c>
      <c r="H2400" s="4" t="s">
        <v>79</v>
      </c>
      <c r="I2400" s="9">
        <v>3</v>
      </c>
      <c r="J2400" s="6">
        <v>70.599999999999994</v>
      </c>
      <c r="K2400" s="7">
        <v>0.05</v>
      </c>
      <c r="L2400" s="6">
        <v>32.68</v>
      </c>
      <c r="M2400" s="6">
        <f>I2400*J2400*(1-K2400)</f>
        <v>201.20999999999998</v>
      </c>
      <c r="N2400" s="6">
        <f>I2400*L2400</f>
        <v>98.039999999999992</v>
      </c>
      <c r="O2400" s="6">
        <f>M2400-N2400</f>
        <v>103.16999999999999</v>
      </c>
      <c r="P2400" s="8">
        <f>IFERROR(O2400/M2400,0)</f>
        <v>0.5127478753541076</v>
      </c>
      <c r="Q2400" s="5">
        <f>YEAR(SalesDataTable[[#This Row],[Order Date]])</f>
        <v>2026</v>
      </c>
      <c r="R2400" s="8" t="str">
        <f>"Q"&amp;ROUNDUP(MONTH(SalesDataTable[[#This Row],[Order Date]])/3,0)</f>
        <v>Q4</v>
      </c>
      <c r="S2400" s="9">
        <f>MONTH(SalesDataTable[[#This Row],[Order Date]])</f>
        <v>11</v>
      </c>
      <c r="T2400" s="8" t="str">
        <f>TEXT(SalesDataTable[[#This Row],[Order Date]],"mmm")</f>
        <v>Nov</v>
      </c>
    </row>
    <row r="2401" spans="1:20" ht="15.75">
      <c r="A2401" s="2" t="s">
        <v>2452</v>
      </c>
      <c r="B2401" s="3">
        <v>46345</v>
      </c>
      <c r="C2401" s="4" t="s">
        <v>27</v>
      </c>
      <c r="D2401" s="4" t="s">
        <v>45</v>
      </c>
      <c r="E2401" s="4" t="s">
        <v>39</v>
      </c>
      <c r="F2401" s="4" t="s">
        <v>16</v>
      </c>
      <c r="G2401" s="4" t="s">
        <v>49</v>
      </c>
      <c r="H2401" s="4" t="s">
        <v>67</v>
      </c>
      <c r="I2401" s="9">
        <v>1</v>
      </c>
      <c r="J2401" s="6">
        <v>35.770000000000003</v>
      </c>
      <c r="K2401" s="7">
        <v>0.15</v>
      </c>
      <c r="L2401" s="6">
        <v>13.69</v>
      </c>
      <c r="M2401" s="6">
        <f>I2401*J2401*(1-K2401)</f>
        <v>30.404500000000002</v>
      </c>
      <c r="N2401" s="6">
        <f>I2401*L2401</f>
        <v>13.69</v>
      </c>
      <c r="O2401" s="6">
        <f>M2401-N2401</f>
        <v>16.714500000000001</v>
      </c>
      <c r="P2401" s="8">
        <f>IFERROR(O2401/M2401,0)</f>
        <v>0.54973770330049831</v>
      </c>
      <c r="Q2401" s="5">
        <f>YEAR(SalesDataTable[[#This Row],[Order Date]])</f>
        <v>2026</v>
      </c>
      <c r="R2401" s="8" t="str">
        <f>"Q"&amp;ROUNDUP(MONTH(SalesDataTable[[#This Row],[Order Date]])/3,0)</f>
        <v>Q4</v>
      </c>
      <c r="S2401" s="9">
        <f>MONTH(SalesDataTable[[#This Row],[Order Date]])</f>
        <v>11</v>
      </c>
      <c r="T2401" s="8" t="str">
        <f>TEXT(SalesDataTable[[#This Row],[Order Date]],"mmm")</f>
        <v>Nov</v>
      </c>
    </row>
    <row r="2402" spans="1:20" ht="15.75">
      <c r="A2402" s="2" t="s">
        <v>2453</v>
      </c>
      <c r="B2402" s="3">
        <v>46345</v>
      </c>
      <c r="C2402" s="4" t="s">
        <v>8</v>
      </c>
      <c r="D2402" s="4" t="s">
        <v>38</v>
      </c>
      <c r="E2402" s="4" t="s">
        <v>25</v>
      </c>
      <c r="F2402" s="4" t="s">
        <v>20</v>
      </c>
      <c r="G2402" s="4" t="s">
        <v>11</v>
      </c>
      <c r="H2402" s="4" t="s">
        <v>12</v>
      </c>
      <c r="I2402" s="9">
        <v>1</v>
      </c>
      <c r="J2402" s="6">
        <v>92.13</v>
      </c>
      <c r="K2402" s="7">
        <v>0.15</v>
      </c>
      <c r="L2402" s="6">
        <v>45.85</v>
      </c>
      <c r="M2402" s="6">
        <f>I2402*J2402*(1-K2402)</f>
        <v>78.31049999999999</v>
      </c>
      <c r="N2402" s="6">
        <f>I2402*L2402</f>
        <v>45.85</v>
      </c>
      <c r="O2402" s="6">
        <f>M2402-N2402</f>
        <v>32.460499999999989</v>
      </c>
      <c r="P2402" s="8">
        <f>IFERROR(O2402/M2402,0)</f>
        <v>0.41451018701195874</v>
      </c>
      <c r="Q2402" s="5">
        <f>YEAR(SalesDataTable[[#This Row],[Order Date]])</f>
        <v>2026</v>
      </c>
      <c r="R2402" s="8" t="str">
        <f>"Q"&amp;ROUNDUP(MONTH(SalesDataTable[[#This Row],[Order Date]])/3,0)</f>
        <v>Q4</v>
      </c>
      <c r="S2402" s="9">
        <f>MONTH(SalesDataTable[[#This Row],[Order Date]])</f>
        <v>11</v>
      </c>
      <c r="T2402" s="8" t="str">
        <f>TEXT(SalesDataTable[[#This Row],[Order Date]],"mmm")</f>
        <v>Nov</v>
      </c>
    </row>
    <row r="2403" spans="1:20" ht="15.75">
      <c r="A2403" s="2" t="s">
        <v>2454</v>
      </c>
      <c r="B2403" s="3">
        <v>46345</v>
      </c>
      <c r="C2403" s="4" t="s">
        <v>8</v>
      </c>
      <c r="D2403" s="4" t="s">
        <v>69</v>
      </c>
      <c r="E2403" s="4" t="s">
        <v>3</v>
      </c>
      <c r="F2403" s="4" t="s">
        <v>4</v>
      </c>
      <c r="G2403" s="4" t="s">
        <v>11</v>
      </c>
      <c r="H2403" s="4" t="s">
        <v>53</v>
      </c>
      <c r="I2403" s="9">
        <v>5</v>
      </c>
      <c r="J2403" s="6">
        <v>151.09</v>
      </c>
      <c r="K2403" s="7">
        <v>0.05</v>
      </c>
      <c r="L2403" s="6">
        <v>79.33</v>
      </c>
      <c r="M2403" s="6">
        <f>I2403*J2403*(1-K2403)</f>
        <v>717.67750000000001</v>
      </c>
      <c r="N2403" s="6">
        <f>I2403*L2403</f>
        <v>396.65</v>
      </c>
      <c r="O2403" s="6">
        <f>M2403-N2403</f>
        <v>321.02750000000003</v>
      </c>
      <c r="P2403" s="8">
        <f>IFERROR(O2403/M2403,0)</f>
        <v>0.44731442744129507</v>
      </c>
      <c r="Q2403" s="5">
        <f>YEAR(SalesDataTable[[#This Row],[Order Date]])</f>
        <v>2026</v>
      </c>
      <c r="R2403" s="8" t="str">
        <f>"Q"&amp;ROUNDUP(MONTH(SalesDataTable[[#This Row],[Order Date]])/3,0)</f>
        <v>Q4</v>
      </c>
      <c r="S2403" s="9">
        <f>MONTH(SalesDataTable[[#This Row],[Order Date]])</f>
        <v>11</v>
      </c>
      <c r="T2403" s="8" t="str">
        <f>TEXT(SalesDataTable[[#This Row],[Order Date]],"mmm")</f>
        <v>Nov</v>
      </c>
    </row>
    <row r="2404" spans="1:20" ht="15.75">
      <c r="A2404" s="2" t="s">
        <v>2455</v>
      </c>
      <c r="B2404" s="3">
        <v>46345</v>
      </c>
      <c r="C2404" s="4" t="s">
        <v>8</v>
      </c>
      <c r="D2404" s="4" t="s">
        <v>69</v>
      </c>
      <c r="E2404" s="4" t="s">
        <v>3</v>
      </c>
      <c r="F2404" s="4" t="s">
        <v>16</v>
      </c>
      <c r="G2404" s="4" t="s">
        <v>5</v>
      </c>
      <c r="H2404" s="4" t="s">
        <v>43</v>
      </c>
      <c r="I2404" s="9">
        <v>2</v>
      </c>
      <c r="J2404" s="6">
        <v>103.99</v>
      </c>
      <c r="K2404" s="7">
        <v>0</v>
      </c>
      <c r="L2404" s="6">
        <v>50.36</v>
      </c>
      <c r="M2404" s="6">
        <f>I2404*J2404*(1-K2404)</f>
        <v>207.98</v>
      </c>
      <c r="N2404" s="6">
        <f>I2404*L2404</f>
        <v>100.72</v>
      </c>
      <c r="O2404" s="6">
        <f>M2404-N2404</f>
        <v>107.25999999999999</v>
      </c>
      <c r="P2404" s="8">
        <f>IFERROR(O2404/M2404,0)</f>
        <v>0.51572266564092695</v>
      </c>
      <c r="Q2404" s="5">
        <f>YEAR(SalesDataTable[[#This Row],[Order Date]])</f>
        <v>2026</v>
      </c>
      <c r="R2404" s="8" t="str">
        <f>"Q"&amp;ROUNDUP(MONTH(SalesDataTable[[#This Row],[Order Date]])/3,0)</f>
        <v>Q4</v>
      </c>
      <c r="S2404" s="9">
        <f>MONTH(SalesDataTable[[#This Row],[Order Date]])</f>
        <v>11</v>
      </c>
      <c r="T2404" s="8" t="str">
        <f>TEXT(SalesDataTable[[#This Row],[Order Date]],"mmm")</f>
        <v>Nov</v>
      </c>
    </row>
    <row r="2405" spans="1:20" ht="15.75">
      <c r="A2405" s="2" t="s">
        <v>2456</v>
      </c>
      <c r="B2405" s="3">
        <v>46346</v>
      </c>
      <c r="C2405" s="4" t="s">
        <v>14</v>
      </c>
      <c r="D2405" s="4" t="s">
        <v>24</v>
      </c>
      <c r="E2405" s="4" t="s">
        <v>3</v>
      </c>
      <c r="F2405" s="4" t="s">
        <v>4</v>
      </c>
      <c r="G2405" s="4" t="s">
        <v>17</v>
      </c>
      <c r="H2405" s="4" t="s">
        <v>18</v>
      </c>
      <c r="I2405" s="9">
        <v>1</v>
      </c>
      <c r="J2405" s="6">
        <v>36.909999999999997</v>
      </c>
      <c r="K2405" s="7">
        <v>0.1</v>
      </c>
      <c r="L2405" s="6">
        <v>13.43</v>
      </c>
      <c r="M2405" s="6">
        <f>I2405*J2405*(1-K2405)</f>
        <v>33.219000000000001</v>
      </c>
      <c r="N2405" s="6">
        <f>I2405*L2405</f>
        <v>13.43</v>
      </c>
      <c r="O2405" s="6">
        <f>M2405-N2405</f>
        <v>19.789000000000001</v>
      </c>
      <c r="P2405" s="8">
        <f>IFERROR(O2405/M2405,0)</f>
        <v>0.59571329660736327</v>
      </c>
      <c r="Q2405" s="5">
        <f>YEAR(SalesDataTable[[#This Row],[Order Date]])</f>
        <v>2026</v>
      </c>
      <c r="R2405" s="8" t="str">
        <f>"Q"&amp;ROUNDUP(MONTH(SalesDataTable[[#This Row],[Order Date]])/3,0)</f>
        <v>Q4</v>
      </c>
      <c r="S2405" s="9">
        <f>MONTH(SalesDataTable[[#This Row],[Order Date]])</f>
        <v>11</v>
      </c>
      <c r="T2405" s="8" t="str">
        <f>TEXT(SalesDataTable[[#This Row],[Order Date]],"mmm")</f>
        <v>Nov</v>
      </c>
    </row>
    <row r="2406" spans="1:20" ht="15.75">
      <c r="A2406" s="2" t="s">
        <v>2457</v>
      </c>
      <c r="B2406" s="3">
        <v>46346</v>
      </c>
      <c r="C2406" s="4" t="s">
        <v>1</v>
      </c>
      <c r="D2406" s="4" t="s">
        <v>2</v>
      </c>
      <c r="E2406" s="4" t="s">
        <v>39</v>
      </c>
      <c r="F2406" s="4" t="s">
        <v>16</v>
      </c>
      <c r="G2406" s="4" t="s">
        <v>5</v>
      </c>
      <c r="H2406" s="4" t="s">
        <v>6</v>
      </c>
      <c r="I2406" s="9">
        <v>2</v>
      </c>
      <c r="J2406" s="6">
        <v>81.02</v>
      </c>
      <c r="K2406" s="7">
        <v>0</v>
      </c>
      <c r="L2406" s="6">
        <v>43.22</v>
      </c>
      <c r="M2406" s="6">
        <f>I2406*J2406*(1-K2406)</f>
        <v>162.04</v>
      </c>
      <c r="N2406" s="6">
        <f>I2406*L2406</f>
        <v>86.44</v>
      </c>
      <c r="O2406" s="6">
        <f>M2406-N2406</f>
        <v>75.599999999999994</v>
      </c>
      <c r="P2406" s="8">
        <f>IFERROR(O2406/M2406,0)</f>
        <v>0.46655146877314241</v>
      </c>
      <c r="Q2406" s="5">
        <f>YEAR(SalesDataTable[[#This Row],[Order Date]])</f>
        <v>2026</v>
      </c>
      <c r="R2406" s="8" t="str">
        <f>"Q"&amp;ROUNDUP(MONTH(SalesDataTable[[#This Row],[Order Date]])/3,0)</f>
        <v>Q4</v>
      </c>
      <c r="S2406" s="9">
        <f>MONTH(SalesDataTable[[#This Row],[Order Date]])</f>
        <v>11</v>
      </c>
      <c r="T2406" s="8" t="str">
        <f>TEXT(SalesDataTable[[#This Row],[Order Date]],"mmm")</f>
        <v>Nov</v>
      </c>
    </row>
    <row r="2407" spans="1:20" ht="15.75">
      <c r="A2407" s="2" t="s">
        <v>2458</v>
      </c>
      <c r="B2407" s="3">
        <v>46346</v>
      </c>
      <c r="C2407" s="4" t="s">
        <v>1</v>
      </c>
      <c r="D2407" s="4" t="s">
        <v>2</v>
      </c>
      <c r="E2407" s="4" t="s">
        <v>39</v>
      </c>
      <c r="F2407" s="4" t="s">
        <v>16</v>
      </c>
      <c r="G2407" s="4" t="s">
        <v>17</v>
      </c>
      <c r="H2407" s="4" t="s">
        <v>83</v>
      </c>
      <c r="I2407" s="9">
        <v>3</v>
      </c>
      <c r="J2407" s="6">
        <v>164.36</v>
      </c>
      <c r="K2407" s="7">
        <v>0.05</v>
      </c>
      <c r="L2407" s="6">
        <v>88.7</v>
      </c>
      <c r="M2407" s="6">
        <f>I2407*J2407*(1-K2407)</f>
        <v>468.42600000000004</v>
      </c>
      <c r="N2407" s="6">
        <f>I2407*L2407</f>
        <v>266.10000000000002</v>
      </c>
      <c r="O2407" s="6">
        <f>M2407-N2407</f>
        <v>202.32600000000002</v>
      </c>
      <c r="P2407" s="8">
        <f>IFERROR(O2407/M2407,0)</f>
        <v>0.43192734818306416</v>
      </c>
      <c r="Q2407" s="5">
        <f>YEAR(SalesDataTable[[#This Row],[Order Date]])</f>
        <v>2026</v>
      </c>
      <c r="R2407" s="8" t="str">
        <f>"Q"&amp;ROUNDUP(MONTH(SalesDataTable[[#This Row],[Order Date]])/3,0)</f>
        <v>Q4</v>
      </c>
      <c r="S2407" s="9">
        <f>MONTH(SalesDataTable[[#This Row],[Order Date]])</f>
        <v>11</v>
      </c>
      <c r="T2407" s="8" t="str">
        <f>TEXT(SalesDataTable[[#This Row],[Order Date]],"mmm")</f>
        <v>Nov</v>
      </c>
    </row>
    <row r="2408" spans="1:20" ht="15.75">
      <c r="A2408" s="2" t="s">
        <v>2459</v>
      </c>
      <c r="B2408" s="3">
        <v>46346</v>
      </c>
      <c r="C2408" s="4" t="s">
        <v>8</v>
      </c>
      <c r="D2408" s="4" t="s">
        <v>66</v>
      </c>
      <c r="E2408" s="4" t="s">
        <v>10</v>
      </c>
      <c r="F2408" s="4" t="s">
        <v>20</v>
      </c>
      <c r="G2408" s="4" t="s">
        <v>49</v>
      </c>
      <c r="H2408" s="4" t="s">
        <v>74</v>
      </c>
      <c r="I2408" s="9">
        <v>5</v>
      </c>
      <c r="J2408" s="6">
        <v>51.36</v>
      </c>
      <c r="K2408" s="7">
        <v>0.1</v>
      </c>
      <c r="L2408" s="6">
        <v>22.45</v>
      </c>
      <c r="M2408" s="6">
        <f>I2408*J2408*(1-K2408)</f>
        <v>231.12</v>
      </c>
      <c r="N2408" s="6">
        <f>I2408*L2408</f>
        <v>112.25</v>
      </c>
      <c r="O2408" s="6">
        <f>M2408-N2408</f>
        <v>118.87</v>
      </c>
      <c r="P2408" s="8">
        <f>IFERROR(O2408/M2408,0)</f>
        <v>0.51432156455520939</v>
      </c>
      <c r="Q2408" s="5">
        <f>YEAR(SalesDataTable[[#This Row],[Order Date]])</f>
        <v>2026</v>
      </c>
      <c r="R2408" s="8" t="str">
        <f>"Q"&amp;ROUNDUP(MONTH(SalesDataTable[[#This Row],[Order Date]])/3,0)</f>
        <v>Q4</v>
      </c>
      <c r="S2408" s="9">
        <f>MONTH(SalesDataTable[[#This Row],[Order Date]])</f>
        <v>11</v>
      </c>
      <c r="T2408" s="8" t="str">
        <f>TEXT(SalesDataTable[[#This Row],[Order Date]],"mmm")</f>
        <v>Nov</v>
      </c>
    </row>
    <row r="2409" spans="1:20" ht="15.75">
      <c r="A2409" s="2" t="s">
        <v>2460</v>
      </c>
      <c r="B2409" s="3">
        <v>46346</v>
      </c>
      <c r="C2409" s="4" t="s">
        <v>14</v>
      </c>
      <c r="D2409" s="4" t="s">
        <v>126</v>
      </c>
      <c r="E2409" s="4" t="s">
        <v>39</v>
      </c>
      <c r="F2409" s="4" t="s">
        <v>4</v>
      </c>
      <c r="G2409" s="4" t="s">
        <v>17</v>
      </c>
      <c r="H2409" s="4" t="s">
        <v>18</v>
      </c>
      <c r="I2409" s="9">
        <v>1</v>
      </c>
      <c r="J2409" s="6">
        <v>36.590000000000003</v>
      </c>
      <c r="K2409" s="7">
        <v>0</v>
      </c>
      <c r="L2409" s="6">
        <v>13.73</v>
      </c>
      <c r="M2409" s="6">
        <f>I2409*J2409*(1-K2409)</f>
        <v>36.590000000000003</v>
      </c>
      <c r="N2409" s="6">
        <f>I2409*L2409</f>
        <v>13.73</v>
      </c>
      <c r="O2409" s="6">
        <f>M2409-N2409</f>
        <v>22.860000000000003</v>
      </c>
      <c r="P2409" s="8">
        <f>IFERROR(O2409/M2409,0)</f>
        <v>0.62476086362394101</v>
      </c>
      <c r="Q2409" s="5">
        <f>YEAR(SalesDataTable[[#This Row],[Order Date]])</f>
        <v>2026</v>
      </c>
      <c r="R2409" s="8" t="str">
        <f>"Q"&amp;ROUNDUP(MONTH(SalesDataTable[[#This Row],[Order Date]])/3,0)</f>
        <v>Q4</v>
      </c>
      <c r="S2409" s="9">
        <f>MONTH(SalesDataTable[[#This Row],[Order Date]])</f>
        <v>11</v>
      </c>
      <c r="T2409" s="8" t="str">
        <f>TEXT(SalesDataTable[[#This Row],[Order Date]],"mmm")</f>
        <v>Nov</v>
      </c>
    </row>
    <row r="2410" spans="1:20" ht="15.75">
      <c r="A2410" s="2" t="s">
        <v>2461</v>
      </c>
      <c r="B2410" s="3">
        <v>46347</v>
      </c>
      <c r="C2410" s="4" t="s">
        <v>27</v>
      </c>
      <c r="D2410" s="4" t="s">
        <v>45</v>
      </c>
      <c r="E2410" s="4" t="s">
        <v>25</v>
      </c>
      <c r="F2410" s="4" t="s">
        <v>4</v>
      </c>
      <c r="G2410" s="4" t="s">
        <v>31</v>
      </c>
      <c r="H2410" s="4" t="s">
        <v>90</v>
      </c>
      <c r="I2410" s="9">
        <v>5</v>
      </c>
      <c r="J2410" s="6">
        <v>122.33</v>
      </c>
      <c r="K2410" s="7">
        <v>0.15</v>
      </c>
      <c r="L2410" s="6">
        <v>58.98</v>
      </c>
      <c r="M2410" s="6">
        <f>I2410*J2410*(1-K2410)</f>
        <v>519.90249999999992</v>
      </c>
      <c r="N2410" s="6">
        <f>I2410*L2410</f>
        <v>294.89999999999998</v>
      </c>
      <c r="O2410" s="6">
        <f>M2410-N2410</f>
        <v>225.00249999999994</v>
      </c>
      <c r="P2410" s="8">
        <f>IFERROR(O2410/M2410,0)</f>
        <v>0.43277826130861069</v>
      </c>
      <c r="Q2410" s="5">
        <f>YEAR(SalesDataTable[[#This Row],[Order Date]])</f>
        <v>2026</v>
      </c>
      <c r="R2410" s="8" t="str">
        <f>"Q"&amp;ROUNDUP(MONTH(SalesDataTable[[#This Row],[Order Date]])/3,0)</f>
        <v>Q4</v>
      </c>
      <c r="S2410" s="9">
        <f>MONTH(SalesDataTable[[#This Row],[Order Date]])</f>
        <v>11</v>
      </c>
      <c r="T2410" s="8" t="str">
        <f>TEXT(SalesDataTable[[#This Row],[Order Date]],"mmm")</f>
        <v>Nov</v>
      </c>
    </row>
    <row r="2411" spans="1:20" ht="15.75">
      <c r="A2411" s="2" t="s">
        <v>2462</v>
      </c>
      <c r="B2411" s="3">
        <v>46347</v>
      </c>
      <c r="C2411" s="4" t="s">
        <v>27</v>
      </c>
      <c r="D2411" s="4" t="s">
        <v>48</v>
      </c>
      <c r="E2411" s="4" t="s">
        <v>3</v>
      </c>
      <c r="F2411" s="4" t="s">
        <v>4</v>
      </c>
      <c r="G2411" s="4" t="s">
        <v>31</v>
      </c>
      <c r="H2411" s="4" t="s">
        <v>64</v>
      </c>
      <c r="I2411" s="9">
        <v>1</v>
      </c>
      <c r="J2411" s="6">
        <v>83.49</v>
      </c>
      <c r="K2411" s="7">
        <v>0.05</v>
      </c>
      <c r="L2411" s="6">
        <v>39.659999999999997</v>
      </c>
      <c r="M2411" s="6">
        <f>I2411*J2411*(1-K2411)</f>
        <v>79.315499999999986</v>
      </c>
      <c r="N2411" s="6">
        <f>I2411*L2411</f>
        <v>39.659999999999997</v>
      </c>
      <c r="O2411" s="6">
        <f>M2411-N2411</f>
        <v>39.655499999999989</v>
      </c>
      <c r="P2411" s="8">
        <f>IFERROR(O2411/M2411,0)</f>
        <v>0.49997163227868446</v>
      </c>
      <c r="Q2411" s="5">
        <f>YEAR(SalesDataTable[[#This Row],[Order Date]])</f>
        <v>2026</v>
      </c>
      <c r="R2411" s="8" t="str">
        <f>"Q"&amp;ROUNDUP(MONTH(SalesDataTable[[#This Row],[Order Date]])/3,0)</f>
        <v>Q4</v>
      </c>
      <c r="S2411" s="9">
        <f>MONTH(SalesDataTable[[#This Row],[Order Date]])</f>
        <v>11</v>
      </c>
      <c r="T2411" s="8" t="str">
        <f>TEXT(SalesDataTable[[#This Row],[Order Date]],"mmm")</f>
        <v>Nov</v>
      </c>
    </row>
    <row r="2412" spans="1:20" ht="15.75">
      <c r="A2412" s="2" t="s">
        <v>2463</v>
      </c>
      <c r="B2412" s="3">
        <v>46347</v>
      </c>
      <c r="C2412" s="4" t="s">
        <v>8</v>
      </c>
      <c r="D2412" s="4" t="s">
        <v>69</v>
      </c>
      <c r="E2412" s="4" t="s">
        <v>3</v>
      </c>
      <c r="F2412" s="4" t="s">
        <v>16</v>
      </c>
      <c r="G2412" s="4" t="s">
        <v>5</v>
      </c>
      <c r="H2412" s="4" t="s">
        <v>29</v>
      </c>
      <c r="I2412" s="9">
        <v>2</v>
      </c>
      <c r="J2412" s="6">
        <v>51.48</v>
      </c>
      <c r="K2412" s="7">
        <v>0.1</v>
      </c>
      <c r="L2412" s="6">
        <v>22.51</v>
      </c>
      <c r="M2412" s="6">
        <f>I2412*J2412*(1-K2412)</f>
        <v>92.664000000000001</v>
      </c>
      <c r="N2412" s="6">
        <f>I2412*L2412</f>
        <v>45.02</v>
      </c>
      <c r="O2412" s="6">
        <f>M2412-N2412</f>
        <v>47.643999999999998</v>
      </c>
      <c r="P2412" s="8">
        <f>IFERROR(O2412/M2412,0)</f>
        <v>0.51415868082534744</v>
      </c>
      <c r="Q2412" s="5">
        <f>YEAR(SalesDataTable[[#This Row],[Order Date]])</f>
        <v>2026</v>
      </c>
      <c r="R2412" s="8" t="str">
        <f>"Q"&amp;ROUNDUP(MONTH(SalesDataTable[[#This Row],[Order Date]])/3,0)</f>
        <v>Q4</v>
      </c>
      <c r="S2412" s="9">
        <f>MONTH(SalesDataTable[[#This Row],[Order Date]])</f>
        <v>11</v>
      </c>
      <c r="T2412" s="8" t="str">
        <f>TEXT(SalesDataTable[[#This Row],[Order Date]],"mmm")</f>
        <v>Nov</v>
      </c>
    </row>
    <row r="2413" spans="1:20" ht="15.75">
      <c r="A2413" s="2" t="s">
        <v>2464</v>
      </c>
      <c r="B2413" s="3">
        <v>46347</v>
      </c>
      <c r="C2413" s="4" t="s">
        <v>14</v>
      </c>
      <c r="D2413" s="4" t="s">
        <v>15</v>
      </c>
      <c r="E2413" s="4" t="s">
        <v>39</v>
      </c>
      <c r="F2413" s="4" t="s">
        <v>16</v>
      </c>
      <c r="G2413" s="4" t="s">
        <v>31</v>
      </c>
      <c r="H2413" s="4" t="s">
        <v>90</v>
      </c>
      <c r="I2413" s="9">
        <v>1</v>
      </c>
      <c r="J2413" s="6">
        <v>123.43</v>
      </c>
      <c r="K2413" s="7">
        <v>0.15</v>
      </c>
      <c r="L2413" s="6">
        <v>60.8</v>
      </c>
      <c r="M2413" s="6">
        <f>I2413*J2413*(1-K2413)</f>
        <v>104.91550000000001</v>
      </c>
      <c r="N2413" s="6">
        <f>I2413*L2413</f>
        <v>60.8</v>
      </c>
      <c r="O2413" s="6">
        <f>M2413-N2413</f>
        <v>44.115500000000011</v>
      </c>
      <c r="P2413" s="8">
        <f>IFERROR(O2413/M2413,0)</f>
        <v>0.42048601017008935</v>
      </c>
      <c r="Q2413" s="5">
        <f>YEAR(SalesDataTable[[#This Row],[Order Date]])</f>
        <v>2026</v>
      </c>
      <c r="R2413" s="8" t="str">
        <f>"Q"&amp;ROUNDUP(MONTH(SalesDataTable[[#This Row],[Order Date]])/3,0)</f>
        <v>Q4</v>
      </c>
      <c r="S2413" s="9">
        <f>MONTH(SalesDataTable[[#This Row],[Order Date]])</f>
        <v>11</v>
      </c>
      <c r="T2413" s="8" t="str">
        <f>TEXT(SalesDataTable[[#This Row],[Order Date]],"mmm")</f>
        <v>Nov</v>
      </c>
    </row>
    <row r="2414" spans="1:20" ht="15.75">
      <c r="A2414" s="2" t="s">
        <v>2465</v>
      </c>
      <c r="B2414" s="3">
        <v>46347</v>
      </c>
      <c r="C2414" s="4" t="s">
        <v>27</v>
      </c>
      <c r="D2414" s="4" t="s">
        <v>45</v>
      </c>
      <c r="E2414" s="4" t="s">
        <v>3</v>
      </c>
      <c r="F2414" s="4" t="s">
        <v>16</v>
      </c>
      <c r="G2414" s="4" t="s">
        <v>17</v>
      </c>
      <c r="H2414" s="4" t="s">
        <v>83</v>
      </c>
      <c r="I2414" s="9">
        <v>1</v>
      </c>
      <c r="J2414" s="6">
        <v>164.85</v>
      </c>
      <c r="K2414" s="7">
        <v>0.1</v>
      </c>
      <c r="L2414" s="6">
        <v>89.4</v>
      </c>
      <c r="M2414" s="6">
        <f>I2414*J2414*(1-K2414)</f>
        <v>148.36500000000001</v>
      </c>
      <c r="N2414" s="6">
        <f>I2414*L2414</f>
        <v>89.4</v>
      </c>
      <c r="O2414" s="6">
        <f>M2414-N2414</f>
        <v>58.965000000000003</v>
      </c>
      <c r="P2414" s="8">
        <f>IFERROR(O2414/M2414,0)</f>
        <v>0.39743200889697705</v>
      </c>
      <c r="Q2414" s="5">
        <f>YEAR(SalesDataTable[[#This Row],[Order Date]])</f>
        <v>2026</v>
      </c>
      <c r="R2414" s="8" t="str">
        <f>"Q"&amp;ROUNDUP(MONTH(SalesDataTable[[#This Row],[Order Date]])/3,0)</f>
        <v>Q4</v>
      </c>
      <c r="S2414" s="9">
        <f>MONTH(SalesDataTable[[#This Row],[Order Date]])</f>
        <v>11</v>
      </c>
      <c r="T2414" s="8" t="str">
        <f>TEXT(SalesDataTable[[#This Row],[Order Date]],"mmm")</f>
        <v>Nov</v>
      </c>
    </row>
    <row r="2415" spans="1:20" ht="15.75">
      <c r="A2415" s="2" t="s">
        <v>2466</v>
      </c>
      <c r="B2415" s="3">
        <v>46347</v>
      </c>
      <c r="C2415" s="4" t="s">
        <v>1</v>
      </c>
      <c r="D2415" s="4" t="s">
        <v>2</v>
      </c>
      <c r="E2415" s="4" t="s">
        <v>3</v>
      </c>
      <c r="F2415" s="4" t="s">
        <v>16</v>
      </c>
      <c r="G2415" s="4" t="s">
        <v>17</v>
      </c>
      <c r="H2415" s="4" t="s">
        <v>46</v>
      </c>
      <c r="I2415" s="9">
        <v>1</v>
      </c>
      <c r="J2415" s="6">
        <v>46.82</v>
      </c>
      <c r="K2415" s="7">
        <v>0.2</v>
      </c>
      <c r="L2415" s="6">
        <v>18.27</v>
      </c>
      <c r="M2415" s="6">
        <f>I2415*J2415*(1-K2415)</f>
        <v>37.456000000000003</v>
      </c>
      <c r="N2415" s="6">
        <f>I2415*L2415</f>
        <v>18.27</v>
      </c>
      <c r="O2415" s="6">
        <f>M2415-N2415</f>
        <v>19.186000000000003</v>
      </c>
      <c r="P2415" s="8">
        <f>IFERROR(O2415/M2415,0)</f>
        <v>0.51222768047842804</v>
      </c>
      <c r="Q2415" s="5">
        <f>YEAR(SalesDataTable[[#This Row],[Order Date]])</f>
        <v>2026</v>
      </c>
      <c r="R2415" s="8" t="str">
        <f>"Q"&amp;ROUNDUP(MONTH(SalesDataTable[[#This Row],[Order Date]])/3,0)</f>
        <v>Q4</v>
      </c>
      <c r="S2415" s="9">
        <f>MONTH(SalesDataTable[[#This Row],[Order Date]])</f>
        <v>11</v>
      </c>
      <c r="T2415" s="8" t="str">
        <f>TEXT(SalesDataTable[[#This Row],[Order Date]],"mmm")</f>
        <v>Nov</v>
      </c>
    </row>
    <row r="2416" spans="1:20" ht="15.75">
      <c r="A2416" s="2" t="s">
        <v>2467</v>
      </c>
      <c r="B2416" s="3">
        <v>46348</v>
      </c>
      <c r="C2416" s="4" t="s">
        <v>1</v>
      </c>
      <c r="D2416" s="4" t="s">
        <v>52</v>
      </c>
      <c r="E2416" s="4" t="s">
        <v>3</v>
      </c>
      <c r="F2416" s="4" t="s">
        <v>16</v>
      </c>
      <c r="G2416" s="4" t="s">
        <v>49</v>
      </c>
      <c r="H2416" s="4" t="s">
        <v>50</v>
      </c>
      <c r="I2416" s="9">
        <v>1</v>
      </c>
      <c r="J2416" s="6">
        <v>41.16</v>
      </c>
      <c r="K2416" s="7">
        <v>0.1</v>
      </c>
      <c r="L2416" s="6">
        <v>14.82</v>
      </c>
      <c r="M2416" s="6">
        <f>I2416*J2416*(1-K2416)</f>
        <v>37.043999999999997</v>
      </c>
      <c r="N2416" s="6">
        <f>I2416*L2416</f>
        <v>14.82</v>
      </c>
      <c r="O2416" s="6">
        <f>M2416-N2416</f>
        <v>22.223999999999997</v>
      </c>
      <c r="P2416" s="8">
        <f>IFERROR(O2416/M2416,0)</f>
        <v>0.59993521218011014</v>
      </c>
      <c r="Q2416" s="5">
        <f>YEAR(SalesDataTable[[#This Row],[Order Date]])</f>
        <v>2026</v>
      </c>
      <c r="R2416" s="8" t="str">
        <f>"Q"&amp;ROUNDUP(MONTH(SalesDataTable[[#This Row],[Order Date]])/3,0)</f>
        <v>Q4</v>
      </c>
      <c r="S2416" s="9">
        <f>MONTH(SalesDataTable[[#This Row],[Order Date]])</f>
        <v>11</v>
      </c>
      <c r="T2416" s="8" t="str">
        <f>TEXT(SalesDataTable[[#This Row],[Order Date]],"mmm")</f>
        <v>Nov</v>
      </c>
    </row>
    <row r="2417" spans="1:20" ht="15.75">
      <c r="A2417" s="2" t="s">
        <v>2468</v>
      </c>
      <c r="B2417" s="3">
        <v>46348</v>
      </c>
      <c r="C2417" s="4" t="s">
        <v>8</v>
      </c>
      <c r="D2417" s="4" t="s">
        <v>69</v>
      </c>
      <c r="E2417" s="4" t="s">
        <v>39</v>
      </c>
      <c r="F2417" s="4" t="s">
        <v>16</v>
      </c>
      <c r="G2417" s="4" t="s">
        <v>31</v>
      </c>
      <c r="H2417" s="4" t="s">
        <v>41</v>
      </c>
      <c r="I2417" s="9">
        <v>1</v>
      </c>
      <c r="J2417" s="6">
        <v>196.08</v>
      </c>
      <c r="K2417" s="7">
        <v>0.1</v>
      </c>
      <c r="L2417" s="6">
        <v>104.19</v>
      </c>
      <c r="M2417" s="6">
        <f>I2417*J2417*(1-K2417)</f>
        <v>176.47200000000001</v>
      </c>
      <c r="N2417" s="6">
        <f>I2417*L2417</f>
        <v>104.19</v>
      </c>
      <c r="O2417" s="6">
        <f>M2417-N2417</f>
        <v>72.282000000000011</v>
      </c>
      <c r="P2417" s="8">
        <f>IFERROR(O2417/M2417,0)</f>
        <v>0.40959472324221408</v>
      </c>
      <c r="Q2417" s="5">
        <f>YEAR(SalesDataTable[[#This Row],[Order Date]])</f>
        <v>2026</v>
      </c>
      <c r="R2417" s="8" t="str">
        <f>"Q"&amp;ROUNDUP(MONTH(SalesDataTable[[#This Row],[Order Date]])/3,0)</f>
        <v>Q4</v>
      </c>
      <c r="S2417" s="9">
        <f>MONTH(SalesDataTable[[#This Row],[Order Date]])</f>
        <v>11</v>
      </c>
      <c r="T2417" s="8" t="str">
        <f>TEXT(SalesDataTable[[#This Row],[Order Date]],"mmm")</f>
        <v>Nov</v>
      </c>
    </row>
    <row r="2418" spans="1:20" ht="15.75">
      <c r="A2418" s="2" t="s">
        <v>2469</v>
      </c>
      <c r="B2418" s="3">
        <v>46348</v>
      </c>
      <c r="C2418" s="4" t="s">
        <v>27</v>
      </c>
      <c r="D2418" s="4" t="s">
        <v>48</v>
      </c>
      <c r="E2418" s="4" t="s">
        <v>25</v>
      </c>
      <c r="F2418" s="4" t="s">
        <v>16</v>
      </c>
      <c r="G2418" s="4" t="s">
        <v>31</v>
      </c>
      <c r="H2418" s="4" t="s">
        <v>41</v>
      </c>
      <c r="I2418" s="9">
        <v>1</v>
      </c>
      <c r="J2418" s="6">
        <v>192.62</v>
      </c>
      <c r="K2418" s="7">
        <v>0.1</v>
      </c>
      <c r="L2418" s="6">
        <v>105.97</v>
      </c>
      <c r="M2418" s="6">
        <f>I2418*J2418*(1-K2418)</f>
        <v>173.358</v>
      </c>
      <c r="N2418" s="6">
        <f>I2418*L2418</f>
        <v>105.97</v>
      </c>
      <c r="O2418" s="6">
        <f>M2418-N2418</f>
        <v>67.388000000000005</v>
      </c>
      <c r="P2418" s="8">
        <f>IFERROR(O2418/M2418,0)</f>
        <v>0.38872160500236508</v>
      </c>
      <c r="Q2418" s="5">
        <f>YEAR(SalesDataTable[[#This Row],[Order Date]])</f>
        <v>2026</v>
      </c>
      <c r="R2418" s="8" t="str">
        <f>"Q"&amp;ROUNDUP(MONTH(SalesDataTable[[#This Row],[Order Date]])/3,0)</f>
        <v>Q4</v>
      </c>
      <c r="S2418" s="9">
        <f>MONTH(SalesDataTable[[#This Row],[Order Date]])</f>
        <v>11</v>
      </c>
      <c r="T2418" s="8" t="str">
        <f>TEXT(SalesDataTable[[#This Row],[Order Date]],"mmm")</f>
        <v>Nov</v>
      </c>
    </row>
    <row r="2419" spans="1:20" ht="15.75">
      <c r="A2419" s="2" t="s">
        <v>2470</v>
      </c>
      <c r="B2419" s="3">
        <v>46348</v>
      </c>
      <c r="C2419" s="4" t="s">
        <v>8</v>
      </c>
      <c r="D2419" s="4" t="s">
        <v>69</v>
      </c>
      <c r="E2419" s="4" t="s">
        <v>39</v>
      </c>
      <c r="F2419" s="4" t="s">
        <v>16</v>
      </c>
      <c r="G2419" s="4" t="s">
        <v>5</v>
      </c>
      <c r="H2419" s="4" t="s">
        <v>43</v>
      </c>
      <c r="I2419" s="9">
        <v>2</v>
      </c>
      <c r="J2419" s="6">
        <v>102.87</v>
      </c>
      <c r="K2419" s="7">
        <v>0.05</v>
      </c>
      <c r="L2419" s="6">
        <v>51.69</v>
      </c>
      <c r="M2419" s="6">
        <f>I2419*J2419*(1-K2419)</f>
        <v>195.453</v>
      </c>
      <c r="N2419" s="6">
        <f>I2419*L2419</f>
        <v>103.38</v>
      </c>
      <c r="O2419" s="6">
        <f>M2419-N2419</f>
        <v>92.073000000000008</v>
      </c>
      <c r="P2419" s="8">
        <f>IFERROR(O2419/M2419,0)</f>
        <v>0.4710748875688785</v>
      </c>
      <c r="Q2419" s="5">
        <f>YEAR(SalesDataTable[[#This Row],[Order Date]])</f>
        <v>2026</v>
      </c>
      <c r="R2419" s="8" t="str">
        <f>"Q"&amp;ROUNDUP(MONTH(SalesDataTable[[#This Row],[Order Date]])/3,0)</f>
        <v>Q4</v>
      </c>
      <c r="S2419" s="9">
        <f>MONTH(SalesDataTable[[#This Row],[Order Date]])</f>
        <v>11</v>
      </c>
      <c r="T2419" s="8" t="str">
        <f>TEXT(SalesDataTable[[#This Row],[Order Date]],"mmm")</f>
        <v>Nov</v>
      </c>
    </row>
    <row r="2420" spans="1:20" ht="15.75">
      <c r="A2420" s="2" t="s">
        <v>2471</v>
      </c>
      <c r="B2420" s="3">
        <v>46348</v>
      </c>
      <c r="C2420" s="4" t="s">
        <v>1</v>
      </c>
      <c r="D2420" s="4" t="s">
        <v>88</v>
      </c>
      <c r="E2420" s="4" t="s">
        <v>3</v>
      </c>
      <c r="F2420" s="4" t="s">
        <v>16</v>
      </c>
      <c r="G2420" s="4" t="s">
        <v>5</v>
      </c>
      <c r="H2420" s="4" t="s">
        <v>29</v>
      </c>
      <c r="I2420" s="9">
        <v>3</v>
      </c>
      <c r="J2420" s="6">
        <v>50.99</v>
      </c>
      <c r="K2420" s="7">
        <v>0.2</v>
      </c>
      <c r="L2420" s="6">
        <v>22.53</v>
      </c>
      <c r="M2420" s="6">
        <f>I2420*J2420*(1-K2420)</f>
        <v>122.376</v>
      </c>
      <c r="N2420" s="6">
        <f>I2420*L2420</f>
        <v>67.59</v>
      </c>
      <c r="O2420" s="6">
        <f>M2420-N2420</f>
        <v>54.786000000000001</v>
      </c>
      <c r="P2420" s="8">
        <f>IFERROR(O2420/M2420,0)</f>
        <v>0.44768582074916652</v>
      </c>
      <c r="Q2420" s="5">
        <f>YEAR(SalesDataTable[[#This Row],[Order Date]])</f>
        <v>2026</v>
      </c>
      <c r="R2420" s="8" t="str">
        <f>"Q"&amp;ROUNDUP(MONTH(SalesDataTable[[#This Row],[Order Date]])/3,0)</f>
        <v>Q4</v>
      </c>
      <c r="S2420" s="9">
        <f>MONTH(SalesDataTable[[#This Row],[Order Date]])</f>
        <v>11</v>
      </c>
      <c r="T2420" s="8" t="str">
        <f>TEXT(SalesDataTable[[#This Row],[Order Date]],"mmm")</f>
        <v>Nov</v>
      </c>
    </row>
    <row r="2421" spans="1:20" ht="15.75">
      <c r="A2421" s="2" t="s">
        <v>2472</v>
      </c>
      <c r="B2421" s="3">
        <v>46348</v>
      </c>
      <c r="C2421" s="4" t="s">
        <v>8</v>
      </c>
      <c r="D2421" s="4" t="s">
        <v>69</v>
      </c>
      <c r="E2421" s="4" t="s">
        <v>25</v>
      </c>
      <c r="F2421" s="4" t="s">
        <v>16</v>
      </c>
      <c r="G2421" s="4" t="s">
        <v>5</v>
      </c>
      <c r="H2421" s="4" t="s">
        <v>35</v>
      </c>
      <c r="I2421" s="9">
        <v>1</v>
      </c>
      <c r="J2421" s="6">
        <v>39.94</v>
      </c>
      <c r="K2421" s="7">
        <v>0.1</v>
      </c>
      <c r="L2421" s="6">
        <v>16.89</v>
      </c>
      <c r="M2421" s="6">
        <f>I2421*J2421*(1-K2421)</f>
        <v>35.945999999999998</v>
      </c>
      <c r="N2421" s="6">
        <f>I2421*L2421</f>
        <v>16.89</v>
      </c>
      <c r="O2421" s="6">
        <f>M2421-N2421</f>
        <v>19.055999999999997</v>
      </c>
      <c r="P2421" s="8">
        <f>IFERROR(O2421/M2421,0)</f>
        <v>0.53012852612251704</v>
      </c>
      <c r="Q2421" s="5">
        <f>YEAR(SalesDataTable[[#This Row],[Order Date]])</f>
        <v>2026</v>
      </c>
      <c r="R2421" s="8" t="str">
        <f>"Q"&amp;ROUNDUP(MONTH(SalesDataTable[[#This Row],[Order Date]])/3,0)</f>
        <v>Q4</v>
      </c>
      <c r="S2421" s="9">
        <f>MONTH(SalesDataTable[[#This Row],[Order Date]])</f>
        <v>11</v>
      </c>
      <c r="T2421" s="8" t="str">
        <f>TEXT(SalesDataTable[[#This Row],[Order Date]],"mmm")</f>
        <v>Nov</v>
      </c>
    </row>
    <row r="2422" spans="1:20" ht="15.75">
      <c r="A2422" s="2" t="s">
        <v>2473</v>
      </c>
      <c r="B2422" s="3">
        <v>46348</v>
      </c>
      <c r="C2422" s="4" t="s">
        <v>27</v>
      </c>
      <c r="D2422" s="4" t="s">
        <v>48</v>
      </c>
      <c r="E2422" s="4" t="s">
        <v>3</v>
      </c>
      <c r="F2422" s="4" t="s">
        <v>16</v>
      </c>
      <c r="G2422" s="4" t="s">
        <v>17</v>
      </c>
      <c r="H2422" s="4" t="s">
        <v>83</v>
      </c>
      <c r="I2422" s="9">
        <v>2</v>
      </c>
      <c r="J2422" s="6">
        <v>166.15</v>
      </c>
      <c r="K2422" s="7">
        <v>0</v>
      </c>
      <c r="L2422" s="6">
        <v>86.42</v>
      </c>
      <c r="M2422" s="6">
        <f>I2422*J2422*(1-K2422)</f>
        <v>332.3</v>
      </c>
      <c r="N2422" s="6">
        <f>I2422*L2422</f>
        <v>172.84</v>
      </c>
      <c r="O2422" s="6">
        <f>M2422-N2422</f>
        <v>159.46</v>
      </c>
      <c r="P2422" s="8">
        <f>IFERROR(O2422/M2422,0)</f>
        <v>0.47986758952753539</v>
      </c>
      <c r="Q2422" s="5">
        <f>YEAR(SalesDataTable[[#This Row],[Order Date]])</f>
        <v>2026</v>
      </c>
      <c r="R2422" s="8" t="str">
        <f>"Q"&amp;ROUNDUP(MONTH(SalesDataTable[[#This Row],[Order Date]])/3,0)</f>
        <v>Q4</v>
      </c>
      <c r="S2422" s="9">
        <f>MONTH(SalesDataTable[[#This Row],[Order Date]])</f>
        <v>11</v>
      </c>
      <c r="T2422" s="8" t="str">
        <f>TEXT(SalesDataTable[[#This Row],[Order Date]],"mmm")</f>
        <v>Nov</v>
      </c>
    </row>
    <row r="2423" spans="1:20" ht="15.75">
      <c r="A2423" s="2" t="s">
        <v>2474</v>
      </c>
      <c r="B2423" s="3">
        <v>46348</v>
      </c>
      <c r="C2423" s="4" t="s">
        <v>8</v>
      </c>
      <c r="D2423" s="4" t="s">
        <v>38</v>
      </c>
      <c r="E2423" s="4" t="s">
        <v>3</v>
      </c>
      <c r="F2423" s="4" t="s">
        <v>16</v>
      </c>
      <c r="G2423" s="4" t="s">
        <v>49</v>
      </c>
      <c r="H2423" s="4" t="s">
        <v>67</v>
      </c>
      <c r="I2423" s="9">
        <v>1</v>
      </c>
      <c r="J2423" s="6">
        <v>35.79</v>
      </c>
      <c r="K2423" s="7">
        <v>0.1</v>
      </c>
      <c r="L2423" s="6">
        <v>14.17</v>
      </c>
      <c r="M2423" s="6">
        <f>I2423*J2423*(1-K2423)</f>
        <v>32.210999999999999</v>
      </c>
      <c r="N2423" s="6">
        <f>I2423*L2423</f>
        <v>14.17</v>
      </c>
      <c r="O2423" s="6">
        <f>M2423-N2423</f>
        <v>18.040999999999997</v>
      </c>
      <c r="P2423" s="8">
        <f>IFERROR(O2423/M2423,0)</f>
        <v>0.56008816863804278</v>
      </c>
      <c r="Q2423" s="5">
        <f>YEAR(SalesDataTable[[#This Row],[Order Date]])</f>
        <v>2026</v>
      </c>
      <c r="R2423" s="8" t="str">
        <f>"Q"&amp;ROUNDUP(MONTH(SalesDataTable[[#This Row],[Order Date]])/3,0)</f>
        <v>Q4</v>
      </c>
      <c r="S2423" s="9">
        <f>MONTH(SalesDataTable[[#This Row],[Order Date]])</f>
        <v>11</v>
      </c>
      <c r="T2423" s="8" t="str">
        <f>TEXT(SalesDataTable[[#This Row],[Order Date]],"mmm")</f>
        <v>Nov</v>
      </c>
    </row>
    <row r="2424" spans="1:20" ht="15.75">
      <c r="A2424" s="2" t="s">
        <v>2475</v>
      </c>
      <c r="B2424" s="3">
        <v>46349</v>
      </c>
      <c r="C2424" s="4" t="s">
        <v>14</v>
      </c>
      <c r="D2424" s="4" t="s">
        <v>15</v>
      </c>
      <c r="E2424" s="4" t="s">
        <v>3</v>
      </c>
      <c r="F2424" s="4" t="s">
        <v>16</v>
      </c>
      <c r="G2424" s="4" t="s">
        <v>31</v>
      </c>
      <c r="H2424" s="4" t="s">
        <v>41</v>
      </c>
      <c r="I2424" s="9">
        <v>5</v>
      </c>
      <c r="J2424" s="6">
        <v>196.53</v>
      </c>
      <c r="K2424" s="7">
        <v>0.15</v>
      </c>
      <c r="L2424" s="6">
        <v>105.01</v>
      </c>
      <c r="M2424" s="6">
        <f>I2424*J2424*(1-K2424)</f>
        <v>835.25249999999994</v>
      </c>
      <c r="N2424" s="6">
        <f>I2424*L2424</f>
        <v>525.05000000000007</v>
      </c>
      <c r="O2424" s="6">
        <f>M2424-N2424</f>
        <v>310.20249999999987</v>
      </c>
      <c r="P2424" s="8">
        <f>IFERROR(O2424/M2424,0)</f>
        <v>0.37138769414039452</v>
      </c>
      <c r="Q2424" s="5">
        <f>YEAR(SalesDataTable[[#This Row],[Order Date]])</f>
        <v>2026</v>
      </c>
      <c r="R2424" s="8" t="str">
        <f>"Q"&amp;ROUNDUP(MONTH(SalesDataTable[[#This Row],[Order Date]])/3,0)</f>
        <v>Q4</v>
      </c>
      <c r="S2424" s="9">
        <f>MONTH(SalesDataTable[[#This Row],[Order Date]])</f>
        <v>11</v>
      </c>
      <c r="T2424" s="8" t="str">
        <f>TEXT(SalesDataTable[[#This Row],[Order Date]],"mmm")</f>
        <v>Nov</v>
      </c>
    </row>
    <row r="2425" spans="1:20" ht="15.75">
      <c r="A2425" s="2" t="s">
        <v>2476</v>
      </c>
      <c r="B2425" s="3">
        <v>46349</v>
      </c>
      <c r="C2425" s="4" t="s">
        <v>8</v>
      </c>
      <c r="D2425" s="4" t="s">
        <v>69</v>
      </c>
      <c r="E2425" s="4" t="s">
        <v>3</v>
      </c>
      <c r="F2425" s="4" t="s">
        <v>16</v>
      </c>
      <c r="G2425" s="4" t="s">
        <v>17</v>
      </c>
      <c r="H2425" s="4" t="s">
        <v>18</v>
      </c>
      <c r="I2425" s="9">
        <v>6</v>
      </c>
      <c r="J2425" s="6">
        <v>36.35</v>
      </c>
      <c r="K2425" s="7">
        <v>0</v>
      </c>
      <c r="L2425" s="6">
        <v>13.24</v>
      </c>
      <c r="M2425" s="6">
        <f>I2425*J2425*(1-K2425)</f>
        <v>218.10000000000002</v>
      </c>
      <c r="N2425" s="6">
        <f>I2425*L2425</f>
        <v>79.44</v>
      </c>
      <c r="O2425" s="6">
        <f>M2425-N2425</f>
        <v>138.66000000000003</v>
      </c>
      <c r="P2425" s="8">
        <f>IFERROR(O2425/M2425,0)</f>
        <v>0.63576341127922975</v>
      </c>
      <c r="Q2425" s="5">
        <f>YEAR(SalesDataTable[[#This Row],[Order Date]])</f>
        <v>2026</v>
      </c>
      <c r="R2425" s="8" t="str">
        <f>"Q"&amp;ROUNDUP(MONTH(SalesDataTable[[#This Row],[Order Date]])/3,0)</f>
        <v>Q4</v>
      </c>
      <c r="S2425" s="9">
        <f>MONTH(SalesDataTable[[#This Row],[Order Date]])</f>
        <v>11</v>
      </c>
      <c r="T2425" s="8" t="str">
        <f>TEXT(SalesDataTable[[#This Row],[Order Date]],"mmm")</f>
        <v>Nov</v>
      </c>
    </row>
    <row r="2426" spans="1:20" ht="15.75">
      <c r="A2426" s="2" t="s">
        <v>2477</v>
      </c>
      <c r="B2426" s="3">
        <v>46349</v>
      </c>
      <c r="C2426" s="4" t="s">
        <v>8</v>
      </c>
      <c r="D2426" s="4" t="s">
        <v>38</v>
      </c>
      <c r="E2426" s="4" t="s">
        <v>10</v>
      </c>
      <c r="F2426" s="4" t="s">
        <v>4</v>
      </c>
      <c r="G2426" s="4" t="s">
        <v>31</v>
      </c>
      <c r="H2426" s="4" t="s">
        <v>41</v>
      </c>
      <c r="I2426" s="9">
        <v>15</v>
      </c>
      <c r="J2426" s="6">
        <v>192.23</v>
      </c>
      <c r="K2426" s="7">
        <v>0.15</v>
      </c>
      <c r="L2426" s="6">
        <v>106.34</v>
      </c>
      <c r="M2426" s="6">
        <f>I2426*J2426*(1-K2426)</f>
        <v>2450.9324999999999</v>
      </c>
      <c r="N2426" s="6">
        <f>I2426*L2426</f>
        <v>1595.1000000000001</v>
      </c>
      <c r="O2426" s="6">
        <f>M2426-N2426</f>
        <v>855.83249999999975</v>
      </c>
      <c r="P2426" s="8">
        <f>IFERROR(O2426/M2426,0)</f>
        <v>0.34918648310387979</v>
      </c>
      <c r="Q2426" s="5">
        <f>YEAR(SalesDataTable[[#This Row],[Order Date]])</f>
        <v>2026</v>
      </c>
      <c r="R2426" s="8" t="str">
        <f>"Q"&amp;ROUNDUP(MONTH(SalesDataTable[[#This Row],[Order Date]])/3,0)</f>
        <v>Q4</v>
      </c>
      <c r="S2426" s="9">
        <f>MONTH(SalesDataTable[[#This Row],[Order Date]])</f>
        <v>11</v>
      </c>
      <c r="T2426" s="8" t="str">
        <f>TEXT(SalesDataTable[[#This Row],[Order Date]],"mmm")</f>
        <v>Nov</v>
      </c>
    </row>
    <row r="2427" spans="1:20" ht="15.75">
      <c r="A2427" s="2" t="s">
        <v>2478</v>
      </c>
      <c r="B2427" s="3">
        <v>46349</v>
      </c>
      <c r="C2427" s="4" t="s">
        <v>8</v>
      </c>
      <c r="D2427" s="4" t="s">
        <v>69</v>
      </c>
      <c r="E2427" s="4" t="s">
        <v>3</v>
      </c>
      <c r="F2427" s="4" t="s">
        <v>16</v>
      </c>
      <c r="G2427" s="4" t="s">
        <v>17</v>
      </c>
      <c r="H2427" s="4" t="s">
        <v>83</v>
      </c>
      <c r="I2427" s="9">
        <v>2</v>
      </c>
      <c r="J2427" s="6">
        <v>167.9</v>
      </c>
      <c r="K2427" s="7">
        <v>0.15</v>
      </c>
      <c r="L2427" s="6">
        <v>89.55</v>
      </c>
      <c r="M2427" s="6">
        <f>I2427*J2427*(1-K2427)</f>
        <v>285.43</v>
      </c>
      <c r="N2427" s="6">
        <f>I2427*L2427</f>
        <v>179.1</v>
      </c>
      <c r="O2427" s="6">
        <f>M2427-N2427</f>
        <v>106.33000000000001</v>
      </c>
      <c r="P2427" s="8">
        <f>IFERROR(O2427/M2427,0)</f>
        <v>0.37252566303471957</v>
      </c>
      <c r="Q2427" s="5">
        <f>YEAR(SalesDataTable[[#This Row],[Order Date]])</f>
        <v>2026</v>
      </c>
      <c r="R2427" s="8" t="str">
        <f>"Q"&amp;ROUNDUP(MONTH(SalesDataTable[[#This Row],[Order Date]])/3,0)</f>
        <v>Q4</v>
      </c>
      <c r="S2427" s="9">
        <f>MONTH(SalesDataTable[[#This Row],[Order Date]])</f>
        <v>11</v>
      </c>
      <c r="T2427" s="8" t="str">
        <f>TEXT(SalesDataTable[[#This Row],[Order Date]],"mmm")</f>
        <v>Nov</v>
      </c>
    </row>
    <row r="2428" spans="1:20" ht="15.75">
      <c r="A2428" s="2" t="s">
        <v>2479</v>
      </c>
      <c r="B2428" s="3">
        <v>46349</v>
      </c>
      <c r="C2428" s="4" t="s">
        <v>8</v>
      </c>
      <c r="D2428" s="4" t="s">
        <v>38</v>
      </c>
      <c r="E2428" s="4" t="s">
        <v>3</v>
      </c>
      <c r="F2428" s="4" t="s">
        <v>20</v>
      </c>
      <c r="G2428" s="4" t="s">
        <v>31</v>
      </c>
      <c r="H2428" s="4" t="s">
        <v>64</v>
      </c>
      <c r="I2428" s="9">
        <v>2</v>
      </c>
      <c r="J2428" s="6">
        <v>80.709999999999994</v>
      </c>
      <c r="K2428" s="7">
        <v>0.1</v>
      </c>
      <c r="L2428" s="6">
        <v>39.33</v>
      </c>
      <c r="M2428" s="6">
        <f>I2428*J2428*(1-K2428)</f>
        <v>145.27799999999999</v>
      </c>
      <c r="N2428" s="6">
        <f>I2428*L2428</f>
        <v>78.66</v>
      </c>
      <c r="O2428" s="6">
        <f>M2428-N2428</f>
        <v>66.617999999999995</v>
      </c>
      <c r="P2428" s="8">
        <f>IFERROR(O2428/M2428,0)</f>
        <v>0.45855532152149669</v>
      </c>
      <c r="Q2428" s="5">
        <f>YEAR(SalesDataTable[[#This Row],[Order Date]])</f>
        <v>2026</v>
      </c>
      <c r="R2428" s="8" t="str">
        <f>"Q"&amp;ROUNDUP(MONTH(SalesDataTable[[#This Row],[Order Date]])/3,0)</f>
        <v>Q4</v>
      </c>
      <c r="S2428" s="9">
        <f>MONTH(SalesDataTable[[#This Row],[Order Date]])</f>
        <v>11</v>
      </c>
      <c r="T2428" s="8" t="str">
        <f>TEXT(SalesDataTable[[#This Row],[Order Date]],"mmm")</f>
        <v>Nov</v>
      </c>
    </row>
    <row r="2429" spans="1:20" ht="15.75">
      <c r="A2429" s="2" t="s">
        <v>2480</v>
      </c>
      <c r="B2429" s="3">
        <v>46349</v>
      </c>
      <c r="C2429" s="4" t="s">
        <v>1</v>
      </c>
      <c r="D2429" s="4" t="s">
        <v>88</v>
      </c>
      <c r="E2429" s="4" t="s">
        <v>3</v>
      </c>
      <c r="F2429" s="4" t="s">
        <v>20</v>
      </c>
      <c r="G2429" s="4" t="s">
        <v>11</v>
      </c>
      <c r="H2429" s="4" t="s">
        <v>79</v>
      </c>
      <c r="I2429" s="9">
        <v>1</v>
      </c>
      <c r="J2429" s="6">
        <v>71.66</v>
      </c>
      <c r="K2429" s="7">
        <v>0.2</v>
      </c>
      <c r="L2429" s="6">
        <v>31.83</v>
      </c>
      <c r="M2429" s="6">
        <f>I2429*J2429*(1-K2429)</f>
        <v>57.328000000000003</v>
      </c>
      <c r="N2429" s="6">
        <f>I2429*L2429</f>
        <v>31.83</v>
      </c>
      <c r="O2429" s="6">
        <f>M2429-N2429</f>
        <v>25.498000000000005</v>
      </c>
      <c r="P2429" s="8">
        <f>IFERROR(O2429/M2429,0)</f>
        <v>0.44477393245883345</v>
      </c>
      <c r="Q2429" s="5">
        <f>YEAR(SalesDataTable[[#This Row],[Order Date]])</f>
        <v>2026</v>
      </c>
      <c r="R2429" s="8" t="str">
        <f>"Q"&amp;ROUNDUP(MONTH(SalesDataTable[[#This Row],[Order Date]])/3,0)</f>
        <v>Q4</v>
      </c>
      <c r="S2429" s="9">
        <f>MONTH(SalesDataTable[[#This Row],[Order Date]])</f>
        <v>11</v>
      </c>
      <c r="T2429" s="8" t="str">
        <f>TEXT(SalesDataTable[[#This Row],[Order Date]],"mmm")</f>
        <v>Nov</v>
      </c>
    </row>
    <row r="2430" spans="1:20" ht="15.75">
      <c r="A2430" s="2" t="s">
        <v>2481</v>
      </c>
      <c r="B2430" s="3">
        <v>46349</v>
      </c>
      <c r="C2430" s="4" t="s">
        <v>14</v>
      </c>
      <c r="D2430" s="4" t="s">
        <v>24</v>
      </c>
      <c r="E2430" s="4" t="s">
        <v>3</v>
      </c>
      <c r="F2430" s="4" t="s">
        <v>4</v>
      </c>
      <c r="G2430" s="4" t="s">
        <v>31</v>
      </c>
      <c r="H2430" s="4" t="s">
        <v>90</v>
      </c>
      <c r="I2430" s="9">
        <v>5</v>
      </c>
      <c r="J2430" s="6">
        <v>125.23</v>
      </c>
      <c r="K2430" s="7">
        <v>0.05</v>
      </c>
      <c r="L2430" s="6">
        <v>59.84</v>
      </c>
      <c r="M2430" s="6">
        <f>I2430*J2430*(1-K2430)</f>
        <v>594.84249999999997</v>
      </c>
      <c r="N2430" s="6">
        <f>I2430*L2430</f>
        <v>299.20000000000005</v>
      </c>
      <c r="O2430" s="6">
        <f>M2430-N2430</f>
        <v>295.64249999999993</v>
      </c>
      <c r="P2430" s="8">
        <f>IFERROR(O2430/M2430,0)</f>
        <v>0.49700971265503041</v>
      </c>
      <c r="Q2430" s="5">
        <f>YEAR(SalesDataTable[[#This Row],[Order Date]])</f>
        <v>2026</v>
      </c>
      <c r="R2430" s="8" t="str">
        <f>"Q"&amp;ROUNDUP(MONTH(SalesDataTable[[#This Row],[Order Date]])/3,0)</f>
        <v>Q4</v>
      </c>
      <c r="S2430" s="9">
        <f>MONTH(SalesDataTable[[#This Row],[Order Date]])</f>
        <v>11</v>
      </c>
      <c r="T2430" s="8" t="str">
        <f>TEXT(SalesDataTable[[#This Row],[Order Date]],"mmm")</f>
        <v>Nov</v>
      </c>
    </row>
    <row r="2431" spans="1:20" ht="15.75">
      <c r="A2431" s="2" t="s">
        <v>2482</v>
      </c>
      <c r="B2431" s="3">
        <v>46350</v>
      </c>
      <c r="C2431" s="4" t="s">
        <v>1</v>
      </c>
      <c r="D2431" s="4" t="s">
        <v>88</v>
      </c>
      <c r="E2431" s="4" t="s">
        <v>39</v>
      </c>
      <c r="F2431" s="4" t="s">
        <v>4</v>
      </c>
      <c r="G2431" s="4" t="s">
        <v>11</v>
      </c>
      <c r="H2431" s="4" t="s">
        <v>12</v>
      </c>
      <c r="I2431" s="9">
        <v>2</v>
      </c>
      <c r="J2431" s="6">
        <v>91.33</v>
      </c>
      <c r="K2431" s="7">
        <v>0.15</v>
      </c>
      <c r="L2431" s="6">
        <v>45.45</v>
      </c>
      <c r="M2431" s="6">
        <f>I2431*J2431*(1-K2431)</f>
        <v>155.261</v>
      </c>
      <c r="N2431" s="6">
        <f>I2431*L2431</f>
        <v>90.9</v>
      </c>
      <c r="O2431" s="6">
        <f>M2431-N2431</f>
        <v>64.36099999999999</v>
      </c>
      <c r="P2431" s="8">
        <f>IFERROR(O2431/M2431,0)</f>
        <v>0.41453423589954974</v>
      </c>
      <c r="Q2431" s="5">
        <f>YEAR(SalesDataTable[[#This Row],[Order Date]])</f>
        <v>2026</v>
      </c>
      <c r="R2431" s="8" t="str">
        <f>"Q"&amp;ROUNDUP(MONTH(SalesDataTable[[#This Row],[Order Date]])/3,0)</f>
        <v>Q4</v>
      </c>
      <c r="S2431" s="9">
        <f>MONTH(SalesDataTable[[#This Row],[Order Date]])</f>
        <v>11</v>
      </c>
      <c r="T2431" s="8" t="str">
        <f>TEXT(SalesDataTable[[#This Row],[Order Date]],"mmm")</f>
        <v>Nov</v>
      </c>
    </row>
    <row r="2432" spans="1:20" ht="15.75">
      <c r="A2432" s="2" t="s">
        <v>2483</v>
      </c>
      <c r="B2432" s="3">
        <v>46350</v>
      </c>
      <c r="C2432" s="4" t="s">
        <v>1</v>
      </c>
      <c r="D2432" s="4" t="s">
        <v>2</v>
      </c>
      <c r="E2432" s="4" t="s">
        <v>39</v>
      </c>
      <c r="F2432" s="4" t="s">
        <v>16</v>
      </c>
      <c r="G2432" s="4" t="s">
        <v>11</v>
      </c>
      <c r="H2432" s="4" t="s">
        <v>53</v>
      </c>
      <c r="I2432" s="9">
        <v>4</v>
      </c>
      <c r="J2432" s="6">
        <v>155.91</v>
      </c>
      <c r="K2432" s="7">
        <v>0</v>
      </c>
      <c r="L2432" s="6">
        <v>79.91</v>
      </c>
      <c r="M2432" s="6">
        <f>I2432*J2432*(1-K2432)</f>
        <v>623.64</v>
      </c>
      <c r="N2432" s="6">
        <f>I2432*L2432</f>
        <v>319.64</v>
      </c>
      <c r="O2432" s="6">
        <f>M2432-N2432</f>
        <v>304</v>
      </c>
      <c r="P2432" s="8">
        <f>IFERROR(O2432/M2432,0)</f>
        <v>0.48746071451478418</v>
      </c>
      <c r="Q2432" s="5">
        <f>YEAR(SalesDataTable[[#This Row],[Order Date]])</f>
        <v>2026</v>
      </c>
      <c r="R2432" s="8" t="str">
        <f>"Q"&amp;ROUNDUP(MONTH(SalesDataTable[[#This Row],[Order Date]])/3,0)</f>
        <v>Q4</v>
      </c>
      <c r="S2432" s="9">
        <f>MONTH(SalesDataTable[[#This Row],[Order Date]])</f>
        <v>11</v>
      </c>
      <c r="T2432" s="8" t="str">
        <f>TEXT(SalesDataTable[[#This Row],[Order Date]],"mmm")</f>
        <v>Nov</v>
      </c>
    </row>
    <row r="2433" spans="1:20" ht="15.75">
      <c r="A2433" s="2" t="s">
        <v>2484</v>
      </c>
      <c r="B2433" s="3">
        <v>46350</v>
      </c>
      <c r="C2433" s="4" t="s">
        <v>14</v>
      </c>
      <c r="D2433" s="4" t="s">
        <v>61</v>
      </c>
      <c r="E2433" s="4" t="s">
        <v>25</v>
      </c>
      <c r="F2433" s="4" t="s">
        <v>4</v>
      </c>
      <c r="G2433" s="4" t="s">
        <v>49</v>
      </c>
      <c r="H2433" s="4" t="s">
        <v>50</v>
      </c>
      <c r="I2433" s="9">
        <v>1</v>
      </c>
      <c r="J2433" s="6">
        <v>39.42</v>
      </c>
      <c r="K2433" s="7">
        <v>0</v>
      </c>
      <c r="L2433" s="6">
        <v>14.63</v>
      </c>
      <c r="M2433" s="6">
        <f>I2433*J2433*(1-K2433)</f>
        <v>39.42</v>
      </c>
      <c r="N2433" s="6">
        <f>I2433*L2433</f>
        <v>14.63</v>
      </c>
      <c r="O2433" s="6">
        <f>M2433-N2433</f>
        <v>24.79</v>
      </c>
      <c r="P2433" s="8">
        <f>IFERROR(O2433/M2433,0)</f>
        <v>0.62886859462201927</v>
      </c>
      <c r="Q2433" s="5">
        <f>YEAR(SalesDataTable[[#This Row],[Order Date]])</f>
        <v>2026</v>
      </c>
      <c r="R2433" s="8" t="str">
        <f>"Q"&amp;ROUNDUP(MONTH(SalesDataTable[[#This Row],[Order Date]])/3,0)</f>
        <v>Q4</v>
      </c>
      <c r="S2433" s="9">
        <f>MONTH(SalesDataTable[[#This Row],[Order Date]])</f>
        <v>11</v>
      </c>
      <c r="T2433" s="8" t="str">
        <f>TEXT(SalesDataTable[[#This Row],[Order Date]],"mmm")</f>
        <v>Nov</v>
      </c>
    </row>
    <row r="2434" spans="1:20" ht="15.75">
      <c r="A2434" s="2" t="s">
        <v>2485</v>
      </c>
      <c r="B2434" s="3">
        <v>46350</v>
      </c>
      <c r="C2434" s="4" t="s">
        <v>14</v>
      </c>
      <c r="D2434" s="4" t="s">
        <v>15</v>
      </c>
      <c r="E2434" s="4" t="s">
        <v>3</v>
      </c>
      <c r="F2434" s="4" t="s">
        <v>4</v>
      </c>
      <c r="G2434" s="4" t="s">
        <v>5</v>
      </c>
      <c r="H2434" s="4" t="s">
        <v>29</v>
      </c>
      <c r="I2434" s="9">
        <v>2</v>
      </c>
      <c r="J2434" s="6">
        <v>51.56</v>
      </c>
      <c r="K2434" s="7">
        <v>0.05</v>
      </c>
      <c r="L2434" s="6">
        <v>22.7</v>
      </c>
      <c r="M2434" s="6">
        <f>I2434*J2434*(1-K2434)</f>
        <v>97.963999999999999</v>
      </c>
      <c r="N2434" s="6">
        <f>I2434*L2434</f>
        <v>45.4</v>
      </c>
      <c r="O2434" s="6">
        <f>M2434-N2434</f>
        <v>52.564</v>
      </c>
      <c r="P2434" s="8">
        <f>IFERROR(O2434/M2434,0)</f>
        <v>0.5365644522477645</v>
      </c>
      <c r="Q2434" s="5">
        <f>YEAR(SalesDataTable[[#This Row],[Order Date]])</f>
        <v>2026</v>
      </c>
      <c r="R2434" s="8" t="str">
        <f>"Q"&amp;ROUNDUP(MONTH(SalesDataTable[[#This Row],[Order Date]])/3,0)</f>
        <v>Q4</v>
      </c>
      <c r="S2434" s="9">
        <f>MONTH(SalesDataTable[[#This Row],[Order Date]])</f>
        <v>11</v>
      </c>
      <c r="T2434" s="8" t="str">
        <f>TEXT(SalesDataTable[[#This Row],[Order Date]],"mmm")</f>
        <v>Nov</v>
      </c>
    </row>
    <row r="2435" spans="1:20" ht="15.75">
      <c r="A2435" s="2" t="s">
        <v>2486</v>
      </c>
      <c r="B2435" s="3">
        <v>46350</v>
      </c>
      <c r="C2435" s="4" t="s">
        <v>1</v>
      </c>
      <c r="D2435" s="4" t="s">
        <v>2</v>
      </c>
      <c r="E2435" s="4" t="s">
        <v>3</v>
      </c>
      <c r="F2435" s="4" t="s">
        <v>4</v>
      </c>
      <c r="G2435" s="4" t="s">
        <v>31</v>
      </c>
      <c r="H2435" s="4" t="s">
        <v>90</v>
      </c>
      <c r="I2435" s="9">
        <v>1</v>
      </c>
      <c r="J2435" s="6">
        <v>120.49</v>
      </c>
      <c r="K2435" s="7">
        <v>0.15</v>
      </c>
      <c r="L2435" s="6">
        <v>61.22</v>
      </c>
      <c r="M2435" s="6">
        <f>I2435*J2435*(1-K2435)</f>
        <v>102.4165</v>
      </c>
      <c r="N2435" s="6">
        <f>I2435*L2435</f>
        <v>61.22</v>
      </c>
      <c r="O2435" s="6">
        <f>M2435-N2435</f>
        <v>41.1965</v>
      </c>
      <c r="P2435" s="8">
        <f>IFERROR(O2435/M2435,0)</f>
        <v>0.40224475548373556</v>
      </c>
      <c r="Q2435" s="5">
        <f>YEAR(SalesDataTable[[#This Row],[Order Date]])</f>
        <v>2026</v>
      </c>
      <c r="R2435" s="8" t="str">
        <f>"Q"&amp;ROUNDUP(MONTH(SalesDataTable[[#This Row],[Order Date]])/3,0)</f>
        <v>Q4</v>
      </c>
      <c r="S2435" s="9">
        <f>MONTH(SalesDataTable[[#This Row],[Order Date]])</f>
        <v>11</v>
      </c>
      <c r="T2435" s="8" t="str">
        <f>TEXT(SalesDataTable[[#This Row],[Order Date]],"mmm")</f>
        <v>Nov</v>
      </c>
    </row>
    <row r="2436" spans="1:20" ht="15.75">
      <c r="A2436" s="2" t="s">
        <v>2487</v>
      </c>
      <c r="B2436" s="3">
        <v>46350</v>
      </c>
      <c r="C2436" s="4" t="s">
        <v>14</v>
      </c>
      <c r="D2436" s="4" t="s">
        <v>126</v>
      </c>
      <c r="E2436" s="4" t="s">
        <v>25</v>
      </c>
      <c r="F2436" s="4" t="s">
        <v>4</v>
      </c>
      <c r="G2436" s="4" t="s">
        <v>11</v>
      </c>
      <c r="H2436" s="4" t="s">
        <v>53</v>
      </c>
      <c r="I2436" s="9">
        <v>2</v>
      </c>
      <c r="J2436" s="6">
        <v>153.96</v>
      </c>
      <c r="K2436" s="7">
        <v>0</v>
      </c>
      <c r="L2436" s="6">
        <v>79.33</v>
      </c>
      <c r="M2436" s="6">
        <f>I2436*J2436*(1-K2436)</f>
        <v>307.92</v>
      </c>
      <c r="N2436" s="6">
        <f>I2436*L2436</f>
        <v>158.66</v>
      </c>
      <c r="O2436" s="6">
        <f>M2436-N2436</f>
        <v>149.26000000000002</v>
      </c>
      <c r="P2436" s="8">
        <f>IFERROR(O2436/M2436,0)</f>
        <v>0.48473629514159527</v>
      </c>
      <c r="Q2436" s="5">
        <f>YEAR(SalesDataTable[[#This Row],[Order Date]])</f>
        <v>2026</v>
      </c>
      <c r="R2436" s="8" t="str">
        <f>"Q"&amp;ROUNDUP(MONTH(SalesDataTable[[#This Row],[Order Date]])/3,0)</f>
        <v>Q4</v>
      </c>
      <c r="S2436" s="9">
        <f>MONTH(SalesDataTable[[#This Row],[Order Date]])</f>
        <v>11</v>
      </c>
      <c r="T2436" s="8" t="str">
        <f>TEXT(SalesDataTable[[#This Row],[Order Date]],"mmm")</f>
        <v>Nov</v>
      </c>
    </row>
    <row r="2437" spans="1:20" ht="15.75">
      <c r="A2437" s="2" t="s">
        <v>2488</v>
      </c>
      <c r="B2437" s="3">
        <v>46350</v>
      </c>
      <c r="C2437" s="4" t="s">
        <v>14</v>
      </c>
      <c r="D2437" s="4" t="s">
        <v>126</v>
      </c>
      <c r="E2437" s="4" t="s">
        <v>25</v>
      </c>
      <c r="F2437" s="4" t="s">
        <v>16</v>
      </c>
      <c r="G2437" s="4" t="s">
        <v>5</v>
      </c>
      <c r="H2437" s="4" t="s">
        <v>35</v>
      </c>
      <c r="I2437" s="9">
        <v>1</v>
      </c>
      <c r="J2437" s="6">
        <v>39.85</v>
      </c>
      <c r="K2437" s="7">
        <v>0</v>
      </c>
      <c r="L2437" s="6">
        <v>16.3</v>
      </c>
      <c r="M2437" s="6">
        <f>I2437*J2437*(1-K2437)</f>
        <v>39.85</v>
      </c>
      <c r="N2437" s="6">
        <f>I2437*L2437</f>
        <v>16.3</v>
      </c>
      <c r="O2437" s="6">
        <f>M2437-N2437</f>
        <v>23.55</v>
      </c>
      <c r="P2437" s="8">
        <f>IFERROR(O2437/M2437,0)</f>
        <v>0.59096612296110418</v>
      </c>
      <c r="Q2437" s="5">
        <f>YEAR(SalesDataTable[[#This Row],[Order Date]])</f>
        <v>2026</v>
      </c>
      <c r="R2437" s="8" t="str">
        <f>"Q"&amp;ROUNDUP(MONTH(SalesDataTable[[#This Row],[Order Date]])/3,0)</f>
        <v>Q4</v>
      </c>
      <c r="S2437" s="9">
        <f>MONTH(SalesDataTable[[#This Row],[Order Date]])</f>
        <v>11</v>
      </c>
      <c r="T2437" s="8" t="str">
        <f>TEXT(SalesDataTable[[#This Row],[Order Date]],"mmm")</f>
        <v>Nov</v>
      </c>
    </row>
    <row r="2438" spans="1:20" ht="15.75">
      <c r="A2438" s="2" t="s">
        <v>2489</v>
      </c>
      <c r="B2438" s="3">
        <v>46351</v>
      </c>
      <c r="C2438" s="4" t="s">
        <v>27</v>
      </c>
      <c r="D2438" s="4" t="s">
        <v>82</v>
      </c>
      <c r="E2438" s="4" t="s">
        <v>39</v>
      </c>
      <c r="F2438" s="4" t="s">
        <v>4</v>
      </c>
      <c r="G2438" s="4" t="s">
        <v>5</v>
      </c>
      <c r="H2438" s="4" t="s">
        <v>43</v>
      </c>
      <c r="I2438" s="9">
        <v>2</v>
      </c>
      <c r="J2438" s="6">
        <v>103.88</v>
      </c>
      <c r="K2438" s="7">
        <v>0.15</v>
      </c>
      <c r="L2438" s="6">
        <v>49.26</v>
      </c>
      <c r="M2438" s="6">
        <f>I2438*J2438*(1-K2438)</f>
        <v>176.59599999999998</v>
      </c>
      <c r="N2438" s="6">
        <f>I2438*L2438</f>
        <v>98.52</v>
      </c>
      <c r="O2438" s="6">
        <f>M2438-N2438</f>
        <v>78.075999999999979</v>
      </c>
      <c r="P2438" s="8">
        <f>IFERROR(O2438/M2438,0)</f>
        <v>0.44211646922920106</v>
      </c>
      <c r="Q2438" s="5">
        <f>YEAR(SalesDataTable[[#This Row],[Order Date]])</f>
        <v>2026</v>
      </c>
      <c r="R2438" s="8" t="str">
        <f>"Q"&amp;ROUNDUP(MONTH(SalesDataTable[[#This Row],[Order Date]])/3,0)</f>
        <v>Q4</v>
      </c>
      <c r="S2438" s="9">
        <f>MONTH(SalesDataTable[[#This Row],[Order Date]])</f>
        <v>11</v>
      </c>
      <c r="T2438" s="8" t="str">
        <f>TEXT(SalesDataTable[[#This Row],[Order Date]],"mmm")</f>
        <v>Nov</v>
      </c>
    </row>
    <row r="2439" spans="1:20" ht="15.75">
      <c r="A2439" s="2" t="s">
        <v>2490</v>
      </c>
      <c r="B2439" s="3">
        <v>46351</v>
      </c>
      <c r="C2439" s="4" t="s">
        <v>27</v>
      </c>
      <c r="D2439" s="4" t="s">
        <v>45</v>
      </c>
      <c r="E2439" s="4" t="s">
        <v>3</v>
      </c>
      <c r="F2439" s="4" t="s">
        <v>4</v>
      </c>
      <c r="G2439" s="4" t="s">
        <v>17</v>
      </c>
      <c r="H2439" s="4" t="s">
        <v>71</v>
      </c>
      <c r="I2439" s="9">
        <v>2</v>
      </c>
      <c r="J2439" s="6">
        <v>134.19</v>
      </c>
      <c r="K2439" s="7">
        <v>0.1</v>
      </c>
      <c r="L2439" s="6">
        <v>65.39</v>
      </c>
      <c r="M2439" s="6">
        <f>I2439*J2439*(1-K2439)</f>
        <v>241.542</v>
      </c>
      <c r="N2439" s="6">
        <f>I2439*L2439</f>
        <v>130.78</v>
      </c>
      <c r="O2439" s="6">
        <f>M2439-N2439</f>
        <v>110.762</v>
      </c>
      <c r="P2439" s="8">
        <f>IFERROR(O2439/M2439,0)</f>
        <v>0.45856207202060095</v>
      </c>
      <c r="Q2439" s="5">
        <f>YEAR(SalesDataTable[[#This Row],[Order Date]])</f>
        <v>2026</v>
      </c>
      <c r="R2439" s="8" t="str">
        <f>"Q"&amp;ROUNDUP(MONTH(SalesDataTable[[#This Row],[Order Date]])/3,0)</f>
        <v>Q4</v>
      </c>
      <c r="S2439" s="9">
        <f>MONTH(SalesDataTable[[#This Row],[Order Date]])</f>
        <v>11</v>
      </c>
      <c r="T2439" s="8" t="str">
        <f>TEXT(SalesDataTable[[#This Row],[Order Date]],"mmm")</f>
        <v>Nov</v>
      </c>
    </row>
    <row r="2440" spans="1:20" ht="15.75">
      <c r="A2440" s="2" t="s">
        <v>2491</v>
      </c>
      <c r="B2440" s="3">
        <v>46351</v>
      </c>
      <c r="C2440" s="4" t="s">
        <v>8</v>
      </c>
      <c r="D2440" s="4" t="s">
        <v>9</v>
      </c>
      <c r="E2440" s="4" t="s">
        <v>39</v>
      </c>
      <c r="F2440" s="4" t="s">
        <v>16</v>
      </c>
      <c r="G2440" s="4" t="s">
        <v>17</v>
      </c>
      <c r="H2440" s="4" t="s">
        <v>18</v>
      </c>
      <c r="I2440" s="9">
        <v>1</v>
      </c>
      <c r="J2440" s="6">
        <v>37.06</v>
      </c>
      <c r="K2440" s="7">
        <v>0.1</v>
      </c>
      <c r="L2440" s="6">
        <v>13.18</v>
      </c>
      <c r="M2440" s="6">
        <f>I2440*J2440*(1-K2440)</f>
        <v>33.354000000000006</v>
      </c>
      <c r="N2440" s="6">
        <f>I2440*L2440</f>
        <v>13.18</v>
      </c>
      <c r="O2440" s="6">
        <f>M2440-N2440</f>
        <v>20.174000000000007</v>
      </c>
      <c r="P2440" s="8">
        <f>IFERROR(O2440/M2440,0)</f>
        <v>0.6048449961024166</v>
      </c>
      <c r="Q2440" s="5">
        <f>YEAR(SalesDataTable[[#This Row],[Order Date]])</f>
        <v>2026</v>
      </c>
      <c r="R2440" s="8" t="str">
        <f>"Q"&amp;ROUNDUP(MONTH(SalesDataTable[[#This Row],[Order Date]])/3,0)</f>
        <v>Q4</v>
      </c>
      <c r="S2440" s="9">
        <f>MONTH(SalesDataTable[[#This Row],[Order Date]])</f>
        <v>11</v>
      </c>
      <c r="T2440" s="8" t="str">
        <f>TEXT(SalesDataTable[[#This Row],[Order Date]],"mmm")</f>
        <v>Nov</v>
      </c>
    </row>
    <row r="2441" spans="1:20" ht="15.75">
      <c r="A2441" s="2" t="s">
        <v>2492</v>
      </c>
      <c r="B2441" s="3">
        <v>46351</v>
      </c>
      <c r="C2441" s="4" t="s">
        <v>14</v>
      </c>
      <c r="D2441" s="4" t="s">
        <v>61</v>
      </c>
      <c r="E2441" s="4" t="s">
        <v>3</v>
      </c>
      <c r="F2441" s="4" t="s">
        <v>16</v>
      </c>
      <c r="G2441" s="4" t="s">
        <v>17</v>
      </c>
      <c r="H2441" s="4" t="s">
        <v>71</v>
      </c>
      <c r="I2441" s="9">
        <v>4</v>
      </c>
      <c r="J2441" s="6">
        <v>135.21</v>
      </c>
      <c r="K2441" s="7">
        <v>0.05</v>
      </c>
      <c r="L2441" s="6">
        <v>68.64</v>
      </c>
      <c r="M2441" s="6">
        <f>I2441*J2441*(1-K2441)</f>
        <v>513.798</v>
      </c>
      <c r="N2441" s="6">
        <f>I2441*L2441</f>
        <v>274.56</v>
      </c>
      <c r="O2441" s="6">
        <f>M2441-N2441</f>
        <v>239.238</v>
      </c>
      <c r="P2441" s="8">
        <f>IFERROR(O2441/M2441,0)</f>
        <v>0.46562656919645462</v>
      </c>
      <c r="Q2441" s="5">
        <f>YEAR(SalesDataTable[[#This Row],[Order Date]])</f>
        <v>2026</v>
      </c>
      <c r="R2441" s="8" t="str">
        <f>"Q"&amp;ROUNDUP(MONTH(SalesDataTable[[#This Row],[Order Date]])/3,0)</f>
        <v>Q4</v>
      </c>
      <c r="S2441" s="9">
        <f>MONTH(SalesDataTable[[#This Row],[Order Date]])</f>
        <v>11</v>
      </c>
      <c r="T2441" s="8" t="str">
        <f>TEXT(SalesDataTable[[#This Row],[Order Date]],"mmm")</f>
        <v>Nov</v>
      </c>
    </row>
    <row r="2442" spans="1:20" ht="15.75">
      <c r="A2442" s="2" t="s">
        <v>2493</v>
      </c>
      <c r="B2442" s="3">
        <v>46351</v>
      </c>
      <c r="C2442" s="4" t="s">
        <v>1</v>
      </c>
      <c r="D2442" s="4" t="s">
        <v>52</v>
      </c>
      <c r="E2442" s="4" t="s">
        <v>39</v>
      </c>
      <c r="F2442" s="4" t="s">
        <v>4</v>
      </c>
      <c r="G2442" s="4" t="s">
        <v>11</v>
      </c>
      <c r="H2442" s="4" t="s">
        <v>21</v>
      </c>
      <c r="I2442" s="9">
        <v>2</v>
      </c>
      <c r="J2442" s="6">
        <v>145.77000000000001</v>
      </c>
      <c r="K2442" s="7">
        <v>0.1</v>
      </c>
      <c r="L2442" s="6">
        <v>78.14</v>
      </c>
      <c r="M2442" s="6">
        <f>I2442*J2442*(1-K2442)</f>
        <v>262.38600000000002</v>
      </c>
      <c r="N2442" s="6">
        <f>I2442*L2442</f>
        <v>156.28</v>
      </c>
      <c r="O2442" s="6">
        <f>M2442-N2442</f>
        <v>106.10600000000002</v>
      </c>
      <c r="P2442" s="8">
        <f>IFERROR(O2442/M2442,0)</f>
        <v>0.40438895367893107</v>
      </c>
      <c r="Q2442" s="5">
        <f>YEAR(SalesDataTable[[#This Row],[Order Date]])</f>
        <v>2026</v>
      </c>
      <c r="R2442" s="8" t="str">
        <f>"Q"&amp;ROUNDUP(MONTH(SalesDataTable[[#This Row],[Order Date]])/3,0)</f>
        <v>Q4</v>
      </c>
      <c r="S2442" s="9">
        <f>MONTH(SalesDataTable[[#This Row],[Order Date]])</f>
        <v>11</v>
      </c>
      <c r="T2442" s="8" t="str">
        <f>TEXT(SalesDataTable[[#This Row],[Order Date]],"mmm")</f>
        <v>Nov</v>
      </c>
    </row>
    <row r="2443" spans="1:20" ht="15.75">
      <c r="A2443" s="2" t="s">
        <v>2494</v>
      </c>
      <c r="B2443" s="3">
        <v>46351</v>
      </c>
      <c r="C2443" s="4" t="s">
        <v>1</v>
      </c>
      <c r="D2443" s="4" t="s">
        <v>88</v>
      </c>
      <c r="E2443" s="4" t="s">
        <v>25</v>
      </c>
      <c r="F2443" s="4" t="s">
        <v>16</v>
      </c>
      <c r="G2443" s="4" t="s">
        <v>31</v>
      </c>
      <c r="H2443" s="4" t="s">
        <v>90</v>
      </c>
      <c r="I2443" s="9">
        <v>1</v>
      </c>
      <c r="J2443" s="6">
        <v>121.53</v>
      </c>
      <c r="K2443" s="7">
        <v>0.15</v>
      </c>
      <c r="L2443" s="6">
        <v>62.14</v>
      </c>
      <c r="M2443" s="6">
        <f>I2443*J2443*(1-K2443)</f>
        <v>103.3005</v>
      </c>
      <c r="N2443" s="6">
        <f>I2443*L2443</f>
        <v>62.14</v>
      </c>
      <c r="O2443" s="6">
        <f>M2443-N2443</f>
        <v>41.160499999999999</v>
      </c>
      <c r="P2443" s="8">
        <f>IFERROR(O2443/M2443,0)</f>
        <v>0.39845402490791426</v>
      </c>
      <c r="Q2443" s="5">
        <f>YEAR(SalesDataTable[[#This Row],[Order Date]])</f>
        <v>2026</v>
      </c>
      <c r="R2443" s="8" t="str">
        <f>"Q"&amp;ROUNDUP(MONTH(SalesDataTable[[#This Row],[Order Date]])/3,0)</f>
        <v>Q4</v>
      </c>
      <c r="S2443" s="9">
        <f>MONTH(SalesDataTable[[#This Row],[Order Date]])</f>
        <v>11</v>
      </c>
      <c r="T2443" s="8" t="str">
        <f>TEXT(SalesDataTable[[#This Row],[Order Date]],"mmm")</f>
        <v>Nov</v>
      </c>
    </row>
    <row r="2444" spans="1:20" ht="15.75">
      <c r="A2444" s="2" t="s">
        <v>2495</v>
      </c>
      <c r="B2444" s="3">
        <v>46351</v>
      </c>
      <c r="C2444" s="4" t="s">
        <v>14</v>
      </c>
      <c r="D2444" s="4" t="s">
        <v>15</v>
      </c>
      <c r="E2444" s="4" t="s">
        <v>3</v>
      </c>
      <c r="F2444" s="4" t="s">
        <v>20</v>
      </c>
      <c r="G2444" s="4" t="s">
        <v>5</v>
      </c>
      <c r="H2444" s="4" t="s">
        <v>35</v>
      </c>
      <c r="I2444" s="9">
        <v>2</v>
      </c>
      <c r="J2444" s="6">
        <v>40.51</v>
      </c>
      <c r="K2444" s="7">
        <v>0.05</v>
      </c>
      <c r="L2444" s="6">
        <v>16.45</v>
      </c>
      <c r="M2444" s="6">
        <f>I2444*J2444*(1-K2444)</f>
        <v>76.968999999999994</v>
      </c>
      <c r="N2444" s="6">
        <f>I2444*L2444</f>
        <v>32.9</v>
      </c>
      <c r="O2444" s="6">
        <f>M2444-N2444</f>
        <v>44.068999999999996</v>
      </c>
      <c r="P2444" s="8">
        <f>IFERROR(O2444/M2444,0)</f>
        <v>0.5725551845548208</v>
      </c>
      <c r="Q2444" s="5">
        <f>YEAR(SalesDataTable[[#This Row],[Order Date]])</f>
        <v>2026</v>
      </c>
      <c r="R2444" s="8" t="str">
        <f>"Q"&amp;ROUNDUP(MONTH(SalesDataTable[[#This Row],[Order Date]])/3,0)</f>
        <v>Q4</v>
      </c>
      <c r="S2444" s="9">
        <f>MONTH(SalesDataTable[[#This Row],[Order Date]])</f>
        <v>11</v>
      </c>
      <c r="T2444" s="8" t="str">
        <f>TEXT(SalesDataTable[[#This Row],[Order Date]],"mmm")</f>
        <v>Nov</v>
      </c>
    </row>
    <row r="2445" spans="1:20" ht="15.75">
      <c r="A2445" s="2" t="s">
        <v>2496</v>
      </c>
      <c r="B2445" s="3">
        <v>46351</v>
      </c>
      <c r="C2445" s="4" t="s">
        <v>14</v>
      </c>
      <c r="D2445" s="4" t="s">
        <v>34</v>
      </c>
      <c r="E2445" s="4" t="s">
        <v>3</v>
      </c>
      <c r="F2445" s="4" t="s">
        <v>16</v>
      </c>
      <c r="G2445" s="4" t="s">
        <v>11</v>
      </c>
      <c r="H2445" s="4" t="s">
        <v>79</v>
      </c>
      <c r="I2445" s="9">
        <v>1</v>
      </c>
      <c r="J2445" s="6">
        <v>70.099999999999994</v>
      </c>
      <c r="K2445" s="7">
        <v>0.15</v>
      </c>
      <c r="L2445" s="6">
        <v>32.28</v>
      </c>
      <c r="M2445" s="6">
        <f>I2445*J2445*(1-K2445)</f>
        <v>59.584999999999994</v>
      </c>
      <c r="N2445" s="6">
        <f>I2445*L2445</f>
        <v>32.28</v>
      </c>
      <c r="O2445" s="6">
        <f>M2445-N2445</f>
        <v>27.304999999999993</v>
      </c>
      <c r="P2445" s="8">
        <f>IFERROR(O2445/M2445,0)</f>
        <v>0.45825291600234952</v>
      </c>
      <c r="Q2445" s="5">
        <f>YEAR(SalesDataTable[[#This Row],[Order Date]])</f>
        <v>2026</v>
      </c>
      <c r="R2445" s="8" t="str">
        <f>"Q"&amp;ROUNDUP(MONTH(SalesDataTable[[#This Row],[Order Date]])/3,0)</f>
        <v>Q4</v>
      </c>
      <c r="S2445" s="9">
        <f>MONTH(SalesDataTable[[#This Row],[Order Date]])</f>
        <v>11</v>
      </c>
      <c r="T2445" s="8" t="str">
        <f>TEXT(SalesDataTable[[#This Row],[Order Date]],"mmm")</f>
        <v>Nov</v>
      </c>
    </row>
    <row r="2446" spans="1:20" ht="15.75">
      <c r="A2446" s="2" t="s">
        <v>2497</v>
      </c>
      <c r="B2446" s="3">
        <v>46351</v>
      </c>
      <c r="C2446" s="4" t="s">
        <v>8</v>
      </c>
      <c r="D2446" s="4" t="s">
        <v>69</v>
      </c>
      <c r="E2446" s="4" t="s">
        <v>39</v>
      </c>
      <c r="F2446" s="4" t="s">
        <v>16</v>
      </c>
      <c r="G2446" s="4" t="s">
        <v>11</v>
      </c>
      <c r="H2446" s="4" t="s">
        <v>21</v>
      </c>
      <c r="I2446" s="9">
        <v>1</v>
      </c>
      <c r="J2446" s="6">
        <v>144.25</v>
      </c>
      <c r="K2446" s="7">
        <v>0.1</v>
      </c>
      <c r="L2446" s="6">
        <v>79.55</v>
      </c>
      <c r="M2446" s="6">
        <f>I2446*J2446*(1-K2446)</f>
        <v>129.82500000000002</v>
      </c>
      <c r="N2446" s="6">
        <f>I2446*L2446</f>
        <v>79.55</v>
      </c>
      <c r="O2446" s="6">
        <f>M2446-N2446</f>
        <v>50.27500000000002</v>
      </c>
      <c r="P2446" s="8">
        <f>IFERROR(O2446/M2446,0)</f>
        <v>0.38725207009435791</v>
      </c>
      <c r="Q2446" s="5">
        <f>YEAR(SalesDataTable[[#This Row],[Order Date]])</f>
        <v>2026</v>
      </c>
      <c r="R2446" s="8" t="str">
        <f>"Q"&amp;ROUNDUP(MONTH(SalesDataTable[[#This Row],[Order Date]])/3,0)</f>
        <v>Q4</v>
      </c>
      <c r="S2446" s="9">
        <f>MONTH(SalesDataTable[[#This Row],[Order Date]])</f>
        <v>11</v>
      </c>
      <c r="T2446" s="8" t="str">
        <f>TEXT(SalesDataTable[[#This Row],[Order Date]],"mmm")</f>
        <v>Nov</v>
      </c>
    </row>
    <row r="2447" spans="1:20" ht="15.75">
      <c r="A2447" s="2" t="s">
        <v>2498</v>
      </c>
      <c r="B2447" s="3">
        <v>46351</v>
      </c>
      <c r="C2447" s="4" t="s">
        <v>8</v>
      </c>
      <c r="D2447" s="4" t="s">
        <v>38</v>
      </c>
      <c r="E2447" s="4" t="s">
        <v>39</v>
      </c>
      <c r="F2447" s="4" t="s">
        <v>4</v>
      </c>
      <c r="G2447" s="4" t="s">
        <v>11</v>
      </c>
      <c r="H2447" s="4" t="s">
        <v>21</v>
      </c>
      <c r="I2447" s="9">
        <v>4</v>
      </c>
      <c r="J2447" s="6">
        <v>146.19</v>
      </c>
      <c r="K2447" s="7">
        <v>0.1</v>
      </c>
      <c r="L2447" s="6">
        <v>79.569999999999993</v>
      </c>
      <c r="M2447" s="6">
        <f>I2447*J2447*(1-K2447)</f>
        <v>526.28399999999999</v>
      </c>
      <c r="N2447" s="6">
        <f>I2447*L2447</f>
        <v>318.27999999999997</v>
      </c>
      <c r="O2447" s="6">
        <f>M2447-N2447</f>
        <v>208.00400000000002</v>
      </c>
      <c r="P2447" s="8">
        <f>IFERROR(O2447/M2447,0)</f>
        <v>0.39523147198090769</v>
      </c>
      <c r="Q2447" s="5">
        <f>YEAR(SalesDataTable[[#This Row],[Order Date]])</f>
        <v>2026</v>
      </c>
      <c r="R2447" s="8" t="str">
        <f>"Q"&amp;ROUNDUP(MONTH(SalesDataTable[[#This Row],[Order Date]])/3,0)</f>
        <v>Q4</v>
      </c>
      <c r="S2447" s="9">
        <f>MONTH(SalesDataTable[[#This Row],[Order Date]])</f>
        <v>11</v>
      </c>
      <c r="T2447" s="8" t="str">
        <f>TEXT(SalesDataTable[[#This Row],[Order Date]],"mmm")</f>
        <v>Nov</v>
      </c>
    </row>
    <row r="2448" spans="1:20" ht="15.75">
      <c r="A2448" s="2" t="s">
        <v>2499</v>
      </c>
      <c r="B2448" s="3">
        <v>46351</v>
      </c>
      <c r="C2448" s="4" t="s">
        <v>1</v>
      </c>
      <c r="D2448" s="4" t="s">
        <v>52</v>
      </c>
      <c r="E2448" s="4" t="s">
        <v>3</v>
      </c>
      <c r="F2448" s="4" t="s">
        <v>16</v>
      </c>
      <c r="G2448" s="4" t="s">
        <v>31</v>
      </c>
      <c r="H2448" s="4" t="s">
        <v>64</v>
      </c>
      <c r="I2448" s="9">
        <v>1</v>
      </c>
      <c r="J2448" s="6">
        <v>81.89</v>
      </c>
      <c r="K2448" s="7">
        <v>0.05</v>
      </c>
      <c r="L2448" s="6">
        <v>38.33</v>
      </c>
      <c r="M2448" s="6">
        <f>I2448*J2448*(1-K2448)</f>
        <v>77.79549999999999</v>
      </c>
      <c r="N2448" s="6">
        <f>I2448*L2448</f>
        <v>38.33</v>
      </c>
      <c r="O2448" s="6">
        <f>M2448-N2448</f>
        <v>39.465499999999992</v>
      </c>
      <c r="P2448" s="8">
        <f>IFERROR(O2448/M2448,0)</f>
        <v>0.50729797996028048</v>
      </c>
      <c r="Q2448" s="5">
        <f>YEAR(SalesDataTable[[#This Row],[Order Date]])</f>
        <v>2026</v>
      </c>
      <c r="R2448" s="8" t="str">
        <f>"Q"&amp;ROUNDUP(MONTH(SalesDataTable[[#This Row],[Order Date]])/3,0)</f>
        <v>Q4</v>
      </c>
      <c r="S2448" s="9">
        <f>MONTH(SalesDataTable[[#This Row],[Order Date]])</f>
        <v>11</v>
      </c>
      <c r="T2448" s="8" t="str">
        <f>TEXT(SalesDataTable[[#This Row],[Order Date]],"mmm")</f>
        <v>Nov</v>
      </c>
    </row>
    <row r="2449" spans="1:20" ht="15.75">
      <c r="A2449" s="2" t="s">
        <v>2500</v>
      </c>
      <c r="B2449" s="3">
        <v>46351</v>
      </c>
      <c r="C2449" s="4" t="s">
        <v>14</v>
      </c>
      <c r="D2449" s="4" t="s">
        <v>15</v>
      </c>
      <c r="E2449" s="4" t="s">
        <v>25</v>
      </c>
      <c r="F2449" s="4" t="s">
        <v>16</v>
      </c>
      <c r="G2449" s="4" t="s">
        <v>31</v>
      </c>
      <c r="H2449" s="4" t="s">
        <v>41</v>
      </c>
      <c r="I2449" s="9">
        <v>2</v>
      </c>
      <c r="J2449" s="6">
        <v>194.78</v>
      </c>
      <c r="K2449" s="7">
        <v>0.15</v>
      </c>
      <c r="L2449" s="6">
        <v>102.51</v>
      </c>
      <c r="M2449" s="6">
        <f>I2449*J2449*(1-K2449)</f>
        <v>331.12599999999998</v>
      </c>
      <c r="N2449" s="6">
        <f>I2449*L2449</f>
        <v>205.02</v>
      </c>
      <c r="O2449" s="6">
        <f>M2449-N2449</f>
        <v>126.10599999999997</v>
      </c>
      <c r="P2449" s="8">
        <f>IFERROR(O2449/M2449,0)</f>
        <v>0.38083992196324051</v>
      </c>
      <c r="Q2449" s="5">
        <f>YEAR(SalesDataTable[[#This Row],[Order Date]])</f>
        <v>2026</v>
      </c>
      <c r="R2449" s="8" t="str">
        <f>"Q"&amp;ROUNDUP(MONTH(SalesDataTable[[#This Row],[Order Date]])/3,0)</f>
        <v>Q4</v>
      </c>
      <c r="S2449" s="9">
        <f>MONTH(SalesDataTable[[#This Row],[Order Date]])</f>
        <v>11</v>
      </c>
      <c r="T2449" s="8" t="str">
        <f>TEXT(SalesDataTable[[#This Row],[Order Date]],"mmm")</f>
        <v>Nov</v>
      </c>
    </row>
    <row r="2450" spans="1:20" ht="15.75">
      <c r="A2450" s="2" t="s">
        <v>2501</v>
      </c>
      <c r="B2450" s="3">
        <v>46351</v>
      </c>
      <c r="C2450" s="4" t="s">
        <v>8</v>
      </c>
      <c r="D2450" s="4" t="s">
        <v>86</v>
      </c>
      <c r="E2450" s="4" t="s">
        <v>3</v>
      </c>
      <c r="F2450" s="4" t="s">
        <v>4</v>
      </c>
      <c r="G2450" s="4" t="s">
        <v>11</v>
      </c>
      <c r="H2450" s="4" t="s">
        <v>21</v>
      </c>
      <c r="I2450" s="9">
        <v>1</v>
      </c>
      <c r="J2450" s="6">
        <v>141.63</v>
      </c>
      <c r="K2450" s="7">
        <v>0.05</v>
      </c>
      <c r="L2450" s="6">
        <v>77.17</v>
      </c>
      <c r="M2450" s="6">
        <f>I2450*J2450*(1-K2450)</f>
        <v>134.54849999999999</v>
      </c>
      <c r="N2450" s="6">
        <f>I2450*L2450</f>
        <v>77.17</v>
      </c>
      <c r="O2450" s="6">
        <f>M2450-N2450</f>
        <v>57.378499999999988</v>
      </c>
      <c r="P2450" s="8">
        <f>IFERROR(O2450/M2450,0)</f>
        <v>0.42645217152179321</v>
      </c>
      <c r="Q2450" s="5">
        <f>YEAR(SalesDataTable[[#This Row],[Order Date]])</f>
        <v>2026</v>
      </c>
      <c r="R2450" s="8" t="str">
        <f>"Q"&amp;ROUNDUP(MONTH(SalesDataTable[[#This Row],[Order Date]])/3,0)</f>
        <v>Q4</v>
      </c>
      <c r="S2450" s="9">
        <f>MONTH(SalesDataTable[[#This Row],[Order Date]])</f>
        <v>11</v>
      </c>
      <c r="T2450" s="8" t="str">
        <f>TEXT(SalesDataTable[[#This Row],[Order Date]],"mmm")</f>
        <v>Nov</v>
      </c>
    </row>
    <row r="2451" spans="1:20" ht="15.75">
      <c r="A2451" s="2" t="s">
        <v>2502</v>
      </c>
      <c r="B2451" s="3">
        <v>46352</v>
      </c>
      <c r="C2451" s="4" t="s">
        <v>14</v>
      </c>
      <c r="D2451" s="4" t="s">
        <v>126</v>
      </c>
      <c r="E2451" s="4" t="s">
        <v>3</v>
      </c>
      <c r="F2451" s="4" t="s">
        <v>4</v>
      </c>
      <c r="G2451" s="4" t="s">
        <v>5</v>
      </c>
      <c r="H2451" s="4" t="s">
        <v>35</v>
      </c>
      <c r="I2451" s="9">
        <v>1</v>
      </c>
      <c r="J2451" s="6">
        <v>40.86</v>
      </c>
      <c r="K2451" s="7">
        <v>0.05</v>
      </c>
      <c r="L2451" s="6">
        <v>17.14</v>
      </c>
      <c r="M2451" s="6">
        <f>I2451*J2451*(1-K2451)</f>
        <v>38.817</v>
      </c>
      <c r="N2451" s="6">
        <f>I2451*L2451</f>
        <v>17.14</v>
      </c>
      <c r="O2451" s="6">
        <f>M2451-N2451</f>
        <v>21.677</v>
      </c>
      <c r="P2451" s="8">
        <f>IFERROR(O2451/M2451,0)</f>
        <v>0.55844088930107938</v>
      </c>
      <c r="Q2451" s="5">
        <f>YEAR(SalesDataTable[[#This Row],[Order Date]])</f>
        <v>2026</v>
      </c>
      <c r="R2451" s="8" t="str">
        <f>"Q"&amp;ROUNDUP(MONTH(SalesDataTable[[#This Row],[Order Date]])/3,0)</f>
        <v>Q4</v>
      </c>
      <c r="S2451" s="9">
        <f>MONTH(SalesDataTable[[#This Row],[Order Date]])</f>
        <v>11</v>
      </c>
      <c r="T2451" s="8" t="str">
        <f>TEXT(SalesDataTable[[#This Row],[Order Date]],"mmm")</f>
        <v>Nov</v>
      </c>
    </row>
    <row r="2452" spans="1:20" ht="15.75">
      <c r="A2452" s="2" t="s">
        <v>2503</v>
      </c>
      <c r="B2452" s="3">
        <v>46352</v>
      </c>
      <c r="C2452" s="4" t="s">
        <v>27</v>
      </c>
      <c r="D2452" s="4" t="s">
        <v>48</v>
      </c>
      <c r="E2452" s="4" t="s">
        <v>3</v>
      </c>
      <c r="F2452" s="4" t="s">
        <v>16</v>
      </c>
      <c r="G2452" s="4" t="s">
        <v>11</v>
      </c>
      <c r="H2452" s="4" t="s">
        <v>21</v>
      </c>
      <c r="I2452" s="9">
        <v>1</v>
      </c>
      <c r="J2452" s="6">
        <v>141.61000000000001</v>
      </c>
      <c r="K2452" s="7">
        <v>0.05</v>
      </c>
      <c r="L2452" s="6">
        <v>77.7</v>
      </c>
      <c r="M2452" s="6">
        <f>I2452*J2452*(1-K2452)</f>
        <v>134.52950000000001</v>
      </c>
      <c r="N2452" s="6">
        <f>I2452*L2452</f>
        <v>77.7</v>
      </c>
      <c r="O2452" s="6">
        <f>M2452-N2452</f>
        <v>56.82950000000001</v>
      </c>
      <c r="P2452" s="8">
        <f>IFERROR(O2452/M2452,0)</f>
        <v>0.42243151130421214</v>
      </c>
      <c r="Q2452" s="5">
        <f>YEAR(SalesDataTable[[#This Row],[Order Date]])</f>
        <v>2026</v>
      </c>
      <c r="R2452" s="8" t="str">
        <f>"Q"&amp;ROUNDUP(MONTH(SalesDataTable[[#This Row],[Order Date]])/3,0)</f>
        <v>Q4</v>
      </c>
      <c r="S2452" s="9">
        <f>MONTH(SalesDataTable[[#This Row],[Order Date]])</f>
        <v>11</v>
      </c>
      <c r="T2452" s="8" t="str">
        <f>TEXT(SalesDataTable[[#This Row],[Order Date]],"mmm")</f>
        <v>Nov</v>
      </c>
    </row>
    <row r="2453" spans="1:20" ht="15.75">
      <c r="A2453" s="2" t="s">
        <v>2504</v>
      </c>
      <c r="B2453" s="3">
        <v>46352</v>
      </c>
      <c r="C2453" s="4" t="s">
        <v>27</v>
      </c>
      <c r="D2453" s="4" t="s">
        <v>45</v>
      </c>
      <c r="E2453" s="4" t="s">
        <v>3</v>
      </c>
      <c r="F2453" s="4" t="s">
        <v>16</v>
      </c>
      <c r="G2453" s="4" t="s">
        <v>31</v>
      </c>
      <c r="H2453" s="4" t="s">
        <v>90</v>
      </c>
      <c r="I2453" s="9">
        <v>2</v>
      </c>
      <c r="J2453" s="6">
        <v>122.15</v>
      </c>
      <c r="K2453" s="7">
        <v>0.1</v>
      </c>
      <c r="L2453" s="6">
        <v>61.15</v>
      </c>
      <c r="M2453" s="6">
        <f>I2453*J2453*(1-K2453)</f>
        <v>219.87</v>
      </c>
      <c r="N2453" s="6">
        <f>I2453*L2453</f>
        <v>122.3</v>
      </c>
      <c r="O2453" s="6">
        <f>M2453-N2453</f>
        <v>97.570000000000007</v>
      </c>
      <c r="P2453" s="8">
        <f>IFERROR(O2453/M2453,0)</f>
        <v>0.44376222313185065</v>
      </c>
      <c r="Q2453" s="5">
        <f>YEAR(SalesDataTable[[#This Row],[Order Date]])</f>
        <v>2026</v>
      </c>
      <c r="R2453" s="8" t="str">
        <f>"Q"&amp;ROUNDUP(MONTH(SalesDataTable[[#This Row],[Order Date]])/3,0)</f>
        <v>Q4</v>
      </c>
      <c r="S2453" s="9">
        <f>MONTH(SalesDataTable[[#This Row],[Order Date]])</f>
        <v>11</v>
      </c>
      <c r="T2453" s="8" t="str">
        <f>TEXT(SalesDataTable[[#This Row],[Order Date]],"mmm")</f>
        <v>Nov</v>
      </c>
    </row>
    <row r="2454" spans="1:20" ht="15.75">
      <c r="A2454" s="2" t="s">
        <v>2505</v>
      </c>
      <c r="B2454" s="3">
        <v>46352</v>
      </c>
      <c r="C2454" s="4" t="s">
        <v>14</v>
      </c>
      <c r="D2454" s="4" t="s">
        <v>34</v>
      </c>
      <c r="E2454" s="4" t="s">
        <v>25</v>
      </c>
      <c r="F2454" s="4" t="s">
        <v>4</v>
      </c>
      <c r="G2454" s="4" t="s">
        <v>17</v>
      </c>
      <c r="H2454" s="4" t="s">
        <v>71</v>
      </c>
      <c r="I2454" s="9">
        <v>5</v>
      </c>
      <c r="J2454" s="6">
        <v>130.24</v>
      </c>
      <c r="K2454" s="7">
        <v>0.1</v>
      </c>
      <c r="L2454" s="6">
        <v>66.75</v>
      </c>
      <c r="M2454" s="6">
        <f>I2454*J2454*(1-K2454)</f>
        <v>586.08000000000004</v>
      </c>
      <c r="N2454" s="6">
        <f>I2454*L2454</f>
        <v>333.75</v>
      </c>
      <c r="O2454" s="6">
        <f>M2454-N2454</f>
        <v>252.33000000000004</v>
      </c>
      <c r="P2454" s="8">
        <f>IFERROR(O2454/M2454,0)</f>
        <v>0.43053849303849306</v>
      </c>
      <c r="Q2454" s="5">
        <f>YEAR(SalesDataTable[[#This Row],[Order Date]])</f>
        <v>2026</v>
      </c>
      <c r="R2454" s="8" t="str">
        <f>"Q"&amp;ROUNDUP(MONTH(SalesDataTable[[#This Row],[Order Date]])/3,0)</f>
        <v>Q4</v>
      </c>
      <c r="S2454" s="9">
        <f>MONTH(SalesDataTable[[#This Row],[Order Date]])</f>
        <v>11</v>
      </c>
      <c r="T2454" s="8" t="str">
        <f>TEXT(SalesDataTable[[#This Row],[Order Date]],"mmm")</f>
        <v>Nov</v>
      </c>
    </row>
    <row r="2455" spans="1:20" ht="15.75">
      <c r="A2455" s="2" t="s">
        <v>2506</v>
      </c>
      <c r="B2455" s="3">
        <v>46352</v>
      </c>
      <c r="C2455" s="4" t="s">
        <v>1</v>
      </c>
      <c r="D2455" s="4" t="s">
        <v>88</v>
      </c>
      <c r="E2455" s="4" t="s">
        <v>10</v>
      </c>
      <c r="F2455" s="4" t="s">
        <v>4</v>
      </c>
      <c r="G2455" s="4" t="s">
        <v>5</v>
      </c>
      <c r="H2455" s="4" t="s">
        <v>29</v>
      </c>
      <c r="I2455" s="9">
        <v>3</v>
      </c>
      <c r="J2455" s="6">
        <v>50.18</v>
      </c>
      <c r="K2455" s="7">
        <v>0.1</v>
      </c>
      <c r="L2455" s="6">
        <v>23.12</v>
      </c>
      <c r="M2455" s="6">
        <f>I2455*J2455*(1-K2455)</f>
        <v>135.48599999999999</v>
      </c>
      <c r="N2455" s="6">
        <f>I2455*L2455</f>
        <v>69.36</v>
      </c>
      <c r="O2455" s="6">
        <f>M2455-N2455</f>
        <v>66.125999999999991</v>
      </c>
      <c r="P2455" s="8">
        <f>IFERROR(O2455/M2455,0)</f>
        <v>0.4880651875470528</v>
      </c>
      <c r="Q2455" s="5">
        <f>YEAR(SalesDataTable[[#This Row],[Order Date]])</f>
        <v>2026</v>
      </c>
      <c r="R2455" s="8" t="str">
        <f>"Q"&amp;ROUNDUP(MONTH(SalesDataTable[[#This Row],[Order Date]])/3,0)</f>
        <v>Q4</v>
      </c>
      <c r="S2455" s="9">
        <f>MONTH(SalesDataTable[[#This Row],[Order Date]])</f>
        <v>11</v>
      </c>
      <c r="T2455" s="8" t="str">
        <f>TEXT(SalesDataTable[[#This Row],[Order Date]],"mmm")</f>
        <v>Nov</v>
      </c>
    </row>
    <row r="2456" spans="1:20" ht="15.75">
      <c r="A2456" s="2" t="s">
        <v>2507</v>
      </c>
      <c r="B2456" s="3">
        <v>46352</v>
      </c>
      <c r="C2456" s="4" t="s">
        <v>1</v>
      </c>
      <c r="D2456" s="4" t="s">
        <v>52</v>
      </c>
      <c r="E2456" s="4" t="s">
        <v>25</v>
      </c>
      <c r="F2456" s="4" t="s">
        <v>16</v>
      </c>
      <c r="G2456" s="4" t="s">
        <v>49</v>
      </c>
      <c r="H2456" s="4" t="s">
        <v>74</v>
      </c>
      <c r="I2456" s="9">
        <v>2</v>
      </c>
      <c r="J2456" s="6">
        <v>50.93</v>
      </c>
      <c r="K2456" s="7">
        <v>0.15</v>
      </c>
      <c r="L2456" s="6">
        <v>22.35</v>
      </c>
      <c r="M2456" s="6">
        <f>I2456*J2456*(1-K2456)</f>
        <v>86.581000000000003</v>
      </c>
      <c r="N2456" s="6">
        <f>I2456*L2456</f>
        <v>44.7</v>
      </c>
      <c r="O2456" s="6">
        <f>M2456-N2456</f>
        <v>41.881</v>
      </c>
      <c r="P2456" s="8">
        <f>IFERROR(O2456/M2456,0)</f>
        <v>0.48372044674928677</v>
      </c>
      <c r="Q2456" s="5">
        <f>YEAR(SalesDataTable[[#This Row],[Order Date]])</f>
        <v>2026</v>
      </c>
      <c r="R2456" s="8" t="str">
        <f>"Q"&amp;ROUNDUP(MONTH(SalesDataTable[[#This Row],[Order Date]])/3,0)</f>
        <v>Q4</v>
      </c>
      <c r="S2456" s="9">
        <f>MONTH(SalesDataTable[[#This Row],[Order Date]])</f>
        <v>11</v>
      </c>
      <c r="T2456" s="8" t="str">
        <f>TEXT(SalesDataTable[[#This Row],[Order Date]],"mmm")</f>
        <v>Nov</v>
      </c>
    </row>
    <row r="2457" spans="1:20" ht="15.75">
      <c r="A2457" s="2" t="s">
        <v>2508</v>
      </c>
      <c r="B2457" s="3">
        <v>46352</v>
      </c>
      <c r="C2457" s="4" t="s">
        <v>14</v>
      </c>
      <c r="D2457" s="4" t="s">
        <v>61</v>
      </c>
      <c r="E2457" s="4" t="s">
        <v>3</v>
      </c>
      <c r="F2457" s="4" t="s">
        <v>20</v>
      </c>
      <c r="G2457" s="4" t="s">
        <v>5</v>
      </c>
      <c r="H2457" s="4" t="s">
        <v>29</v>
      </c>
      <c r="I2457" s="9">
        <v>1</v>
      </c>
      <c r="J2457" s="6">
        <v>49.6</v>
      </c>
      <c r="K2457" s="7">
        <v>0</v>
      </c>
      <c r="L2457" s="6">
        <v>22.62</v>
      </c>
      <c r="M2457" s="6">
        <f>I2457*J2457*(1-K2457)</f>
        <v>49.6</v>
      </c>
      <c r="N2457" s="6">
        <f>I2457*L2457</f>
        <v>22.62</v>
      </c>
      <c r="O2457" s="6">
        <f>M2457-N2457</f>
        <v>26.98</v>
      </c>
      <c r="P2457" s="8">
        <f>IFERROR(O2457/M2457,0)</f>
        <v>0.5439516129032258</v>
      </c>
      <c r="Q2457" s="5">
        <f>YEAR(SalesDataTable[[#This Row],[Order Date]])</f>
        <v>2026</v>
      </c>
      <c r="R2457" s="8" t="str">
        <f>"Q"&amp;ROUNDUP(MONTH(SalesDataTable[[#This Row],[Order Date]])/3,0)</f>
        <v>Q4</v>
      </c>
      <c r="S2457" s="9">
        <f>MONTH(SalesDataTable[[#This Row],[Order Date]])</f>
        <v>11</v>
      </c>
      <c r="T2457" s="8" t="str">
        <f>TEXT(SalesDataTable[[#This Row],[Order Date]],"mmm")</f>
        <v>Nov</v>
      </c>
    </row>
    <row r="2458" spans="1:20" ht="15.75">
      <c r="A2458" s="2" t="s">
        <v>2509</v>
      </c>
      <c r="B2458" s="3">
        <v>46352</v>
      </c>
      <c r="C2458" s="4" t="s">
        <v>8</v>
      </c>
      <c r="D2458" s="4" t="s">
        <v>66</v>
      </c>
      <c r="E2458" s="4" t="s">
        <v>10</v>
      </c>
      <c r="F2458" s="4" t="s">
        <v>20</v>
      </c>
      <c r="G2458" s="4" t="s">
        <v>31</v>
      </c>
      <c r="H2458" s="4" t="s">
        <v>64</v>
      </c>
      <c r="I2458" s="9">
        <v>3</v>
      </c>
      <c r="J2458" s="6">
        <v>83.3</v>
      </c>
      <c r="K2458" s="7">
        <v>0.15</v>
      </c>
      <c r="L2458" s="6">
        <v>38.74</v>
      </c>
      <c r="M2458" s="6">
        <f>I2458*J2458*(1-K2458)</f>
        <v>212.41499999999996</v>
      </c>
      <c r="N2458" s="6">
        <f>I2458*L2458</f>
        <v>116.22</v>
      </c>
      <c r="O2458" s="6">
        <f>M2458-N2458</f>
        <v>96.194999999999965</v>
      </c>
      <c r="P2458" s="8">
        <f>IFERROR(O2458/M2458,0)</f>
        <v>0.45286349834051259</v>
      </c>
      <c r="Q2458" s="5">
        <f>YEAR(SalesDataTable[[#This Row],[Order Date]])</f>
        <v>2026</v>
      </c>
      <c r="R2458" s="8" t="str">
        <f>"Q"&amp;ROUNDUP(MONTH(SalesDataTable[[#This Row],[Order Date]])/3,0)</f>
        <v>Q4</v>
      </c>
      <c r="S2458" s="9">
        <f>MONTH(SalesDataTable[[#This Row],[Order Date]])</f>
        <v>11</v>
      </c>
      <c r="T2458" s="8" t="str">
        <f>TEXT(SalesDataTable[[#This Row],[Order Date]],"mmm")</f>
        <v>Nov</v>
      </c>
    </row>
    <row r="2459" spans="1:20" ht="15.75">
      <c r="A2459" s="2" t="s">
        <v>2510</v>
      </c>
      <c r="B2459" s="3">
        <v>46352</v>
      </c>
      <c r="C2459" s="4" t="s">
        <v>8</v>
      </c>
      <c r="D2459" s="4" t="s">
        <v>86</v>
      </c>
      <c r="E2459" s="4" t="s">
        <v>39</v>
      </c>
      <c r="F2459" s="4" t="s">
        <v>20</v>
      </c>
      <c r="G2459" s="4" t="s">
        <v>17</v>
      </c>
      <c r="H2459" s="4" t="s">
        <v>18</v>
      </c>
      <c r="I2459" s="9">
        <v>1</v>
      </c>
      <c r="J2459" s="6">
        <v>35.89</v>
      </c>
      <c r="K2459" s="7">
        <v>0.05</v>
      </c>
      <c r="L2459" s="6">
        <v>13.53</v>
      </c>
      <c r="M2459" s="6">
        <f>I2459*J2459*(1-K2459)</f>
        <v>34.095500000000001</v>
      </c>
      <c r="N2459" s="6">
        <f>I2459*L2459</f>
        <v>13.53</v>
      </c>
      <c r="O2459" s="6">
        <f>M2459-N2459</f>
        <v>20.5655</v>
      </c>
      <c r="P2459" s="8">
        <f>IFERROR(O2459/M2459,0)</f>
        <v>0.60317343931017287</v>
      </c>
      <c r="Q2459" s="5">
        <f>YEAR(SalesDataTable[[#This Row],[Order Date]])</f>
        <v>2026</v>
      </c>
      <c r="R2459" s="8" t="str">
        <f>"Q"&amp;ROUNDUP(MONTH(SalesDataTable[[#This Row],[Order Date]])/3,0)</f>
        <v>Q4</v>
      </c>
      <c r="S2459" s="9">
        <f>MONTH(SalesDataTable[[#This Row],[Order Date]])</f>
        <v>11</v>
      </c>
      <c r="T2459" s="8" t="str">
        <f>TEXT(SalesDataTable[[#This Row],[Order Date]],"mmm")</f>
        <v>Nov</v>
      </c>
    </row>
    <row r="2460" spans="1:20" ht="15.75">
      <c r="A2460" s="2" t="s">
        <v>2511</v>
      </c>
      <c r="B2460" s="3">
        <v>46353</v>
      </c>
      <c r="C2460" s="4" t="s">
        <v>27</v>
      </c>
      <c r="D2460" s="4" t="s">
        <v>28</v>
      </c>
      <c r="E2460" s="4" t="s">
        <v>25</v>
      </c>
      <c r="F2460" s="4" t="s">
        <v>16</v>
      </c>
      <c r="G2460" s="4" t="s">
        <v>31</v>
      </c>
      <c r="H2460" s="4" t="s">
        <v>41</v>
      </c>
      <c r="I2460" s="9">
        <v>1</v>
      </c>
      <c r="J2460" s="6">
        <v>195.32</v>
      </c>
      <c r="K2460" s="7">
        <v>0</v>
      </c>
      <c r="L2460" s="6">
        <v>103.21</v>
      </c>
      <c r="M2460" s="6">
        <f>I2460*J2460*(1-K2460)</f>
        <v>195.32</v>
      </c>
      <c r="N2460" s="6">
        <f>I2460*L2460</f>
        <v>103.21</v>
      </c>
      <c r="O2460" s="6">
        <f>M2460-N2460</f>
        <v>92.11</v>
      </c>
      <c r="P2460" s="8">
        <f>IFERROR(O2460/M2460,0)</f>
        <v>0.47158509113250052</v>
      </c>
      <c r="Q2460" s="5">
        <f>YEAR(SalesDataTable[[#This Row],[Order Date]])</f>
        <v>2026</v>
      </c>
      <c r="R2460" s="8" t="str">
        <f>"Q"&amp;ROUNDUP(MONTH(SalesDataTable[[#This Row],[Order Date]])/3,0)</f>
        <v>Q4</v>
      </c>
      <c r="S2460" s="9">
        <f>MONTH(SalesDataTable[[#This Row],[Order Date]])</f>
        <v>11</v>
      </c>
      <c r="T2460" s="8" t="str">
        <f>TEXT(SalesDataTable[[#This Row],[Order Date]],"mmm")</f>
        <v>Nov</v>
      </c>
    </row>
    <row r="2461" spans="1:20" ht="15.75">
      <c r="A2461" s="2" t="s">
        <v>2512</v>
      </c>
      <c r="B2461" s="3">
        <v>46353</v>
      </c>
      <c r="C2461" s="4" t="s">
        <v>8</v>
      </c>
      <c r="D2461" s="4" t="s">
        <v>38</v>
      </c>
      <c r="E2461" s="4" t="s">
        <v>3</v>
      </c>
      <c r="F2461" s="4" t="s">
        <v>4</v>
      </c>
      <c r="G2461" s="4" t="s">
        <v>17</v>
      </c>
      <c r="H2461" s="4" t="s">
        <v>18</v>
      </c>
      <c r="I2461" s="9">
        <v>1</v>
      </c>
      <c r="J2461" s="6">
        <v>36.36</v>
      </c>
      <c r="K2461" s="7">
        <v>0.05</v>
      </c>
      <c r="L2461" s="6">
        <v>13.33</v>
      </c>
      <c r="M2461" s="6">
        <f>I2461*J2461*(1-K2461)</f>
        <v>34.541999999999994</v>
      </c>
      <c r="N2461" s="6">
        <f>I2461*L2461</f>
        <v>13.33</v>
      </c>
      <c r="O2461" s="6">
        <f>M2461-N2461</f>
        <v>21.211999999999996</v>
      </c>
      <c r="P2461" s="8">
        <f>IFERROR(O2461/M2461,0)</f>
        <v>0.61409298824619307</v>
      </c>
      <c r="Q2461" s="5">
        <f>YEAR(SalesDataTable[[#This Row],[Order Date]])</f>
        <v>2026</v>
      </c>
      <c r="R2461" s="8" t="str">
        <f>"Q"&amp;ROUNDUP(MONTH(SalesDataTable[[#This Row],[Order Date]])/3,0)</f>
        <v>Q4</v>
      </c>
      <c r="S2461" s="9">
        <f>MONTH(SalesDataTable[[#This Row],[Order Date]])</f>
        <v>11</v>
      </c>
      <c r="T2461" s="8" t="str">
        <f>TEXT(SalesDataTable[[#This Row],[Order Date]],"mmm")</f>
        <v>Nov</v>
      </c>
    </row>
    <row r="2462" spans="1:20" ht="15.75">
      <c r="A2462" s="2" t="s">
        <v>2513</v>
      </c>
      <c r="B2462" s="3">
        <v>46353</v>
      </c>
      <c r="C2462" s="4" t="s">
        <v>8</v>
      </c>
      <c r="D2462" s="4" t="s">
        <v>69</v>
      </c>
      <c r="E2462" s="4" t="s">
        <v>3</v>
      </c>
      <c r="F2462" s="4" t="s">
        <v>4</v>
      </c>
      <c r="G2462" s="4" t="s">
        <v>17</v>
      </c>
      <c r="H2462" s="4" t="s">
        <v>18</v>
      </c>
      <c r="I2462" s="9">
        <v>2</v>
      </c>
      <c r="J2462" s="6">
        <v>35.85</v>
      </c>
      <c r="K2462" s="7">
        <v>0.05</v>
      </c>
      <c r="L2462" s="6">
        <v>13.69</v>
      </c>
      <c r="M2462" s="6">
        <f>I2462*J2462*(1-K2462)</f>
        <v>68.114999999999995</v>
      </c>
      <c r="N2462" s="6">
        <f>I2462*L2462</f>
        <v>27.38</v>
      </c>
      <c r="O2462" s="6">
        <f>M2462-N2462</f>
        <v>40.734999999999999</v>
      </c>
      <c r="P2462" s="8">
        <f>IFERROR(O2462/M2462,0)</f>
        <v>0.59803273875064233</v>
      </c>
      <c r="Q2462" s="5">
        <f>YEAR(SalesDataTable[[#This Row],[Order Date]])</f>
        <v>2026</v>
      </c>
      <c r="R2462" s="8" t="str">
        <f>"Q"&amp;ROUNDUP(MONTH(SalesDataTable[[#This Row],[Order Date]])/3,0)</f>
        <v>Q4</v>
      </c>
      <c r="S2462" s="9">
        <f>MONTH(SalesDataTable[[#This Row],[Order Date]])</f>
        <v>11</v>
      </c>
      <c r="T2462" s="8" t="str">
        <f>TEXT(SalesDataTable[[#This Row],[Order Date]],"mmm")</f>
        <v>Nov</v>
      </c>
    </row>
    <row r="2463" spans="1:20" ht="15.75">
      <c r="A2463" s="2" t="s">
        <v>2514</v>
      </c>
      <c r="B2463" s="3">
        <v>46353</v>
      </c>
      <c r="C2463" s="4" t="s">
        <v>27</v>
      </c>
      <c r="D2463" s="4" t="s">
        <v>48</v>
      </c>
      <c r="E2463" s="4" t="s">
        <v>3</v>
      </c>
      <c r="F2463" s="4" t="s">
        <v>16</v>
      </c>
      <c r="G2463" s="4" t="s">
        <v>17</v>
      </c>
      <c r="H2463" s="4" t="s">
        <v>46</v>
      </c>
      <c r="I2463" s="9">
        <v>4</v>
      </c>
      <c r="J2463" s="6">
        <v>46.73</v>
      </c>
      <c r="K2463" s="7">
        <v>0</v>
      </c>
      <c r="L2463" s="6">
        <v>17.989999999999998</v>
      </c>
      <c r="M2463" s="6">
        <f>I2463*J2463*(1-K2463)</f>
        <v>186.92</v>
      </c>
      <c r="N2463" s="6">
        <f>I2463*L2463</f>
        <v>71.959999999999994</v>
      </c>
      <c r="O2463" s="6">
        <f>M2463-N2463</f>
        <v>114.96</v>
      </c>
      <c r="P2463" s="8">
        <f>IFERROR(O2463/M2463,0)</f>
        <v>0.61502246950567085</v>
      </c>
      <c r="Q2463" s="5">
        <f>YEAR(SalesDataTable[[#This Row],[Order Date]])</f>
        <v>2026</v>
      </c>
      <c r="R2463" s="8" t="str">
        <f>"Q"&amp;ROUNDUP(MONTH(SalesDataTable[[#This Row],[Order Date]])/3,0)</f>
        <v>Q4</v>
      </c>
      <c r="S2463" s="9">
        <f>MONTH(SalesDataTable[[#This Row],[Order Date]])</f>
        <v>11</v>
      </c>
      <c r="T2463" s="8" t="str">
        <f>TEXT(SalesDataTable[[#This Row],[Order Date]],"mmm")</f>
        <v>Nov</v>
      </c>
    </row>
    <row r="2464" spans="1:20" ht="15.75">
      <c r="A2464" s="2" t="s">
        <v>2515</v>
      </c>
      <c r="B2464" s="3">
        <v>46353</v>
      </c>
      <c r="C2464" s="4" t="s">
        <v>27</v>
      </c>
      <c r="D2464" s="4" t="s">
        <v>82</v>
      </c>
      <c r="E2464" s="4" t="s">
        <v>25</v>
      </c>
      <c r="F2464" s="4" t="s">
        <v>4</v>
      </c>
      <c r="G2464" s="4" t="s">
        <v>11</v>
      </c>
      <c r="H2464" s="4" t="s">
        <v>21</v>
      </c>
      <c r="I2464" s="9">
        <v>3</v>
      </c>
      <c r="J2464" s="6">
        <v>143.72</v>
      </c>
      <c r="K2464" s="7">
        <v>0.15</v>
      </c>
      <c r="L2464" s="6">
        <v>78.56</v>
      </c>
      <c r="M2464" s="6">
        <f>I2464*J2464*(1-K2464)</f>
        <v>366.48599999999999</v>
      </c>
      <c r="N2464" s="6">
        <f>I2464*L2464</f>
        <v>235.68</v>
      </c>
      <c r="O2464" s="6">
        <f>M2464-N2464</f>
        <v>130.80599999999998</v>
      </c>
      <c r="P2464" s="8">
        <f>IFERROR(O2464/M2464,0)</f>
        <v>0.35691950033561987</v>
      </c>
      <c r="Q2464" s="5">
        <f>YEAR(SalesDataTable[[#This Row],[Order Date]])</f>
        <v>2026</v>
      </c>
      <c r="R2464" s="8" t="str">
        <f>"Q"&amp;ROUNDUP(MONTH(SalesDataTable[[#This Row],[Order Date]])/3,0)</f>
        <v>Q4</v>
      </c>
      <c r="S2464" s="9">
        <f>MONTH(SalesDataTable[[#This Row],[Order Date]])</f>
        <v>11</v>
      </c>
      <c r="T2464" s="8" t="str">
        <f>TEXT(SalesDataTable[[#This Row],[Order Date]],"mmm")</f>
        <v>Nov</v>
      </c>
    </row>
    <row r="2465" spans="1:20" ht="15.75">
      <c r="A2465" s="2" t="s">
        <v>2516</v>
      </c>
      <c r="B2465" s="3">
        <v>46353</v>
      </c>
      <c r="C2465" s="4" t="s">
        <v>8</v>
      </c>
      <c r="D2465" s="4" t="s">
        <v>69</v>
      </c>
      <c r="E2465" s="4" t="s">
        <v>39</v>
      </c>
      <c r="F2465" s="4" t="s">
        <v>16</v>
      </c>
      <c r="G2465" s="4" t="s">
        <v>49</v>
      </c>
      <c r="H2465" s="4" t="s">
        <v>67</v>
      </c>
      <c r="I2465" s="9">
        <v>1</v>
      </c>
      <c r="J2465" s="6">
        <v>35.590000000000003</v>
      </c>
      <c r="K2465" s="7">
        <v>0</v>
      </c>
      <c r="L2465" s="6">
        <v>13.57</v>
      </c>
      <c r="M2465" s="6">
        <f>I2465*J2465*(1-K2465)</f>
        <v>35.590000000000003</v>
      </c>
      <c r="N2465" s="6">
        <f>I2465*L2465</f>
        <v>13.57</v>
      </c>
      <c r="O2465" s="6">
        <f>M2465-N2465</f>
        <v>22.020000000000003</v>
      </c>
      <c r="P2465" s="8">
        <f>IFERROR(O2465/M2465,0)</f>
        <v>0.61871312166338865</v>
      </c>
      <c r="Q2465" s="5">
        <f>YEAR(SalesDataTable[[#This Row],[Order Date]])</f>
        <v>2026</v>
      </c>
      <c r="R2465" s="8" t="str">
        <f>"Q"&amp;ROUNDUP(MONTH(SalesDataTable[[#This Row],[Order Date]])/3,0)</f>
        <v>Q4</v>
      </c>
      <c r="S2465" s="9">
        <f>MONTH(SalesDataTable[[#This Row],[Order Date]])</f>
        <v>11</v>
      </c>
      <c r="T2465" s="8" t="str">
        <f>TEXT(SalesDataTable[[#This Row],[Order Date]],"mmm")</f>
        <v>Nov</v>
      </c>
    </row>
    <row r="2466" spans="1:20" ht="15.75">
      <c r="A2466" s="2" t="s">
        <v>2517</v>
      </c>
      <c r="B2466" s="3">
        <v>46353</v>
      </c>
      <c r="C2466" s="4" t="s">
        <v>27</v>
      </c>
      <c r="D2466" s="4" t="s">
        <v>82</v>
      </c>
      <c r="E2466" s="4" t="s">
        <v>39</v>
      </c>
      <c r="F2466" s="4" t="s">
        <v>4</v>
      </c>
      <c r="G2466" s="4" t="s">
        <v>11</v>
      </c>
      <c r="H2466" s="4" t="s">
        <v>79</v>
      </c>
      <c r="I2466" s="9">
        <v>4</v>
      </c>
      <c r="J2466" s="6">
        <v>71.11</v>
      </c>
      <c r="K2466" s="7">
        <v>0.05</v>
      </c>
      <c r="L2466" s="6">
        <v>32.25</v>
      </c>
      <c r="M2466" s="6">
        <f>I2466*J2466*(1-K2466)</f>
        <v>270.21799999999996</v>
      </c>
      <c r="N2466" s="6">
        <f>I2466*L2466</f>
        <v>129</v>
      </c>
      <c r="O2466" s="6">
        <f>M2466-N2466</f>
        <v>141.21799999999996</v>
      </c>
      <c r="P2466" s="8">
        <f>IFERROR(O2466/M2466,0)</f>
        <v>0.52260767232382732</v>
      </c>
      <c r="Q2466" s="5">
        <f>YEAR(SalesDataTable[[#This Row],[Order Date]])</f>
        <v>2026</v>
      </c>
      <c r="R2466" s="8" t="str">
        <f>"Q"&amp;ROUNDUP(MONTH(SalesDataTable[[#This Row],[Order Date]])/3,0)</f>
        <v>Q4</v>
      </c>
      <c r="S2466" s="9">
        <f>MONTH(SalesDataTable[[#This Row],[Order Date]])</f>
        <v>11</v>
      </c>
      <c r="T2466" s="8" t="str">
        <f>TEXT(SalesDataTable[[#This Row],[Order Date]],"mmm")</f>
        <v>Nov</v>
      </c>
    </row>
    <row r="2467" spans="1:20" ht="15.75">
      <c r="A2467" s="2" t="s">
        <v>2518</v>
      </c>
      <c r="B2467" s="3">
        <v>46353</v>
      </c>
      <c r="C2467" s="4" t="s">
        <v>1</v>
      </c>
      <c r="D2467" s="4" t="s">
        <v>52</v>
      </c>
      <c r="E2467" s="4" t="s">
        <v>39</v>
      </c>
      <c r="F2467" s="4" t="s">
        <v>20</v>
      </c>
      <c r="G2467" s="4" t="s">
        <v>5</v>
      </c>
      <c r="H2467" s="4" t="s">
        <v>29</v>
      </c>
      <c r="I2467" s="9">
        <v>5</v>
      </c>
      <c r="J2467" s="6">
        <v>51.04</v>
      </c>
      <c r="K2467" s="7">
        <v>0</v>
      </c>
      <c r="L2467" s="6">
        <v>22.69</v>
      </c>
      <c r="M2467" s="6">
        <f>I2467*J2467*(1-K2467)</f>
        <v>255.2</v>
      </c>
      <c r="N2467" s="6">
        <f>I2467*L2467</f>
        <v>113.45</v>
      </c>
      <c r="O2467" s="6">
        <f>M2467-N2467</f>
        <v>141.75</v>
      </c>
      <c r="P2467" s="8">
        <f>IFERROR(O2467/M2467,0)</f>
        <v>0.55544670846394983</v>
      </c>
      <c r="Q2467" s="5">
        <f>YEAR(SalesDataTable[[#This Row],[Order Date]])</f>
        <v>2026</v>
      </c>
      <c r="R2467" s="8" t="str">
        <f>"Q"&amp;ROUNDUP(MONTH(SalesDataTable[[#This Row],[Order Date]])/3,0)</f>
        <v>Q4</v>
      </c>
      <c r="S2467" s="9">
        <f>MONTH(SalesDataTable[[#This Row],[Order Date]])</f>
        <v>11</v>
      </c>
      <c r="T2467" s="8" t="str">
        <f>TEXT(SalesDataTable[[#This Row],[Order Date]],"mmm")</f>
        <v>Nov</v>
      </c>
    </row>
    <row r="2468" spans="1:20" ht="15.75">
      <c r="A2468" s="2" t="s">
        <v>2519</v>
      </c>
      <c r="B2468" s="3">
        <v>46353</v>
      </c>
      <c r="C2468" s="4" t="s">
        <v>8</v>
      </c>
      <c r="D2468" s="4" t="s">
        <v>86</v>
      </c>
      <c r="E2468" s="4" t="s">
        <v>25</v>
      </c>
      <c r="F2468" s="4" t="s">
        <v>4</v>
      </c>
      <c r="G2468" s="4" t="s">
        <v>17</v>
      </c>
      <c r="H2468" s="4" t="s">
        <v>83</v>
      </c>
      <c r="I2468" s="9">
        <v>3</v>
      </c>
      <c r="J2468" s="6">
        <v>161.66</v>
      </c>
      <c r="K2468" s="7">
        <v>0.05</v>
      </c>
      <c r="L2468" s="6">
        <v>88.3</v>
      </c>
      <c r="M2468" s="6">
        <f>I2468*J2468*(1-K2468)</f>
        <v>460.73099999999999</v>
      </c>
      <c r="N2468" s="6">
        <f>I2468*L2468</f>
        <v>264.89999999999998</v>
      </c>
      <c r="O2468" s="6">
        <f>M2468-N2468</f>
        <v>195.83100000000002</v>
      </c>
      <c r="P2468" s="8">
        <f>IFERROR(O2468/M2468,0)</f>
        <v>0.42504411467863029</v>
      </c>
      <c r="Q2468" s="5">
        <f>YEAR(SalesDataTable[[#This Row],[Order Date]])</f>
        <v>2026</v>
      </c>
      <c r="R2468" s="8" t="str">
        <f>"Q"&amp;ROUNDUP(MONTH(SalesDataTable[[#This Row],[Order Date]])/3,0)</f>
        <v>Q4</v>
      </c>
      <c r="S2468" s="9">
        <f>MONTH(SalesDataTable[[#This Row],[Order Date]])</f>
        <v>11</v>
      </c>
      <c r="T2468" s="8" t="str">
        <f>TEXT(SalesDataTable[[#This Row],[Order Date]],"mmm")</f>
        <v>Nov</v>
      </c>
    </row>
    <row r="2469" spans="1:20" ht="15.75">
      <c r="A2469" s="2" t="s">
        <v>2520</v>
      </c>
      <c r="B2469" s="3">
        <v>46353</v>
      </c>
      <c r="C2469" s="4" t="s">
        <v>27</v>
      </c>
      <c r="D2469" s="4" t="s">
        <v>82</v>
      </c>
      <c r="E2469" s="4" t="s">
        <v>3</v>
      </c>
      <c r="F2469" s="4" t="s">
        <v>20</v>
      </c>
      <c r="G2469" s="4" t="s">
        <v>31</v>
      </c>
      <c r="H2469" s="4" t="s">
        <v>64</v>
      </c>
      <c r="I2469" s="9">
        <v>2</v>
      </c>
      <c r="J2469" s="6">
        <v>80.400000000000006</v>
      </c>
      <c r="K2469" s="7">
        <v>0.15</v>
      </c>
      <c r="L2469" s="6">
        <v>38.869999999999997</v>
      </c>
      <c r="M2469" s="6">
        <f>I2469*J2469*(1-K2469)</f>
        <v>136.68</v>
      </c>
      <c r="N2469" s="6">
        <f>I2469*L2469</f>
        <v>77.739999999999995</v>
      </c>
      <c r="O2469" s="6">
        <f>M2469-N2469</f>
        <v>58.940000000000012</v>
      </c>
      <c r="P2469" s="8">
        <f>IFERROR(O2469/M2469,0)</f>
        <v>0.43122622183201648</v>
      </c>
      <c r="Q2469" s="5">
        <f>YEAR(SalesDataTable[[#This Row],[Order Date]])</f>
        <v>2026</v>
      </c>
      <c r="R2469" s="8" t="str">
        <f>"Q"&amp;ROUNDUP(MONTH(SalesDataTable[[#This Row],[Order Date]])/3,0)</f>
        <v>Q4</v>
      </c>
      <c r="S2469" s="9">
        <f>MONTH(SalesDataTable[[#This Row],[Order Date]])</f>
        <v>11</v>
      </c>
      <c r="T2469" s="8" t="str">
        <f>TEXT(SalesDataTable[[#This Row],[Order Date]],"mmm")</f>
        <v>Nov</v>
      </c>
    </row>
    <row r="2470" spans="1:20" ht="15.75">
      <c r="A2470" s="2" t="s">
        <v>2521</v>
      </c>
      <c r="B2470" s="3">
        <v>46354</v>
      </c>
      <c r="C2470" s="4" t="s">
        <v>14</v>
      </c>
      <c r="D2470" s="4" t="s">
        <v>24</v>
      </c>
      <c r="E2470" s="4" t="s">
        <v>3</v>
      </c>
      <c r="F2470" s="4" t="s">
        <v>4</v>
      </c>
      <c r="G2470" s="4" t="s">
        <v>49</v>
      </c>
      <c r="H2470" s="4" t="s">
        <v>67</v>
      </c>
      <c r="I2470" s="9">
        <v>3</v>
      </c>
      <c r="J2470" s="6">
        <v>36.81</v>
      </c>
      <c r="K2470" s="7">
        <v>0.05</v>
      </c>
      <c r="L2470" s="6">
        <v>13.82</v>
      </c>
      <c r="M2470" s="6">
        <f>I2470*J2470*(1-K2470)</f>
        <v>104.9085</v>
      </c>
      <c r="N2470" s="6">
        <f>I2470*L2470</f>
        <v>41.46</v>
      </c>
      <c r="O2470" s="6">
        <f>M2470-N2470</f>
        <v>63.448500000000003</v>
      </c>
      <c r="P2470" s="8">
        <f>IFERROR(O2470/M2470,0)</f>
        <v>0.60479846723573405</v>
      </c>
      <c r="Q2470" s="5">
        <f>YEAR(SalesDataTable[[#This Row],[Order Date]])</f>
        <v>2026</v>
      </c>
      <c r="R2470" s="8" t="str">
        <f>"Q"&amp;ROUNDUP(MONTH(SalesDataTable[[#This Row],[Order Date]])/3,0)</f>
        <v>Q4</v>
      </c>
      <c r="S2470" s="9">
        <f>MONTH(SalesDataTable[[#This Row],[Order Date]])</f>
        <v>11</v>
      </c>
      <c r="T2470" s="8" t="str">
        <f>TEXT(SalesDataTable[[#This Row],[Order Date]],"mmm")</f>
        <v>Nov</v>
      </c>
    </row>
    <row r="2471" spans="1:20" ht="15.75">
      <c r="A2471" s="2" t="s">
        <v>2522</v>
      </c>
      <c r="B2471" s="3">
        <v>46354</v>
      </c>
      <c r="C2471" s="4" t="s">
        <v>8</v>
      </c>
      <c r="D2471" s="4" t="s">
        <v>69</v>
      </c>
      <c r="E2471" s="4" t="s">
        <v>39</v>
      </c>
      <c r="F2471" s="4" t="s">
        <v>4</v>
      </c>
      <c r="G2471" s="4" t="s">
        <v>17</v>
      </c>
      <c r="H2471" s="4" t="s">
        <v>71</v>
      </c>
      <c r="I2471" s="9">
        <v>2</v>
      </c>
      <c r="J2471" s="6">
        <v>132.61000000000001</v>
      </c>
      <c r="K2471" s="7">
        <v>0.1</v>
      </c>
      <c r="L2471" s="6">
        <v>67.3</v>
      </c>
      <c r="M2471" s="6">
        <f>I2471*J2471*(1-K2471)</f>
        <v>238.69800000000004</v>
      </c>
      <c r="N2471" s="6">
        <f>I2471*L2471</f>
        <v>134.6</v>
      </c>
      <c r="O2471" s="6">
        <f>M2471-N2471</f>
        <v>104.09800000000004</v>
      </c>
      <c r="P2471" s="8">
        <f>IFERROR(O2471/M2471,0)</f>
        <v>0.43610755012610086</v>
      </c>
      <c r="Q2471" s="5">
        <f>YEAR(SalesDataTable[[#This Row],[Order Date]])</f>
        <v>2026</v>
      </c>
      <c r="R2471" s="8" t="str">
        <f>"Q"&amp;ROUNDUP(MONTH(SalesDataTable[[#This Row],[Order Date]])/3,0)</f>
        <v>Q4</v>
      </c>
      <c r="S2471" s="9">
        <f>MONTH(SalesDataTable[[#This Row],[Order Date]])</f>
        <v>11</v>
      </c>
      <c r="T2471" s="8" t="str">
        <f>TEXT(SalesDataTable[[#This Row],[Order Date]],"mmm")</f>
        <v>Nov</v>
      </c>
    </row>
    <row r="2472" spans="1:20" ht="15.75">
      <c r="A2472" s="2" t="s">
        <v>2523</v>
      </c>
      <c r="B2472" s="3">
        <v>46354</v>
      </c>
      <c r="C2472" s="4" t="s">
        <v>1</v>
      </c>
      <c r="D2472" s="4" t="s">
        <v>88</v>
      </c>
      <c r="E2472" s="4" t="s">
        <v>3</v>
      </c>
      <c r="F2472" s="4" t="s">
        <v>4</v>
      </c>
      <c r="G2472" s="4" t="s">
        <v>5</v>
      </c>
      <c r="H2472" s="4" t="s">
        <v>35</v>
      </c>
      <c r="I2472" s="9">
        <v>5</v>
      </c>
      <c r="J2472" s="6">
        <v>39.79</v>
      </c>
      <c r="K2472" s="7">
        <v>0.1</v>
      </c>
      <c r="L2472" s="6">
        <v>17.09</v>
      </c>
      <c r="M2472" s="6">
        <f>I2472*J2472*(1-K2472)</f>
        <v>179.05500000000001</v>
      </c>
      <c r="N2472" s="6">
        <f>I2472*L2472</f>
        <v>85.45</v>
      </c>
      <c r="O2472" s="6">
        <f>M2472-N2472</f>
        <v>93.605000000000004</v>
      </c>
      <c r="P2472" s="8">
        <f>IFERROR(O2472/M2472,0)</f>
        <v>0.52277233252352628</v>
      </c>
      <c r="Q2472" s="5">
        <f>YEAR(SalesDataTable[[#This Row],[Order Date]])</f>
        <v>2026</v>
      </c>
      <c r="R2472" s="8" t="str">
        <f>"Q"&amp;ROUNDUP(MONTH(SalesDataTable[[#This Row],[Order Date]])/3,0)</f>
        <v>Q4</v>
      </c>
      <c r="S2472" s="9">
        <f>MONTH(SalesDataTable[[#This Row],[Order Date]])</f>
        <v>11</v>
      </c>
      <c r="T2472" s="8" t="str">
        <f>TEXT(SalesDataTable[[#This Row],[Order Date]],"mmm")</f>
        <v>Nov</v>
      </c>
    </row>
    <row r="2473" spans="1:20" ht="15.75">
      <c r="A2473" s="2" t="s">
        <v>2524</v>
      </c>
      <c r="B2473" s="3">
        <v>46354</v>
      </c>
      <c r="C2473" s="4" t="s">
        <v>27</v>
      </c>
      <c r="D2473" s="4" t="s">
        <v>28</v>
      </c>
      <c r="E2473" s="4" t="s">
        <v>3</v>
      </c>
      <c r="F2473" s="4" t="s">
        <v>4</v>
      </c>
      <c r="G2473" s="4" t="s">
        <v>17</v>
      </c>
      <c r="H2473" s="4" t="s">
        <v>18</v>
      </c>
      <c r="I2473" s="9">
        <v>2</v>
      </c>
      <c r="J2473" s="6">
        <v>36.119999999999997</v>
      </c>
      <c r="K2473" s="7">
        <v>0.1</v>
      </c>
      <c r="L2473" s="6">
        <v>13.61</v>
      </c>
      <c r="M2473" s="6">
        <f>I2473*J2473*(1-K2473)</f>
        <v>65.015999999999991</v>
      </c>
      <c r="N2473" s="6">
        <f>I2473*L2473</f>
        <v>27.22</v>
      </c>
      <c r="O2473" s="6">
        <f>M2473-N2473</f>
        <v>37.795999999999992</v>
      </c>
      <c r="P2473" s="8">
        <f>IFERROR(O2473/M2473,0)</f>
        <v>0.58133382551987201</v>
      </c>
      <c r="Q2473" s="5">
        <f>YEAR(SalesDataTable[[#This Row],[Order Date]])</f>
        <v>2026</v>
      </c>
      <c r="R2473" s="8" t="str">
        <f>"Q"&amp;ROUNDUP(MONTH(SalesDataTable[[#This Row],[Order Date]])/3,0)</f>
        <v>Q4</v>
      </c>
      <c r="S2473" s="9">
        <f>MONTH(SalesDataTable[[#This Row],[Order Date]])</f>
        <v>11</v>
      </c>
      <c r="T2473" s="8" t="str">
        <f>TEXT(SalesDataTable[[#This Row],[Order Date]],"mmm")</f>
        <v>Nov</v>
      </c>
    </row>
    <row r="2474" spans="1:20" ht="15.75">
      <c r="A2474" s="2" t="s">
        <v>2525</v>
      </c>
      <c r="B2474" s="3">
        <v>46354</v>
      </c>
      <c r="C2474" s="4" t="s">
        <v>27</v>
      </c>
      <c r="D2474" s="4" t="s">
        <v>45</v>
      </c>
      <c r="E2474" s="4" t="s">
        <v>25</v>
      </c>
      <c r="F2474" s="4" t="s">
        <v>4</v>
      </c>
      <c r="G2474" s="4" t="s">
        <v>11</v>
      </c>
      <c r="H2474" s="4" t="s">
        <v>53</v>
      </c>
      <c r="I2474" s="9">
        <v>5</v>
      </c>
      <c r="J2474" s="6">
        <v>153.93</v>
      </c>
      <c r="K2474" s="7">
        <v>0.05</v>
      </c>
      <c r="L2474" s="6">
        <v>77.27</v>
      </c>
      <c r="M2474" s="6">
        <f>I2474*J2474*(1-K2474)</f>
        <v>731.16750000000002</v>
      </c>
      <c r="N2474" s="6">
        <f>I2474*L2474</f>
        <v>386.34999999999997</v>
      </c>
      <c r="O2474" s="6">
        <f>M2474-N2474</f>
        <v>344.81750000000005</v>
      </c>
      <c r="P2474" s="8">
        <f>IFERROR(O2474/M2474,0)</f>
        <v>0.4715985051304934</v>
      </c>
      <c r="Q2474" s="5">
        <f>YEAR(SalesDataTable[[#This Row],[Order Date]])</f>
        <v>2026</v>
      </c>
      <c r="R2474" s="8" t="str">
        <f>"Q"&amp;ROUNDUP(MONTH(SalesDataTable[[#This Row],[Order Date]])/3,0)</f>
        <v>Q4</v>
      </c>
      <c r="S2474" s="9">
        <f>MONTH(SalesDataTable[[#This Row],[Order Date]])</f>
        <v>11</v>
      </c>
      <c r="T2474" s="8" t="str">
        <f>TEXT(SalesDataTable[[#This Row],[Order Date]],"mmm")</f>
        <v>Nov</v>
      </c>
    </row>
    <row r="2475" spans="1:20" ht="15.75">
      <c r="A2475" s="2" t="s">
        <v>2526</v>
      </c>
      <c r="B2475" s="3">
        <v>46354</v>
      </c>
      <c r="C2475" s="4" t="s">
        <v>14</v>
      </c>
      <c r="D2475" s="4" t="s">
        <v>24</v>
      </c>
      <c r="E2475" s="4" t="s">
        <v>25</v>
      </c>
      <c r="F2475" s="4" t="s">
        <v>16</v>
      </c>
      <c r="G2475" s="4" t="s">
        <v>49</v>
      </c>
      <c r="H2475" s="4" t="s">
        <v>74</v>
      </c>
      <c r="I2475" s="9">
        <v>3</v>
      </c>
      <c r="J2475" s="6">
        <v>50.67</v>
      </c>
      <c r="K2475" s="7">
        <v>0.05</v>
      </c>
      <c r="L2475" s="6">
        <v>22.25</v>
      </c>
      <c r="M2475" s="6">
        <f>I2475*J2475*(1-K2475)</f>
        <v>144.40949999999998</v>
      </c>
      <c r="N2475" s="6">
        <f>I2475*L2475</f>
        <v>66.75</v>
      </c>
      <c r="O2475" s="6">
        <f>M2475-N2475</f>
        <v>77.65949999999998</v>
      </c>
      <c r="P2475" s="8">
        <f>IFERROR(O2475/M2475,0)</f>
        <v>0.53777279195620775</v>
      </c>
      <c r="Q2475" s="5">
        <f>YEAR(SalesDataTable[[#This Row],[Order Date]])</f>
        <v>2026</v>
      </c>
      <c r="R2475" s="8" t="str">
        <f>"Q"&amp;ROUNDUP(MONTH(SalesDataTable[[#This Row],[Order Date]])/3,0)</f>
        <v>Q4</v>
      </c>
      <c r="S2475" s="9">
        <f>MONTH(SalesDataTable[[#This Row],[Order Date]])</f>
        <v>11</v>
      </c>
      <c r="T2475" s="8" t="str">
        <f>TEXT(SalesDataTable[[#This Row],[Order Date]],"mmm")</f>
        <v>Nov</v>
      </c>
    </row>
    <row r="2476" spans="1:20" ht="15.75">
      <c r="A2476" s="2" t="s">
        <v>2527</v>
      </c>
      <c r="B2476" s="3">
        <v>46354</v>
      </c>
      <c r="C2476" s="4" t="s">
        <v>14</v>
      </c>
      <c r="D2476" s="4" t="s">
        <v>24</v>
      </c>
      <c r="E2476" s="4" t="s">
        <v>3</v>
      </c>
      <c r="F2476" s="4" t="s">
        <v>4</v>
      </c>
      <c r="G2476" s="4" t="s">
        <v>11</v>
      </c>
      <c r="H2476" s="4" t="s">
        <v>79</v>
      </c>
      <c r="I2476" s="9">
        <v>4</v>
      </c>
      <c r="J2476" s="6">
        <v>72.77</v>
      </c>
      <c r="K2476" s="7">
        <v>0</v>
      </c>
      <c r="L2476" s="6">
        <v>32.090000000000003</v>
      </c>
      <c r="M2476" s="6">
        <f>I2476*J2476*(1-K2476)</f>
        <v>291.08</v>
      </c>
      <c r="N2476" s="6">
        <f>I2476*L2476</f>
        <v>128.36000000000001</v>
      </c>
      <c r="O2476" s="6">
        <f>M2476-N2476</f>
        <v>162.71999999999997</v>
      </c>
      <c r="P2476" s="8">
        <f>IFERROR(O2476/M2476,0)</f>
        <v>0.55902157482479031</v>
      </c>
      <c r="Q2476" s="5">
        <f>YEAR(SalesDataTable[[#This Row],[Order Date]])</f>
        <v>2026</v>
      </c>
      <c r="R2476" s="8" t="str">
        <f>"Q"&amp;ROUNDUP(MONTH(SalesDataTable[[#This Row],[Order Date]])/3,0)</f>
        <v>Q4</v>
      </c>
      <c r="S2476" s="9">
        <f>MONTH(SalesDataTable[[#This Row],[Order Date]])</f>
        <v>11</v>
      </c>
      <c r="T2476" s="8" t="str">
        <f>TEXT(SalesDataTable[[#This Row],[Order Date]],"mmm")</f>
        <v>Nov</v>
      </c>
    </row>
    <row r="2477" spans="1:20" ht="15.75">
      <c r="A2477" s="2" t="s">
        <v>2528</v>
      </c>
      <c r="B2477" s="3">
        <v>46354</v>
      </c>
      <c r="C2477" s="4" t="s">
        <v>14</v>
      </c>
      <c r="D2477" s="4" t="s">
        <v>61</v>
      </c>
      <c r="E2477" s="4" t="s">
        <v>39</v>
      </c>
      <c r="F2477" s="4" t="s">
        <v>16</v>
      </c>
      <c r="G2477" s="4" t="s">
        <v>17</v>
      </c>
      <c r="H2477" s="4" t="s">
        <v>46</v>
      </c>
      <c r="I2477" s="9">
        <v>1</v>
      </c>
      <c r="J2477" s="6">
        <v>46.45</v>
      </c>
      <c r="K2477" s="7">
        <v>0.1</v>
      </c>
      <c r="L2477" s="6">
        <v>17.96</v>
      </c>
      <c r="M2477" s="6">
        <f>I2477*J2477*(1-K2477)</f>
        <v>41.805000000000007</v>
      </c>
      <c r="N2477" s="6">
        <f>I2477*L2477</f>
        <v>17.96</v>
      </c>
      <c r="O2477" s="6">
        <f>M2477-N2477</f>
        <v>23.845000000000006</v>
      </c>
      <c r="P2477" s="8">
        <f>IFERROR(O2477/M2477,0)</f>
        <v>0.57038631742614521</v>
      </c>
      <c r="Q2477" s="5">
        <f>YEAR(SalesDataTable[[#This Row],[Order Date]])</f>
        <v>2026</v>
      </c>
      <c r="R2477" s="8" t="str">
        <f>"Q"&amp;ROUNDUP(MONTH(SalesDataTable[[#This Row],[Order Date]])/3,0)</f>
        <v>Q4</v>
      </c>
      <c r="S2477" s="9">
        <f>MONTH(SalesDataTable[[#This Row],[Order Date]])</f>
        <v>11</v>
      </c>
      <c r="T2477" s="8" t="str">
        <f>TEXT(SalesDataTable[[#This Row],[Order Date]],"mmm")</f>
        <v>Nov</v>
      </c>
    </row>
    <row r="2478" spans="1:20" ht="15.75">
      <c r="A2478" s="2" t="s">
        <v>2529</v>
      </c>
      <c r="B2478" s="3">
        <v>46354</v>
      </c>
      <c r="C2478" s="4" t="s">
        <v>1</v>
      </c>
      <c r="D2478" s="4" t="s">
        <v>88</v>
      </c>
      <c r="E2478" s="4" t="s">
        <v>3</v>
      </c>
      <c r="F2478" s="4" t="s">
        <v>16</v>
      </c>
      <c r="G2478" s="4" t="s">
        <v>17</v>
      </c>
      <c r="H2478" s="4" t="s">
        <v>83</v>
      </c>
      <c r="I2478" s="9">
        <v>1</v>
      </c>
      <c r="J2478" s="6">
        <v>165.75</v>
      </c>
      <c r="K2478" s="7">
        <v>0.2</v>
      </c>
      <c r="L2478" s="6">
        <v>89.16</v>
      </c>
      <c r="M2478" s="6">
        <f>I2478*J2478*(1-K2478)</f>
        <v>132.6</v>
      </c>
      <c r="N2478" s="6">
        <f>I2478*L2478</f>
        <v>89.16</v>
      </c>
      <c r="O2478" s="6">
        <f>M2478-N2478</f>
        <v>43.44</v>
      </c>
      <c r="P2478" s="8">
        <f>IFERROR(O2478/M2478,0)</f>
        <v>0.32760180995475113</v>
      </c>
      <c r="Q2478" s="5">
        <f>YEAR(SalesDataTable[[#This Row],[Order Date]])</f>
        <v>2026</v>
      </c>
      <c r="R2478" s="8" t="str">
        <f>"Q"&amp;ROUNDUP(MONTH(SalesDataTable[[#This Row],[Order Date]])/3,0)</f>
        <v>Q4</v>
      </c>
      <c r="S2478" s="9">
        <f>MONTH(SalesDataTable[[#This Row],[Order Date]])</f>
        <v>11</v>
      </c>
      <c r="T2478" s="8" t="str">
        <f>TEXT(SalesDataTable[[#This Row],[Order Date]],"mmm")</f>
        <v>Nov</v>
      </c>
    </row>
    <row r="2479" spans="1:20" ht="15.75">
      <c r="A2479" s="2" t="s">
        <v>2530</v>
      </c>
      <c r="B2479" s="3">
        <v>46354</v>
      </c>
      <c r="C2479" s="4" t="s">
        <v>14</v>
      </c>
      <c r="D2479" s="4" t="s">
        <v>15</v>
      </c>
      <c r="E2479" s="4" t="s">
        <v>39</v>
      </c>
      <c r="F2479" s="4" t="s">
        <v>16</v>
      </c>
      <c r="G2479" s="4" t="s">
        <v>31</v>
      </c>
      <c r="H2479" s="4" t="s">
        <v>41</v>
      </c>
      <c r="I2479" s="9">
        <v>4</v>
      </c>
      <c r="J2479" s="6">
        <v>198.02</v>
      </c>
      <c r="K2479" s="7">
        <v>0.05</v>
      </c>
      <c r="L2479" s="6">
        <v>103.82</v>
      </c>
      <c r="M2479" s="6">
        <f>I2479*J2479*(1-K2479)</f>
        <v>752.476</v>
      </c>
      <c r="N2479" s="6">
        <f>I2479*L2479</f>
        <v>415.28</v>
      </c>
      <c r="O2479" s="6">
        <f>M2479-N2479</f>
        <v>337.19600000000003</v>
      </c>
      <c r="P2479" s="8">
        <f>IFERROR(O2479/M2479,0)</f>
        <v>0.44811528872681655</v>
      </c>
      <c r="Q2479" s="5">
        <f>YEAR(SalesDataTable[[#This Row],[Order Date]])</f>
        <v>2026</v>
      </c>
      <c r="R2479" s="8" t="str">
        <f>"Q"&amp;ROUNDUP(MONTH(SalesDataTable[[#This Row],[Order Date]])/3,0)</f>
        <v>Q4</v>
      </c>
      <c r="S2479" s="9">
        <f>MONTH(SalesDataTable[[#This Row],[Order Date]])</f>
        <v>11</v>
      </c>
      <c r="T2479" s="8" t="str">
        <f>TEXT(SalesDataTable[[#This Row],[Order Date]],"mmm")</f>
        <v>Nov</v>
      </c>
    </row>
    <row r="2480" spans="1:20" ht="15.75">
      <c r="A2480" s="2" t="s">
        <v>2531</v>
      </c>
      <c r="B2480" s="3">
        <v>46355</v>
      </c>
      <c r="C2480" s="4" t="s">
        <v>8</v>
      </c>
      <c r="D2480" s="4" t="s">
        <v>69</v>
      </c>
      <c r="E2480" s="4" t="s">
        <v>3</v>
      </c>
      <c r="F2480" s="4" t="s">
        <v>16</v>
      </c>
      <c r="G2480" s="4" t="s">
        <v>17</v>
      </c>
      <c r="H2480" s="4" t="s">
        <v>46</v>
      </c>
      <c r="I2480" s="9">
        <v>1</v>
      </c>
      <c r="J2480" s="6">
        <v>46.3</v>
      </c>
      <c r="K2480" s="7">
        <v>0.2</v>
      </c>
      <c r="L2480" s="6">
        <v>18.78</v>
      </c>
      <c r="M2480" s="6">
        <f>I2480*J2480*(1-K2480)</f>
        <v>37.04</v>
      </c>
      <c r="N2480" s="6">
        <f>I2480*L2480</f>
        <v>18.78</v>
      </c>
      <c r="O2480" s="6">
        <f>M2480-N2480</f>
        <v>18.259999999999998</v>
      </c>
      <c r="P2480" s="8">
        <f>IFERROR(O2480/M2480,0)</f>
        <v>0.49298056155507552</v>
      </c>
      <c r="Q2480" s="5">
        <f>YEAR(SalesDataTable[[#This Row],[Order Date]])</f>
        <v>2026</v>
      </c>
      <c r="R2480" s="8" t="str">
        <f>"Q"&amp;ROUNDUP(MONTH(SalesDataTable[[#This Row],[Order Date]])/3,0)</f>
        <v>Q4</v>
      </c>
      <c r="S2480" s="9">
        <f>MONTH(SalesDataTable[[#This Row],[Order Date]])</f>
        <v>11</v>
      </c>
      <c r="T2480" s="8" t="str">
        <f>TEXT(SalesDataTable[[#This Row],[Order Date]],"mmm")</f>
        <v>Nov</v>
      </c>
    </row>
    <row r="2481" spans="1:20" ht="15.75">
      <c r="A2481" s="2" t="s">
        <v>2532</v>
      </c>
      <c r="B2481" s="3">
        <v>46355</v>
      </c>
      <c r="C2481" s="4" t="s">
        <v>1</v>
      </c>
      <c r="D2481" s="4" t="s">
        <v>88</v>
      </c>
      <c r="E2481" s="4" t="s">
        <v>39</v>
      </c>
      <c r="F2481" s="4" t="s">
        <v>4</v>
      </c>
      <c r="G2481" s="4" t="s">
        <v>49</v>
      </c>
      <c r="H2481" s="4" t="s">
        <v>50</v>
      </c>
      <c r="I2481" s="9">
        <v>1</v>
      </c>
      <c r="J2481" s="6">
        <v>39.659999999999997</v>
      </c>
      <c r="K2481" s="7">
        <v>0</v>
      </c>
      <c r="L2481" s="6">
        <v>14.76</v>
      </c>
      <c r="M2481" s="6">
        <f>I2481*J2481*(1-K2481)</f>
        <v>39.659999999999997</v>
      </c>
      <c r="N2481" s="6">
        <f>I2481*L2481</f>
        <v>14.76</v>
      </c>
      <c r="O2481" s="6">
        <f>M2481-N2481</f>
        <v>24.9</v>
      </c>
      <c r="P2481" s="8">
        <f>IFERROR(O2481/M2481,0)</f>
        <v>0.62783661119515888</v>
      </c>
      <c r="Q2481" s="5">
        <f>YEAR(SalesDataTable[[#This Row],[Order Date]])</f>
        <v>2026</v>
      </c>
      <c r="R2481" s="8" t="str">
        <f>"Q"&amp;ROUNDUP(MONTH(SalesDataTable[[#This Row],[Order Date]])/3,0)</f>
        <v>Q4</v>
      </c>
      <c r="S2481" s="9">
        <f>MONTH(SalesDataTable[[#This Row],[Order Date]])</f>
        <v>11</v>
      </c>
      <c r="T2481" s="8" t="str">
        <f>TEXT(SalesDataTable[[#This Row],[Order Date]],"mmm")</f>
        <v>Nov</v>
      </c>
    </row>
    <row r="2482" spans="1:20" ht="15.75">
      <c r="A2482" s="2" t="s">
        <v>2533</v>
      </c>
      <c r="B2482" s="3">
        <v>46355</v>
      </c>
      <c r="C2482" s="4" t="s">
        <v>8</v>
      </c>
      <c r="D2482" s="4" t="s">
        <v>38</v>
      </c>
      <c r="E2482" s="4" t="s">
        <v>3</v>
      </c>
      <c r="F2482" s="4" t="s">
        <v>16</v>
      </c>
      <c r="G2482" s="4" t="s">
        <v>31</v>
      </c>
      <c r="H2482" s="4" t="s">
        <v>64</v>
      </c>
      <c r="I2482" s="9">
        <v>3</v>
      </c>
      <c r="J2482" s="6">
        <v>80.72</v>
      </c>
      <c r="K2482" s="7">
        <v>0.05</v>
      </c>
      <c r="L2482" s="6">
        <v>39.130000000000003</v>
      </c>
      <c r="M2482" s="6">
        <f>I2482*J2482*(1-K2482)</f>
        <v>230.05199999999999</v>
      </c>
      <c r="N2482" s="6">
        <f>I2482*L2482</f>
        <v>117.39000000000001</v>
      </c>
      <c r="O2482" s="6">
        <f>M2482-N2482</f>
        <v>112.66199999999998</v>
      </c>
      <c r="P2482" s="8">
        <f>IFERROR(O2482/M2482,0)</f>
        <v>0.48972406238589528</v>
      </c>
      <c r="Q2482" s="5">
        <f>YEAR(SalesDataTable[[#This Row],[Order Date]])</f>
        <v>2026</v>
      </c>
      <c r="R2482" s="8" t="str">
        <f>"Q"&amp;ROUNDUP(MONTH(SalesDataTable[[#This Row],[Order Date]])/3,0)</f>
        <v>Q4</v>
      </c>
      <c r="S2482" s="9">
        <f>MONTH(SalesDataTable[[#This Row],[Order Date]])</f>
        <v>11</v>
      </c>
      <c r="T2482" s="8" t="str">
        <f>TEXT(SalesDataTable[[#This Row],[Order Date]],"mmm")</f>
        <v>Nov</v>
      </c>
    </row>
    <row r="2483" spans="1:20" ht="15.75">
      <c r="A2483" s="2" t="s">
        <v>2534</v>
      </c>
      <c r="B2483" s="3">
        <v>46355</v>
      </c>
      <c r="C2483" s="4" t="s">
        <v>8</v>
      </c>
      <c r="D2483" s="4" t="s">
        <v>86</v>
      </c>
      <c r="E2483" s="4" t="s">
        <v>39</v>
      </c>
      <c r="F2483" s="4" t="s">
        <v>16</v>
      </c>
      <c r="G2483" s="4" t="s">
        <v>17</v>
      </c>
      <c r="H2483" s="4" t="s">
        <v>18</v>
      </c>
      <c r="I2483" s="9">
        <v>2</v>
      </c>
      <c r="J2483" s="6">
        <v>35.51</v>
      </c>
      <c r="K2483" s="7">
        <v>0.05</v>
      </c>
      <c r="L2483" s="6">
        <v>13.24</v>
      </c>
      <c r="M2483" s="6">
        <f>I2483*J2483*(1-K2483)</f>
        <v>67.468999999999994</v>
      </c>
      <c r="N2483" s="6">
        <f>I2483*L2483</f>
        <v>26.48</v>
      </c>
      <c r="O2483" s="6">
        <f>M2483-N2483</f>
        <v>40.98899999999999</v>
      </c>
      <c r="P2483" s="8">
        <f>IFERROR(O2483/M2483,0)</f>
        <v>0.60752345521646967</v>
      </c>
      <c r="Q2483" s="5">
        <f>YEAR(SalesDataTable[[#This Row],[Order Date]])</f>
        <v>2026</v>
      </c>
      <c r="R2483" s="8" t="str">
        <f>"Q"&amp;ROUNDUP(MONTH(SalesDataTable[[#This Row],[Order Date]])/3,0)</f>
        <v>Q4</v>
      </c>
      <c r="S2483" s="9">
        <f>MONTH(SalesDataTable[[#This Row],[Order Date]])</f>
        <v>11</v>
      </c>
      <c r="T2483" s="8" t="str">
        <f>TEXT(SalesDataTable[[#This Row],[Order Date]],"mmm")</f>
        <v>Nov</v>
      </c>
    </row>
    <row r="2484" spans="1:20" ht="15.75">
      <c r="A2484" s="2" t="s">
        <v>2535</v>
      </c>
      <c r="B2484" s="3">
        <v>46356</v>
      </c>
      <c r="C2484" s="4" t="s">
        <v>27</v>
      </c>
      <c r="D2484" s="4" t="s">
        <v>48</v>
      </c>
      <c r="E2484" s="4" t="s">
        <v>25</v>
      </c>
      <c r="F2484" s="4" t="s">
        <v>20</v>
      </c>
      <c r="G2484" s="4" t="s">
        <v>17</v>
      </c>
      <c r="H2484" s="4" t="s">
        <v>71</v>
      </c>
      <c r="I2484" s="9">
        <v>1</v>
      </c>
      <c r="J2484" s="6">
        <v>132.06</v>
      </c>
      <c r="K2484" s="7">
        <v>0.15</v>
      </c>
      <c r="L2484" s="6">
        <v>67.53</v>
      </c>
      <c r="M2484" s="6">
        <f>I2484*J2484*(1-K2484)</f>
        <v>112.251</v>
      </c>
      <c r="N2484" s="6">
        <f>I2484*L2484</f>
        <v>67.53</v>
      </c>
      <c r="O2484" s="6">
        <f>M2484-N2484</f>
        <v>44.721000000000004</v>
      </c>
      <c r="P2484" s="8">
        <f>IFERROR(O2484/M2484,0)</f>
        <v>0.39840179597509157</v>
      </c>
      <c r="Q2484" s="5">
        <f>YEAR(SalesDataTable[[#This Row],[Order Date]])</f>
        <v>2026</v>
      </c>
      <c r="R2484" s="8" t="str">
        <f>"Q"&amp;ROUNDUP(MONTH(SalesDataTable[[#This Row],[Order Date]])/3,0)</f>
        <v>Q4</v>
      </c>
      <c r="S2484" s="9">
        <f>MONTH(SalesDataTable[[#This Row],[Order Date]])</f>
        <v>11</v>
      </c>
      <c r="T2484" s="8" t="str">
        <f>TEXT(SalesDataTable[[#This Row],[Order Date]],"mmm")</f>
        <v>Nov</v>
      </c>
    </row>
    <row r="2485" spans="1:20" ht="15.75">
      <c r="A2485" s="2" t="s">
        <v>2536</v>
      </c>
      <c r="B2485" s="3">
        <v>46356</v>
      </c>
      <c r="C2485" s="4" t="s">
        <v>27</v>
      </c>
      <c r="D2485" s="4" t="s">
        <v>48</v>
      </c>
      <c r="E2485" s="4" t="s">
        <v>3</v>
      </c>
      <c r="F2485" s="4" t="s">
        <v>20</v>
      </c>
      <c r="G2485" s="4" t="s">
        <v>5</v>
      </c>
      <c r="H2485" s="4" t="s">
        <v>35</v>
      </c>
      <c r="I2485" s="9">
        <v>3</v>
      </c>
      <c r="J2485" s="6">
        <v>41.07</v>
      </c>
      <c r="K2485" s="7">
        <v>0.1</v>
      </c>
      <c r="L2485" s="6">
        <v>16.86</v>
      </c>
      <c r="M2485" s="6">
        <f>I2485*J2485*(1-K2485)</f>
        <v>110.88900000000001</v>
      </c>
      <c r="N2485" s="6">
        <f>I2485*L2485</f>
        <v>50.58</v>
      </c>
      <c r="O2485" s="6">
        <f>M2485-N2485</f>
        <v>60.309000000000012</v>
      </c>
      <c r="P2485" s="8">
        <f>IFERROR(O2485/M2485,0)</f>
        <v>0.54386819251684126</v>
      </c>
      <c r="Q2485" s="5">
        <f>YEAR(SalesDataTable[[#This Row],[Order Date]])</f>
        <v>2026</v>
      </c>
      <c r="R2485" s="8" t="str">
        <f>"Q"&amp;ROUNDUP(MONTH(SalesDataTable[[#This Row],[Order Date]])/3,0)</f>
        <v>Q4</v>
      </c>
      <c r="S2485" s="9">
        <f>MONTH(SalesDataTable[[#This Row],[Order Date]])</f>
        <v>11</v>
      </c>
      <c r="T2485" s="8" t="str">
        <f>TEXT(SalesDataTable[[#This Row],[Order Date]],"mmm")</f>
        <v>Nov</v>
      </c>
    </row>
    <row r="2486" spans="1:20" ht="15.75">
      <c r="A2486" s="2" t="s">
        <v>2537</v>
      </c>
      <c r="B2486" s="3">
        <v>46356</v>
      </c>
      <c r="C2486" s="4" t="s">
        <v>8</v>
      </c>
      <c r="D2486" s="4" t="s">
        <v>69</v>
      </c>
      <c r="E2486" s="4" t="s">
        <v>3</v>
      </c>
      <c r="F2486" s="4" t="s">
        <v>16</v>
      </c>
      <c r="G2486" s="4" t="s">
        <v>11</v>
      </c>
      <c r="H2486" s="4" t="s">
        <v>53</v>
      </c>
      <c r="I2486" s="9">
        <v>2</v>
      </c>
      <c r="J2486" s="6">
        <v>151.49</v>
      </c>
      <c r="K2486" s="7">
        <v>0.1</v>
      </c>
      <c r="L2486" s="6">
        <v>81.39</v>
      </c>
      <c r="M2486" s="6">
        <f>I2486*J2486*(1-K2486)</f>
        <v>272.68200000000002</v>
      </c>
      <c r="N2486" s="6">
        <f>I2486*L2486</f>
        <v>162.78</v>
      </c>
      <c r="O2486" s="6">
        <f>M2486-N2486</f>
        <v>109.90200000000002</v>
      </c>
      <c r="P2486" s="8">
        <f>IFERROR(O2486/M2486,0)</f>
        <v>0.40304090479019522</v>
      </c>
      <c r="Q2486" s="5">
        <f>YEAR(SalesDataTable[[#This Row],[Order Date]])</f>
        <v>2026</v>
      </c>
      <c r="R2486" s="8" t="str">
        <f>"Q"&amp;ROUNDUP(MONTH(SalesDataTable[[#This Row],[Order Date]])/3,0)</f>
        <v>Q4</v>
      </c>
      <c r="S2486" s="9">
        <f>MONTH(SalesDataTable[[#This Row],[Order Date]])</f>
        <v>11</v>
      </c>
      <c r="T2486" s="8" t="str">
        <f>TEXT(SalesDataTable[[#This Row],[Order Date]],"mmm")</f>
        <v>Nov</v>
      </c>
    </row>
    <row r="2487" spans="1:20" ht="15.75">
      <c r="A2487" s="2" t="s">
        <v>2538</v>
      </c>
      <c r="B2487" s="3">
        <v>46356</v>
      </c>
      <c r="C2487" s="4" t="s">
        <v>1</v>
      </c>
      <c r="D2487" s="4" t="s">
        <v>2</v>
      </c>
      <c r="E2487" s="4" t="s">
        <v>25</v>
      </c>
      <c r="F2487" s="4" t="s">
        <v>20</v>
      </c>
      <c r="G2487" s="4" t="s">
        <v>49</v>
      </c>
      <c r="H2487" s="4" t="s">
        <v>67</v>
      </c>
      <c r="I2487" s="9">
        <v>1</v>
      </c>
      <c r="J2487" s="6">
        <v>35.729999999999997</v>
      </c>
      <c r="K2487" s="7">
        <v>0.2</v>
      </c>
      <c r="L2487" s="6">
        <v>14.33</v>
      </c>
      <c r="M2487" s="6">
        <f>I2487*J2487*(1-K2487)</f>
        <v>28.584</v>
      </c>
      <c r="N2487" s="6">
        <f>I2487*L2487</f>
        <v>14.33</v>
      </c>
      <c r="O2487" s="6">
        <f>M2487-N2487</f>
        <v>14.254</v>
      </c>
      <c r="P2487" s="8">
        <f>IFERROR(O2487/M2487,0)</f>
        <v>0.49867058494262523</v>
      </c>
      <c r="Q2487" s="5">
        <f>YEAR(SalesDataTable[[#This Row],[Order Date]])</f>
        <v>2026</v>
      </c>
      <c r="R2487" s="8" t="str">
        <f>"Q"&amp;ROUNDUP(MONTH(SalesDataTable[[#This Row],[Order Date]])/3,0)</f>
        <v>Q4</v>
      </c>
      <c r="S2487" s="9">
        <f>MONTH(SalesDataTable[[#This Row],[Order Date]])</f>
        <v>11</v>
      </c>
      <c r="T2487" s="8" t="str">
        <f>TEXT(SalesDataTable[[#This Row],[Order Date]],"mmm")</f>
        <v>Nov</v>
      </c>
    </row>
    <row r="2488" spans="1:20" ht="15.75">
      <c r="A2488" s="2" t="s">
        <v>2539</v>
      </c>
      <c r="B2488" s="3">
        <v>46356</v>
      </c>
      <c r="C2488" s="4" t="s">
        <v>1</v>
      </c>
      <c r="D2488" s="4" t="s">
        <v>2</v>
      </c>
      <c r="E2488" s="4" t="s">
        <v>25</v>
      </c>
      <c r="F2488" s="4" t="s">
        <v>4</v>
      </c>
      <c r="G2488" s="4" t="s">
        <v>5</v>
      </c>
      <c r="H2488" s="4" t="s">
        <v>29</v>
      </c>
      <c r="I2488" s="9">
        <v>2</v>
      </c>
      <c r="J2488" s="6">
        <v>50.38</v>
      </c>
      <c r="K2488" s="7">
        <v>0.1</v>
      </c>
      <c r="L2488" s="6">
        <v>22.41</v>
      </c>
      <c r="M2488" s="6">
        <f>I2488*J2488*(1-K2488)</f>
        <v>90.684000000000012</v>
      </c>
      <c r="N2488" s="6">
        <f>I2488*L2488</f>
        <v>44.82</v>
      </c>
      <c r="O2488" s="6">
        <f>M2488-N2488</f>
        <v>45.864000000000011</v>
      </c>
      <c r="P2488" s="8">
        <f>IFERROR(O2488/M2488,0)</f>
        <v>0.50575625248114342</v>
      </c>
      <c r="Q2488" s="5">
        <f>YEAR(SalesDataTable[[#This Row],[Order Date]])</f>
        <v>2026</v>
      </c>
      <c r="R2488" s="8" t="str">
        <f>"Q"&amp;ROUNDUP(MONTH(SalesDataTable[[#This Row],[Order Date]])/3,0)</f>
        <v>Q4</v>
      </c>
      <c r="S2488" s="9">
        <f>MONTH(SalesDataTable[[#This Row],[Order Date]])</f>
        <v>11</v>
      </c>
      <c r="T2488" s="8" t="str">
        <f>TEXT(SalesDataTable[[#This Row],[Order Date]],"mmm")</f>
        <v>Nov</v>
      </c>
    </row>
    <row r="2489" spans="1:20" ht="15.75">
      <c r="A2489" s="2" t="s">
        <v>2540</v>
      </c>
      <c r="B2489" s="3">
        <v>46356</v>
      </c>
      <c r="C2489" s="4" t="s">
        <v>1</v>
      </c>
      <c r="D2489" s="4" t="s">
        <v>52</v>
      </c>
      <c r="E2489" s="4" t="s">
        <v>3</v>
      </c>
      <c r="F2489" s="4" t="s">
        <v>20</v>
      </c>
      <c r="G2489" s="4" t="s">
        <v>49</v>
      </c>
      <c r="H2489" s="4" t="s">
        <v>67</v>
      </c>
      <c r="I2489" s="9">
        <v>1</v>
      </c>
      <c r="J2489" s="6">
        <v>35.67</v>
      </c>
      <c r="K2489" s="7">
        <v>0.1</v>
      </c>
      <c r="L2489" s="6">
        <v>13.81</v>
      </c>
      <c r="M2489" s="6">
        <f>I2489*J2489*(1-K2489)</f>
        <v>32.103000000000002</v>
      </c>
      <c r="N2489" s="6">
        <f>I2489*L2489</f>
        <v>13.81</v>
      </c>
      <c r="O2489" s="6">
        <f>M2489-N2489</f>
        <v>18.292999999999999</v>
      </c>
      <c r="P2489" s="8">
        <f>IFERROR(O2489/M2489,0)</f>
        <v>0.5698221350029592</v>
      </c>
      <c r="Q2489" s="5">
        <f>YEAR(SalesDataTable[[#This Row],[Order Date]])</f>
        <v>2026</v>
      </c>
      <c r="R2489" s="8" t="str">
        <f>"Q"&amp;ROUNDUP(MONTH(SalesDataTable[[#This Row],[Order Date]])/3,0)</f>
        <v>Q4</v>
      </c>
      <c r="S2489" s="9">
        <f>MONTH(SalesDataTable[[#This Row],[Order Date]])</f>
        <v>11</v>
      </c>
      <c r="T2489" s="8" t="str">
        <f>TEXT(SalesDataTable[[#This Row],[Order Date]],"mmm")</f>
        <v>Nov</v>
      </c>
    </row>
    <row r="2490" spans="1:20" ht="15.75">
      <c r="A2490" s="2" t="s">
        <v>2541</v>
      </c>
      <c r="B2490" s="3">
        <v>46356</v>
      </c>
      <c r="C2490" s="4" t="s">
        <v>8</v>
      </c>
      <c r="D2490" s="4" t="s">
        <v>86</v>
      </c>
      <c r="E2490" s="4" t="s">
        <v>10</v>
      </c>
      <c r="F2490" s="4" t="s">
        <v>20</v>
      </c>
      <c r="G2490" s="4" t="s">
        <v>31</v>
      </c>
      <c r="H2490" s="4" t="s">
        <v>64</v>
      </c>
      <c r="I2490" s="9">
        <v>12</v>
      </c>
      <c r="J2490" s="6">
        <v>81.150000000000006</v>
      </c>
      <c r="K2490" s="7">
        <v>0.15</v>
      </c>
      <c r="L2490" s="6">
        <v>39.590000000000003</v>
      </c>
      <c r="M2490" s="6">
        <f>I2490*J2490*(1-K2490)</f>
        <v>827.73</v>
      </c>
      <c r="N2490" s="6">
        <f>I2490*L2490</f>
        <v>475.08000000000004</v>
      </c>
      <c r="O2490" s="6">
        <f>M2490-N2490</f>
        <v>352.65</v>
      </c>
      <c r="P2490" s="8">
        <f>IFERROR(O2490/M2490,0)</f>
        <v>0.42604472472907828</v>
      </c>
      <c r="Q2490" s="5">
        <f>YEAR(SalesDataTable[[#This Row],[Order Date]])</f>
        <v>2026</v>
      </c>
      <c r="R2490" s="8" t="str">
        <f>"Q"&amp;ROUNDUP(MONTH(SalesDataTable[[#This Row],[Order Date]])/3,0)</f>
        <v>Q4</v>
      </c>
      <c r="S2490" s="9">
        <f>MONTH(SalesDataTable[[#This Row],[Order Date]])</f>
        <v>11</v>
      </c>
      <c r="T2490" s="8" t="str">
        <f>TEXT(SalesDataTable[[#This Row],[Order Date]],"mmm")</f>
        <v>Nov</v>
      </c>
    </row>
    <row r="2491" spans="1:20" ht="15.75">
      <c r="A2491" s="2" t="s">
        <v>2542</v>
      </c>
      <c r="B2491" s="3">
        <v>46356</v>
      </c>
      <c r="C2491" s="4" t="s">
        <v>1</v>
      </c>
      <c r="D2491" s="4" t="s">
        <v>88</v>
      </c>
      <c r="E2491" s="4" t="s">
        <v>25</v>
      </c>
      <c r="F2491" s="4" t="s">
        <v>4</v>
      </c>
      <c r="G2491" s="4" t="s">
        <v>31</v>
      </c>
      <c r="H2491" s="4" t="s">
        <v>41</v>
      </c>
      <c r="I2491" s="9">
        <v>1</v>
      </c>
      <c r="J2491" s="6">
        <v>194.73</v>
      </c>
      <c r="K2491" s="7">
        <v>0</v>
      </c>
      <c r="L2491" s="6">
        <v>104.48</v>
      </c>
      <c r="M2491" s="6">
        <f>I2491*J2491*(1-K2491)</f>
        <v>194.73</v>
      </c>
      <c r="N2491" s="6">
        <f>I2491*L2491</f>
        <v>104.48</v>
      </c>
      <c r="O2491" s="6">
        <f>M2491-N2491</f>
        <v>90.249999999999986</v>
      </c>
      <c r="P2491" s="8">
        <f>IFERROR(O2491/M2491,0)</f>
        <v>0.46346222975401835</v>
      </c>
      <c r="Q2491" s="5">
        <f>YEAR(SalesDataTable[[#This Row],[Order Date]])</f>
        <v>2026</v>
      </c>
      <c r="R2491" s="8" t="str">
        <f>"Q"&amp;ROUNDUP(MONTH(SalesDataTable[[#This Row],[Order Date]])/3,0)</f>
        <v>Q4</v>
      </c>
      <c r="S2491" s="9">
        <f>MONTH(SalesDataTable[[#This Row],[Order Date]])</f>
        <v>11</v>
      </c>
      <c r="T2491" s="8" t="str">
        <f>TEXT(SalesDataTable[[#This Row],[Order Date]],"mmm")</f>
        <v>Nov</v>
      </c>
    </row>
    <row r="2492" spans="1:20" ht="15.75">
      <c r="A2492" s="2" t="s">
        <v>2543</v>
      </c>
      <c r="B2492" s="3">
        <v>46356</v>
      </c>
      <c r="C2492" s="4" t="s">
        <v>8</v>
      </c>
      <c r="D2492" s="4" t="s">
        <v>9</v>
      </c>
      <c r="E2492" s="4" t="s">
        <v>39</v>
      </c>
      <c r="F2492" s="4" t="s">
        <v>20</v>
      </c>
      <c r="G2492" s="4" t="s">
        <v>31</v>
      </c>
      <c r="H2492" s="4" t="s">
        <v>90</v>
      </c>
      <c r="I2492" s="9">
        <v>2</v>
      </c>
      <c r="J2492" s="6">
        <v>122.18</v>
      </c>
      <c r="K2492" s="7">
        <v>0.15</v>
      </c>
      <c r="L2492" s="6">
        <v>61.3</v>
      </c>
      <c r="M2492" s="6">
        <f>I2492*J2492*(1-K2492)</f>
        <v>207.70600000000002</v>
      </c>
      <c r="N2492" s="6">
        <f>I2492*L2492</f>
        <v>122.6</v>
      </c>
      <c r="O2492" s="6">
        <f>M2492-N2492</f>
        <v>85.106000000000023</v>
      </c>
      <c r="P2492" s="8">
        <f>IFERROR(O2492/M2492,0)</f>
        <v>0.40974261696821479</v>
      </c>
      <c r="Q2492" s="5">
        <f>YEAR(SalesDataTable[[#This Row],[Order Date]])</f>
        <v>2026</v>
      </c>
      <c r="R2492" s="8" t="str">
        <f>"Q"&amp;ROUNDUP(MONTH(SalesDataTable[[#This Row],[Order Date]])/3,0)</f>
        <v>Q4</v>
      </c>
      <c r="S2492" s="9">
        <f>MONTH(SalesDataTable[[#This Row],[Order Date]])</f>
        <v>11</v>
      </c>
      <c r="T2492" s="8" t="str">
        <f>TEXT(SalesDataTable[[#This Row],[Order Date]],"mmm")</f>
        <v>Nov</v>
      </c>
    </row>
    <row r="2493" spans="1:20" ht="15.75">
      <c r="A2493" s="2" t="s">
        <v>2544</v>
      </c>
      <c r="B2493" s="3">
        <v>46356</v>
      </c>
      <c r="C2493" s="4" t="s">
        <v>27</v>
      </c>
      <c r="D2493" s="4" t="s">
        <v>82</v>
      </c>
      <c r="E2493" s="4" t="s">
        <v>3</v>
      </c>
      <c r="F2493" s="4" t="s">
        <v>4</v>
      </c>
      <c r="G2493" s="4" t="s">
        <v>31</v>
      </c>
      <c r="H2493" s="4" t="s">
        <v>64</v>
      </c>
      <c r="I2493" s="9">
        <v>1</v>
      </c>
      <c r="J2493" s="6">
        <v>83.14</v>
      </c>
      <c r="K2493" s="7">
        <v>0</v>
      </c>
      <c r="L2493" s="6">
        <v>39.369999999999997</v>
      </c>
      <c r="M2493" s="6">
        <f>I2493*J2493*(1-K2493)</f>
        <v>83.14</v>
      </c>
      <c r="N2493" s="6">
        <f>I2493*L2493</f>
        <v>39.369999999999997</v>
      </c>
      <c r="O2493" s="6">
        <f>M2493-N2493</f>
        <v>43.77</v>
      </c>
      <c r="P2493" s="8">
        <f>IFERROR(O2493/M2493,0)</f>
        <v>0.52646139042578788</v>
      </c>
      <c r="Q2493" s="5">
        <f>YEAR(SalesDataTable[[#This Row],[Order Date]])</f>
        <v>2026</v>
      </c>
      <c r="R2493" s="8" t="str">
        <f>"Q"&amp;ROUNDUP(MONTH(SalesDataTable[[#This Row],[Order Date]])/3,0)</f>
        <v>Q4</v>
      </c>
      <c r="S2493" s="9">
        <f>MONTH(SalesDataTable[[#This Row],[Order Date]])</f>
        <v>11</v>
      </c>
      <c r="T2493" s="8" t="str">
        <f>TEXT(SalesDataTable[[#This Row],[Order Date]],"mmm")</f>
        <v>Nov</v>
      </c>
    </row>
    <row r="2494" spans="1:20" ht="15.75">
      <c r="A2494" s="2" t="s">
        <v>2545</v>
      </c>
      <c r="B2494" s="3">
        <v>46356</v>
      </c>
      <c r="C2494" s="4" t="s">
        <v>14</v>
      </c>
      <c r="D2494" s="4" t="s">
        <v>34</v>
      </c>
      <c r="E2494" s="4" t="s">
        <v>3</v>
      </c>
      <c r="F2494" s="4" t="s">
        <v>4</v>
      </c>
      <c r="G2494" s="4" t="s">
        <v>5</v>
      </c>
      <c r="H2494" s="4" t="s">
        <v>6</v>
      </c>
      <c r="I2494" s="9">
        <v>1</v>
      </c>
      <c r="J2494" s="6">
        <v>80.97</v>
      </c>
      <c r="K2494" s="7">
        <v>0</v>
      </c>
      <c r="L2494" s="6">
        <v>43.64</v>
      </c>
      <c r="M2494" s="6">
        <f>I2494*J2494*(1-K2494)</f>
        <v>80.97</v>
      </c>
      <c r="N2494" s="6">
        <f>I2494*L2494</f>
        <v>43.64</v>
      </c>
      <c r="O2494" s="6">
        <f>M2494-N2494</f>
        <v>37.33</v>
      </c>
      <c r="P2494" s="8">
        <f>IFERROR(O2494/M2494,0)</f>
        <v>0.4610349512164999</v>
      </c>
      <c r="Q2494" s="5">
        <f>YEAR(SalesDataTable[[#This Row],[Order Date]])</f>
        <v>2026</v>
      </c>
      <c r="R2494" s="8" t="str">
        <f>"Q"&amp;ROUNDUP(MONTH(SalesDataTable[[#This Row],[Order Date]])/3,0)</f>
        <v>Q4</v>
      </c>
      <c r="S2494" s="9">
        <f>MONTH(SalesDataTable[[#This Row],[Order Date]])</f>
        <v>11</v>
      </c>
      <c r="T2494" s="8" t="str">
        <f>TEXT(SalesDataTable[[#This Row],[Order Date]],"mmm")</f>
        <v>Nov</v>
      </c>
    </row>
    <row r="2495" spans="1:20" ht="15.75">
      <c r="A2495" s="2" t="s">
        <v>2546</v>
      </c>
      <c r="B2495" s="3">
        <v>46356</v>
      </c>
      <c r="C2495" s="4" t="s">
        <v>1</v>
      </c>
      <c r="D2495" s="4" t="s">
        <v>52</v>
      </c>
      <c r="E2495" s="4" t="s">
        <v>3</v>
      </c>
      <c r="F2495" s="4" t="s">
        <v>16</v>
      </c>
      <c r="G2495" s="4" t="s">
        <v>11</v>
      </c>
      <c r="H2495" s="4" t="s">
        <v>79</v>
      </c>
      <c r="I2495" s="9">
        <v>1</v>
      </c>
      <c r="J2495" s="6">
        <v>73.03</v>
      </c>
      <c r="K2495" s="7">
        <v>0</v>
      </c>
      <c r="L2495" s="6">
        <v>32.71</v>
      </c>
      <c r="M2495" s="6">
        <f>I2495*J2495*(1-K2495)</f>
        <v>73.03</v>
      </c>
      <c r="N2495" s="6">
        <f>I2495*L2495</f>
        <v>32.71</v>
      </c>
      <c r="O2495" s="6">
        <f>M2495-N2495</f>
        <v>40.32</v>
      </c>
      <c r="P2495" s="8">
        <f>IFERROR(O2495/M2495,0)</f>
        <v>0.55210187594139393</v>
      </c>
      <c r="Q2495" s="5">
        <f>YEAR(SalesDataTable[[#This Row],[Order Date]])</f>
        <v>2026</v>
      </c>
      <c r="R2495" s="8" t="str">
        <f>"Q"&amp;ROUNDUP(MONTH(SalesDataTable[[#This Row],[Order Date]])/3,0)</f>
        <v>Q4</v>
      </c>
      <c r="S2495" s="9">
        <f>MONTH(SalesDataTable[[#This Row],[Order Date]])</f>
        <v>11</v>
      </c>
      <c r="T2495" s="8" t="str">
        <f>TEXT(SalesDataTable[[#This Row],[Order Date]],"mmm")</f>
        <v>Nov</v>
      </c>
    </row>
    <row r="2496" spans="1:20" ht="15.75">
      <c r="A2496" s="2" t="s">
        <v>2547</v>
      </c>
      <c r="B2496" s="3">
        <v>46356</v>
      </c>
      <c r="C2496" s="4" t="s">
        <v>14</v>
      </c>
      <c r="D2496" s="4" t="s">
        <v>24</v>
      </c>
      <c r="E2496" s="4" t="s">
        <v>3</v>
      </c>
      <c r="F2496" s="4" t="s">
        <v>4</v>
      </c>
      <c r="G2496" s="4" t="s">
        <v>17</v>
      </c>
      <c r="H2496" s="4" t="s">
        <v>46</v>
      </c>
      <c r="I2496" s="9">
        <v>1</v>
      </c>
      <c r="J2496" s="6">
        <v>46.81</v>
      </c>
      <c r="K2496" s="7">
        <v>0.05</v>
      </c>
      <c r="L2496" s="6">
        <v>17.87</v>
      </c>
      <c r="M2496" s="6">
        <f>I2496*J2496*(1-K2496)</f>
        <v>44.469500000000004</v>
      </c>
      <c r="N2496" s="6">
        <f>I2496*L2496</f>
        <v>17.87</v>
      </c>
      <c r="O2496" s="6">
        <f>M2496-N2496</f>
        <v>26.599500000000003</v>
      </c>
      <c r="P2496" s="8">
        <f>IFERROR(O2496/M2496,0)</f>
        <v>0.59815154206815913</v>
      </c>
      <c r="Q2496" s="5">
        <f>YEAR(SalesDataTable[[#This Row],[Order Date]])</f>
        <v>2026</v>
      </c>
      <c r="R2496" s="8" t="str">
        <f>"Q"&amp;ROUNDUP(MONTH(SalesDataTable[[#This Row],[Order Date]])/3,0)</f>
        <v>Q4</v>
      </c>
      <c r="S2496" s="9">
        <f>MONTH(SalesDataTable[[#This Row],[Order Date]])</f>
        <v>11</v>
      </c>
      <c r="T2496" s="8" t="str">
        <f>TEXT(SalesDataTable[[#This Row],[Order Date]],"mmm")</f>
        <v>Nov</v>
      </c>
    </row>
    <row r="2497" spans="1:20" ht="15.75">
      <c r="A2497" s="2" t="s">
        <v>2548</v>
      </c>
      <c r="B2497" s="3">
        <v>46356</v>
      </c>
      <c r="C2497" s="4" t="s">
        <v>27</v>
      </c>
      <c r="D2497" s="4" t="s">
        <v>45</v>
      </c>
      <c r="E2497" s="4" t="s">
        <v>39</v>
      </c>
      <c r="F2497" s="4" t="s">
        <v>16</v>
      </c>
      <c r="G2497" s="4" t="s">
        <v>11</v>
      </c>
      <c r="H2497" s="4" t="s">
        <v>53</v>
      </c>
      <c r="I2497" s="9">
        <v>2</v>
      </c>
      <c r="J2497" s="6">
        <v>153.51</v>
      </c>
      <c r="K2497" s="7">
        <v>0.15</v>
      </c>
      <c r="L2497" s="6">
        <v>81.290000000000006</v>
      </c>
      <c r="M2497" s="6">
        <f>I2497*J2497*(1-K2497)</f>
        <v>260.96699999999998</v>
      </c>
      <c r="N2497" s="6">
        <f>I2497*L2497</f>
        <v>162.58000000000001</v>
      </c>
      <c r="O2497" s="6">
        <f>M2497-N2497</f>
        <v>98.386999999999972</v>
      </c>
      <c r="P2497" s="8">
        <f>IFERROR(O2497/M2497,0)</f>
        <v>0.3770093536730697</v>
      </c>
      <c r="Q2497" s="5">
        <f>YEAR(SalesDataTable[[#This Row],[Order Date]])</f>
        <v>2026</v>
      </c>
      <c r="R2497" s="8" t="str">
        <f>"Q"&amp;ROUNDUP(MONTH(SalesDataTable[[#This Row],[Order Date]])/3,0)</f>
        <v>Q4</v>
      </c>
      <c r="S2497" s="9">
        <f>MONTH(SalesDataTable[[#This Row],[Order Date]])</f>
        <v>11</v>
      </c>
      <c r="T2497" s="8" t="str">
        <f>TEXT(SalesDataTable[[#This Row],[Order Date]],"mmm")</f>
        <v>Nov</v>
      </c>
    </row>
    <row r="2498" spans="1:20" ht="15.75">
      <c r="A2498" s="2" t="s">
        <v>2549</v>
      </c>
      <c r="B2498" s="3">
        <v>46356</v>
      </c>
      <c r="C2498" s="4" t="s">
        <v>14</v>
      </c>
      <c r="D2498" s="4" t="s">
        <v>34</v>
      </c>
      <c r="E2498" s="4" t="s">
        <v>39</v>
      </c>
      <c r="F2498" s="4" t="s">
        <v>16</v>
      </c>
      <c r="G2498" s="4" t="s">
        <v>31</v>
      </c>
      <c r="H2498" s="4" t="s">
        <v>41</v>
      </c>
      <c r="I2498" s="9">
        <v>2</v>
      </c>
      <c r="J2498" s="6">
        <v>197.5</v>
      </c>
      <c r="K2498" s="7">
        <v>0</v>
      </c>
      <c r="L2498" s="6">
        <v>104.47</v>
      </c>
      <c r="M2498" s="6">
        <f>I2498*J2498*(1-K2498)</f>
        <v>395</v>
      </c>
      <c r="N2498" s="6">
        <f>I2498*L2498</f>
        <v>208.94</v>
      </c>
      <c r="O2498" s="6">
        <f>M2498-N2498</f>
        <v>186.06</v>
      </c>
      <c r="P2498" s="8">
        <f>IFERROR(O2498/M2498,0)</f>
        <v>0.4710379746835443</v>
      </c>
      <c r="Q2498" s="5">
        <f>YEAR(SalesDataTable[[#This Row],[Order Date]])</f>
        <v>2026</v>
      </c>
      <c r="R2498" s="8" t="str">
        <f>"Q"&amp;ROUNDUP(MONTH(SalesDataTable[[#This Row],[Order Date]])/3,0)</f>
        <v>Q4</v>
      </c>
      <c r="S2498" s="9">
        <f>MONTH(SalesDataTable[[#This Row],[Order Date]])</f>
        <v>11</v>
      </c>
      <c r="T2498" s="8" t="str">
        <f>TEXT(SalesDataTable[[#This Row],[Order Date]],"mmm")</f>
        <v>Nov</v>
      </c>
    </row>
    <row r="2499" spans="1:20" ht="15.75">
      <c r="A2499" s="2" t="s">
        <v>2550</v>
      </c>
      <c r="B2499" s="3">
        <v>46357</v>
      </c>
      <c r="C2499" s="4" t="s">
        <v>27</v>
      </c>
      <c r="D2499" s="4" t="s">
        <v>48</v>
      </c>
      <c r="E2499" s="4" t="s">
        <v>10</v>
      </c>
      <c r="F2499" s="4" t="s">
        <v>20</v>
      </c>
      <c r="G2499" s="4" t="s">
        <v>11</v>
      </c>
      <c r="H2499" s="4" t="s">
        <v>21</v>
      </c>
      <c r="I2499" s="9">
        <v>8</v>
      </c>
      <c r="J2499" s="6">
        <v>146.55000000000001</v>
      </c>
      <c r="K2499" s="7">
        <v>0.1</v>
      </c>
      <c r="L2499" s="6">
        <v>78.03</v>
      </c>
      <c r="M2499" s="6">
        <f>I2499*J2499*(1-K2499)</f>
        <v>1055.1600000000001</v>
      </c>
      <c r="N2499" s="6">
        <f>I2499*L2499</f>
        <v>624.24</v>
      </c>
      <c r="O2499" s="6">
        <f>M2499-N2499</f>
        <v>430.92000000000007</v>
      </c>
      <c r="P2499" s="8">
        <f>IFERROR(O2499/M2499,0)</f>
        <v>0.40839303991811671</v>
      </c>
      <c r="Q2499" s="5">
        <f>YEAR(SalesDataTable[[#This Row],[Order Date]])</f>
        <v>2026</v>
      </c>
      <c r="R2499" s="8" t="str">
        <f>"Q"&amp;ROUNDUP(MONTH(SalesDataTable[[#This Row],[Order Date]])/3,0)</f>
        <v>Q4</v>
      </c>
      <c r="S2499" s="9">
        <f>MONTH(SalesDataTable[[#This Row],[Order Date]])</f>
        <v>12</v>
      </c>
      <c r="T2499" s="8" t="str">
        <f>TEXT(SalesDataTable[[#This Row],[Order Date]],"mmm")</f>
        <v>Dec</v>
      </c>
    </row>
    <row r="2500" spans="1:20" ht="15.75">
      <c r="A2500" s="2" t="s">
        <v>2551</v>
      </c>
      <c r="B2500" s="3">
        <v>46357</v>
      </c>
      <c r="C2500" s="4" t="s">
        <v>27</v>
      </c>
      <c r="D2500" s="4" t="s">
        <v>82</v>
      </c>
      <c r="E2500" s="4" t="s">
        <v>3</v>
      </c>
      <c r="F2500" s="4" t="s">
        <v>20</v>
      </c>
      <c r="G2500" s="4" t="s">
        <v>5</v>
      </c>
      <c r="H2500" s="4" t="s">
        <v>29</v>
      </c>
      <c r="I2500" s="9">
        <v>2</v>
      </c>
      <c r="J2500" s="6">
        <v>51.83</v>
      </c>
      <c r="K2500" s="7">
        <v>0.15</v>
      </c>
      <c r="L2500" s="6">
        <v>22.02</v>
      </c>
      <c r="M2500" s="6">
        <f>I2500*J2500*(1-K2500)</f>
        <v>88.11099999999999</v>
      </c>
      <c r="N2500" s="6">
        <f>I2500*L2500</f>
        <v>44.04</v>
      </c>
      <c r="O2500" s="6">
        <f>M2500-N2500</f>
        <v>44.070999999999991</v>
      </c>
      <c r="P2500" s="8">
        <f>IFERROR(O2500/M2500,0)</f>
        <v>0.50017591447151888</v>
      </c>
      <c r="Q2500" s="5">
        <f>YEAR(SalesDataTable[[#This Row],[Order Date]])</f>
        <v>2026</v>
      </c>
      <c r="R2500" s="8" t="str">
        <f>"Q"&amp;ROUNDUP(MONTH(SalesDataTable[[#This Row],[Order Date]])/3,0)</f>
        <v>Q4</v>
      </c>
      <c r="S2500" s="9">
        <f>MONTH(SalesDataTable[[#This Row],[Order Date]])</f>
        <v>12</v>
      </c>
      <c r="T2500" s="8" t="str">
        <f>TEXT(SalesDataTable[[#This Row],[Order Date]],"mmm")</f>
        <v>Dec</v>
      </c>
    </row>
    <row r="2501" spans="1:20" ht="15.75">
      <c r="A2501" s="2" t="s">
        <v>2552</v>
      </c>
      <c r="B2501" s="3">
        <v>46357</v>
      </c>
      <c r="C2501" s="4" t="s">
        <v>8</v>
      </c>
      <c r="D2501" s="4" t="s">
        <v>69</v>
      </c>
      <c r="E2501" s="4" t="s">
        <v>3</v>
      </c>
      <c r="F2501" s="4" t="s">
        <v>16</v>
      </c>
      <c r="G2501" s="4" t="s">
        <v>11</v>
      </c>
      <c r="H2501" s="4" t="s">
        <v>21</v>
      </c>
      <c r="I2501" s="9">
        <v>1</v>
      </c>
      <c r="J2501" s="6">
        <v>140.34</v>
      </c>
      <c r="K2501" s="7">
        <v>0.15</v>
      </c>
      <c r="L2501" s="6">
        <v>79.92</v>
      </c>
      <c r="M2501" s="6">
        <f>I2501*J2501*(1-K2501)</f>
        <v>119.289</v>
      </c>
      <c r="N2501" s="6">
        <f>I2501*L2501</f>
        <v>79.92</v>
      </c>
      <c r="O2501" s="6">
        <f>M2501-N2501</f>
        <v>39.369</v>
      </c>
      <c r="P2501" s="8">
        <f>IFERROR(O2501/M2501,0)</f>
        <v>0.33003043029952467</v>
      </c>
      <c r="Q2501" s="5">
        <f>YEAR(SalesDataTable[[#This Row],[Order Date]])</f>
        <v>2026</v>
      </c>
      <c r="R2501" s="8" t="str">
        <f>"Q"&amp;ROUNDUP(MONTH(SalesDataTable[[#This Row],[Order Date]])/3,0)</f>
        <v>Q4</v>
      </c>
      <c r="S2501" s="9">
        <f>MONTH(SalesDataTable[[#This Row],[Order Date]])</f>
        <v>12</v>
      </c>
      <c r="T2501" s="8" t="str">
        <f>TEXT(SalesDataTable[[#This Row],[Order Date]],"mmm")</f>
        <v>Dec</v>
      </c>
    </row>
    <row r="2502" spans="1:20" ht="15.75">
      <c r="A2502" s="2" t="s">
        <v>2553</v>
      </c>
      <c r="B2502" s="3">
        <v>46357</v>
      </c>
      <c r="C2502" s="4" t="s">
        <v>1</v>
      </c>
      <c r="D2502" s="4" t="s">
        <v>2</v>
      </c>
      <c r="E2502" s="4" t="s">
        <v>3</v>
      </c>
      <c r="F2502" s="4" t="s">
        <v>16</v>
      </c>
      <c r="G2502" s="4" t="s">
        <v>11</v>
      </c>
      <c r="H2502" s="4" t="s">
        <v>53</v>
      </c>
      <c r="I2502" s="9">
        <v>1</v>
      </c>
      <c r="J2502" s="6">
        <v>156.44999999999999</v>
      </c>
      <c r="K2502" s="7">
        <v>0</v>
      </c>
      <c r="L2502" s="6">
        <v>80.56</v>
      </c>
      <c r="M2502" s="6">
        <f>I2502*J2502*(1-K2502)</f>
        <v>156.44999999999999</v>
      </c>
      <c r="N2502" s="6">
        <f>I2502*L2502</f>
        <v>80.56</v>
      </c>
      <c r="O2502" s="6">
        <f>M2502-N2502</f>
        <v>75.889999999999986</v>
      </c>
      <c r="P2502" s="8">
        <f>IFERROR(O2502/M2502,0)</f>
        <v>0.48507510386705011</v>
      </c>
      <c r="Q2502" s="5">
        <f>YEAR(SalesDataTable[[#This Row],[Order Date]])</f>
        <v>2026</v>
      </c>
      <c r="R2502" s="8" t="str">
        <f>"Q"&amp;ROUNDUP(MONTH(SalesDataTable[[#This Row],[Order Date]])/3,0)</f>
        <v>Q4</v>
      </c>
      <c r="S2502" s="9">
        <f>MONTH(SalesDataTable[[#This Row],[Order Date]])</f>
        <v>12</v>
      </c>
      <c r="T2502" s="8" t="str">
        <f>TEXT(SalesDataTable[[#This Row],[Order Date]],"mmm")</f>
        <v>Dec</v>
      </c>
    </row>
    <row r="2503" spans="1:20" ht="15.75">
      <c r="A2503" s="2" t="s">
        <v>2554</v>
      </c>
      <c r="B2503" s="3">
        <v>46357</v>
      </c>
      <c r="C2503" s="4" t="s">
        <v>14</v>
      </c>
      <c r="D2503" s="4" t="s">
        <v>126</v>
      </c>
      <c r="E2503" s="4" t="s">
        <v>39</v>
      </c>
      <c r="F2503" s="4" t="s">
        <v>4</v>
      </c>
      <c r="G2503" s="4" t="s">
        <v>49</v>
      </c>
      <c r="H2503" s="4" t="s">
        <v>50</v>
      </c>
      <c r="I2503" s="9">
        <v>1</v>
      </c>
      <c r="J2503" s="6">
        <v>41.33</v>
      </c>
      <c r="K2503" s="7">
        <v>0</v>
      </c>
      <c r="L2503" s="6">
        <v>15.03</v>
      </c>
      <c r="M2503" s="6">
        <f>I2503*J2503*(1-K2503)</f>
        <v>41.33</v>
      </c>
      <c r="N2503" s="6">
        <f>I2503*L2503</f>
        <v>15.03</v>
      </c>
      <c r="O2503" s="6">
        <f>M2503-N2503</f>
        <v>26.299999999999997</v>
      </c>
      <c r="P2503" s="8">
        <f>IFERROR(O2503/M2503,0)</f>
        <v>0.6363416404548754</v>
      </c>
      <c r="Q2503" s="5">
        <f>YEAR(SalesDataTable[[#This Row],[Order Date]])</f>
        <v>2026</v>
      </c>
      <c r="R2503" s="8" t="str">
        <f>"Q"&amp;ROUNDUP(MONTH(SalesDataTable[[#This Row],[Order Date]])/3,0)</f>
        <v>Q4</v>
      </c>
      <c r="S2503" s="9">
        <f>MONTH(SalesDataTable[[#This Row],[Order Date]])</f>
        <v>12</v>
      </c>
      <c r="T2503" s="8" t="str">
        <f>TEXT(SalesDataTable[[#This Row],[Order Date]],"mmm")</f>
        <v>Dec</v>
      </c>
    </row>
    <row r="2504" spans="1:20" ht="15.75">
      <c r="A2504" s="2" t="s">
        <v>2555</v>
      </c>
      <c r="B2504" s="3">
        <v>46357</v>
      </c>
      <c r="C2504" s="4" t="s">
        <v>8</v>
      </c>
      <c r="D2504" s="4" t="s">
        <v>66</v>
      </c>
      <c r="E2504" s="4" t="s">
        <v>25</v>
      </c>
      <c r="F2504" s="4" t="s">
        <v>16</v>
      </c>
      <c r="G2504" s="4" t="s">
        <v>5</v>
      </c>
      <c r="H2504" s="4" t="s">
        <v>35</v>
      </c>
      <c r="I2504" s="9">
        <v>1</v>
      </c>
      <c r="J2504" s="6">
        <v>39.479999999999997</v>
      </c>
      <c r="K2504" s="7">
        <v>0.05</v>
      </c>
      <c r="L2504" s="6">
        <v>16.78</v>
      </c>
      <c r="M2504" s="6">
        <f>I2504*J2504*(1-K2504)</f>
        <v>37.505999999999993</v>
      </c>
      <c r="N2504" s="6">
        <f>I2504*L2504</f>
        <v>16.78</v>
      </c>
      <c r="O2504" s="6">
        <f>M2504-N2504</f>
        <v>20.725999999999992</v>
      </c>
      <c r="P2504" s="8">
        <f>IFERROR(O2504/M2504,0)</f>
        <v>0.55260491654668575</v>
      </c>
      <c r="Q2504" s="5">
        <f>YEAR(SalesDataTable[[#This Row],[Order Date]])</f>
        <v>2026</v>
      </c>
      <c r="R2504" s="8" t="str">
        <f>"Q"&amp;ROUNDUP(MONTH(SalesDataTable[[#This Row],[Order Date]])/3,0)</f>
        <v>Q4</v>
      </c>
      <c r="S2504" s="9">
        <f>MONTH(SalesDataTable[[#This Row],[Order Date]])</f>
        <v>12</v>
      </c>
      <c r="T2504" s="8" t="str">
        <f>TEXT(SalesDataTable[[#This Row],[Order Date]],"mmm")</f>
        <v>Dec</v>
      </c>
    </row>
    <row r="2505" spans="1:20" ht="15.75">
      <c r="A2505" s="2" t="s">
        <v>2556</v>
      </c>
      <c r="B2505" s="3">
        <v>46358</v>
      </c>
      <c r="C2505" s="4" t="s">
        <v>14</v>
      </c>
      <c r="D2505" s="4" t="s">
        <v>24</v>
      </c>
      <c r="E2505" s="4" t="s">
        <v>3</v>
      </c>
      <c r="F2505" s="4" t="s">
        <v>20</v>
      </c>
      <c r="G2505" s="4" t="s">
        <v>11</v>
      </c>
      <c r="H2505" s="4" t="s">
        <v>79</v>
      </c>
      <c r="I2505" s="9">
        <v>1</v>
      </c>
      <c r="J2505" s="6">
        <v>73.010000000000005</v>
      </c>
      <c r="K2505" s="7">
        <v>0.1</v>
      </c>
      <c r="L2505" s="6">
        <v>31.51</v>
      </c>
      <c r="M2505" s="6">
        <f>I2505*J2505*(1-K2505)</f>
        <v>65.709000000000003</v>
      </c>
      <c r="N2505" s="6">
        <f>I2505*L2505</f>
        <v>31.51</v>
      </c>
      <c r="O2505" s="6">
        <f>M2505-N2505</f>
        <v>34.198999999999998</v>
      </c>
      <c r="P2505" s="8">
        <f>IFERROR(O2505/M2505,0)</f>
        <v>0.52046142841924237</v>
      </c>
      <c r="Q2505" s="5">
        <f>YEAR(SalesDataTable[[#This Row],[Order Date]])</f>
        <v>2026</v>
      </c>
      <c r="R2505" s="8" t="str">
        <f>"Q"&amp;ROUNDUP(MONTH(SalesDataTable[[#This Row],[Order Date]])/3,0)</f>
        <v>Q4</v>
      </c>
      <c r="S2505" s="9">
        <f>MONTH(SalesDataTable[[#This Row],[Order Date]])</f>
        <v>12</v>
      </c>
      <c r="T2505" s="8" t="str">
        <f>TEXT(SalesDataTable[[#This Row],[Order Date]],"mmm")</f>
        <v>Dec</v>
      </c>
    </row>
    <row r="2506" spans="1:20" ht="15.75">
      <c r="A2506" s="2" t="s">
        <v>2557</v>
      </c>
      <c r="B2506" s="3">
        <v>46358</v>
      </c>
      <c r="C2506" s="4" t="s">
        <v>1</v>
      </c>
      <c r="D2506" s="4" t="s">
        <v>88</v>
      </c>
      <c r="E2506" s="4" t="s">
        <v>3</v>
      </c>
      <c r="F2506" s="4" t="s">
        <v>20</v>
      </c>
      <c r="G2506" s="4" t="s">
        <v>49</v>
      </c>
      <c r="H2506" s="4" t="s">
        <v>50</v>
      </c>
      <c r="I2506" s="9">
        <v>2</v>
      </c>
      <c r="J2506" s="6">
        <v>40.86</v>
      </c>
      <c r="K2506" s="7">
        <v>0.05</v>
      </c>
      <c r="L2506" s="6">
        <v>15.06</v>
      </c>
      <c r="M2506" s="6">
        <f>I2506*J2506*(1-K2506)</f>
        <v>77.634</v>
      </c>
      <c r="N2506" s="6">
        <f>I2506*L2506</f>
        <v>30.12</v>
      </c>
      <c r="O2506" s="6">
        <f>M2506-N2506</f>
        <v>47.513999999999996</v>
      </c>
      <c r="P2506" s="8">
        <f>IFERROR(O2506/M2506,0)</f>
        <v>0.6120256588608084</v>
      </c>
      <c r="Q2506" s="5">
        <f>YEAR(SalesDataTable[[#This Row],[Order Date]])</f>
        <v>2026</v>
      </c>
      <c r="R2506" s="8" t="str">
        <f>"Q"&amp;ROUNDUP(MONTH(SalesDataTable[[#This Row],[Order Date]])/3,0)</f>
        <v>Q4</v>
      </c>
      <c r="S2506" s="9">
        <f>MONTH(SalesDataTable[[#This Row],[Order Date]])</f>
        <v>12</v>
      </c>
      <c r="T2506" s="8" t="str">
        <f>TEXT(SalesDataTable[[#This Row],[Order Date]],"mmm")</f>
        <v>Dec</v>
      </c>
    </row>
    <row r="2507" spans="1:20" ht="15.75">
      <c r="A2507" s="2" t="s">
        <v>2558</v>
      </c>
      <c r="B2507" s="3">
        <v>46358</v>
      </c>
      <c r="C2507" s="4" t="s">
        <v>14</v>
      </c>
      <c r="D2507" s="4" t="s">
        <v>34</v>
      </c>
      <c r="E2507" s="4" t="s">
        <v>39</v>
      </c>
      <c r="F2507" s="4" t="s">
        <v>4</v>
      </c>
      <c r="G2507" s="4" t="s">
        <v>31</v>
      </c>
      <c r="H2507" s="4" t="s">
        <v>41</v>
      </c>
      <c r="I2507" s="9">
        <v>6</v>
      </c>
      <c r="J2507" s="6">
        <v>194.79</v>
      </c>
      <c r="K2507" s="7">
        <v>0</v>
      </c>
      <c r="L2507" s="6">
        <v>105.73</v>
      </c>
      <c r="M2507" s="6">
        <f>I2507*J2507*(1-K2507)</f>
        <v>1168.74</v>
      </c>
      <c r="N2507" s="6">
        <f>I2507*L2507</f>
        <v>634.38</v>
      </c>
      <c r="O2507" s="6">
        <f>M2507-N2507</f>
        <v>534.36</v>
      </c>
      <c r="P2507" s="8">
        <f>IFERROR(O2507/M2507,0)</f>
        <v>0.45721032907233433</v>
      </c>
      <c r="Q2507" s="5">
        <f>YEAR(SalesDataTable[[#This Row],[Order Date]])</f>
        <v>2026</v>
      </c>
      <c r="R2507" s="8" t="str">
        <f>"Q"&amp;ROUNDUP(MONTH(SalesDataTable[[#This Row],[Order Date]])/3,0)</f>
        <v>Q4</v>
      </c>
      <c r="S2507" s="9">
        <f>MONTH(SalesDataTable[[#This Row],[Order Date]])</f>
        <v>12</v>
      </c>
      <c r="T2507" s="8" t="str">
        <f>TEXT(SalesDataTable[[#This Row],[Order Date]],"mmm")</f>
        <v>Dec</v>
      </c>
    </row>
    <row r="2508" spans="1:20" ht="15.75">
      <c r="A2508" s="2" t="s">
        <v>2559</v>
      </c>
      <c r="B2508" s="3">
        <v>46358</v>
      </c>
      <c r="C2508" s="4" t="s">
        <v>27</v>
      </c>
      <c r="D2508" s="4" t="s">
        <v>82</v>
      </c>
      <c r="E2508" s="4" t="s">
        <v>3</v>
      </c>
      <c r="F2508" s="4" t="s">
        <v>16</v>
      </c>
      <c r="G2508" s="4" t="s">
        <v>31</v>
      </c>
      <c r="H2508" s="4" t="s">
        <v>64</v>
      </c>
      <c r="I2508" s="9">
        <v>4</v>
      </c>
      <c r="J2508" s="6">
        <v>80.98</v>
      </c>
      <c r="K2508" s="7">
        <v>0.2</v>
      </c>
      <c r="L2508" s="6">
        <v>38.6</v>
      </c>
      <c r="M2508" s="6">
        <f>I2508*J2508*(1-K2508)</f>
        <v>259.13600000000002</v>
      </c>
      <c r="N2508" s="6">
        <f>I2508*L2508</f>
        <v>154.4</v>
      </c>
      <c r="O2508" s="6">
        <f>M2508-N2508</f>
        <v>104.73600000000002</v>
      </c>
      <c r="P2508" s="8">
        <f>IFERROR(O2508/M2508,0)</f>
        <v>0.40417387009138062</v>
      </c>
      <c r="Q2508" s="5">
        <f>YEAR(SalesDataTable[[#This Row],[Order Date]])</f>
        <v>2026</v>
      </c>
      <c r="R2508" s="8" t="str">
        <f>"Q"&amp;ROUNDUP(MONTH(SalesDataTable[[#This Row],[Order Date]])/3,0)</f>
        <v>Q4</v>
      </c>
      <c r="S2508" s="9">
        <f>MONTH(SalesDataTable[[#This Row],[Order Date]])</f>
        <v>12</v>
      </c>
      <c r="T2508" s="8" t="str">
        <f>TEXT(SalesDataTable[[#This Row],[Order Date]],"mmm")</f>
        <v>Dec</v>
      </c>
    </row>
    <row r="2509" spans="1:20" ht="15.75">
      <c r="A2509" s="2" t="s">
        <v>2560</v>
      </c>
      <c r="B2509" s="3">
        <v>46358</v>
      </c>
      <c r="C2509" s="4" t="s">
        <v>1</v>
      </c>
      <c r="D2509" s="4" t="s">
        <v>88</v>
      </c>
      <c r="E2509" s="4" t="s">
        <v>3</v>
      </c>
      <c r="F2509" s="4" t="s">
        <v>16</v>
      </c>
      <c r="G2509" s="4" t="s">
        <v>31</v>
      </c>
      <c r="H2509" s="4" t="s">
        <v>41</v>
      </c>
      <c r="I2509" s="9">
        <v>3</v>
      </c>
      <c r="J2509" s="6">
        <v>196.48</v>
      </c>
      <c r="K2509" s="7">
        <v>0.05</v>
      </c>
      <c r="L2509" s="6">
        <v>107.2</v>
      </c>
      <c r="M2509" s="6">
        <f>I2509*J2509*(1-K2509)</f>
        <v>559.96799999999996</v>
      </c>
      <c r="N2509" s="6">
        <f>I2509*L2509</f>
        <v>321.60000000000002</v>
      </c>
      <c r="O2509" s="6">
        <f>M2509-N2509</f>
        <v>238.36799999999994</v>
      </c>
      <c r="P2509" s="8">
        <f>IFERROR(O2509/M2509,0)</f>
        <v>0.42568146751242919</v>
      </c>
      <c r="Q2509" s="5">
        <f>YEAR(SalesDataTable[[#This Row],[Order Date]])</f>
        <v>2026</v>
      </c>
      <c r="R2509" s="8" t="str">
        <f>"Q"&amp;ROUNDUP(MONTH(SalesDataTable[[#This Row],[Order Date]])/3,0)</f>
        <v>Q4</v>
      </c>
      <c r="S2509" s="9">
        <f>MONTH(SalesDataTable[[#This Row],[Order Date]])</f>
        <v>12</v>
      </c>
      <c r="T2509" s="8" t="str">
        <f>TEXT(SalesDataTable[[#This Row],[Order Date]],"mmm")</f>
        <v>Dec</v>
      </c>
    </row>
    <row r="2510" spans="1:20" ht="15.75">
      <c r="A2510" s="2" t="s">
        <v>2561</v>
      </c>
      <c r="B2510" s="3">
        <v>46358</v>
      </c>
      <c r="C2510" s="4" t="s">
        <v>1</v>
      </c>
      <c r="D2510" s="4" t="s">
        <v>52</v>
      </c>
      <c r="E2510" s="4" t="s">
        <v>25</v>
      </c>
      <c r="F2510" s="4" t="s">
        <v>16</v>
      </c>
      <c r="G2510" s="4" t="s">
        <v>17</v>
      </c>
      <c r="H2510" s="4" t="s">
        <v>46</v>
      </c>
      <c r="I2510" s="9">
        <v>2</v>
      </c>
      <c r="J2510" s="6">
        <v>46.63</v>
      </c>
      <c r="K2510" s="7">
        <v>0</v>
      </c>
      <c r="L2510" s="6">
        <v>18.68</v>
      </c>
      <c r="M2510" s="6">
        <f>I2510*J2510*(1-K2510)</f>
        <v>93.26</v>
      </c>
      <c r="N2510" s="6">
        <f>I2510*L2510</f>
        <v>37.36</v>
      </c>
      <c r="O2510" s="6">
        <f>M2510-N2510</f>
        <v>55.900000000000006</v>
      </c>
      <c r="P2510" s="8">
        <f>IFERROR(O2510/M2510,0)</f>
        <v>0.59939952820072917</v>
      </c>
      <c r="Q2510" s="5">
        <f>YEAR(SalesDataTable[[#This Row],[Order Date]])</f>
        <v>2026</v>
      </c>
      <c r="R2510" s="8" t="str">
        <f>"Q"&amp;ROUNDUP(MONTH(SalesDataTable[[#This Row],[Order Date]])/3,0)</f>
        <v>Q4</v>
      </c>
      <c r="S2510" s="9">
        <f>MONTH(SalesDataTable[[#This Row],[Order Date]])</f>
        <v>12</v>
      </c>
      <c r="T2510" s="8" t="str">
        <f>TEXT(SalesDataTable[[#This Row],[Order Date]],"mmm")</f>
        <v>Dec</v>
      </c>
    </row>
    <row r="2511" spans="1:20" ht="15.75">
      <c r="A2511" s="2" t="s">
        <v>2562</v>
      </c>
      <c r="B2511" s="3">
        <v>46358</v>
      </c>
      <c r="C2511" s="4" t="s">
        <v>14</v>
      </c>
      <c r="D2511" s="4" t="s">
        <v>34</v>
      </c>
      <c r="E2511" s="4" t="s">
        <v>10</v>
      </c>
      <c r="F2511" s="4" t="s">
        <v>20</v>
      </c>
      <c r="G2511" s="4" t="s">
        <v>11</v>
      </c>
      <c r="H2511" s="4" t="s">
        <v>21</v>
      </c>
      <c r="I2511" s="9">
        <v>12</v>
      </c>
      <c r="J2511" s="6">
        <v>142.93</v>
      </c>
      <c r="K2511" s="7">
        <v>0.1</v>
      </c>
      <c r="L2511" s="6">
        <v>79.81</v>
      </c>
      <c r="M2511" s="6">
        <f>I2511*J2511*(1-K2511)</f>
        <v>1543.644</v>
      </c>
      <c r="N2511" s="6">
        <f>I2511*L2511</f>
        <v>957.72</v>
      </c>
      <c r="O2511" s="6">
        <f>M2511-N2511</f>
        <v>585.92399999999998</v>
      </c>
      <c r="P2511" s="8">
        <f>IFERROR(O2511/M2511,0)</f>
        <v>0.37957197384889263</v>
      </c>
      <c r="Q2511" s="5">
        <f>YEAR(SalesDataTable[[#This Row],[Order Date]])</f>
        <v>2026</v>
      </c>
      <c r="R2511" s="8" t="str">
        <f>"Q"&amp;ROUNDUP(MONTH(SalesDataTable[[#This Row],[Order Date]])/3,0)</f>
        <v>Q4</v>
      </c>
      <c r="S2511" s="9">
        <f>MONTH(SalesDataTable[[#This Row],[Order Date]])</f>
        <v>12</v>
      </c>
      <c r="T2511" s="8" t="str">
        <f>TEXT(SalesDataTable[[#This Row],[Order Date]],"mmm")</f>
        <v>Dec</v>
      </c>
    </row>
    <row r="2512" spans="1:20" ht="15.75">
      <c r="A2512" s="2" t="s">
        <v>2563</v>
      </c>
      <c r="B2512" s="3">
        <v>46358</v>
      </c>
      <c r="C2512" s="4" t="s">
        <v>8</v>
      </c>
      <c r="D2512" s="4" t="s">
        <v>69</v>
      </c>
      <c r="E2512" s="4" t="s">
        <v>25</v>
      </c>
      <c r="F2512" s="4" t="s">
        <v>4</v>
      </c>
      <c r="G2512" s="4" t="s">
        <v>11</v>
      </c>
      <c r="H2512" s="4" t="s">
        <v>53</v>
      </c>
      <c r="I2512" s="9">
        <v>2</v>
      </c>
      <c r="J2512" s="6">
        <v>153.97</v>
      </c>
      <c r="K2512" s="7">
        <v>0</v>
      </c>
      <c r="L2512" s="6">
        <v>79.45</v>
      </c>
      <c r="M2512" s="6">
        <f>I2512*J2512*(1-K2512)</f>
        <v>307.94</v>
      </c>
      <c r="N2512" s="6">
        <f>I2512*L2512</f>
        <v>158.9</v>
      </c>
      <c r="O2512" s="6">
        <f>M2512-N2512</f>
        <v>149.04</v>
      </c>
      <c r="P2512" s="8">
        <f>IFERROR(O2512/M2512,0)</f>
        <v>0.48399038773787101</v>
      </c>
      <c r="Q2512" s="5">
        <f>YEAR(SalesDataTable[[#This Row],[Order Date]])</f>
        <v>2026</v>
      </c>
      <c r="R2512" s="8" t="str">
        <f>"Q"&amp;ROUNDUP(MONTH(SalesDataTable[[#This Row],[Order Date]])/3,0)</f>
        <v>Q4</v>
      </c>
      <c r="S2512" s="9">
        <f>MONTH(SalesDataTable[[#This Row],[Order Date]])</f>
        <v>12</v>
      </c>
      <c r="T2512" s="8" t="str">
        <f>TEXT(SalesDataTable[[#This Row],[Order Date]],"mmm")</f>
        <v>Dec</v>
      </c>
    </row>
    <row r="2513" spans="1:20" ht="15.75">
      <c r="A2513" s="2" t="s">
        <v>2564</v>
      </c>
      <c r="B2513" s="3">
        <v>46358</v>
      </c>
      <c r="C2513" s="4" t="s">
        <v>27</v>
      </c>
      <c r="D2513" s="4" t="s">
        <v>82</v>
      </c>
      <c r="E2513" s="4" t="s">
        <v>3</v>
      </c>
      <c r="F2513" s="4" t="s">
        <v>4</v>
      </c>
      <c r="G2513" s="4" t="s">
        <v>31</v>
      </c>
      <c r="H2513" s="4" t="s">
        <v>32</v>
      </c>
      <c r="I2513" s="9">
        <v>1</v>
      </c>
      <c r="J2513" s="6">
        <v>344.63</v>
      </c>
      <c r="K2513" s="7">
        <v>0.05</v>
      </c>
      <c r="L2513" s="6">
        <v>189.22</v>
      </c>
      <c r="M2513" s="6">
        <f>I2513*J2513*(1-K2513)</f>
        <v>327.39849999999996</v>
      </c>
      <c r="N2513" s="6">
        <f>I2513*L2513</f>
        <v>189.22</v>
      </c>
      <c r="O2513" s="6">
        <f>M2513-N2513</f>
        <v>138.17849999999996</v>
      </c>
      <c r="P2513" s="8">
        <f>IFERROR(O2513/M2513,0)</f>
        <v>0.42204988721695419</v>
      </c>
      <c r="Q2513" s="5">
        <f>YEAR(SalesDataTable[[#This Row],[Order Date]])</f>
        <v>2026</v>
      </c>
      <c r="R2513" s="8" t="str">
        <f>"Q"&amp;ROUNDUP(MONTH(SalesDataTable[[#This Row],[Order Date]])/3,0)</f>
        <v>Q4</v>
      </c>
      <c r="S2513" s="9">
        <f>MONTH(SalesDataTable[[#This Row],[Order Date]])</f>
        <v>12</v>
      </c>
      <c r="T2513" s="8" t="str">
        <f>TEXT(SalesDataTable[[#This Row],[Order Date]],"mmm")</f>
        <v>Dec</v>
      </c>
    </row>
    <row r="2514" spans="1:20" ht="15.75">
      <c r="A2514" s="2" t="s">
        <v>2565</v>
      </c>
      <c r="B2514" s="3">
        <v>46359</v>
      </c>
      <c r="C2514" s="4" t="s">
        <v>27</v>
      </c>
      <c r="D2514" s="4" t="s">
        <v>82</v>
      </c>
      <c r="E2514" s="4" t="s">
        <v>3</v>
      </c>
      <c r="F2514" s="4" t="s">
        <v>16</v>
      </c>
      <c r="G2514" s="4" t="s">
        <v>17</v>
      </c>
      <c r="H2514" s="4" t="s">
        <v>46</v>
      </c>
      <c r="I2514" s="9">
        <v>2</v>
      </c>
      <c r="J2514" s="6">
        <v>46.51</v>
      </c>
      <c r="K2514" s="7">
        <v>0.05</v>
      </c>
      <c r="L2514" s="6">
        <v>18.73</v>
      </c>
      <c r="M2514" s="6">
        <f>I2514*J2514*(1-K2514)</f>
        <v>88.368999999999986</v>
      </c>
      <c r="N2514" s="6">
        <f>I2514*L2514</f>
        <v>37.46</v>
      </c>
      <c r="O2514" s="6">
        <f>M2514-N2514</f>
        <v>50.908999999999985</v>
      </c>
      <c r="P2514" s="8">
        <f>IFERROR(O2514/M2514,0)</f>
        <v>0.57609568966492763</v>
      </c>
      <c r="Q2514" s="5">
        <f>YEAR(SalesDataTable[[#This Row],[Order Date]])</f>
        <v>2026</v>
      </c>
      <c r="R2514" s="8" t="str">
        <f>"Q"&amp;ROUNDUP(MONTH(SalesDataTable[[#This Row],[Order Date]])/3,0)</f>
        <v>Q4</v>
      </c>
      <c r="S2514" s="9">
        <f>MONTH(SalesDataTable[[#This Row],[Order Date]])</f>
        <v>12</v>
      </c>
      <c r="T2514" s="8" t="str">
        <f>TEXT(SalesDataTable[[#This Row],[Order Date]],"mmm")</f>
        <v>Dec</v>
      </c>
    </row>
    <row r="2515" spans="1:20" ht="15.75">
      <c r="A2515" s="2" t="s">
        <v>2566</v>
      </c>
      <c r="B2515" s="3">
        <v>46359</v>
      </c>
      <c r="C2515" s="4" t="s">
        <v>1</v>
      </c>
      <c r="D2515" s="4" t="s">
        <v>52</v>
      </c>
      <c r="E2515" s="4" t="s">
        <v>10</v>
      </c>
      <c r="F2515" s="4" t="s">
        <v>20</v>
      </c>
      <c r="G2515" s="4" t="s">
        <v>5</v>
      </c>
      <c r="H2515" s="4" t="s">
        <v>6</v>
      </c>
      <c r="I2515" s="9">
        <v>6</v>
      </c>
      <c r="J2515" s="6">
        <v>80.17</v>
      </c>
      <c r="K2515" s="7">
        <v>0.1</v>
      </c>
      <c r="L2515" s="6">
        <v>42.67</v>
      </c>
      <c r="M2515" s="6">
        <f>I2515*J2515*(1-K2515)</f>
        <v>432.91800000000001</v>
      </c>
      <c r="N2515" s="6">
        <f>I2515*L2515</f>
        <v>256.02</v>
      </c>
      <c r="O2515" s="6">
        <f>M2515-N2515</f>
        <v>176.89800000000002</v>
      </c>
      <c r="P2515" s="8">
        <f>IFERROR(O2515/M2515,0)</f>
        <v>0.40861779828974543</v>
      </c>
      <c r="Q2515" s="5">
        <f>YEAR(SalesDataTable[[#This Row],[Order Date]])</f>
        <v>2026</v>
      </c>
      <c r="R2515" s="8" t="str">
        <f>"Q"&amp;ROUNDUP(MONTH(SalesDataTable[[#This Row],[Order Date]])/3,0)</f>
        <v>Q4</v>
      </c>
      <c r="S2515" s="9">
        <f>MONTH(SalesDataTable[[#This Row],[Order Date]])</f>
        <v>12</v>
      </c>
      <c r="T2515" s="8" t="str">
        <f>TEXT(SalesDataTable[[#This Row],[Order Date]],"mmm")</f>
        <v>Dec</v>
      </c>
    </row>
    <row r="2516" spans="1:20" ht="15.75">
      <c r="A2516" s="2" t="s">
        <v>2567</v>
      </c>
      <c r="B2516" s="3">
        <v>46359</v>
      </c>
      <c r="C2516" s="4" t="s">
        <v>27</v>
      </c>
      <c r="D2516" s="4" t="s">
        <v>82</v>
      </c>
      <c r="E2516" s="4" t="s">
        <v>3</v>
      </c>
      <c r="F2516" s="4" t="s">
        <v>16</v>
      </c>
      <c r="G2516" s="4" t="s">
        <v>31</v>
      </c>
      <c r="H2516" s="4" t="s">
        <v>90</v>
      </c>
      <c r="I2516" s="9">
        <v>2</v>
      </c>
      <c r="J2516" s="6">
        <v>124.62</v>
      </c>
      <c r="K2516" s="7">
        <v>0.1</v>
      </c>
      <c r="L2516" s="6">
        <v>58.91</v>
      </c>
      <c r="M2516" s="6">
        <f>I2516*J2516*(1-K2516)</f>
        <v>224.316</v>
      </c>
      <c r="N2516" s="6">
        <f>I2516*L2516</f>
        <v>117.82</v>
      </c>
      <c r="O2516" s="6">
        <f>M2516-N2516</f>
        <v>106.49600000000001</v>
      </c>
      <c r="P2516" s="8">
        <f>IFERROR(O2516/M2516,0)</f>
        <v>0.47475882237557737</v>
      </c>
      <c r="Q2516" s="5">
        <f>YEAR(SalesDataTable[[#This Row],[Order Date]])</f>
        <v>2026</v>
      </c>
      <c r="R2516" s="8" t="str">
        <f>"Q"&amp;ROUNDUP(MONTH(SalesDataTable[[#This Row],[Order Date]])/3,0)</f>
        <v>Q4</v>
      </c>
      <c r="S2516" s="9">
        <f>MONTH(SalesDataTable[[#This Row],[Order Date]])</f>
        <v>12</v>
      </c>
      <c r="T2516" s="8" t="str">
        <f>TEXT(SalesDataTable[[#This Row],[Order Date]],"mmm")</f>
        <v>Dec</v>
      </c>
    </row>
    <row r="2517" spans="1:20" ht="15.75">
      <c r="A2517" s="2" t="s">
        <v>2568</v>
      </c>
      <c r="B2517" s="3">
        <v>46359</v>
      </c>
      <c r="C2517" s="4" t="s">
        <v>14</v>
      </c>
      <c r="D2517" s="4" t="s">
        <v>24</v>
      </c>
      <c r="E2517" s="4" t="s">
        <v>3</v>
      </c>
      <c r="F2517" s="4" t="s">
        <v>4</v>
      </c>
      <c r="G2517" s="4" t="s">
        <v>11</v>
      </c>
      <c r="H2517" s="4" t="s">
        <v>21</v>
      </c>
      <c r="I2517" s="9">
        <v>1</v>
      </c>
      <c r="J2517" s="6">
        <v>144.78</v>
      </c>
      <c r="K2517" s="7">
        <v>0.15</v>
      </c>
      <c r="L2517" s="6">
        <v>81.53</v>
      </c>
      <c r="M2517" s="6">
        <f>I2517*J2517*(1-K2517)</f>
        <v>123.063</v>
      </c>
      <c r="N2517" s="6">
        <f>I2517*L2517</f>
        <v>81.53</v>
      </c>
      <c r="O2517" s="6">
        <f>M2517-N2517</f>
        <v>41.533000000000001</v>
      </c>
      <c r="P2517" s="8">
        <f>IFERROR(O2517/M2517,0)</f>
        <v>0.33749380398657597</v>
      </c>
      <c r="Q2517" s="5">
        <f>YEAR(SalesDataTable[[#This Row],[Order Date]])</f>
        <v>2026</v>
      </c>
      <c r="R2517" s="8" t="str">
        <f>"Q"&amp;ROUNDUP(MONTH(SalesDataTable[[#This Row],[Order Date]])/3,0)</f>
        <v>Q4</v>
      </c>
      <c r="S2517" s="9">
        <f>MONTH(SalesDataTable[[#This Row],[Order Date]])</f>
        <v>12</v>
      </c>
      <c r="T2517" s="8" t="str">
        <f>TEXT(SalesDataTable[[#This Row],[Order Date]],"mmm")</f>
        <v>Dec</v>
      </c>
    </row>
    <row r="2518" spans="1:20" ht="15.75">
      <c r="A2518" s="2" t="s">
        <v>2569</v>
      </c>
      <c r="B2518" s="3">
        <v>46359</v>
      </c>
      <c r="C2518" s="4" t="s">
        <v>27</v>
      </c>
      <c r="D2518" s="4" t="s">
        <v>45</v>
      </c>
      <c r="E2518" s="4" t="s">
        <v>3</v>
      </c>
      <c r="F2518" s="4" t="s">
        <v>20</v>
      </c>
      <c r="G2518" s="4" t="s">
        <v>17</v>
      </c>
      <c r="H2518" s="4" t="s">
        <v>71</v>
      </c>
      <c r="I2518" s="9">
        <v>1</v>
      </c>
      <c r="J2518" s="6">
        <v>133.80000000000001</v>
      </c>
      <c r="K2518" s="7">
        <v>0</v>
      </c>
      <c r="L2518" s="6">
        <v>66.349999999999994</v>
      </c>
      <c r="M2518" s="6">
        <f>I2518*J2518*(1-K2518)</f>
        <v>133.80000000000001</v>
      </c>
      <c r="N2518" s="6">
        <f>I2518*L2518</f>
        <v>66.349999999999994</v>
      </c>
      <c r="O2518" s="6">
        <f>M2518-N2518</f>
        <v>67.450000000000017</v>
      </c>
      <c r="P2518" s="8">
        <f>IFERROR(O2518/M2518,0)</f>
        <v>0.50411061285500758</v>
      </c>
      <c r="Q2518" s="5">
        <f>YEAR(SalesDataTable[[#This Row],[Order Date]])</f>
        <v>2026</v>
      </c>
      <c r="R2518" s="8" t="str">
        <f>"Q"&amp;ROUNDUP(MONTH(SalesDataTable[[#This Row],[Order Date]])/3,0)</f>
        <v>Q4</v>
      </c>
      <c r="S2518" s="9">
        <f>MONTH(SalesDataTable[[#This Row],[Order Date]])</f>
        <v>12</v>
      </c>
      <c r="T2518" s="8" t="str">
        <f>TEXT(SalesDataTable[[#This Row],[Order Date]],"mmm")</f>
        <v>Dec</v>
      </c>
    </row>
    <row r="2519" spans="1:20" ht="15.75">
      <c r="A2519" s="2" t="s">
        <v>2570</v>
      </c>
      <c r="B2519" s="3">
        <v>46359</v>
      </c>
      <c r="C2519" s="4" t="s">
        <v>27</v>
      </c>
      <c r="D2519" s="4" t="s">
        <v>45</v>
      </c>
      <c r="E2519" s="4" t="s">
        <v>25</v>
      </c>
      <c r="F2519" s="4" t="s">
        <v>16</v>
      </c>
      <c r="G2519" s="4" t="s">
        <v>31</v>
      </c>
      <c r="H2519" s="4" t="s">
        <v>90</v>
      </c>
      <c r="I2519" s="9">
        <v>1</v>
      </c>
      <c r="J2519" s="6">
        <v>124.93</v>
      </c>
      <c r="K2519" s="7">
        <v>0</v>
      </c>
      <c r="L2519" s="6">
        <v>59.41</v>
      </c>
      <c r="M2519" s="6">
        <f>I2519*J2519*(1-K2519)</f>
        <v>124.93</v>
      </c>
      <c r="N2519" s="6">
        <f>I2519*L2519</f>
        <v>59.41</v>
      </c>
      <c r="O2519" s="6">
        <f>M2519-N2519</f>
        <v>65.52000000000001</v>
      </c>
      <c r="P2519" s="8">
        <f>IFERROR(O2519/M2519,0)</f>
        <v>0.52445369406867848</v>
      </c>
      <c r="Q2519" s="5">
        <f>YEAR(SalesDataTable[[#This Row],[Order Date]])</f>
        <v>2026</v>
      </c>
      <c r="R2519" s="8" t="str">
        <f>"Q"&amp;ROUNDUP(MONTH(SalesDataTable[[#This Row],[Order Date]])/3,0)</f>
        <v>Q4</v>
      </c>
      <c r="S2519" s="9">
        <f>MONTH(SalesDataTable[[#This Row],[Order Date]])</f>
        <v>12</v>
      </c>
      <c r="T2519" s="8" t="str">
        <f>TEXT(SalesDataTable[[#This Row],[Order Date]],"mmm")</f>
        <v>Dec</v>
      </c>
    </row>
    <row r="2520" spans="1:20" ht="15.75">
      <c r="A2520" s="2" t="s">
        <v>2571</v>
      </c>
      <c r="B2520" s="3">
        <v>46359</v>
      </c>
      <c r="C2520" s="4" t="s">
        <v>8</v>
      </c>
      <c r="D2520" s="4" t="s">
        <v>69</v>
      </c>
      <c r="E2520" s="4" t="s">
        <v>3</v>
      </c>
      <c r="F2520" s="4" t="s">
        <v>16</v>
      </c>
      <c r="G2520" s="4" t="s">
        <v>11</v>
      </c>
      <c r="H2520" s="4" t="s">
        <v>79</v>
      </c>
      <c r="I2520" s="9">
        <v>2</v>
      </c>
      <c r="J2520" s="6">
        <v>70.59</v>
      </c>
      <c r="K2520" s="7">
        <v>0.1</v>
      </c>
      <c r="L2520" s="6">
        <v>32.68</v>
      </c>
      <c r="M2520" s="6">
        <f>I2520*J2520*(1-K2520)</f>
        <v>127.06200000000001</v>
      </c>
      <c r="N2520" s="6">
        <f>I2520*L2520</f>
        <v>65.36</v>
      </c>
      <c r="O2520" s="6">
        <f>M2520-N2520</f>
        <v>61.702000000000012</v>
      </c>
      <c r="P2520" s="8">
        <f>IFERROR(O2520/M2520,0)</f>
        <v>0.48560545245628123</v>
      </c>
      <c r="Q2520" s="5">
        <f>YEAR(SalesDataTable[[#This Row],[Order Date]])</f>
        <v>2026</v>
      </c>
      <c r="R2520" s="8" t="str">
        <f>"Q"&amp;ROUNDUP(MONTH(SalesDataTable[[#This Row],[Order Date]])/3,0)</f>
        <v>Q4</v>
      </c>
      <c r="S2520" s="9">
        <f>MONTH(SalesDataTable[[#This Row],[Order Date]])</f>
        <v>12</v>
      </c>
      <c r="T2520" s="8" t="str">
        <f>TEXT(SalesDataTable[[#This Row],[Order Date]],"mmm")</f>
        <v>Dec</v>
      </c>
    </row>
    <row r="2521" spans="1:20" ht="15.75">
      <c r="A2521" s="2" t="s">
        <v>2572</v>
      </c>
      <c r="B2521" s="3">
        <v>46360</v>
      </c>
      <c r="C2521" s="4" t="s">
        <v>27</v>
      </c>
      <c r="D2521" s="4" t="s">
        <v>45</v>
      </c>
      <c r="E2521" s="4" t="s">
        <v>3</v>
      </c>
      <c r="F2521" s="4" t="s">
        <v>4</v>
      </c>
      <c r="G2521" s="4" t="s">
        <v>11</v>
      </c>
      <c r="H2521" s="4" t="s">
        <v>53</v>
      </c>
      <c r="I2521" s="9">
        <v>2</v>
      </c>
      <c r="J2521" s="6">
        <v>151.05000000000001</v>
      </c>
      <c r="K2521" s="7">
        <v>0.15</v>
      </c>
      <c r="L2521" s="6">
        <v>80.36</v>
      </c>
      <c r="M2521" s="6">
        <f>I2521*J2521*(1-K2521)</f>
        <v>256.78500000000003</v>
      </c>
      <c r="N2521" s="6">
        <f>I2521*L2521</f>
        <v>160.72</v>
      </c>
      <c r="O2521" s="6">
        <f>M2521-N2521</f>
        <v>96.065000000000026</v>
      </c>
      <c r="P2521" s="8">
        <f>IFERROR(O2521/M2521,0)</f>
        <v>0.37410674299511271</v>
      </c>
      <c r="Q2521" s="5">
        <f>YEAR(SalesDataTable[[#This Row],[Order Date]])</f>
        <v>2026</v>
      </c>
      <c r="R2521" s="8" t="str">
        <f>"Q"&amp;ROUNDUP(MONTH(SalesDataTable[[#This Row],[Order Date]])/3,0)</f>
        <v>Q4</v>
      </c>
      <c r="S2521" s="9">
        <f>MONTH(SalesDataTable[[#This Row],[Order Date]])</f>
        <v>12</v>
      </c>
      <c r="T2521" s="8" t="str">
        <f>TEXT(SalesDataTable[[#This Row],[Order Date]],"mmm")</f>
        <v>Dec</v>
      </c>
    </row>
    <row r="2522" spans="1:20" ht="15.75">
      <c r="A2522" s="2" t="s">
        <v>2573</v>
      </c>
      <c r="B2522" s="3">
        <v>46360</v>
      </c>
      <c r="C2522" s="4" t="s">
        <v>27</v>
      </c>
      <c r="D2522" s="4" t="s">
        <v>45</v>
      </c>
      <c r="E2522" s="4" t="s">
        <v>3</v>
      </c>
      <c r="F2522" s="4" t="s">
        <v>4</v>
      </c>
      <c r="G2522" s="4" t="s">
        <v>31</v>
      </c>
      <c r="H2522" s="4" t="s">
        <v>90</v>
      </c>
      <c r="I2522" s="9">
        <v>2</v>
      </c>
      <c r="J2522" s="6">
        <v>120.37</v>
      </c>
      <c r="K2522" s="7">
        <v>0.2</v>
      </c>
      <c r="L2522" s="6">
        <v>59.39</v>
      </c>
      <c r="M2522" s="6">
        <f>I2522*J2522*(1-K2522)</f>
        <v>192.59200000000001</v>
      </c>
      <c r="N2522" s="6">
        <f>I2522*L2522</f>
        <v>118.78</v>
      </c>
      <c r="O2522" s="6">
        <f>M2522-N2522</f>
        <v>73.812000000000012</v>
      </c>
      <c r="P2522" s="8">
        <f>IFERROR(O2522/M2522,0)</f>
        <v>0.3832557946332143</v>
      </c>
      <c r="Q2522" s="5">
        <f>YEAR(SalesDataTable[[#This Row],[Order Date]])</f>
        <v>2026</v>
      </c>
      <c r="R2522" s="8" t="str">
        <f>"Q"&amp;ROUNDUP(MONTH(SalesDataTable[[#This Row],[Order Date]])/3,0)</f>
        <v>Q4</v>
      </c>
      <c r="S2522" s="9">
        <f>MONTH(SalesDataTable[[#This Row],[Order Date]])</f>
        <v>12</v>
      </c>
      <c r="T2522" s="8" t="str">
        <f>TEXT(SalesDataTable[[#This Row],[Order Date]],"mmm")</f>
        <v>Dec</v>
      </c>
    </row>
    <row r="2523" spans="1:20" ht="15.75">
      <c r="A2523" s="2" t="s">
        <v>2574</v>
      </c>
      <c r="B2523" s="3">
        <v>46360</v>
      </c>
      <c r="C2523" s="4" t="s">
        <v>8</v>
      </c>
      <c r="D2523" s="4" t="s">
        <v>9</v>
      </c>
      <c r="E2523" s="4" t="s">
        <v>3</v>
      </c>
      <c r="F2523" s="4" t="s">
        <v>4</v>
      </c>
      <c r="G2523" s="4" t="s">
        <v>31</v>
      </c>
      <c r="H2523" s="4" t="s">
        <v>41</v>
      </c>
      <c r="I2523" s="9">
        <v>3</v>
      </c>
      <c r="J2523" s="6">
        <v>193.8</v>
      </c>
      <c r="K2523" s="7">
        <v>0</v>
      </c>
      <c r="L2523" s="6">
        <v>104.55</v>
      </c>
      <c r="M2523" s="6">
        <f>I2523*J2523*(1-K2523)</f>
        <v>581.40000000000009</v>
      </c>
      <c r="N2523" s="6">
        <f>I2523*L2523</f>
        <v>313.64999999999998</v>
      </c>
      <c r="O2523" s="6">
        <f>M2523-N2523</f>
        <v>267.75000000000011</v>
      </c>
      <c r="P2523" s="8">
        <f>IFERROR(O2523/M2523,0)</f>
        <v>0.46052631578947378</v>
      </c>
      <c r="Q2523" s="5">
        <f>YEAR(SalesDataTable[[#This Row],[Order Date]])</f>
        <v>2026</v>
      </c>
      <c r="R2523" s="8" t="str">
        <f>"Q"&amp;ROUNDUP(MONTH(SalesDataTable[[#This Row],[Order Date]])/3,0)</f>
        <v>Q4</v>
      </c>
      <c r="S2523" s="9">
        <f>MONTH(SalesDataTable[[#This Row],[Order Date]])</f>
        <v>12</v>
      </c>
      <c r="T2523" s="8" t="str">
        <f>TEXT(SalesDataTable[[#This Row],[Order Date]],"mmm")</f>
        <v>Dec</v>
      </c>
    </row>
    <row r="2524" spans="1:20" ht="15.75">
      <c r="A2524" s="2" t="s">
        <v>2575</v>
      </c>
      <c r="B2524" s="3">
        <v>46361</v>
      </c>
      <c r="C2524" s="4" t="s">
        <v>27</v>
      </c>
      <c r="D2524" s="4" t="s">
        <v>82</v>
      </c>
      <c r="E2524" s="4" t="s">
        <v>3</v>
      </c>
      <c r="F2524" s="4" t="s">
        <v>20</v>
      </c>
      <c r="G2524" s="4" t="s">
        <v>11</v>
      </c>
      <c r="H2524" s="4" t="s">
        <v>21</v>
      </c>
      <c r="I2524" s="9">
        <v>1</v>
      </c>
      <c r="J2524" s="6">
        <v>146.08000000000001</v>
      </c>
      <c r="K2524" s="7">
        <v>0.1</v>
      </c>
      <c r="L2524" s="6">
        <v>81.540000000000006</v>
      </c>
      <c r="M2524" s="6">
        <f>I2524*J2524*(1-K2524)</f>
        <v>131.47200000000001</v>
      </c>
      <c r="N2524" s="6">
        <f>I2524*L2524</f>
        <v>81.540000000000006</v>
      </c>
      <c r="O2524" s="6">
        <f>M2524-N2524</f>
        <v>49.932000000000002</v>
      </c>
      <c r="P2524" s="8">
        <f>IFERROR(O2524/M2524,0)</f>
        <v>0.37979189485213583</v>
      </c>
      <c r="Q2524" s="5">
        <f>YEAR(SalesDataTable[[#This Row],[Order Date]])</f>
        <v>2026</v>
      </c>
      <c r="R2524" s="8" t="str">
        <f>"Q"&amp;ROUNDUP(MONTH(SalesDataTable[[#This Row],[Order Date]])/3,0)</f>
        <v>Q4</v>
      </c>
      <c r="S2524" s="9">
        <f>MONTH(SalesDataTable[[#This Row],[Order Date]])</f>
        <v>12</v>
      </c>
      <c r="T2524" s="8" t="str">
        <f>TEXT(SalesDataTable[[#This Row],[Order Date]],"mmm")</f>
        <v>Dec</v>
      </c>
    </row>
    <row r="2525" spans="1:20" ht="15.75">
      <c r="A2525" s="2" t="s">
        <v>2576</v>
      </c>
      <c r="B2525" s="3">
        <v>46361</v>
      </c>
      <c r="C2525" s="4" t="s">
        <v>27</v>
      </c>
      <c r="D2525" s="4" t="s">
        <v>45</v>
      </c>
      <c r="E2525" s="4" t="s">
        <v>10</v>
      </c>
      <c r="F2525" s="4" t="s">
        <v>20</v>
      </c>
      <c r="G2525" s="4" t="s">
        <v>5</v>
      </c>
      <c r="H2525" s="4" t="s">
        <v>43</v>
      </c>
      <c r="I2525" s="9">
        <v>4</v>
      </c>
      <c r="J2525" s="6">
        <v>101.17</v>
      </c>
      <c r="K2525" s="7">
        <v>0.15</v>
      </c>
      <c r="L2525" s="6">
        <v>50.48</v>
      </c>
      <c r="M2525" s="6">
        <f>I2525*J2525*(1-K2525)</f>
        <v>343.97800000000001</v>
      </c>
      <c r="N2525" s="6">
        <f>I2525*L2525</f>
        <v>201.92</v>
      </c>
      <c r="O2525" s="6">
        <f>M2525-N2525</f>
        <v>142.05800000000002</v>
      </c>
      <c r="P2525" s="8">
        <f>IFERROR(O2525/M2525,0)</f>
        <v>0.41298571420265257</v>
      </c>
      <c r="Q2525" s="5">
        <f>YEAR(SalesDataTable[[#This Row],[Order Date]])</f>
        <v>2026</v>
      </c>
      <c r="R2525" s="8" t="str">
        <f>"Q"&amp;ROUNDUP(MONTH(SalesDataTable[[#This Row],[Order Date]])/3,0)</f>
        <v>Q4</v>
      </c>
      <c r="S2525" s="9">
        <f>MONTH(SalesDataTable[[#This Row],[Order Date]])</f>
        <v>12</v>
      </c>
      <c r="T2525" s="8" t="str">
        <f>TEXT(SalesDataTable[[#This Row],[Order Date]],"mmm")</f>
        <v>Dec</v>
      </c>
    </row>
    <row r="2526" spans="1:20" ht="15.75">
      <c r="A2526" s="2" t="s">
        <v>2577</v>
      </c>
      <c r="B2526" s="3">
        <v>46361</v>
      </c>
      <c r="C2526" s="4" t="s">
        <v>8</v>
      </c>
      <c r="D2526" s="4" t="s">
        <v>38</v>
      </c>
      <c r="E2526" s="4" t="s">
        <v>25</v>
      </c>
      <c r="F2526" s="4" t="s">
        <v>16</v>
      </c>
      <c r="G2526" s="4" t="s">
        <v>31</v>
      </c>
      <c r="H2526" s="4" t="s">
        <v>90</v>
      </c>
      <c r="I2526" s="9">
        <v>2</v>
      </c>
      <c r="J2526" s="6">
        <v>121.64</v>
      </c>
      <c r="K2526" s="7">
        <v>0</v>
      </c>
      <c r="L2526" s="6">
        <v>61.94</v>
      </c>
      <c r="M2526" s="6">
        <f>I2526*J2526*(1-K2526)</f>
        <v>243.28</v>
      </c>
      <c r="N2526" s="6">
        <f>I2526*L2526</f>
        <v>123.88</v>
      </c>
      <c r="O2526" s="6">
        <f>M2526-N2526</f>
        <v>119.4</v>
      </c>
      <c r="P2526" s="8">
        <f>IFERROR(O2526/M2526,0)</f>
        <v>0.49079250246629402</v>
      </c>
      <c r="Q2526" s="5">
        <f>YEAR(SalesDataTable[[#This Row],[Order Date]])</f>
        <v>2026</v>
      </c>
      <c r="R2526" s="8" t="str">
        <f>"Q"&amp;ROUNDUP(MONTH(SalesDataTable[[#This Row],[Order Date]])/3,0)</f>
        <v>Q4</v>
      </c>
      <c r="S2526" s="9">
        <f>MONTH(SalesDataTable[[#This Row],[Order Date]])</f>
        <v>12</v>
      </c>
      <c r="T2526" s="8" t="str">
        <f>TEXT(SalesDataTable[[#This Row],[Order Date]],"mmm")</f>
        <v>Dec</v>
      </c>
    </row>
    <row r="2527" spans="1:20" ht="15.75">
      <c r="A2527" s="2" t="s">
        <v>2578</v>
      </c>
      <c r="B2527" s="3">
        <v>46361</v>
      </c>
      <c r="C2527" s="4" t="s">
        <v>8</v>
      </c>
      <c r="D2527" s="4" t="s">
        <v>9</v>
      </c>
      <c r="E2527" s="4" t="s">
        <v>3</v>
      </c>
      <c r="F2527" s="4" t="s">
        <v>4</v>
      </c>
      <c r="G2527" s="4" t="s">
        <v>17</v>
      </c>
      <c r="H2527" s="4" t="s">
        <v>83</v>
      </c>
      <c r="I2527" s="9">
        <v>1</v>
      </c>
      <c r="J2527" s="6">
        <v>165.1</v>
      </c>
      <c r="K2527" s="7">
        <v>0.05</v>
      </c>
      <c r="L2527" s="6">
        <v>85.23</v>
      </c>
      <c r="M2527" s="6">
        <f>I2527*J2527*(1-K2527)</f>
        <v>156.845</v>
      </c>
      <c r="N2527" s="6">
        <f>I2527*L2527</f>
        <v>85.23</v>
      </c>
      <c r="O2527" s="6">
        <f>M2527-N2527</f>
        <v>71.614999999999995</v>
      </c>
      <c r="P2527" s="8">
        <f>IFERROR(O2527/M2527,0)</f>
        <v>0.45659727756702473</v>
      </c>
      <c r="Q2527" s="5">
        <f>YEAR(SalesDataTable[[#This Row],[Order Date]])</f>
        <v>2026</v>
      </c>
      <c r="R2527" s="8" t="str">
        <f>"Q"&amp;ROUNDUP(MONTH(SalesDataTable[[#This Row],[Order Date]])/3,0)</f>
        <v>Q4</v>
      </c>
      <c r="S2527" s="9">
        <f>MONTH(SalesDataTable[[#This Row],[Order Date]])</f>
        <v>12</v>
      </c>
      <c r="T2527" s="8" t="str">
        <f>TEXT(SalesDataTable[[#This Row],[Order Date]],"mmm")</f>
        <v>Dec</v>
      </c>
    </row>
    <row r="2528" spans="1:20" ht="15.75">
      <c r="A2528" s="2" t="s">
        <v>2579</v>
      </c>
      <c r="B2528" s="3">
        <v>46361</v>
      </c>
      <c r="C2528" s="4" t="s">
        <v>27</v>
      </c>
      <c r="D2528" s="4" t="s">
        <v>82</v>
      </c>
      <c r="E2528" s="4" t="s">
        <v>3</v>
      </c>
      <c r="F2528" s="4" t="s">
        <v>16</v>
      </c>
      <c r="G2528" s="4" t="s">
        <v>31</v>
      </c>
      <c r="H2528" s="4" t="s">
        <v>41</v>
      </c>
      <c r="I2528" s="9">
        <v>3</v>
      </c>
      <c r="J2528" s="6">
        <v>194.07</v>
      </c>
      <c r="K2528" s="7">
        <v>0.1</v>
      </c>
      <c r="L2528" s="6">
        <v>102.37</v>
      </c>
      <c r="M2528" s="6">
        <f>I2528*J2528*(1-K2528)</f>
        <v>523.98900000000003</v>
      </c>
      <c r="N2528" s="6">
        <f>I2528*L2528</f>
        <v>307.11</v>
      </c>
      <c r="O2528" s="6">
        <f>M2528-N2528</f>
        <v>216.87900000000002</v>
      </c>
      <c r="P2528" s="8">
        <f>IFERROR(O2528/M2528,0)</f>
        <v>0.4138999101126169</v>
      </c>
      <c r="Q2528" s="5">
        <f>YEAR(SalesDataTable[[#This Row],[Order Date]])</f>
        <v>2026</v>
      </c>
      <c r="R2528" s="8" t="str">
        <f>"Q"&amp;ROUNDUP(MONTH(SalesDataTable[[#This Row],[Order Date]])/3,0)</f>
        <v>Q4</v>
      </c>
      <c r="S2528" s="9">
        <f>MONTH(SalesDataTable[[#This Row],[Order Date]])</f>
        <v>12</v>
      </c>
      <c r="T2528" s="8" t="str">
        <f>TEXT(SalesDataTable[[#This Row],[Order Date]],"mmm")</f>
        <v>Dec</v>
      </c>
    </row>
    <row r="2529" spans="1:20" ht="15.75">
      <c r="A2529" s="2" t="s">
        <v>2580</v>
      </c>
      <c r="B2529" s="3">
        <v>46361</v>
      </c>
      <c r="C2529" s="4" t="s">
        <v>27</v>
      </c>
      <c r="D2529" s="4" t="s">
        <v>82</v>
      </c>
      <c r="E2529" s="4" t="s">
        <v>39</v>
      </c>
      <c r="F2529" s="4" t="s">
        <v>16</v>
      </c>
      <c r="G2529" s="4" t="s">
        <v>11</v>
      </c>
      <c r="H2529" s="4" t="s">
        <v>53</v>
      </c>
      <c r="I2529" s="9">
        <v>1</v>
      </c>
      <c r="J2529" s="6">
        <v>152.44</v>
      </c>
      <c r="K2529" s="7">
        <v>0.1</v>
      </c>
      <c r="L2529" s="6">
        <v>76.91</v>
      </c>
      <c r="M2529" s="6">
        <f>I2529*J2529*(1-K2529)</f>
        <v>137.196</v>
      </c>
      <c r="N2529" s="6">
        <f>I2529*L2529</f>
        <v>76.91</v>
      </c>
      <c r="O2529" s="6">
        <f>M2529-N2529</f>
        <v>60.286000000000001</v>
      </c>
      <c r="P2529" s="8">
        <f>IFERROR(O2529/M2529,0)</f>
        <v>0.43941514329863846</v>
      </c>
      <c r="Q2529" s="5">
        <f>YEAR(SalesDataTable[[#This Row],[Order Date]])</f>
        <v>2026</v>
      </c>
      <c r="R2529" s="8" t="str">
        <f>"Q"&amp;ROUNDUP(MONTH(SalesDataTable[[#This Row],[Order Date]])/3,0)</f>
        <v>Q4</v>
      </c>
      <c r="S2529" s="9">
        <f>MONTH(SalesDataTable[[#This Row],[Order Date]])</f>
        <v>12</v>
      </c>
      <c r="T2529" s="8" t="str">
        <f>TEXT(SalesDataTable[[#This Row],[Order Date]],"mmm")</f>
        <v>Dec</v>
      </c>
    </row>
    <row r="2530" spans="1:20" ht="15.75">
      <c r="A2530" s="2" t="s">
        <v>2581</v>
      </c>
      <c r="B2530" s="3">
        <v>46361</v>
      </c>
      <c r="C2530" s="4" t="s">
        <v>8</v>
      </c>
      <c r="D2530" s="4" t="s">
        <v>69</v>
      </c>
      <c r="E2530" s="4" t="s">
        <v>3</v>
      </c>
      <c r="F2530" s="4" t="s">
        <v>4</v>
      </c>
      <c r="G2530" s="4" t="s">
        <v>31</v>
      </c>
      <c r="H2530" s="4" t="s">
        <v>90</v>
      </c>
      <c r="I2530" s="9">
        <v>1</v>
      </c>
      <c r="J2530" s="6">
        <v>123.82</v>
      </c>
      <c r="K2530" s="7">
        <v>0.05</v>
      </c>
      <c r="L2530" s="6">
        <v>59.19</v>
      </c>
      <c r="M2530" s="6">
        <f>I2530*J2530*(1-K2530)</f>
        <v>117.62899999999999</v>
      </c>
      <c r="N2530" s="6">
        <f>I2530*L2530</f>
        <v>59.19</v>
      </c>
      <c r="O2530" s="6">
        <f>M2530-N2530</f>
        <v>58.438999999999993</v>
      </c>
      <c r="P2530" s="8">
        <f>IFERROR(O2530/M2530,0)</f>
        <v>0.49680775999115862</v>
      </c>
      <c r="Q2530" s="5">
        <f>YEAR(SalesDataTable[[#This Row],[Order Date]])</f>
        <v>2026</v>
      </c>
      <c r="R2530" s="8" t="str">
        <f>"Q"&amp;ROUNDUP(MONTH(SalesDataTable[[#This Row],[Order Date]])/3,0)</f>
        <v>Q4</v>
      </c>
      <c r="S2530" s="9">
        <f>MONTH(SalesDataTable[[#This Row],[Order Date]])</f>
        <v>12</v>
      </c>
      <c r="T2530" s="8" t="str">
        <f>TEXT(SalesDataTable[[#This Row],[Order Date]],"mmm")</f>
        <v>Dec</v>
      </c>
    </row>
    <row r="2531" spans="1:20" ht="15.75">
      <c r="A2531" s="2" t="s">
        <v>2582</v>
      </c>
      <c r="B2531" s="3">
        <v>46361</v>
      </c>
      <c r="C2531" s="4" t="s">
        <v>1</v>
      </c>
      <c r="D2531" s="4" t="s">
        <v>2</v>
      </c>
      <c r="E2531" s="4" t="s">
        <v>3</v>
      </c>
      <c r="F2531" s="4" t="s">
        <v>16</v>
      </c>
      <c r="G2531" s="4" t="s">
        <v>11</v>
      </c>
      <c r="H2531" s="4" t="s">
        <v>79</v>
      </c>
      <c r="I2531" s="9">
        <v>4</v>
      </c>
      <c r="J2531" s="6">
        <v>71.12</v>
      </c>
      <c r="K2531" s="7">
        <v>0.05</v>
      </c>
      <c r="L2531" s="6">
        <v>31.93</v>
      </c>
      <c r="M2531" s="6">
        <f>I2531*J2531*(1-K2531)</f>
        <v>270.25600000000003</v>
      </c>
      <c r="N2531" s="6">
        <f>I2531*L2531</f>
        <v>127.72</v>
      </c>
      <c r="O2531" s="6">
        <f>M2531-N2531</f>
        <v>142.53600000000003</v>
      </c>
      <c r="P2531" s="8">
        <f>IFERROR(O2531/M2531,0)</f>
        <v>0.52741104730329769</v>
      </c>
      <c r="Q2531" s="5">
        <f>YEAR(SalesDataTable[[#This Row],[Order Date]])</f>
        <v>2026</v>
      </c>
      <c r="R2531" s="8" t="str">
        <f>"Q"&amp;ROUNDUP(MONTH(SalesDataTable[[#This Row],[Order Date]])/3,0)</f>
        <v>Q4</v>
      </c>
      <c r="S2531" s="9">
        <f>MONTH(SalesDataTable[[#This Row],[Order Date]])</f>
        <v>12</v>
      </c>
      <c r="T2531" s="8" t="str">
        <f>TEXT(SalesDataTable[[#This Row],[Order Date]],"mmm")</f>
        <v>Dec</v>
      </c>
    </row>
    <row r="2532" spans="1:20" ht="15.75">
      <c r="A2532" s="2" t="s">
        <v>2583</v>
      </c>
      <c r="B2532" s="3">
        <v>46361</v>
      </c>
      <c r="C2532" s="4" t="s">
        <v>14</v>
      </c>
      <c r="D2532" s="4" t="s">
        <v>126</v>
      </c>
      <c r="E2532" s="4" t="s">
        <v>39</v>
      </c>
      <c r="F2532" s="4" t="s">
        <v>4</v>
      </c>
      <c r="G2532" s="4" t="s">
        <v>11</v>
      </c>
      <c r="H2532" s="4" t="s">
        <v>79</v>
      </c>
      <c r="I2532" s="9">
        <v>1</v>
      </c>
      <c r="J2532" s="6">
        <v>71.55</v>
      </c>
      <c r="K2532" s="7">
        <v>0.1</v>
      </c>
      <c r="L2532" s="6">
        <v>32.07</v>
      </c>
      <c r="M2532" s="6">
        <f>I2532*J2532*(1-K2532)</f>
        <v>64.394999999999996</v>
      </c>
      <c r="N2532" s="6">
        <f>I2532*L2532</f>
        <v>32.07</v>
      </c>
      <c r="O2532" s="6">
        <f>M2532-N2532</f>
        <v>32.324999999999996</v>
      </c>
      <c r="P2532" s="8">
        <f>IFERROR(O2532/M2532,0)</f>
        <v>0.50197996738877237</v>
      </c>
      <c r="Q2532" s="5">
        <f>YEAR(SalesDataTable[[#This Row],[Order Date]])</f>
        <v>2026</v>
      </c>
      <c r="R2532" s="8" t="str">
        <f>"Q"&amp;ROUNDUP(MONTH(SalesDataTable[[#This Row],[Order Date]])/3,0)</f>
        <v>Q4</v>
      </c>
      <c r="S2532" s="9">
        <f>MONTH(SalesDataTable[[#This Row],[Order Date]])</f>
        <v>12</v>
      </c>
      <c r="T2532" s="8" t="str">
        <f>TEXT(SalesDataTable[[#This Row],[Order Date]],"mmm")</f>
        <v>Dec</v>
      </c>
    </row>
    <row r="2533" spans="1:20" ht="15.75">
      <c r="A2533" s="2" t="s">
        <v>2584</v>
      </c>
      <c r="B2533" s="3">
        <v>46361</v>
      </c>
      <c r="C2533" s="4" t="s">
        <v>14</v>
      </c>
      <c r="D2533" s="4" t="s">
        <v>15</v>
      </c>
      <c r="E2533" s="4" t="s">
        <v>39</v>
      </c>
      <c r="F2533" s="4" t="s">
        <v>4</v>
      </c>
      <c r="G2533" s="4" t="s">
        <v>11</v>
      </c>
      <c r="H2533" s="4" t="s">
        <v>79</v>
      </c>
      <c r="I2533" s="9">
        <v>2</v>
      </c>
      <c r="J2533" s="6">
        <v>70.239999999999995</v>
      </c>
      <c r="K2533" s="7">
        <v>0.1</v>
      </c>
      <c r="L2533" s="6">
        <v>33.29</v>
      </c>
      <c r="M2533" s="6">
        <f>I2533*J2533*(1-K2533)</f>
        <v>126.43199999999999</v>
      </c>
      <c r="N2533" s="6">
        <f>I2533*L2533</f>
        <v>66.58</v>
      </c>
      <c r="O2533" s="6">
        <f>M2533-N2533</f>
        <v>59.85199999999999</v>
      </c>
      <c r="P2533" s="8">
        <f>IFERROR(O2533/M2533,0)</f>
        <v>0.47339281194634264</v>
      </c>
      <c r="Q2533" s="5">
        <f>YEAR(SalesDataTable[[#This Row],[Order Date]])</f>
        <v>2026</v>
      </c>
      <c r="R2533" s="8" t="str">
        <f>"Q"&amp;ROUNDUP(MONTH(SalesDataTable[[#This Row],[Order Date]])/3,0)</f>
        <v>Q4</v>
      </c>
      <c r="S2533" s="9">
        <f>MONTH(SalesDataTable[[#This Row],[Order Date]])</f>
        <v>12</v>
      </c>
      <c r="T2533" s="8" t="str">
        <f>TEXT(SalesDataTable[[#This Row],[Order Date]],"mmm")</f>
        <v>Dec</v>
      </c>
    </row>
    <row r="2534" spans="1:20" ht="15.75">
      <c r="A2534" s="2" t="s">
        <v>2585</v>
      </c>
      <c r="B2534" s="3">
        <v>46362</v>
      </c>
      <c r="C2534" s="4" t="s">
        <v>1</v>
      </c>
      <c r="D2534" s="4" t="s">
        <v>2</v>
      </c>
      <c r="E2534" s="4" t="s">
        <v>39</v>
      </c>
      <c r="F2534" s="4" t="s">
        <v>4</v>
      </c>
      <c r="G2534" s="4" t="s">
        <v>5</v>
      </c>
      <c r="H2534" s="4" t="s">
        <v>29</v>
      </c>
      <c r="I2534" s="9">
        <v>2</v>
      </c>
      <c r="J2534" s="6">
        <v>50.68</v>
      </c>
      <c r="K2534" s="7">
        <v>0.15</v>
      </c>
      <c r="L2534" s="6">
        <v>22.41</v>
      </c>
      <c r="M2534" s="6">
        <f>I2534*J2534*(1-K2534)</f>
        <v>86.155999999999992</v>
      </c>
      <c r="N2534" s="6">
        <f>I2534*L2534</f>
        <v>44.82</v>
      </c>
      <c r="O2534" s="6">
        <f>M2534-N2534</f>
        <v>41.335999999999991</v>
      </c>
      <c r="P2534" s="8">
        <f>IFERROR(O2534/M2534,0)</f>
        <v>0.47978086262129155</v>
      </c>
      <c r="Q2534" s="5">
        <f>YEAR(SalesDataTable[[#This Row],[Order Date]])</f>
        <v>2026</v>
      </c>
      <c r="R2534" s="8" t="str">
        <f>"Q"&amp;ROUNDUP(MONTH(SalesDataTable[[#This Row],[Order Date]])/3,0)</f>
        <v>Q4</v>
      </c>
      <c r="S2534" s="9">
        <f>MONTH(SalesDataTable[[#This Row],[Order Date]])</f>
        <v>12</v>
      </c>
      <c r="T2534" s="8" t="str">
        <f>TEXT(SalesDataTable[[#This Row],[Order Date]],"mmm")</f>
        <v>Dec</v>
      </c>
    </row>
    <row r="2535" spans="1:20" ht="15.75">
      <c r="A2535" s="2" t="s">
        <v>2586</v>
      </c>
      <c r="B2535" s="3">
        <v>46362</v>
      </c>
      <c r="C2535" s="4" t="s">
        <v>27</v>
      </c>
      <c r="D2535" s="4" t="s">
        <v>45</v>
      </c>
      <c r="E2535" s="4" t="s">
        <v>3</v>
      </c>
      <c r="F2535" s="4" t="s">
        <v>16</v>
      </c>
      <c r="G2535" s="4" t="s">
        <v>5</v>
      </c>
      <c r="H2535" s="4" t="s">
        <v>43</v>
      </c>
      <c r="I2535" s="9">
        <v>1</v>
      </c>
      <c r="J2535" s="6">
        <v>101.26</v>
      </c>
      <c r="K2535" s="7">
        <v>0</v>
      </c>
      <c r="L2535" s="6">
        <v>51.7</v>
      </c>
      <c r="M2535" s="6">
        <f>I2535*J2535*(1-K2535)</f>
        <v>101.26</v>
      </c>
      <c r="N2535" s="6">
        <f>I2535*L2535</f>
        <v>51.7</v>
      </c>
      <c r="O2535" s="6">
        <f>M2535-N2535</f>
        <v>49.56</v>
      </c>
      <c r="P2535" s="8">
        <f>IFERROR(O2535/M2535,0)</f>
        <v>0.4894331424056883</v>
      </c>
      <c r="Q2535" s="5">
        <f>YEAR(SalesDataTable[[#This Row],[Order Date]])</f>
        <v>2026</v>
      </c>
      <c r="R2535" s="8" t="str">
        <f>"Q"&amp;ROUNDUP(MONTH(SalesDataTable[[#This Row],[Order Date]])/3,0)</f>
        <v>Q4</v>
      </c>
      <c r="S2535" s="9">
        <f>MONTH(SalesDataTable[[#This Row],[Order Date]])</f>
        <v>12</v>
      </c>
      <c r="T2535" s="8" t="str">
        <f>TEXT(SalesDataTable[[#This Row],[Order Date]],"mmm")</f>
        <v>Dec</v>
      </c>
    </row>
    <row r="2536" spans="1:20" ht="15.75">
      <c r="A2536" s="2" t="s">
        <v>2587</v>
      </c>
      <c r="B2536" s="3">
        <v>46362</v>
      </c>
      <c r="C2536" s="4" t="s">
        <v>1</v>
      </c>
      <c r="D2536" s="4" t="s">
        <v>2</v>
      </c>
      <c r="E2536" s="4" t="s">
        <v>39</v>
      </c>
      <c r="F2536" s="4" t="s">
        <v>20</v>
      </c>
      <c r="G2536" s="4" t="s">
        <v>17</v>
      </c>
      <c r="H2536" s="4" t="s">
        <v>46</v>
      </c>
      <c r="I2536" s="9">
        <v>2</v>
      </c>
      <c r="J2536" s="6">
        <v>46.01</v>
      </c>
      <c r="K2536" s="7">
        <v>0.05</v>
      </c>
      <c r="L2536" s="6">
        <v>18.399999999999999</v>
      </c>
      <c r="M2536" s="6">
        <f>I2536*J2536*(1-K2536)</f>
        <v>87.418999999999997</v>
      </c>
      <c r="N2536" s="6">
        <f>I2536*L2536</f>
        <v>36.799999999999997</v>
      </c>
      <c r="O2536" s="6">
        <f>M2536-N2536</f>
        <v>50.619</v>
      </c>
      <c r="P2536" s="8">
        <f>IFERROR(O2536/M2536,0)</f>
        <v>0.57903888170763795</v>
      </c>
      <c r="Q2536" s="5">
        <f>YEAR(SalesDataTable[[#This Row],[Order Date]])</f>
        <v>2026</v>
      </c>
      <c r="R2536" s="8" t="str">
        <f>"Q"&amp;ROUNDUP(MONTH(SalesDataTable[[#This Row],[Order Date]])/3,0)</f>
        <v>Q4</v>
      </c>
      <c r="S2536" s="9">
        <f>MONTH(SalesDataTable[[#This Row],[Order Date]])</f>
        <v>12</v>
      </c>
      <c r="T2536" s="8" t="str">
        <f>TEXT(SalesDataTable[[#This Row],[Order Date]],"mmm")</f>
        <v>Dec</v>
      </c>
    </row>
    <row r="2537" spans="1:20" ht="15.75">
      <c r="A2537" s="2" t="s">
        <v>2588</v>
      </c>
      <c r="B2537" s="3">
        <v>46362</v>
      </c>
      <c r="C2537" s="4" t="s">
        <v>8</v>
      </c>
      <c r="D2537" s="4" t="s">
        <v>69</v>
      </c>
      <c r="E2537" s="4" t="s">
        <v>3</v>
      </c>
      <c r="F2537" s="4" t="s">
        <v>16</v>
      </c>
      <c r="G2537" s="4" t="s">
        <v>17</v>
      </c>
      <c r="H2537" s="4" t="s">
        <v>71</v>
      </c>
      <c r="I2537" s="9">
        <v>2</v>
      </c>
      <c r="J2537" s="6">
        <v>131.97999999999999</v>
      </c>
      <c r="K2537" s="7">
        <v>0.1</v>
      </c>
      <c r="L2537" s="6">
        <v>68.02</v>
      </c>
      <c r="M2537" s="6">
        <f>I2537*J2537*(1-K2537)</f>
        <v>237.56399999999999</v>
      </c>
      <c r="N2537" s="6">
        <f>I2537*L2537</f>
        <v>136.04</v>
      </c>
      <c r="O2537" s="6">
        <f>M2537-N2537</f>
        <v>101.524</v>
      </c>
      <c r="P2537" s="8">
        <f>IFERROR(O2537/M2537,0)</f>
        <v>0.42735431294303855</v>
      </c>
      <c r="Q2537" s="5">
        <f>YEAR(SalesDataTable[[#This Row],[Order Date]])</f>
        <v>2026</v>
      </c>
      <c r="R2537" s="8" t="str">
        <f>"Q"&amp;ROUNDUP(MONTH(SalesDataTable[[#This Row],[Order Date]])/3,0)</f>
        <v>Q4</v>
      </c>
      <c r="S2537" s="9">
        <f>MONTH(SalesDataTable[[#This Row],[Order Date]])</f>
        <v>12</v>
      </c>
      <c r="T2537" s="8" t="str">
        <f>TEXT(SalesDataTable[[#This Row],[Order Date]],"mmm")</f>
        <v>Dec</v>
      </c>
    </row>
    <row r="2538" spans="1:20" ht="15.75">
      <c r="A2538" s="2" t="s">
        <v>2589</v>
      </c>
      <c r="B2538" s="3">
        <v>46362</v>
      </c>
      <c r="C2538" s="4" t="s">
        <v>27</v>
      </c>
      <c r="D2538" s="4" t="s">
        <v>45</v>
      </c>
      <c r="E2538" s="4" t="s">
        <v>25</v>
      </c>
      <c r="F2538" s="4" t="s">
        <v>16</v>
      </c>
      <c r="G2538" s="4" t="s">
        <v>11</v>
      </c>
      <c r="H2538" s="4" t="s">
        <v>79</v>
      </c>
      <c r="I2538" s="9">
        <v>2</v>
      </c>
      <c r="J2538" s="6">
        <v>73.16</v>
      </c>
      <c r="K2538" s="7">
        <v>0.15</v>
      </c>
      <c r="L2538" s="6">
        <v>32.64</v>
      </c>
      <c r="M2538" s="6">
        <f>I2538*J2538*(1-K2538)</f>
        <v>124.37199999999999</v>
      </c>
      <c r="N2538" s="6">
        <f>I2538*L2538</f>
        <v>65.28</v>
      </c>
      <c r="O2538" s="6">
        <f>M2538-N2538</f>
        <v>59.091999999999985</v>
      </c>
      <c r="P2538" s="8">
        <f>IFERROR(O2538/M2538,0)</f>
        <v>0.47512301804264617</v>
      </c>
      <c r="Q2538" s="5">
        <f>YEAR(SalesDataTable[[#This Row],[Order Date]])</f>
        <v>2026</v>
      </c>
      <c r="R2538" s="8" t="str">
        <f>"Q"&amp;ROUNDUP(MONTH(SalesDataTable[[#This Row],[Order Date]])/3,0)</f>
        <v>Q4</v>
      </c>
      <c r="S2538" s="9">
        <f>MONTH(SalesDataTable[[#This Row],[Order Date]])</f>
        <v>12</v>
      </c>
      <c r="T2538" s="8" t="str">
        <f>TEXT(SalesDataTable[[#This Row],[Order Date]],"mmm")</f>
        <v>Dec</v>
      </c>
    </row>
    <row r="2539" spans="1:20" ht="15.75">
      <c r="A2539" s="2" t="s">
        <v>2590</v>
      </c>
      <c r="B2539" s="3">
        <v>46362</v>
      </c>
      <c r="C2539" s="4" t="s">
        <v>8</v>
      </c>
      <c r="D2539" s="4" t="s">
        <v>38</v>
      </c>
      <c r="E2539" s="4" t="s">
        <v>3</v>
      </c>
      <c r="F2539" s="4" t="s">
        <v>20</v>
      </c>
      <c r="G2539" s="4" t="s">
        <v>17</v>
      </c>
      <c r="H2539" s="4" t="s">
        <v>46</v>
      </c>
      <c r="I2539" s="9">
        <v>2</v>
      </c>
      <c r="J2539" s="6">
        <v>47.43</v>
      </c>
      <c r="K2539" s="7">
        <v>0.05</v>
      </c>
      <c r="L2539" s="6">
        <v>18.63</v>
      </c>
      <c r="M2539" s="6">
        <f>I2539*J2539*(1-K2539)</f>
        <v>90.11699999999999</v>
      </c>
      <c r="N2539" s="6">
        <f>I2539*L2539</f>
        <v>37.26</v>
      </c>
      <c r="O2539" s="6">
        <f>M2539-N2539</f>
        <v>52.856999999999992</v>
      </c>
      <c r="P2539" s="8">
        <f>IFERROR(O2539/M2539,0)</f>
        <v>0.58653750124837711</v>
      </c>
      <c r="Q2539" s="5">
        <f>YEAR(SalesDataTable[[#This Row],[Order Date]])</f>
        <v>2026</v>
      </c>
      <c r="R2539" s="8" t="str">
        <f>"Q"&amp;ROUNDUP(MONTH(SalesDataTable[[#This Row],[Order Date]])/3,0)</f>
        <v>Q4</v>
      </c>
      <c r="S2539" s="9">
        <f>MONTH(SalesDataTable[[#This Row],[Order Date]])</f>
        <v>12</v>
      </c>
      <c r="T2539" s="8" t="str">
        <f>TEXT(SalesDataTable[[#This Row],[Order Date]],"mmm")</f>
        <v>Dec</v>
      </c>
    </row>
    <row r="2540" spans="1:20" ht="15.75">
      <c r="A2540" s="2" t="s">
        <v>2591</v>
      </c>
      <c r="B2540" s="3">
        <v>46363</v>
      </c>
      <c r="C2540" s="4" t="s">
        <v>1</v>
      </c>
      <c r="D2540" s="4" t="s">
        <v>52</v>
      </c>
      <c r="E2540" s="4" t="s">
        <v>3</v>
      </c>
      <c r="F2540" s="4" t="s">
        <v>16</v>
      </c>
      <c r="G2540" s="4" t="s">
        <v>17</v>
      </c>
      <c r="H2540" s="4" t="s">
        <v>18</v>
      </c>
      <c r="I2540" s="9">
        <v>1</v>
      </c>
      <c r="J2540" s="6">
        <v>35.93</v>
      </c>
      <c r="K2540" s="7">
        <v>0.05</v>
      </c>
      <c r="L2540" s="6">
        <v>13.23</v>
      </c>
      <c r="M2540" s="6">
        <f>I2540*J2540*(1-K2540)</f>
        <v>34.133499999999998</v>
      </c>
      <c r="N2540" s="6">
        <f>I2540*L2540</f>
        <v>13.23</v>
      </c>
      <c r="O2540" s="6">
        <f>M2540-N2540</f>
        <v>20.903499999999998</v>
      </c>
      <c r="P2540" s="8">
        <f>IFERROR(O2540/M2540,0)</f>
        <v>0.6124042363074399</v>
      </c>
      <c r="Q2540" s="5">
        <f>YEAR(SalesDataTable[[#This Row],[Order Date]])</f>
        <v>2026</v>
      </c>
      <c r="R2540" s="8" t="str">
        <f>"Q"&amp;ROUNDUP(MONTH(SalesDataTable[[#This Row],[Order Date]])/3,0)</f>
        <v>Q4</v>
      </c>
      <c r="S2540" s="9">
        <f>MONTH(SalesDataTable[[#This Row],[Order Date]])</f>
        <v>12</v>
      </c>
      <c r="T2540" s="8" t="str">
        <f>TEXT(SalesDataTable[[#This Row],[Order Date]],"mmm")</f>
        <v>Dec</v>
      </c>
    </row>
    <row r="2541" spans="1:20" ht="15.75">
      <c r="A2541" s="2" t="s">
        <v>2592</v>
      </c>
      <c r="B2541" s="3">
        <v>46363</v>
      </c>
      <c r="C2541" s="4" t="s">
        <v>1</v>
      </c>
      <c r="D2541" s="4" t="s">
        <v>88</v>
      </c>
      <c r="E2541" s="4" t="s">
        <v>39</v>
      </c>
      <c r="F2541" s="4" t="s">
        <v>4</v>
      </c>
      <c r="G2541" s="4" t="s">
        <v>17</v>
      </c>
      <c r="H2541" s="4" t="s">
        <v>18</v>
      </c>
      <c r="I2541" s="9">
        <v>1</v>
      </c>
      <c r="J2541" s="6">
        <v>35.53</v>
      </c>
      <c r="K2541" s="7">
        <v>0.05</v>
      </c>
      <c r="L2541" s="6">
        <v>13.28</v>
      </c>
      <c r="M2541" s="6">
        <f>I2541*J2541*(1-K2541)</f>
        <v>33.753500000000003</v>
      </c>
      <c r="N2541" s="6">
        <f>I2541*L2541</f>
        <v>13.28</v>
      </c>
      <c r="O2541" s="6">
        <f>M2541-N2541</f>
        <v>20.473500000000001</v>
      </c>
      <c r="P2541" s="8">
        <f>IFERROR(O2541/M2541,0)</f>
        <v>0.6065593197742456</v>
      </c>
      <c r="Q2541" s="5">
        <f>YEAR(SalesDataTable[[#This Row],[Order Date]])</f>
        <v>2026</v>
      </c>
      <c r="R2541" s="8" t="str">
        <f>"Q"&amp;ROUNDUP(MONTH(SalesDataTable[[#This Row],[Order Date]])/3,0)</f>
        <v>Q4</v>
      </c>
      <c r="S2541" s="9">
        <f>MONTH(SalesDataTable[[#This Row],[Order Date]])</f>
        <v>12</v>
      </c>
      <c r="T2541" s="8" t="str">
        <f>TEXT(SalesDataTable[[#This Row],[Order Date]],"mmm")</f>
        <v>Dec</v>
      </c>
    </row>
    <row r="2542" spans="1:20" ht="15.75">
      <c r="A2542" s="2" t="s">
        <v>2593</v>
      </c>
      <c r="B2542" s="3">
        <v>46363</v>
      </c>
      <c r="C2542" s="4" t="s">
        <v>8</v>
      </c>
      <c r="D2542" s="4" t="s">
        <v>86</v>
      </c>
      <c r="E2542" s="4" t="s">
        <v>3</v>
      </c>
      <c r="F2542" s="4" t="s">
        <v>16</v>
      </c>
      <c r="G2542" s="4" t="s">
        <v>31</v>
      </c>
      <c r="H2542" s="4" t="s">
        <v>41</v>
      </c>
      <c r="I2542" s="9">
        <v>3</v>
      </c>
      <c r="J2542" s="6">
        <v>196.97</v>
      </c>
      <c r="K2542" s="7">
        <v>0.15</v>
      </c>
      <c r="L2542" s="6">
        <v>101.88</v>
      </c>
      <c r="M2542" s="6">
        <f>I2542*J2542*(1-K2542)</f>
        <v>502.27349999999996</v>
      </c>
      <c r="N2542" s="6">
        <f>I2542*L2542</f>
        <v>305.64</v>
      </c>
      <c r="O2542" s="6">
        <f>M2542-N2542</f>
        <v>196.63349999999997</v>
      </c>
      <c r="P2542" s="8">
        <f>IFERROR(O2542/M2542,0)</f>
        <v>0.39148690902466482</v>
      </c>
      <c r="Q2542" s="5">
        <f>YEAR(SalesDataTable[[#This Row],[Order Date]])</f>
        <v>2026</v>
      </c>
      <c r="R2542" s="8" t="str">
        <f>"Q"&amp;ROUNDUP(MONTH(SalesDataTable[[#This Row],[Order Date]])/3,0)</f>
        <v>Q4</v>
      </c>
      <c r="S2542" s="9">
        <f>MONTH(SalesDataTable[[#This Row],[Order Date]])</f>
        <v>12</v>
      </c>
      <c r="T2542" s="8" t="str">
        <f>TEXT(SalesDataTable[[#This Row],[Order Date]],"mmm")</f>
        <v>Dec</v>
      </c>
    </row>
    <row r="2543" spans="1:20" ht="15.75">
      <c r="A2543" s="2" t="s">
        <v>2594</v>
      </c>
      <c r="B2543" s="3">
        <v>46363</v>
      </c>
      <c r="C2543" s="4" t="s">
        <v>1</v>
      </c>
      <c r="D2543" s="4" t="s">
        <v>2</v>
      </c>
      <c r="E2543" s="4" t="s">
        <v>3</v>
      </c>
      <c r="F2543" s="4" t="s">
        <v>16</v>
      </c>
      <c r="G2543" s="4" t="s">
        <v>17</v>
      </c>
      <c r="H2543" s="4" t="s">
        <v>18</v>
      </c>
      <c r="I2543" s="9">
        <v>2</v>
      </c>
      <c r="J2543" s="6">
        <v>37.020000000000003</v>
      </c>
      <c r="K2543" s="7">
        <v>0.2</v>
      </c>
      <c r="L2543" s="6">
        <v>13.39</v>
      </c>
      <c r="M2543" s="6">
        <f>I2543*J2543*(1-K2543)</f>
        <v>59.232000000000006</v>
      </c>
      <c r="N2543" s="6">
        <f>I2543*L2543</f>
        <v>26.78</v>
      </c>
      <c r="O2543" s="6">
        <f>M2543-N2543</f>
        <v>32.452000000000005</v>
      </c>
      <c r="P2543" s="8">
        <f>IFERROR(O2543/M2543,0)</f>
        <v>0.5478795245813074</v>
      </c>
      <c r="Q2543" s="5">
        <f>YEAR(SalesDataTable[[#This Row],[Order Date]])</f>
        <v>2026</v>
      </c>
      <c r="R2543" s="8" t="str">
        <f>"Q"&amp;ROUNDUP(MONTH(SalesDataTable[[#This Row],[Order Date]])/3,0)</f>
        <v>Q4</v>
      </c>
      <c r="S2543" s="9">
        <f>MONTH(SalesDataTable[[#This Row],[Order Date]])</f>
        <v>12</v>
      </c>
      <c r="T2543" s="8" t="str">
        <f>TEXT(SalesDataTable[[#This Row],[Order Date]],"mmm")</f>
        <v>Dec</v>
      </c>
    </row>
    <row r="2544" spans="1:20" ht="15.75">
      <c r="A2544" s="2" t="s">
        <v>2595</v>
      </c>
      <c r="B2544" s="3">
        <v>46363</v>
      </c>
      <c r="C2544" s="4" t="s">
        <v>8</v>
      </c>
      <c r="D2544" s="4" t="s">
        <v>86</v>
      </c>
      <c r="E2544" s="4" t="s">
        <v>3</v>
      </c>
      <c r="F2544" s="4" t="s">
        <v>16</v>
      </c>
      <c r="G2544" s="4" t="s">
        <v>17</v>
      </c>
      <c r="H2544" s="4" t="s">
        <v>46</v>
      </c>
      <c r="I2544" s="9">
        <v>4</v>
      </c>
      <c r="J2544" s="6">
        <v>47.22</v>
      </c>
      <c r="K2544" s="7">
        <v>0</v>
      </c>
      <c r="L2544" s="6">
        <v>18.420000000000002</v>
      </c>
      <c r="M2544" s="6">
        <f>I2544*J2544*(1-K2544)</f>
        <v>188.88</v>
      </c>
      <c r="N2544" s="6">
        <f>I2544*L2544</f>
        <v>73.680000000000007</v>
      </c>
      <c r="O2544" s="6">
        <f>M2544-N2544</f>
        <v>115.19999999999999</v>
      </c>
      <c r="P2544" s="8">
        <f>IFERROR(O2544/M2544,0)</f>
        <v>0.60991105463786521</v>
      </c>
      <c r="Q2544" s="5">
        <f>YEAR(SalesDataTable[[#This Row],[Order Date]])</f>
        <v>2026</v>
      </c>
      <c r="R2544" s="8" t="str">
        <f>"Q"&amp;ROUNDUP(MONTH(SalesDataTable[[#This Row],[Order Date]])/3,0)</f>
        <v>Q4</v>
      </c>
      <c r="S2544" s="9">
        <f>MONTH(SalesDataTable[[#This Row],[Order Date]])</f>
        <v>12</v>
      </c>
      <c r="T2544" s="8" t="str">
        <f>TEXT(SalesDataTable[[#This Row],[Order Date]],"mmm")</f>
        <v>Dec</v>
      </c>
    </row>
    <row r="2545" spans="1:20" ht="15.75">
      <c r="A2545" s="2" t="s">
        <v>2596</v>
      </c>
      <c r="B2545" s="3">
        <v>46364</v>
      </c>
      <c r="C2545" s="4" t="s">
        <v>8</v>
      </c>
      <c r="D2545" s="4" t="s">
        <v>69</v>
      </c>
      <c r="E2545" s="4" t="s">
        <v>25</v>
      </c>
      <c r="F2545" s="4" t="s">
        <v>4</v>
      </c>
      <c r="G2545" s="4" t="s">
        <v>17</v>
      </c>
      <c r="H2545" s="4" t="s">
        <v>46</v>
      </c>
      <c r="I2545" s="9">
        <v>4</v>
      </c>
      <c r="J2545" s="6">
        <v>46.48</v>
      </c>
      <c r="K2545" s="7">
        <v>0.1</v>
      </c>
      <c r="L2545" s="6">
        <v>18.66</v>
      </c>
      <c r="M2545" s="6">
        <f>I2545*J2545*(1-K2545)</f>
        <v>167.328</v>
      </c>
      <c r="N2545" s="6">
        <f>I2545*L2545</f>
        <v>74.64</v>
      </c>
      <c r="O2545" s="6">
        <f>M2545-N2545</f>
        <v>92.688000000000002</v>
      </c>
      <c r="P2545" s="8">
        <f>IFERROR(O2545/M2545,0)</f>
        <v>0.55393000573723461</v>
      </c>
      <c r="Q2545" s="5">
        <f>YEAR(SalesDataTable[[#This Row],[Order Date]])</f>
        <v>2026</v>
      </c>
      <c r="R2545" s="8" t="str">
        <f>"Q"&amp;ROUNDUP(MONTH(SalesDataTable[[#This Row],[Order Date]])/3,0)</f>
        <v>Q4</v>
      </c>
      <c r="S2545" s="9">
        <f>MONTH(SalesDataTable[[#This Row],[Order Date]])</f>
        <v>12</v>
      </c>
      <c r="T2545" s="8" t="str">
        <f>TEXT(SalesDataTable[[#This Row],[Order Date]],"mmm")</f>
        <v>Dec</v>
      </c>
    </row>
    <row r="2546" spans="1:20" ht="15.75">
      <c r="A2546" s="2" t="s">
        <v>2597</v>
      </c>
      <c r="B2546" s="3">
        <v>46364</v>
      </c>
      <c r="C2546" s="4" t="s">
        <v>27</v>
      </c>
      <c r="D2546" s="4" t="s">
        <v>82</v>
      </c>
      <c r="E2546" s="4" t="s">
        <v>10</v>
      </c>
      <c r="F2546" s="4" t="s">
        <v>20</v>
      </c>
      <c r="G2546" s="4" t="s">
        <v>11</v>
      </c>
      <c r="H2546" s="4" t="s">
        <v>21</v>
      </c>
      <c r="I2546" s="9">
        <v>12</v>
      </c>
      <c r="J2546" s="6">
        <v>146.99</v>
      </c>
      <c r="K2546" s="7">
        <v>0.15</v>
      </c>
      <c r="L2546" s="6">
        <v>79.239999999999995</v>
      </c>
      <c r="M2546" s="6">
        <f>I2546*J2546*(1-K2546)</f>
        <v>1499.298</v>
      </c>
      <c r="N2546" s="6">
        <f>I2546*L2546</f>
        <v>950.87999999999988</v>
      </c>
      <c r="O2546" s="6">
        <f>M2546-N2546</f>
        <v>548.41800000000012</v>
      </c>
      <c r="P2546" s="8">
        <f>IFERROR(O2546/M2546,0)</f>
        <v>0.36578318653129671</v>
      </c>
      <c r="Q2546" s="5">
        <f>YEAR(SalesDataTable[[#This Row],[Order Date]])</f>
        <v>2026</v>
      </c>
      <c r="R2546" s="8" t="str">
        <f>"Q"&amp;ROUNDUP(MONTH(SalesDataTable[[#This Row],[Order Date]])/3,0)</f>
        <v>Q4</v>
      </c>
      <c r="S2546" s="9">
        <f>MONTH(SalesDataTable[[#This Row],[Order Date]])</f>
        <v>12</v>
      </c>
      <c r="T2546" s="8" t="str">
        <f>TEXT(SalesDataTable[[#This Row],[Order Date]],"mmm")</f>
        <v>Dec</v>
      </c>
    </row>
    <row r="2547" spans="1:20" ht="15.75">
      <c r="A2547" s="2" t="s">
        <v>2598</v>
      </c>
      <c r="B2547" s="3">
        <v>46364</v>
      </c>
      <c r="C2547" s="4" t="s">
        <v>14</v>
      </c>
      <c r="D2547" s="4" t="s">
        <v>61</v>
      </c>
      <c r="E2547" s="4" t="s">
        <v>3</v>
      </c>
      <c r="F2547" s="4" t="s">
        <v>16</v>
      </c>
      <c r="G2547" s="4" t="s">
        <v>49</v>
      </c>
      <c r="H2547" s="4" t="s">
        <v>50</v>
      </c>
      <c r="I2547" s="9">
        <v>1</v>
      </c>
      <c r="J2547" s="6">
        <v>40.29</v>
      </c>
      <c r="K2547" s="7">
        <v>0</v>
      </c>
      <c r="L2547" s="6">
        <v>15.07</v>
      </c>
      <c r="M2547" s="6">
        <f>I2547*J2547*(1-K2547)</f>
        <v>40.29</v>
      </c>
      <c r="N2547" s="6">
        <f>I2547*L2547</f>
        <v>15.07</v>
      </c>
      <c r="O2547" s="6">
        <f>M2547-N2547</f>
        <v>25.22</v>
      </c>
      <c r="P2547" s="8">
        <f>IFERROR(O2547/M2547,0)</f>
        <v>0.62596177711590961</v>
      </c>
      <c r="Q2547" s="5">
        <f>YEAR(SalesDataTable[[#This Row],[Order Date]])</f>
        <v>2026</v>
      </c>
      <c r="R2547" s="8" t="str">
        <f>"Q"&amp;ROUNDUP(MONTH(SalesDataTable[[#This Row],[Order Date]])/3,0)</f>
        <v>Q4</v>
      </c>
      <c r="S2547" s="9">
        <f>MONTH(SalesDataTable[[#This Row],[Order Date]])</f>
        <v>12</v>
      </c>
      <c r="T2547" s="8" t="str">
        <f>TEXT(SalesDataTable[[#This Row],[Order Date]],"mmm")</f>
        <v>Dec</v>
      </c>
    </row>
    <row r="2548" spans="1:20" ht="15.75">
      <c r="A2548" s="2" t="s">
        <v>2599</v>
      </c>
      <c r="B2548" s="3">
        <v>46364</v>
      </c>
      <c r="C2548" s="4" t="s">
        <v>1</v>
      </c>
      <c r="D2548" s="4" t="s">
        <v>2</v>
      </c>
      <c r="E2548" s="4" t="s">
        <v>10</v>
      </c>
      <c r="F2548" s="4" t="s">
        <v>20</v>
      </c>
      <c r="G2548" s="4" t="s">
        <v>31</v>
      </c>
      <c r="H2548" s="4" t="s">
        <v>90</v>
      </c>
      <c r="I2548" s="9">
        <v>4</v>
      </c>
      <c r="J2548" s="6">
        <v>125.82</v>
      </c>
      <c r="K2548" s="7">
        <v>0.15</v>
      </c>
      <c r="L2548" s="6">
        <v>61.39</v>
      </c>
      <c r="M2548" s="6">
        <f>I2548*J2548*(1-K2548)</f>
        <v>427.78799999999995</v>
      </c>
      <c r="N2548" s="6">
        <f>I2548*L2548</f>
        <v>245.56</v>
      </c>
      <c r="O2548" s="6">
        <f>M2548-N2548</f>
        <v>182.22799999999995</v>
      </c>
      <c r="P2548" s="8">
        <f>IFERROR(O2548/M2548,0)</f>
        <v>0.42597735326844133</v>
      </c>
      <c r="Q2548" s="5">
        <f>YEAR(SalesDataTable[[#This Row],[Order Date]])</f>
        <v>2026</v>
      </c>
      <c r="R2548" s="8" t="str">
        <f>"Q"&amp;ROUNDUP(MONTH(SalesDataTable[[#This Row],[Order Date]])/3,0)</f>
        <v>Q4</v>
      </c>
      <c r="S2548" s="9">
        <f>MONTH(SalesDataTable[[#This Row],[Order Date]])</f>
        <v>12</v>
      </c>
      <c r="T2548" s="8" t="str">
        <f>TEXT(SalesDataTable[[#This Row],[Order Date]],"mmm")</f>
        <v>Dec</v>
      </c>
    </row>
    <row r="2549" spans="1:20" ht="15.75">
      <c r="A2549" s="2" t="s">
        <v>2600</v>
      </c>
      <c r="B2549" s="3">
        <v>46364</v>
      </c>
      <c r="C2549" s="4" t="s">
        <v>8</v>
      </c>
      <c r="D2549" s="4" t="s">
        <v>9</v>
      </c>
      <c r="E2549" s="4" t="s">
        <v>3</v>
      </c>
      <c r="F2549" s="4" t="s">
        <v>16</v>
      </c>
      <c r="G2549" s="4" t="s">
        <v>17</v>
      </c>
      <c r="H2549" s="4" t="s">
        <v>18</v>
      </c>
      <c r="I2549" s="9">
        <v>3</v>
      </c>
      <c r="J2549" s="6">
        <v>36.25</v>
      </c>
      <c r="K2549" s="7">
        <v>0</v>
      </c>
      <c r="L2549" s="6">
        <v>13.67</v>
      </c>
      <c r="M2549" s="6">
        <f>I2549*J2549*(1-K2549)</f>
        <v>108.75</v>
      </c>
      <c r="N2549" s="6">
        <f>I2549*L2549</f>
        <v>41.01</v>
      </c>
      <c r="O2549" s="6">
        <f>M2549-N2549</f>
        <v>67.740000000000009</v>
      </c>
      <c r="P2549" s="8">
        <f>IFERROR(O2549/M2549,0)</f>
        <v>0.62289655172413805</v>
      </c>
      <c r="Q2549" s="5">
        <f>YEAR(SalesDataTable[[#This Row],[Order Date]])</f>
        <v>2026</v>
      </c>
      <c r="R2549" s="8" t="str">
        <f>"Q"&amp;ROUNDUP(MONTH(SalesDataTable[[#This Row],[Order Date]])/3,0)</f>
        <v>Q4</v>
      </c>
      <c r="S2549" s="9">
        <f>MONTH(SalesDataTable[[#This Row],[Order Date]])</f>
        <v>12</v>
      </c>
      <c r="T2549" s="8" t="str">
        <f>TEXT(SalesDataTable[[#This Row],[Order Date]],"mmm")</f>
        <v>Dec</v>
      </c>
    </row>
    <row r="2550" spans="1:20" ht="15.75">
      <c r="A2550" s="2" t="s">
        <v>2601</v>
      </c>
      <c r="B2550" s="3">
        <v>46364</v>
      </c>
      <c r="C2550" s="4" t="s">
        <v>14</v>
      </c>
      <c r="D2550" s="4" t="s">
        <v>61</v>
      </c>
      <c r="E2550" s="4" t="s">
        <v>39</v>
      </c>
      <c r="F2550" s="4" t="s">
        <v>4</v>
      </c>
      <c r="G2550" s="4" t="s">
        <v>17</v>
      </c>
      <c r="H2550" s="4" t="s">
        <v>83</v>
      </c>
      <c r="I2550" s="9">
        <v>1</v>
      </c>
      <c r="J2550" s="6">
        <v>165.29</v>
      </c>
      <c r="K2550" s="7">
        <v>0.05</v>
      </c>
      <c r="L2550" s="6">
        <v>89.92</v>
      </c>
      <c r="M2550" s="6">
        <f>I2550*J2550*(1-K2550)</f>
        <v>157.02549999999999</v>
      </c>
      <c r="N2550" s="6">
        <f>I2550*L2550</f>
        <v>89.92</v>
      </c>
      <c r="O2550" s="6">
        <f>M2550-N2550</f>
        <v>67.105499999999992</v>
      </c>
      <c r="P2550" s="8">
        <f>IFERROR(O2550/M2550,0)</f>
        <v>0.42735415585366704</v>
      </c>
      <c r="Q2550" s="5">
        <f>YEAR(SalesDataTable[[#This Row],[Order Date]])</f>
        <v>2026</v>
      </c>
      <c r="R2550" s="8" t="str">
        <f>"Q"&amp;ROUNDUP(MONTH(SalesDataTable[[#This Row],[Order Date]])/3,0)</f>
        <v>Q4</v>
      </c>
      <c r="S2550" s="9">
        <f>MONTH(SalesDataTable[[#This Row],[Order Date]])</f>
        <v>12</v>
      </c>
      <c r="T2550" s="8" t="str">
        <f>TEXT(SalesDataTable[[#This Row],[Order Date]],"mmm")</f>
        <v>Dec</v>
      </c>
    </row>
    <row r="2551" spans="1:20" ht="15.75">
      <c r="A2551" s="2" t="s">
        <v>2602</v>
      </c>
      <c r="B2551" s="3">
        <v>46364</v>
      </c>
      <c r="C2551" s="4" t="s">
        <v>27</v>
      </c>
      <c r="D2551" s="4" t="s">
        <v>48</v>
      </c>
      <c r="E2551" s="4" t="s">
        <v>3</v>
      </c>
      <c r="F2551" s="4" t="s">
        <v>16</v>
      </c>
      <c r="G2551" s="4" t="s">
        <v>31</v>
      </c>
      <c r="H2551" s="4" t="s">
        <v>64</v>
      </c>
      <c r="I2551" s="9">
        <v>1</v>
      </c>
      <c r="J2551" s="6">
        <v>82.89</v>
      </c>
      <c r="K2551" s="7">
        <v>0.15</v>
      </c>
      <c r="L2551" s="6">
        <v>38.51</v>
      </c>
      <c r="M2551" s="6">
        <f>I2551*J2551*(1-K2551)</f>
        <v>70.456500000000005</v>
      </c>
      <c r="N2551" s="6">
        <f>I2551*L2551</f>
        <v>38.51</v>
      </c>
      <c r="O2551" s="6">
        <f>M2551-N2551</f>
        <v>31.946500000000007</v>
      </c>
      <c r="P2551" s="8">
        <f>IFERROR(O2551/M2551,0)</f>
        <v>0.45342161475520365</v>
      </c>
      <c r="Q2551" s="5">
        <f>YEAR(SalesDataTable[[#This Row],[Order Date]])</f>
        <v>2026</v>
      </c>
      <c r="R2551" s="8" t="str">
        <f>"Q"&amp;ROUNDUP(MONTH(SalesDataTable[[#This Row],[Order Date]])/3,0)</f>
        <v>Q4</v>
      </c>
      <c r="S2551" s="9">
        <f>MONTH(SalesDataTable[[#This Row],[Order Date]])</f>
        <v>12</v>
      </c>
      <c r="T2551" s="8" t="str">
        <f>TEXT(SalesDataTable[[#This Row],[Order Date]],"mmm")</f>
        <v>Dec</v>
      </c>
    </row>
    <row r="2552" spans="1:20" ht="15.75">
      <c r="A2552" s="2" t="s">
        <v>2603</v>
      </c>
      <c r="B2552" s="3">
        <v>46364</v>
      </c>
      <c r="C2552" s="4" t="s">
        <v>8</v>
      </c>
      <c r="D2552" s="4" t="s">
        <v>38</v>
      </c>
      <c r="E2552" s="4" t="s">
        <v>3</v>
      </c>
      <c r="F2552" s="4" t="s">
        <v>20</v>
      </c>
      <c r="G2552" s="4" t="s">
        <v>31</v>
      </c>
      <c r="H2552" s="4" t="s">
        <v>41</v>
      </c>
      <c r="I2552" s="9">
        <v>1</v>
      </c>
      <c r="J2552" s="6">
        <v>199.66</v>
      </c>
      <c r="K2552" s="7">
        <v>0</v>
      </c>
      <c r="L2552" s="6">
        <v>103.15</v>
      </c>
      <c r="M2552" s="6">
        <f>I2552*J2552*(1-K2552)</f>
        <v>199.66</v>
      </c>
      <c r="N2552" s="6">
        <f>I2552*L2552</f>
        <v>103.15</v>
      </c>
      <c r="O2552" s="6">
        <f>M2552-N2552</f>
        <v>96.509999999999991</v>
      </c>
      <c r="P2552" s="8">
        <f>IFERROR(O2552/M2552,0)</f>
        <v>0.48337173194430527</v>
      </c>
      <c r="Q2552" s="5">
        <f>YEAR(SalesDataTable[[#This Row],[Order Date]])</f>
        <v>2026</v>
      </c>
      <c r="R2552" s="8" t="str">
        <f>"Q"&amp;ROUNDUP(MONTH(SalesDataTable[[#This Row],[Order Date]])/3,0)</f>
        <v>Q4</v>
      </c>
      <c r="S2552" s="9">
        <f>MONTH(SalesDataTable[[#This Row],[Order Date]])</f>
        <v>12</v>
      </c>
      <c r="T2552" s="8" t="str">
        <f>TEXT(SalesDataTable[[#This Row],[Order Date]],"mmm")</f>
        <v>Dec</v>
      </c>
    </row>
    <row r="2553" spans="1:20" ht="15.75">
      <c r="A2553" s="2" t="s">
        <v>2604</v>
      </c>
      <c r="B2553" s="3">
        <v>46364</v>
      </c>
      <c r="C2553" s="4" t="s">
        <v>27</v>
      </c>
      <c r="D2553" s="4" t="s">
        <v>48</v>
      </c>
      <c r="E2553" s="4" t="s">
        <v>25</v>
      </c>
      <c r="F2553" s="4" t="s">
        <v>16</v>
      </c>
      <c r="G2553" s="4" t="s">
        <v>11</v>
      </c>
      <c r="H2553" s="4" t="s">
        <v>21</v>
      </c>
      <c r="I2553" s="9">
        <v>2</v>
      </c>
      <c r="J2553" s="6">
        <v>146.25</v>
      </c>
      <c r="K2553" s="7">
        <v>0.05</v>
      </c>
      <c r="L2553" s="6">
        <v>77.3</v>
      </c>
      <c r="M2553" s="6">
        <f>I2553*J2553*(1-K2553)</f>
        <v>277.875</v>
      </c>
      <c r="N2553" s="6">
        <f>I2553*L2553</f>
        <v>154.6</v>
      </c>
      <c r="O2553" s="6">
        <f>M2553-N2553</f>
        <v>123.27500000000001</v>
      </c>
      <c r="P2553" s="8">
        <f>IFERROR(O2553/M2553,0)</f>
        <v>0.44363472784525421</v>
      </c>
      <c r="Q2553" s="5">
        <f>YEAR(SalesDataTable[[#This Row],[Order Date]])</f>
        <v>2026</v>
      </c>
      <c r="R2553" s="8" t="str">
        <f>"Q"&amp;ROUNDUP(MONTH(SalesDataTable[[#This Row],[Order Date]])/3,0)</f>
        <v>Q4</v>
      </c>
      <c r="S2553" s="9">
        <f>MONTH(SalesDataTable[[#This Row],[Order Date]])</f>
        <v>12</v>
      </c>
      <c r="T2553" s="8" t="str">
        <f>TEXT(SalesDataTable[[#This Row],[Order Date]],"mmm")</f>
        <v>Dec</v>
      </c>
    </row>
    <row r="2554" spans="1:20" ht="15.75">
      <c r="A2554" s="2" t="s">
        <v>2605</v>
      </c>
      <c r="B2554" s="3">
        <v>46364</v>
      </c>
      <c r="C2554" s="4" t="s">
        <v>1</v>
      </c>
      <c r="D2554" s="4" t="s">
        <v>52</v>
      </c>
      <c r="E2554" s="4" t="s">
        <v>39</v>
      </c>
      <c r="F2554" s="4" t="s">
        <v>4</v>
      </c>
      <c r="G2554" s="4" t="s">
        <v>31</v>
      </c>
      <c r="H2554" s="4" t="s">
        <v>32</v>
      </c>
      <c r="I2554" s="9">
        <v>1</v>
      </c>
      <c r="J2554" s="6">
        <v>333.51</v>
      </c>
      <c r="K2554" s="7">
        <v>0.2</v>
      </c>
      <c r="L2554" s="6">
        <v>199.91</v>
      </c>
      <c r="M2554" s="6">
        <f>I2554*J2554*(1-K2554)</f>
        <v>266.80799999999999</v>
      </c>
      <c r="N2554" s="6">
        <f>I2554*L2554</f>
        <v>199.91</v>
      </c>
      <c r="O2554" s="6">
        <f>M2554-N2554</f>
        <v>66.897999999999996</v>
      </c>
      <c r="P2554" s="8">
        <f>IFERROR(O2554/M2554,0)</f>
        <v>0.25073461065635211</v>
      </c>
      <c r="Q2554" s="5">
        <f>YEAR(SalesDataTable[[#This Row],[Order Date]])</f>
        <v>2026</v>
      </c>
      <c r="R2554" s="8" t="str">
        <f>"Q"&amp;ROUNDUP(MONTH(SalesDataTable[[#This Row],[Order Date]])/3,0)</f>
        <v>Q4</v>
      </c>
      <c r="S2554" s="9">
        <f>MONTH(SalesDataTable[[#This Row],[Order Date]])</f>
        <v>12</v>
      </c>
      <c r="T2554" s="8" t="str">
        <f>TEXT(SalesDataTable[[#This Row],[Order Date]],"mmm")</f>
        <v>Dec</v>
      </c>
    </row>
    <row r="2555" spans="1:20" ht="15.75">
      <c r="A2555" s="2" t="s">
        <v>2606</v>
      </c>
      <c r="B2555" s="3">
        <v>46364</v>
      </c>
      <c r="C2555" s="4" t="s">
        <v>8</v>
      </c>
      <c r="D2555" s="4" t="s">
        <v>69</v>
      </c>
      <c r="E2555" s="4" t="s">
        <v>25</v>
      </c>
      <c r="F2555" s="4" t="s">
        <v>16</v>
      </c>
      <c r="G2555" s="4" t="s">
        <v>11</v>
      </c>
      <c r="H2555" s="4" t="s">
        <v>53</v>
      </c>
      <c r="I2555" s="9">
        <v>1</v>
      </c>
      <c r="J2555" s="6">
        <v>151.97</v>
      </c>
      <c r="K2555" s="7">
        <v>0.05</v>
      </c>
      <c r="L2555" s="6">
        <v>80.239999999999995</v>
      </c>
      <c r="M2555" s="6">
        <f>I2555*J2555*(1-K2555)</f>
        <v>144.3715</v>
      </c>
      <c r="N2555" s="6">
        <f>I2555*L2555</f>
        <v>80.239999999999995</v>
      </c>
      <c r="O2555" s="6">
        <f>M2555-N2555</f>
        <v>64.131500000000003</v>
      </c>
      <c r="P2555" s="8">
        <f>IFERROR(O2555/M2555,0)</f>
        <v>0.44421163456776441</v>
      </c>
      <c r="Q2555" s="5">
        <f>YEAR(SalesDataTable[[#This Row],[Order Date]])</f>
        <v>2026</v>
      </c>
      <c r="R2555" s="8" t="str">
        <f>"Q"&amp;ROUNDUP(MONTH(SalesDataTable[[#This Row],[Order Date]])/3,0)</f>
        <v>Q4</v>
      </c>
      <c r="S2555" s="9">
        <f>MONTH(SalesDataTable[[#This Row],[Order Date]])</f>
        <v>12</v>
      </c>
      <c r="T2555" s="8" t="str">
        <f>TEXT(SalesDataTable[[#This Row],[Order Date]],"mmm")</f>
        <v>Dec</v>
      </c>
    </row>
    <row r="2556" spans="1:20" ht="15.75">
      <c r="A2556" s="2" t="s">
        <v>2607</v>
      </c>
      <c r="B2556" s="3">
        <v>46364</v>
      </c>
      <c r="C2556" s="4" t="s">
        <v>27</v>
      </c>
      <c r="D2556" s="4" t="s">
        <v>82</v>
      </c>
      <c r="E2556" s="4" t="s">
        <v>25</v>
      </c>
      <c r="F2556" s="4" t="s">
        <v>16</v>
      </c>
      <c r="G2556" s="4" t="s">
        <v>5</v>
      </c>
      <c r="H2556" s="4" t="s">
        <v>35</v>
      </c>
      <c r="I2556" s="9">
        <v>1</v>
      </c>
      <c r="J2556" s="6">
        <v>41.07</v>
      </c>
      <c r="K2556" s="7">
        <v>0</v>
      </c>
      <c r="L2556" s="6">
        <v>16.600000000000001</v>
      </c>
      <c r="M2556" s="6">
        <f>I2556*J2556*(1-K2556)</f>
        <v>41.07</v>
      </c>
      <c r="N2556" s="6">
        <f>I2556*L2556</f>
        <v>16.600000000000001</v>
      </c>
      <c r="O2556" s="6">
        <f>M2556-N2556</f>
        <v>24.47</v>
      </c>
      <c r="P2556" s="8">
        <f>IFERROR(O2556/M2556,0)</f>
        <v>0.59581202824446067</v>
      </c>
      <c r="Q2556" s="5">
        <f>YEAR(SalesDataTable[[#This Row],[Order Date]])</f>
        <v>2026</v>
      </c>
      <c r="R2556" s="8" t="str">
        <f>"Q"&amp;ROUNDUP(MONTH(SalesDataTable[[#This Row],[Order Date]])/3,0)</f>
        <v>Q4</v>
      </c>
      <c r="S2556" s="9">
        <f>MONTH(SalesDataTable[[#This Row],[Order Date]])</f>
        <v>12</v>
      </c>
      <c r="T2556" s="8" t="str">
        <f>TEXT(SalesDataTable[[#This Row],[Order Date]],"mmm")</f>
        <v>Dec</v>
      </c>
    </row>
    <row r="2557" spans="1:20" ht="15.75">
      <c r="A2557" s="2" t="s">
        <v>2608</v>
      </c>
      <c r="B2557" s="3">
        <v>46364</v>
      </c>
      <c r="C2557" s="4" t="s">
        <v>8</v>
      </c>
      <c r="D2557" s="4" t="s">
        <v>66</v>
      </c>
      <c r="E2557" s="4" t="s">
        <v>39</v>
      </c>
      <c r="F2557" s="4" t="s">
        <v>4</v>
      </c>
      <c r="G2557" s="4" t="s">
        <v>31</v>
      </c>
      <c r="H2557" s="4" t="s">
        <v>90</v>
      </c>
      <c r="I2557" s="9">
        <v>1</v>
      </c>
      <c r="J2557" s="6">
        <v>122.65</v>
      </c>
      <c r="K2557" s="7">
        <v>0</v>
      </c>
      <c r="L2557" s="6">
        <v>58.9</v>
      </c>
      <c r="M2557" s="6">
        <f>I2557*J2557*(1-K2557)</f>
        <v>122.65</v>
      </c>
      <c r="N2557" s="6">
        <f>I2557*L2557</f>
        <v>58.9</v>
      </c>
      <c r="O2557" s="6">
        <f>M2557-N2557</f>
        <v>63.750000000000007</v>
      </c>
      <c r="P2557" s="8">
        <f>IFERROR(O2557/M2557,0)</f>
        <v>0.51977170811251527</v>
      </c>
      <c r="Q2557" s="5">
        <f>YEAR(SalesDataTable[[#This Row],[Order Date]])</f>
        <v>2026</v>
      </c>
      <c r="R2557" s="8" t="str">
        <f>"Q"&amp;ROUNDUP(MONTH(SalesDataTable[[#This Row],[Order Date]])/3,0)</f>
        <v>Q4</v>
      </c>
      <c r="S2557" s="9">
        <f>MONTH(SalesDataTable[[#This Row],[Order Date]])</f>
        <v>12</v>
      </c>
      <c r="T2557" s="8" t="str">
        <f>TEXT(SalesDataTable[[#This Row],[Order Date]],"mmm")</f>
        <v>Dec</v>
      </c>
    </row>
    <row r="2558" spans="1:20" ht="15.75">
      <c r="A2558" s="2" t="s">
        <v>2609</v>
      </c>
      <c r="B2558" s="3">
        <v>46365</v>
      </c>
      <c r="C2558" s="4" t="s">
        <v>8</v>
      </c>
      <c r="D2558" s="4" t="s">
        <v>38</v>
      </c>
      <c r="E2558" s="4" t="s">
        <v>3</v>
      </c>
      <c r="F2558" s="4" t="s">
        <v>4</v>
      </c>
      <c r="G2558" s="4" t="s">
        <v>11</v>
      </c>
      <c r="H2558" s="4" t="s">
        <v>21</v>
      </c>
      <c r="I2558" s="9">
        <v>6</v>
      </c>
      <c r="J2558" s="6">
        <v>143.16</v>
      </c>
      <c r="K2558" s="7">
        <v>0.15</v>
      </c>
      <c r="L2558" s="6">
        <v>80.349999999999994</v>
      </c>
      <c r="M2558" s="6">
        <f>I2558*J2558*(1-K2558)</f>
        <v>730.11599999999999</v>
      </c>
      <c r="N2558" s="6">
        <f>I2558*L2558</f>
        <v>482.09999999999997</v>
      </c>
      <c r="O2558" s="6">
        <f>M2558-N2558</f>
        <v>248.01600000000002</v>
      </c>
      <c r="P2558" s="8">
        <f>IFERROR(O2558/M2558,0)</f>
        <v>0.33969396643820987</v>
      </c>
      <c r="Q2558" s="5">
        <f>YEAR(SalesDataTable[[#This Row],[Order Date]])</f>
        <v>2026</v>
      </c>
      <c r="R2558" s="8" t="str">
        <f>"Q"&amp;ROUNDUP(MONTH(SalesDataTable[[#This Row],[Order Date]])/3,0)</f>
        <v>Q4</v>
      </c>
      <c r="S2558" s="9">
        <f>MONTH(SalesDataTable[[#This Row],[Order Date]])</f>
        <v>12</v>
      </c>
      <c r="T2558" s="8" t="str">
        <f>TEXT(SalesDataTable[[#This Row],[Order Date]],"mmm")</f>
        <v>Dec</v>
      </c>
    </row>
    <row r="2559" spans="1:20" ht="15.75">
      <c r="A2559" s="2" t="s">
        <v>2610</v>
      </c>
      <c r="B2559" s="3">
        <v>46365</v>
      </c>
      <c r="C2559" s="4" t="s">
        <v>14</v>
      </c>
      <c r="D2559" s="4" t="s">
        <v>34</v>
      </c>
      <c r="E2559" s="4" t="s">
        <v>25</v>
      </c>
      <c r="F2559" s="4" t="s">
        <v>16</v>
      </c>
      <c r="G2559" s="4" t="s">
        <v>11</v>
      </c>
      <c r="H2559" s="4" t="s">
        <v>21</v>
      </c>
      <c r="I2559" s="9">
        <v>3</v>
      </c>
      <c r="J2559" s="6">
        <v>142.75</v>
      </c>
      <c r="K2559" s="7">
        <v>0.1</v>
      </c>
      <c r="L2559" s="6">
        <v>81.739999999999995</v>
      </c>
      <c r="M2559" s="6">
        <f>I2559*J2559*(1-K2559)</f>
        <v>385.42500000000001</v>
      </c>
      <c r="N2559" s="6">
        <f>I2559*L2559</f>
        <v>245.21999999999997</v>
      </c>
      <c r="O2559" s="6">
        <f>M2559-N2559</f>
        <v>140.20500000000004</v>
      </c>
      <c r="P2559" s="8">
        <f>IFERROR(O2559/M2559,0)</f>
        <v>0.3637672698968672</v>
      </c>
      <c r="Q2559" s="5">
        <f>YEAR(SalesDataTable[[#This Row],[Order Date]])</f>
        <v>2026</v>
      </c>
      <c r="R2559" s="8" t="str">
        <f>"Q"&amp;ROUNDUP(MONTH(SalesDataTable[[#This Row],[Order Date]])/3,0)</f>
        <v>Q4</v>
      </c>
      <c r="S2559" s="9">
        <f>MONTH(SalesDataTable[[#This Row],[Order Date]])</f>
        <v>12</v>
      </c>
      <c r="T2559" s="8" t="str">
        <f>TEXT(SalesDataTable[[#This Row],[Order Date]],"mmm")</f>
        <v>Dec</v>
      </c>
    </row>
    <row r="2560" spans="1:20" ht="15.75">
      <c r="A2560" s="2" t="s">
        <v>2611</v>
      </c>
      <c r="B2560" s="3">
        <v>46365</v>
      </c>
      <c r="C2560" s="4" t="s">
        <v>8</v>
      </c>
      <c r="D2560" s="4" t="s">
        <v>69</v>
      </c>
      <c r="E2560" s="4" t="s">
        <v>25</v>
      </c>
      <c r="F2560" s="4" t="s">
        <v>4</v>
      </c>
      <c r="G2560" s="4" t="s">
        <v>49</v>
      </c>
      <c r="H2560" s="4" t="s">
        <v>67</v>
      </c>
      <c r="I2560" s="9">
        <v>2</v>
      </c>
      <c r="J2560" s="6">
        <v>36.03</v>
      </c>
      <c r="K2560" s="7">
        <v>0.1</v>
      </c>
      <c r="L2560" s="6">
        <v>13.54</v>
      </c>
      <c r="M2560" s="6">
        <f>I2560*J2560*(1-K2560)</f>
        <v>64.853999999999999</v>
      </c>
      <c r="N2560" s="6">
        <f>I2560*L2560</f>
        <v>27.08</v>
      </c>
      <c r="O2560" s="6">
        <f>M2560-N2560</f>
        <v>37.774000000000001</v>
      </c>
      <c r="P2560" s="8">
        <f>IFERROR(O2560/M2560,0)</f>
        <v>0.58244672649335427</v>
      </c>
      <c r="Q2560" s="5">
        <f>YEAR(SalesDataTable[[#This Row],[Order Date]])</f>
        <v>2026</v>
      </c>
      <c r="R2560" s="8" t="str">
        <f>"Q"&amp;ROUNDUP(MONTH(SalesDataTable[[#This Row],[Order Date]])/3,0)</f>
        <v>Q4</v>
      </c>
      <c r="S2560" s="9">
        <f>MONTH(SalesDataTable[[#This Row],[Order Date]])</f>
        <v>12</v>
      </c>
      <c r="T2560" s="8" t="str">
        <f>TEXT(SalesDataTable[[#This Row],[Order Date]],"mmm")</f>
        <v>Dec</v>
      </c>
    </row>
    <row r="2561" spans="1:20" ht="15.75">
      <c r="A2561" s="2" t="s">
        <v>2612</v>
      </c>
      <c r="B2561" s="3">
        <v>46365</v>
      </c>
      <c r="C2561" s="4" t="s">
        <v>1</v>
      </c>
      <c r="D2561" s="4" t="s">
        <v>88</v>
      </c>
      <c r="E2561" s="4" t="s">
        <v>25</v>
      </c>
      <c r="F2561" s="4" t="s">
        <v>4</v>
      </c>
      <c r="G2561" s="4" t="s">
        <v>17</v>
      </c>
      <c r="H2561" s="4" t="s">
        <v>71</v>
      </c>
      <c r="I2561" s="9">
        <v>2</v>
      </c>
      <c r="J2561" s="6">
        <v>133.4</v>
      </c>
      <c r="K2561" s="7">
        <v>0</v>
      </c>
      <c r="L2561" s="6">
        <v>67.69</v>
      </c>
      <c r="M2561" s="6">
        <f>I2561*J2561*(1-K2561)</f>
        <v>266.8</v>
      </c>
      <c r="N2561" s="6">
        <f>I2561*L2561</f>
        <v>135.38</v>
      </c>
      <c r="O2561" s="6">
        <f>M2561-N2561</f>
        <v>131.42000000000002</v>
      </c>
      <c r="P2561" s="8">
        <f>IFERROR(O2561/M2561,0)</f>
        <v>0.49257871064467768</v>
      </c>
      <c r="Q2561" s="5">
        <f>YEAR(SalesDataTable[[#This Row],[Order Date]])</f>
        <v>2026</v>
      </c>
      <c r="R2561" s="8" t="str">
        <f>"Q"&amp;ROUNDUP(MONTH(SalesDataTable[[#This Row],[Order Date]])/3,0)</f>
        <v>Q4</v>
      </c>
      <c r="S2561" s="9">
        <f>MONTH(SalesDataTable[[#This Row],[Order Date]])</f>
        <v>12</v>
      </c>
      <c r="T2561" s="8" t="str">
        <f>TEXT(SalesDataTable[[#This Row],[Order Date]],"mmm")</f>
        <v>Dec</v>
      </c>
    </row>
    <row r="2562" spans="1:20" ht="15.75">
      <c r="A2562" s="2" t="s">
        <v>2613</v>
      </c>
      <c r="B2562" s="3">
        <v>46365</v>
      </c>
      <c r="C2562" s="4" t="s">
        <v>14</v>
      </c>
      <c r="D2562" s="4" t="s">
        <v>15</v>
      </c>
      <c r="E2562" s="4" t="s">
        <v>25</v>
      </c>
      <c r="F2562" s="4" t="s">
        <v>4</v>
      </c>
      <c r="G2562" s="4" t="s">
        <v>31</v>
      </c>
      <c r="H2562" s="4" t="s">
        <v>41</v>
      </c>
      <c r="I2562" s="9">
        <v>3</v>
      </c>
      <c r="J2562" s="6">
        <v>199.31</v>
      </c>
      <c r="K2562" s="7">
        <v>0.05</v>
      </c>
      <c r="L2562" s="6">
        <v>101.19</v>
      </c>
      <c r="M2562" s="6">
        <f>I2562*J2562*(1-K2562)</f>
        <v>568.0335</v>
      </c>
      <c r="N2562" s="6">
        <f>I2562*L2562</f>
        <v>303.57</v>
      </c>
      <c r="O2562" s="6">
        <f>M2562-N2562</f>
        <v>264.46350000000001</v>
      </c>
      <c r="P2562" s="8">
        <f>IFERROR(O2562/M2562,0)</f>
        <v>0.46557729429690325</v>
      </c>
      <c r="Q2562" s="5">
        <f>YEAR(SalesDataTable[[#This Row],[Order Date]])</f>
        <v>2026</v>
      </c>
      <c r="R2562" s="8" t="str">
        <f>"Q"&amp;ROUNDUP(MONTH(SalesDataTable[[#This Row],[Order Date]])/3,0)</f>
        <v>Q4</v>
      </c>
      <c r="S2562" s="9">
        <f>MONTH(SalesDataTable[[#This Row],[Order Date]])</f>
        <v>12</v>
      </c>
      <c r="T2562" s="8" t="str">
        <f>TEXT(SalesDataTable[[#This Row],[Order Date]],"mmm")</f>
        <v>Dec</v>
      </c>
    </row>
    <row r="2563" spans="1:20" ht="15.75">
      <c r="A2563" s="2" t="s">
        <v>2614</v>
      </c>
      <c r="B2563" s="3">
        <v>46365</v>
      </c>
      <c r="C2563" s="4" t="s">
        <v>8</v>
      </c>
      <c r="D2563" s="4" t="s">
        <v>66</v>
      </c>
      <c r="E2563" s="4" t="s">
        <v>3</v>
      </c>
      <c r="F2563" s="4" t="s">
        <v>20</v>
      </c>
      <c r="G2563" s="4" t="s">
        <v>17</v>
      </c>
      <c r="H2563" s="4" t="s">
        <v>46</v>
      </c>
      <c r="I2563" s="9">
        <v>1</v>
      </c>
      <c r="J2563" s="6">
        <v>47.44</v>
      </c>
      <c r="K2563" s="7">
        <v>0.15</v>
      </c>
      <c r="L2563" s="6">
        <v>17.899999999999999</v>
      </c>
      <c r="M2563" s="6">
        <f>I2563*J2563*(1-K2563)</f>
        <v>40.323999999999998</v>
      </c>
      <c r="N2563" s="6">
        <f>I2563*L2563</f>
        <v>17.899999999999999</v>
      </c>
      <c r="O2563" s="6">
        <f>M2563-N2563</f>
        <v>22.423999999999999</v>
      </c>
      <c r="P2563" s="8">
        <f>IFERROR(O2563/M2563,0)</f>
        <v>0.55609562543398472</v>
      </c>
      <c r="Q2563" s="5">
        <f>YEAR(SalesDataTable[[#This Row],[Order Date]])</f>
        <v>2026</v>
      </c>
      <c r="R2563" s="8" t="str">
        <f>"Q"&amp;ROUNDUP(MONTH(SalesDataTable[[#This Row],[Order Date]])/3,0)</f>
        <v>Q4</v>
      </c>
      <c r="S2563" s="9">
        <f>MONTH(SalesDataTable[[#This Row],[Order Date]])</f>
        <v>12</v>
      </c>
      <c r="T2563" s="8" t="str">
        <f>TEXT(SalesDataTable[[#This Row],[Order Date]],"mmm")</f>
        <v>Dec</v>
      </c>
    </row>
    <row r="2564" spans="1:20" ht="15.75">
      <c r="A2564" s="2" t="s">
        <v>2615</v>
      </c>
      <c r="B2564" s="3">
        <v>46365</v>
      </c>
      <c r="C2564" s="4" t="s">
        <v>1</v>
      </c>
      <c r="D2564" s="4" t="s">
        <v>2</v>
      </c>
      <c r="E2564" s="4" t="s">
        <v>10</v>
      </c>
      <c r="F2564" s="4" t="s">
        <v>20</v>
      </c>
      <c r="G2564" s="4" t="s">
        <v>11</v>
      </c>
      <c r="H2564" s="4" t="s">
        <v>21</v>
      </c>
      <c r="I2564" s="9">
        <v>10</v>
      </c>
      <c r="J2564" s="6">
        <v>145.30000000000001</v>
      </c>
      <c r="K2564" s="7">
        <v>0.1</v>
      </c>
      <c r="L2564" s="6">
        <v>79.7</v>
      </c>
      <c r="M2564" s="6">
        <f>I2564*J2564*(1-K2564)</f>
        <v>1307.7</v>
      </c>
      <c r="N2564" s="6">
        <f>I2564*L2564</f>
        <v>797</v>
      </c>
      <c r="O2564" s="6">
        <f>M2564-N2564</f>
        <v>510.70000000000005</v>
      </c>
      <c r="P2564" s="8">
        <f>IFERROR(O2564/M2564,0)</f>
        <v>0.39053299686472437</v>
      </c>
      <c r="Q2564" s="5">
        <f>YEAR(SalesDataTable[[#This Row],[Order Date]])</f>
        <v>2026</v>
      </c>
      <c r="R2564" s="8" t="str">
        <f>"Q"&amp;ROUNDUP(MONTH(SalesDataTable[[#This Row],[Order Date]])/3,0)</f>
        <v>Q4</v>
      </c>
      <c r="S2564" s="9">
        <f>MONTH(SalesDataTable[[#This Row],[Order Date]])</f>
        <v>12</v>
      </c>
      <c r="T2564" s="8" t="str">
        <f>TEXT(SalesDataTable[[#This Row],[Order Date]],"mmm")</f>
        <v>Dec</v>
      </c>
    </row>
    <row r="2565" spans="1:20" ht="15.75">
      <c r="A2565" s="2" t="s">
        <v>2616</v>
      </c>
      <c r="B2565" s="3">
        <v>46366</v>
      </c>
      <c r="C2565" s="4" t="s">
        <v>1</v>
      </c>
      <c r="D2565" s="4" t="s">
        <v>2</v>
      </c>
      <c r="E2565" s="4" t="s">
        <v>39</v>
      </c>
      <c r="F2565" s="4" t="s">
        <v>16</v>
      </c>
      <c r="G2565" s="4" t="s">
        <v>5</v>
      </c>
      <c r="H2565" s="4" t="s">
        <v>6</v>
      </c>
      <c r="I2565" s="9">
        <v>1</v>
      </c>
      <c r="J2565" s="6">
        <v>81.010000000000005</v>
      </c>
      <c r="K2565" s="7">
        <v>0.2</v>
      </c>
      <c r="L2565" s="6">
        <v>41.51</v>
      </c>
      <c r="M2565" s="6">
        <f>I2565*J2565*(1-K2565)</f>
        <v>64.808000000000007</v>
      </c>
      <c r="N2565" s="6">
        <f>I2565*L2565</f>
        <v>41.51</v>
      </c>
      <c r="O2565" s="6">
        <f>M2565-N2565</f>
        <v>23.298000000000009</v>
      </c>
      <c r="P2565" s="8">
        <f>IFERROR(O2565/M2565,0)</f>
        <v>0.35949265522774976</v>
      </c>
      <c r="Q2565" s="5">
        <f>YEAR(SalesDataTable[[#This Row],[Order Date]])</f>
        <v>2026</v>
      </c>
      <c r="R2565" s="8" t="str">
        <f>"Q"&amp;ROUNDUP(MONTH(SalesDataTable[[#This Row],[Order Date]])/3,0)</f>
        <v>Q4</v>
      </c>
      <c r="S2565" s="9">
        <f>MONTH(SalesDataTable[[#This Row],[Order Date]])</f>
        <v>12</v>
      </c>
      <c r="T2565" s="8" t="str">
        <f>TEXT(SalesDataTable[[#This Row],[Order Date]],"mmm")</f>
        <v>Dec</v>
      </c>
    </row>
    <row r="2566" spans="1:20" ht="15.75">
      <c r="A2566" s="2" t="s">
        <v>2617</v>
      </c>
      <c r="B2566" s="3">
        <v>46366</v>
      </c>
      <c r="C2566" s="4" t="s">
        <v>27</v>
      </c>
      <c r="D2566" s="4" t="s">
        <v>45</v>
      </c>
      <c r="E2566" s="4" t="s">
        <v>39</v>
      </c>
      <c r="F2566" s="4" t="s">
        <v>16</v>
      </c>
      <c r="G2566" s="4" t="s">
        <v>17</v>
      </c>
      <c r="H2566" s="4" t="s">
        <v>18</v>
      </c>
      <c r="I2566" s="9">
        <v>2</v>
      </c>
      <c r="J2566" s="6">
        <v>35.619999999999997</v>
      </c>
      <c r="K2566" s="7">
        <v>0</v>
      </c>
      <c r="L2566" s="6">
        <v>13.62</v>
      </c>
      <c r="M2566" s="6">
        <f>I2566*J2566*(1-K2566)</f>
        <v>71.239999999999995</v>
      </c>
      <c r="N2566" s="6">
        <f>I2566*L2566</f>
        <v>27.24</v>
      </c>
      <c r="O2566" s="6">
        <f>M2566-N2566</f>
        <v>44</v>
      </c>
      <c r="P2566" s="8">
        <f>IFERROR(O2566/M2566,0)</f>
        <v>0.61763054463784395</v>
      </c>
      <c r="Q2566" s="5">
        <f>YEAR(SalesDataTable[[#This Row],[Order Date]])</f>
        <v>2026</v>
      </c>
      <c r="R2566" s="8" t="str">
        <f>"Q"&amp;ROUNDUP(MONTH(SalesDataTable[[#This Row],[Order Date]])/3,0)</f>
        <v>Q4</v>
      </c>
      <c r="S2566" s="9">
        <f>MONTH(SalesDataTable[[#This Row],[Order Date]])</f>
        <v>12</v>
      </c>
      <c r="T2566" s="8" t="str">
        <f>TEXT(SalesDataTable[[#This Row],[Order Date]],"mmm")</f>
        <v>Dec</v>
      </c>
    </row>
    <row r="2567" spans="1:20" ht="15.75">
      <c r="A2567" s="2" t="s">
        <v>2618</v>
      </c>
      <c r="B2567" s="3">
        <v>46366</v>
      </c>
      <c r="C2567" s="4" t="s">
        <v>1</v>
      </c>
      <c r="D2567" s="4" t="s">
        <v>2</v>
      </c>
      <c r="E2567" s="4" t="s">
        <v>3</v>
      </c>
      <c r="F2567" s="4" t="s">
        <v>16</v>
      </c>
      <c r="G2567" s="4" t="s">
        <v>5</v>
      </c>
      <c r="H2567" s="4" t="s">
        <v>29</v>
      </c>
      <c r="I2567" s="9">
        <v>2</v>
      </c>
      <c r="J2567" s="6">
        <v>49.88</v>
      </c>
      <c r="K2567" s="7">
        <v>0.05</v>
      </c>
      <c r="L2567" s="6">
        <v>22.31</v>
      </c>
      <c r="M2567" s="6">
        <f>I2567*J2567*(1-K2567)</f>
        <v>94.772000000000006</v>
      </c>
      <c r="N2567" s="6">
        <f>I2567*L2567</f>
        <v>44.62</v>
      </c>
      <c r="O2567" s="6">
        <f>M2567-N2567</f>
        <v>50.152000000000008</v>
      </c>
      <c r="P2567" s="8">
        <f>IFERROR(O2567/M2567,0)</f>
        <v>0.52918583547883347</v>
      </c>
      <c r="Q2567" s="5">
        <f>YEAR(SalesDataTable[[#This Row],[Order Date]])</f>
        <v>2026</v>
      </c>
      <c r="R2567" s="8" t="str">
        <f>"Q"&amp;ROUNDUP(MONTH(SalesDataTable[[#This Row],[Order Date]])/3,0)</f>
        <v>Q4</v>
      </c>
      <c r="S2567" s="9">
        <f>MONTH(SalesDataTable[[#This Row],[Order Date]])</f>
        <v>12</v>
      </c>
      <c r="T2567" s="8" t="str">
        <f>TEXT(SalesDataTable[[#This Row],[Order Date]],"mmm")</f>
        <v>Dec</v>
      </c>
    </row>
    <row r="2568" spans="1:20" ht="15.75">
      <c r="A2568" s="2" t="s">
        <v>2619</v>
      </c>
      <c r="B2568" s="3">
        <v>46366</v>
      </c>
      <c r="C2568" s="4" t="s">
        <v>27</v>
      </c>
      <c r="D2568" s="4" t="s">
        <v>45</v>
      </c>
      <c r="E2568" s="4" t="s">
        <v>39</v>
      </c>
      <c r="F2568" s="4" t="s">
        <v>4</v>
      </c>
      <c r="G2568" s="4" t="s">
        <v>5</v>
      </c>
      <c r="H2568" s="4" t="s">
        <v>43</v>
      </c>
      <c r="I2568" s="9">
        <v>1</v>
      </c>
      <c r="J2568" s="6">
        <v>101.18</v>
      </c>
      <c r="K2568" s="7">
        <v>0.05</v>
      </c>
      <c r="L2568" s="6">
        <v>49.12</v>
      </c>
      <c r="M2568" s="6">
        <f>I2568*J2568*(1-K2568)</f>
        <v>96.120999999999995</v>
      </c>
      <c r="N2568" s="6">
        <f>I2568*L2568</f>
        <v>49.12</v>
      </c>
      <c r="O2568" s="6">
        <f>M2568-N2568</f>
        <v>47.000999999999998</v>
      </c>
      <c r="P2568" s="8">
        <f>IFERROR(O2568/M2568,0)</f>
        <v>0.48897743469169069</v>
      </c>
      <c r="Q2568" s="5">
        <f>YEAR(SalesDataTable[[#This Row],[Order Date]])</f>
        <v>2026</v>
      </c>
      <c r="R2568" s="8" t="str">
        <f>"Q"&amp;ROUNDUP(MONTH(SalesDataTable[[#This Row],[Order Date]])/3,0)</f>
        <v>Q4</v>
      </c>
      <c r="S2568" s="9">
        <f>MONTH(SalesDataTable[[#This Row],[Order Date]])</f>
        <v>12</v>
      </c>
      <c r="T2568" s="8" t="str">
        <f>TEXT(SalesDataTable[[#This Row],[Order Date]],"mmm")</f>
        <v>Dec</v>
      </c>
    </row>
    <row r="2569" spans="1:20" ht="15.75">
      <c r="A2569" s="2" t="s">
        <v>2620</v>
      </c>
      <c r="B2569" s="3">
        <v>46366</v>
      </c>
      <c r="C2569" s="4" t="s">
        <v>8</v>
      </c>
      <c r="D2569" s="4" t="s">
        <v>69</v>
      </c>
      <c r="E2569" s="4" t="s">
        <v>25</v>
      </c>
      <c r="F2569" s="4" t="s">
        <v>20</v>
      </c>
      <c r="G2569" s="4" t="s">
        <v>49</v>
      </c>
      <c r="H2569" s="4" t="s">
        <v>67</v>
      </c>
      <c r="I2569" s="9">
        <v>2</v>
      </c>
      <c r="J2569" s="6">
        <v>36.64</v>
      </c>
      <c r="K2569" s="7">
        <v>0</v>
      </c>
      <c r="L2569" s="6">
        <v>13.7</v>
      </c>
      <c r="M2569" s="6">
        <f>I2569*J2569*(1-K2569)</f>
        <v>73.28</v>
      </c>
      <c r="N2569" s="6">
        <f>I2569*L2569</f>
        <v>27.4</v>
      </c>
      <c r="O2569" s="6">
        <f>M2569-N2569</f>
        <v>45.88</v>
      </c>
      <c r="P2569" s="8">
        <f>IFERROR(O2569/M2569,0)</f>
        <v>0.62609170305676853</v>
      </c>
      <c r="Q2569" s="5">
        <f>YEAR(SalesDataTable[[#This Row],[Order Date]])</f>
        <v>2026</v>
      </c>
      <c r="R2569" s="8" t="str">
        <f>"Q"&amp;ROUNDUP(MONTH(SalesDataTable[[#This Row],[Order Date]])/3,0)</f>
        <v>Q4</v>
      </c>
      <c r="S2569" s="9">
        <f>MONTH(SalesDataTable[[#This Row],[Order Date]])</f>
        <v>12</v>
      </c>
      <c r="T2569" s="8" t="str">
        <f>TEXT(SalesDataTable[[#This Row],[Order Date]],"mmm")</f>
        <v>Dec</v>
      </c>
    </row>
    <row r="2570" spans="1:20" ht="15.75">
      <c r="A2570" s="2" t="s">
        <v>2621</v>
      </c>
      <c r="B2570" s="3">
        <v>46366</v>
      </c>
      <c r="C2570" s="4" t="s">
        <v>8</v>
      </c>
      <c r="D2570" s="4" t="s">
        <v>69</v>
      </c>
      <c r="E2570" s="4" t="s">
        <v>25</v>
      </c>
      <c r="F2570" s="4" t="s">
        <v>4</v>
      </c>
      <c r="G2570" s="4" t="s">
        <v>5</v>
      </c>
      <c r="H2570" s="4" t="s">
        <v>35</v>
      </c>
      <c r="I2570" s="9">
        <v>3</v>
      </c>
      <c r="J2570" s="6">
        <v>39.979999999999997</v>
      </c>
      <c r="K2570" s="7">
        <v>0.1</v>
      </c>
      <c r="L2570" s="6">
        <v>16.989999999999998</v>
      </c>
      <c r="M2570" s="6">
        <f>I2570*J2570*(1-K2570)</f>
        <v>107.946</v>
      </c>
      <c r="N2570" s="6">
        <f>I2570*L2570</f>
        <v>50.97</v>
      </c>
      <c r="O2570" s="6">
        <f>M2570-N2570</f>
        <v>56.975999999999999</v>
      </c>
      <c r="P2570" s="8">
        <f>IFERROR(O2570/M2570,0)</f>
        <v>0.52781946528819967</v>
      </c>
      <c r="Q2570" s="5">
        <f>YEAR(SalesDataTable[[#This Row],[Order Date]])</f>
        <v>2026</v>
      </c>
      <c r="R2570" s="8" t="str">
        <f>"Q"&amp;ROUNDUP(MONTH(SalesDataTable[[#This Row],[Order Date]])/3,0)</f>
        <v>Q4</v>
      </c>
      <c r="S2570" s="9">
        <f>MONTH(SalesDataTable[[#This Row],[Order Date]])</f>
        <v>12</v>
      </c>
      <c r="T2570" s="8" t="str">
        <f>TEXT(SalesDataTable[[#This Row],[Order Date]],"mmm")</f>
        <v>Dec</v>
      </c>
    </row>
    <row r="2571" spans="1:20" ht="15.75">
      <c r="A2571" s="2" t="s">
        <v>2622</v>
      </c>
      <c r="B2571" s="3">
        <v>46366</v>
      </c>
      <c r="C2571" s="4" t="s">
        <v>27</v>
      </c>
      <c r="D2571" s="4" t="s">
        <v>28</v>
      </c>
      <c r="E2571" s="4" t="s">
        <v>39</v>
      </c>
      <c r="F2571" s="4" t="s">
        <v>20</v>
      </c>
      <c r="G2571" s="4" t="s">
        <v>11</v>
      </c>
      <c r="H2571" s="4" t="s">
        <v>21</v>
      </c>
      <c r="I2571" s="9">
        <v>3</v>
      </c>
      <c r="J2571" s="6">
        <v>144.16</v>
      </c>
      <c r="K2571" s="7">
        <v>0</v>
      </c>
      <c r="L2571" s="6">
        <v>77.36</v>
      </c>
      <c r="M2571" s="6">
        <f>I2571*J2571*(1-K2571)</f>
        <v>432.48</v>
      </c>
      <c r="N2571" s="6">
        <f>I2571*L2571</f>
        <v>232.07999999999998</v>
      </c>
      <c r="O2571" s="6">
        <f>M2571-N2571</f>
        <v>200.40000000000003</v>
      </c>
      <c r="P2571" s="8">
        <f>IFERROR(O2571/M2571,0)</f>
        <v>0.46337402885682583</v>
      </c>
      <c r="Q2571" s="5">
        <f>YEAR(SalesDataTable[[#This Row],[Order Date]])</f>
        <v>2026</v>
      </c>
      <c r="R2571" s="8" t="str">
        <f>"Q"&amp;ROUNDUP(MONTH(SalesDataTable[[#This Row],[Order Date]])/3,0)</f>
        <v>Q4</v>
      </c>
      <c r="S2571" s="9">
        <f>MONTH(SalesDataTable[[#This Row],[Order Date]])</f>
        <v>12</v>
      </c>
      <c r="T2571" s="8" t="str">
        <f>TEXT(SalesDataTable[[#This Row],[Order Date]],"mmm")</f>
        <v>Dec</v>
      </c>
    </row>
    <row r="2572" spans="1:20" ht="15.75">
      <c r="A2572" s="2" t="s">
        <v>2623</v>
      </c>
      <c r="B2572" s="3">
        <v>46367</v>
      </c>
      <c r="C2572" s="4" t="s">
        <v>27</v>
      </c>
      <c r="D2572" s="4" t="s">
        <v>28</v>
      </c>
      <c r="E2572" s="4" t="s">
        <v>3</v>
      </c>
      <c r="F2572" s="4" t="s">
        <v>16</v>
      </c>
      <c r="G2572" s="4" t="s">
        <v>5</v>
      </c>
      <c r="H2572" s="4" t="s">
        <v>43</v>
      </c>
      <c r="I2572" s="9">
        <v>1</v>
      </c>
      <c r="J2572" s="6">
        <v>102.98</v>
      </c>
      <c r="K2572" s="7">
        <v>0.1</v>
      </c>
      <c r="L2572" s="6">
        <v>51.45</v>
      </c>
      <c r="M2572" s="6">
        <f>I2572*J2572*(1-K2572)</f>
        <v>92.682000000000002</v>
      </c>
      <c r="N2572" s="6">
        <f>I2572*L2572</f>
        <v>51.45</v>
      </c>
      <c r="O2572" s="6">
        <f>M2572-N2572</f>
        <v>41.231999999999999</v>
      </c>
      <c r="P2572" s="8">
        <f>IFERROR(O2572/M2572,0)</f>
        <v>0.4448760277076455</v>
      </c>
      <c r="Q2572" s="5">
        <f>YEAR(SalesDataTable[[#This Row],[Order Date]])</f>
        <v>2026</v>
      </c>
      <c r="R2572" s="8" t="str">
        <f>"Q"&amp;ROUNDUP(MONTH(SalesDataTable[[#This Row],[Order Date]])/3,0)</f>
        <v>Q4</v>
      </c>
      <c r="S2572" s="9">
        <f>MONTH(SalesDataTable[[#This Row],[Order Date]])</f>
        <v>12</v>
      </c>
      <c r="T2572" s="8" t="str">
        <f>TEXT(SalesDataTable[[#This Row],[Order Date]],"mmm")</f>
        <v>Dec</v>
      </c>
    </row>
    <row r="2573" spans="1:20" ht="15.75">
      <c r="A2573" s="2" t="s">
        <v>2624</v>
      </c>
      <c r="B2573" s="3">
        <v>46367</v>
      </c>
      <c r="C2573" s="4" t="s">
        <v>27</v>
      </c>
      <c r="D2573" s="4" t="s">
        <v>82</v>
      </c>
      <c r="E2573" s="4" t="s">
        <v>3</v>
      </c>
      <c r="F2573" s="4" t="s">
        <v>16</v>
      </c>
      <c r="G2573" s="4" t="s">
        <v>49</v>
      </c>
      <c r="H2573" s="4" t="s">
        <v>55</v>
      </c>
      <c r="I2573" s="9">
        <v>2</v>
      </c>
      <c r="J2573" s="6">
        <v>122.49</v>
      </c>
      <c r="K2573" s="7">
        <v>0.15</v>
      </c>
      <c r="L2573" s="6">
        <v>70.930000000000007</v>
      </c>
      <c r="M2573" s="6">
        <f>I2573*J2573*(1-K2573)</f>
        <v>208.23299999999998</v>
      </c>
      <c r="N2573" s="6">
        <f>I2573*L2573</f>
        <v>141.86000000000001</v>
      </c>
      <c r="O2573" s="6">
        <f>M2573-N2573</f>
        <v>66.372999999999962</v>
      </c>
      <c r="P2573" s="8">
        <f>IFERROR(O2573/M2573,0)</f>
        <v>0.31874390706564265</v>
      </c>
      <c r="Q2573" s="5">
        <f>YEAR(SalesDataTable[[#This Row],[Order Date]])</f>
        <v>2026</v>
      </c>
      <c r="R2573" s="8" t="str">
        <f>"Q"&amp;ROUNDUP(MONTH(SalesDataTable[[#This Row],[Order Date]])/3,0)</f>
        <v>Q4</v>
      </c>
      <c r="S2573" s="9">
        <f>MONTH(SalesDataTable[[#This Row],[Order Date]])</f>
        <v>12</v>
      </c>
      <c r="T2573" s="8" t="str">
        <f>TEXT(SalesDataTable[[#This Row],[Order Date]],"mmm")</f>
        <v>Dec</v>
      </c>
    </row>
    <row r="2574" spans="1:20" ht="15.75">
      <c r="A2574" s="2" t="s">
        <v>2625</v>
      </c>
      <c r="B2574" s="3">
        <v>46367</v>
      </c>
      <c r="C2574" s="4" t="s">
        <v>8</v>
      </c>
      <c r="D2574" s="4" t="s">
        <v>66</v>
      </c>
      <c r="E2574" s="4" t="s">
        <v>39</v>
      </c>
      <c r="F2574" s="4" t="s">
        <v>16</v>
      </c>
      <c r="G2574" s="4" t="s">
        <v>11</v>
      </c>
      <c r="H2574" s="4" t="s">
        <v>21</v>
      </c>
      <c r="I2574" s="9">
        <v>1</v>
      </c>
      <c r="J2574" s="6">
        <v>141.74</v>
      </c>
      <c r="K2574" s="7">
        <v>0.15</v>
      </c>
      <c r="L2574" s="6">
        <v>78.97</v>
      </c>
      <c r="M2574" s="6">
        <f>I2574*J2574*(1-K2574)</f>
        <v>120.479</v>
      </c>
      <c r="N2574" s="6">
        <f>I2574*L2574</f>
        <v>78.97</v>
      </c>
      <c r="O2574" s="6">
        <f>M2574-N2574</f>
        <v>41.509</v>
      </c>
      <c r="P2574" s="8">
        <f>IFERROR(O2574/M2574,0)</f>
        <v>0.34453307215365336</v>
      </c>
      <c r="Q2574" s="5">
        <f>YEAR(SalesDataTable[[#This Row],[Order Date]])</f>
        <v>2026</v>
      </c>
      <c r="R2574" s="8" t="str">
        <f>"Q"&amp;ROUNDUP(MONTH(SalesDataTable[[#This Row],[Order Date]])/3,0)</f>
        <v>Q4</v>
      </c>
      <c r="S2574" s="9">
        <f>MONTH(SalesDataTable[[#This Row],[Order Date]])</f>
        <v>12</v>
      </c>
      <c r="T2574" s="8" t="str">
        <f>TEXT(SalesDataTable[[#This Row],[Order Date]],"mmm")</f>
        <v>Dec</v>
      </c>
    </row>
    <row r="2575" spans="1:20" ht="15.75">
      <c r="A2575" s="2" t="s">
        <v>2626</v>
      </c>
      <c r="B2575" s="3">
        <v>46367</v>
      </c>
      <c r="C2575" s="4" t="s">
        <v>27</v>
      </c>
      <c r="D2575" s="4" t="s">
        <v>45</v>
      </c>
      <c r="E2575" s="4" t="s">
        <v>3</v>
      </c>
      <c r="F2575" s="4" t="s">
        <v>4</v>
      </c>
      <c r="G2575" s="4" t="s">
        <v>5</v>
      </c>
      <c r="H2575" s="4" t="s">
        <v>35</v>
      </c>
      <c r="I2575" s="9">
        <v>6</v>
      </c>
      <c r="J2575" s="6">
        <v>39.44</v>
      </c>
      <c r="K2575" s="7">
        <v>0.1</v>
      </c>
      <c r="L2575" s="6">
        <v>16.89</v>
      </c>
      <c r="M2575" s="6">
        <f>I2575*J2575*(1-K2575)</f>
        <v>212.976</v>
      </c>
      <c r="N2575" s="6">
        <f>I2575*L2575</f>
        <v>101.34</v>
      </c>
      <c r="O2575" s="6">
        <f>M2575-N2575</f>
        <v>111.636</v>
      </c>
      <c r="P2575" s="8">
        <f>IFERROR(O2575/M2575,0)</f>
        <v>0.52417173766058145</v>
      </c>
      <c r="Q2575" s="5">
        <f>YEAR(SalesDataTable[[#This Row],[Order Date]])</f>
        <v>2026</v>
      </c>
      <c r="R2575" s="8" t="str">
        <f>"Q"&amp;ROUNDUP(MONTH(SalesDataTable[[#This Row],[Order Date]])/3,0)</f>
        <v>Q4</v>
      </c>
      <c r="S2575" s="9">
        <f>MONTH(SalesDataTable[[#This Row],[Order Date]])</f>
        <v>12</v>
      </c>
      <c r="T2575" s="8" t="str">
        <f>TEXT(SalesDataTable[[#This Row],[Order Date]],"mmm")</f>
        <v>Dec</v>
      </c>
    </row>
    <row r="2576" spans="1:20" ht="15.75">
      <c r="A2576" s="2" t="s">
        <v>2627</v>
      </c>
      <c r="B2576" s="3">
        <v>46367</v>
      </c>
      <c r="C2576" s="4" t="s">
        <v>14</v>
      </c>
      <c r="D2576" s="4" t="s">
        <v>24</v>
      </c>
      <c r="E2576" s="4" t="s">
        <v>25</v>
      </c>
      <c r="F2576" s="4" t="s">
        <v>4</v>
      </c>
      <c r="G2576" s="4" t="s">
        <v>5</v>
      </c>
      <c r="H2576" s="4" t="s">
        <v>29</v>
      </c>
      <c r="I2576" s="9">
        <v>1</v>
      </c>
      <c r="J2576" s="6">
        <v>49.64</v>
      </c>
      <c r="K2576" s="7">
        <v>0.1</v>
      </c>
      <c r="L2576" s="6">
        <v>22</v>
      </c>
      <c r="M2576" s="6">
        <f>I2576*J2576*(1-K2576)</f>
        <v>44.676000000000002</v>
      </c>
      <c r="N2576" s="6">
        <f>I2576*L2576</f>
        <v>22</v>
      </c>
      <c r="O2576" s="6">
        <f>M2576-N2576</f>
        <v>22.676000000000002</v>
      </c>
      <c r="P2576" s="8">
        <f>IFERROR(O2576/M2576,0)</f>
        <v>0.50756558331094992</v>
      </c>
      <c r="Q2576" s="5">
        <f>YEAR(SalesDataTable[[#This Row],[Order Date]])</f>
        <v>2026</v>
      </c>
      <c r="R2576" s="8" t="str">
        <f>"Q"&amp;ROUNDUP(MONTH(SalesDataTable[[#This Row],[Order Date]])/3,0)</f>
        <v>Q4</v>
      </c>
      <c r="S2576" s="9">
        <f>MONTH(SalesDataTable[[#This Row],[Order Date]])</f>
        <v>12</v>
      </c>
      <c r="T2576" s="8" t="str">
        <f>TEXT(SalesDataTable[[#This Row],[Order Date]],"mmm")</f>
        <v>Dec</v>
      </c>
    </row>
    <row r="2577" spans="1:20" ht="15.75">
      <c r="A2577" s="2" t="s">
        <v>2628</v>
      </c>
      <c r="B2577" s="3">
        <v>46367</v>
      </c>
      <c r="C2577" s="4" t="s">
        <v>14</v>
      </c>
      <c r="D2577" s="4" t="s">
        <v>15</v>
      </c>
      <c r="E2577" s="4" t="s">
        <v>3</v>
      </c>
      <c r="F2577" s="4" t="s">
        <v>16</v>
      </c>
      <c r="G2577" s="4" t="s">
        <v>17</v>
      </c>
      <c r="H2577" s="4" t="s">
        <v>83</v>
      </c>
      <c r="I2577" s="9">
        <v>1</v>
      </c>
      <c r="J2577" s="6">
        <v>164.29</v>
      </c>
      <c r="K2577" s="7">
        <v>0.05</v>
      </c>
      <c r="L2577" s="6">
        <v>88.66</v>
      </c>
      <c r="M2577" s="6">
        <f>I2577*J2577*(1-K2577)</f>
        <v>156.07549999999998</v>
      </c>
      <c r="N2577" s="6">
        <f>I2577*L2577</f>
        <v>88.66</v>
      </c>
      <c r="O2577" s="6">
        <f>M2577-N2577</f>
        <v>67.41549999999998</v>
      </c>
      <c r="P2577" s="8">
        <f>IFERROR(O2577/M2577,0)</f>
        <v>0.43194159237035917</v>
      </c>
      <c r="Q2577" s="5">
        <f>YEAR(SalesDataTable[[#This Row],[Order Date]])</f>
        <v>2026</v>
      </c>
      <c r="R2577" s="8" t="str">
        <f>"Q"&amp;ROUNDUP(MONTH(SalesDataTable[[#This Row],[Order Date]])/3,0)</f>
        <v>Q4</v>
      </c>
      <c r="S2577" s="9">
        <f>MONTH(SalesDataTable[[#This Row],[Order Date]])</f>
        <v>12</v>
      </c>
      <c r="T2577" s="8" t="str">
        <f>TEXT(SalesDataTable[[#This Row],[Order Date]],"mmm")</f>
        <v>Dec</v>
      </c>
    </row>
    <row r="2578" spans="1:20" ht="15.75">
      <c r="A2578" s="2" t="s">
        <v>2629</v>
      </c>
      <c r="B2578" s="3">
        <v>46367</v>
      </c>
      <c r="C2578" s="4" t="s">
        <v>27</v>
      </c>
      <c r="D2578" s="4" t="s">
        <v>48</v>
      </c>
      <c r="E2578" s="4" t="s">
        <v>3</v>
      </c>
      <c r="F2578" s="4" t="s">
        <v>4</v>
      </c>
      <c r="G2578" s="4" t="s">
        <v>17</v>
      </c>
      <c r="H2578" s="4" t="s">
        <v>18</v>
      </c>
      <c r="I2578" s="9">
        <v>1</v>
      </c>
      <c r="J2578" s="6">
        <v>35.81</v>
      </c>
      <c r="K2578" s="7">
        <v>0</v>
      </c>
      <c r="L2578" s="6">
        <v>13.28</v>
      </c>
      <c r="M2578" s="6">
        <f>I2578*J2578*(1-K2578)</f>
        <v>35.81</v>
      </c>
      <c r="N2578" s="6">
        <f>I2578*L2578</f>
        <v>13.28</v>
      </c>
      <c r="O2578" s="6">
        <f>M2578-N2578</f>
        <v>22.53</v>
      </c>
      <c r="P2578" s="8">
        <f>IFERROR(O2578/M2578,0)</f>
        <v>0.62915386763473891</v>
      </c>
      <c r="Q2578" s="5">
        <f>YEAR(SalesDataTable[[#This Row],[Order Date]])</f>
        <v>2026</v>
      </c>
      <c r="R2578" s="8" t="str">
        <f>"Q"&amp;ROUNDUP(MONTH(SalesDataTable[[#This Row],[Order Date]])/3,0)</f>
        <v>Q4</v>
      </c>
      <c r="S2578" s="9">
        <f>MONTH(SalesDataTable[[#This Row],[Order Date]])</f>
        <v>12</v>
      </c>
      <c r="T2578" s="8" t="str">
        <f>TEXT(SalesDataTable[[#This Row],[Order Date]],"mmm")</f>
        <v>Dec</v>
      </c>
    </row>
    <row r="2579" spans="1:20" ht="15.75">
      <c r="A2579" s="2" t="s">
        <v>2630</v>
      </c>
      <c r="B2579" s="3">
        <v>46367</v>
      </c>
      <c r="C2579" s="4" t="s">
        <v>1</v>
      </c>
      <c r="D2579" s="4" t="s">
        <v>52</v>
      </c>
      <c r="E2579" s="4" t="s">
        <v>25</v>
      </c>
      <c r="F2579" s="4" t="s">
        <v>16</v>
      </c>
      <c r="G2579" s="4" t="s">
        <v>49</v>
      </c>
      <c r="H2579" s="4" t="s">
        <v>50</v>
      </c>
      <c r="I2579" s="9">
        <v>1</v>
      </c>
      <c r="J2579" s="6">
        <v>41.31</v>
      </c>
      <c r="K2579" s="7">
        <v>0.05</v>
      </c>
      <c r="L2579" s="6">
        <v>14.56</v>
      </c>
      <c r="M2579" s="6">
        <f>I2579*J2579*(1-K2579)</f>
        <v>39.244500000000002</v>
      </c>
      <c r="N2579" s="6">
        <f>I2579*L2579</f>
        <v>14.56</v>
      </c>
      <c r="O2579" s="6">
        <f>M2579-N2579</f>
        <v>24.6845</v>
      </c>
      <c r="P2579" s="8">
        <f>IFERROR(O2579/M2579,0)</f>
        <v>0.62899259768884808</v>
      </c>
      <c r="Q2579" s="5">
        <f>YEAR(SalesDataTable[[#This Row],[Order Date]])</f>
        <v>2026</v>
      </c>
      <c r="R2579" s="8" t="str">
        <f>"Q"&amp;ROUNDUP(MONTH(SalesDataTable[[#This Row],[Order Date]])/3,0)</f>
        <v>Q4</v>
      </c>
      <c r="S2579" s="9">
        <f>MONTH(SalesDataTable[[#This Row],[Order Date]])</f>
        <v>12</v>
      </c>
      <c r="T2579" s="8" t="str">
        <f>TEXT(SalesDataTable[[#This Row],[Order Date]],"mmm")</f>
        <v>Dec</v>
      </c>
    </row>
    <row r="2580" spans="1:20" ht="15.75">
      <c r="A2580" s="2" t="s">
        <v>2631</v>
      </c>
      <c r="B2580" s="3">
        <v>46367</v>
      </c>
      <c r="C2580" s="4" t="s">
        <v>27</v>
      </c>
      <c r="D2580" s="4" t="s">
        <v>82</v>
      </c>
      <c r="E2580" s="4" t="s">
        <v>39</v>
      </c>
      <c r="F2580" s="4" t="s">
        <v>16</v>
      </c>
      <c r="G2580" s="4" t="s">
        <v>17</v>
      </c>
      <c r="H2580" s="4" t="s">
        <v>18</v>
      </c>
      <c r="I2580" s="9">
        <v>3</v>
      </c>
      <c r="J2580" s="6">
        <v>36.6</v>
      </c>
      <c r="K2580" s="7">
        <v>0.15</v>
      </c>
      <c r="L2580" s="6">
        <v>13.95</v>
      </c>
      <c r="M2580" s="6">
        <f>I2580*J2580*(1-K2580)</f>
        <v>93.330000000000013</v>
      </c>
      <c r="N2580" s="6">
        <f>I2580*L2580</f>
        <v>41.849999999999994</v>
      </c>
      <c r="O2580" s="6">
        <f>M2580-N2580</f>
        <v>51.480000000000018</v>
      </c>
      <c r="P2580" s="8">
        <f>IFERROR(O2580/M2580,0)</f>
        <v>0.55159112825458068</v>
      </c>
      <c r="Q2580" s="5">
        <f>YEAR(SalesDataTable[[#This Row],[Order Date]])</f>
        <v>2026</v>
      </c>
      <c r="R2580" s="8" t="str">
        <f>"Q"&amp;ROUNDUP(MONTH(SalesDataTable[[#This Row],[Order Date]])/3,0)</f>
        <v>Q4</v>
      </c>
      <c r="S2580" s="9">
        <f>MONTH(SalesDataTable[[#This Row],[Order Date]])</f>
        <v>12</v>
      </c>
      <c r="T2580" s="8" t="str">
        <f>TEXT(SalesDataTable[[#This Row],[Order Date]],"mmm")</f>
        <v>Dec</v>
      </c>
    </row>
    <row r="2581" spans="1:20" ht="15.75">
      <c r="A2581" s="2" t="s">
        <v>2632</v>
      </c>
      <c r="B2581" s="3">
        <v>46368</v>
      </c>
      <c r="C2581" s="4" t="s">
        <v>8</v>
      </c>
      <c r="D2581" s="4" t="s">
        <v>9</v>
      </c>
      <c r="E2581" s="4" t="s">
        <v>3</v>
      </c>
      <c r="F2581" s="4" t="s">
        <v>16</v>
      </c>
      <c r="G2581" s="4" t="s">
        <v>5</v>
      </c>
      <c r="H2581" s="4" t="s">
        <v>29</v>
      </c>
      <c r="I2581" s="9">
        <v>5</v>
      </c>
      <c r="J2581" s="6">
        <v>49.59</v>
      </c>
      <c r="K2581" s="7">
        <v>0</v>
      </c>
      <c r="L2581" s="6">
        <v>22.63</v>
      </c>
      <c r="M2581" s="6">
        <f>I2581*J2581*(1-K2581)</f>
        <v>247.95000000000002</v>
      </c>
      <c r="N2581" s="6">
        <f>I2581*L2581</f>
        <v>113.14999999999999</v>
      </c>
      <c r="O2581" s="6">
        <f>M2581-N2581</f>
        <v>134.80000000000001</v>
      </c>
      <c r="P2581" s="8">
        <f>IFERROR(O2581/M2581,0)</f>
        <v>0.54365799556362171</v>
      </c>
      <c r="Q2581" s="5">
        <f>YEAR(SalesDataTable[[#This Row],[Order Date]])</f>
        <v>2026</v>
      </c>
      <c r="R2581" s="8" t="str">
        <f>"Q"&amp;ROUNDUP(MONTH(SalesDataTable[[#This Row],[Order Date]])/3,0)</f>
        <v>Q4</v>
      </c>
      <c r="S2581" s="9">
        <f>MONTH(SalesDataTable[[#This Row],[Order Date]])</f>
        <v>12</v>
      </c>
      <c r="T2581" s="8" t="str">
        <f>TEXT(SalesDataTable[[#This Row],[Order Date]],"mmm")</f>
        <v>Dec</v>
      </c>
    </row>
    <row r="2582" spans="1:20" ht="15.75">
      <c r="A2582" s="2" t="s">
        <v>2633</v>
      </c>
      <c r="B2582" s="3">
        <v>46368</v>
      </c>
      <c r="C2582" s="4" t="s">
        <v>1</v>
      </c>
      <c r="D2582" s="4" t="s">
        <v>2</v>
      </c>
      <c r="E2582" s="4" t="s">
        <v>3</v>
      </c>
      <c r="F2582" s="4" t="s">
        <v>16</v>
      </c>
      <c r="G2582" s="4" t="s">
        <v>11</v>
      </c>
      <c r="H2582" s="4" t="s">
        <v>79</v>
      </c>
      <c r="I2582" s="9">
        <v>5</v>
      </c>
      <c r="J2582" s="6">
        <v>72.3</v>
      </c>
      <c r="K2582" s="7">
        <v>0.05</v>
      </c>
      <c r="L2582" s="6">
        <v>31.73</v>
      </c>
      <c r="M2582" s="6">
        <f>I2582*J2582*(1-K2582)</f>
        <v>343.42500000000001</v>
      </c>
      <c r="N2582" s="6">
        <f>I2582*L2582</f>
        <v>158.65</v>
      </c>
      <c r="O2582" s="6">
        <f>M2582-N2582</f>
        <v>184.77500000000001</v>
      </c>
      <c r="P2582" s="8">
        <f>IFERROR(O2582/M2582,0)</f>
        <v>0.53803596127247577</v>
      </c>
      <c r="Q2582" s="5">
        <f>YEAR(SalesDataTable[[#This Row],[Order Date]])</f>
        <v>2026</v>
      </c>
      <c r="R2582" s="8" t="str">
        <f>"Q"&amp;ROUNDUP(MONTH(SalesDataTable[[#This Row],[Order Date]])/3,0)</f>
        <v>Q4</v>
      </c>
      <c r="S2582" s="9">
        <f>MONTH(SalesDataTable[[#This Row],[Order Date]])</f>
        <v>12</v>
      </c>
      <c r="T2582" s="8" t="str">
        <f>TEXT(SalesDataTable[[#This Row],[Order Date]],"mmm")</f>
        <v>Dec</v>
      </c>
    </row>
    <row r="2583" spans="1:20" ht="15.75">
      <c r="A2583" s="2" t="s">
        <v>2634</v>
      </c>
      <c r="B2583" s="3">
        <v>46368</v>
      </c>
      <c r="C2583" s="4" t="s">
        <v>27</v>
      </c>
      <c r="D2583" s="4" t="s">
        <v>28</v>
      </c>
      <c r="E2583" s="4" t="s">
        <v>3</v>
      </c>
      <c r="F2583" s="4" t="s">
        <v>16</v>
      </c>
      <c r="G2583" s="4" t="s">
        <v>5</v>
      </c>
      <c r="H2583" s="4" t="s">
        <v>29</v>
      </c>
      <c r="I2583" s="9">
        <v>1</v>
      </c>
      <c r="J2583" s="6">
        <v>51.57</v>
      </c>
      <c r="K2583" s="7">
        <v>0.1</v>
      </c>
      <c r="L2583" s="6">
        <v>23.11</v>
      </c>
      <c r="M2583" s="6">
        <f>I2583*J2583*(1-K2583)</f>
        <v>46.413000000000004</v>
      </c>
      <c r="N2583" s="6">
        <f>I2583*L2583</f>
        <v>23.11</v>
      </c>
      <c r="O2583" s="6">
        <f>M2583-N2583</f>
        <v>23.303000000000004</v>
      </c>
      <c r="P2583" s="8">
        <f>IFERROR(O2583/M2583,0)</f>
        <v>0.5020791588563549</v>
      </c>
      <c r="Q2583" s="5">
        <f>YEAR(SalesDataTable[[#This Row],[Order Date]])</f>
        <v>2026</v>
      </c>
      <c r="R2583" s="8" t="str">
        <f>"Q"&amp;ROUNDUP(MONTH(SalesDataTable[[#This Row],[Order Date]])/3,0)</f>
        <v>Q4</v>
      </c>
      <c r="S2583" s="9">
        <f>MONTH(SalesDataTable[[#This Row],[Order Date]])</f>
        <v>12</v>
      </c>
      <c r="T2583" s="8" t="str">
        <f>TEXT(SalesDataTable[[#This Row],[Order Date]],"mmm")</f>
        <v>Dec</v>
      </c>
    </row>
    <row r="2584" spans="1:20" ht="15.75">
      <c r="A2584" s="2" t="s">
        <v>2635</v>
      </c>
      <c r="B2584" s="3">
        <v>46369</v>
      </c>
      <c r="C2584" s="4" t="s">
        <v>1</v>
      </c>
      <c r="D2584" s="4" t="s">
        <v>2</v>
      </c>
      <c r="E2584" s="4" t="s">
        <v>3</v>
      </c>
      <c r="F2584" s="4" t="s">
        <v>4</v>
      </c>
      <c r="G2584" s="4" t="s">
        <v>17</v>
      </c>
      <c r="H2584" s="4" t="s">
        <v>18</v>
      </c>
      <c r="I2584" s="9">
        <v>3</v>
      </c>
      <c r="J2584" s="6">
        <v>35.380000000000003</v>
      </c>
      <c r="K2584" s="7">
        <v>0</v>
      </c>
      <c r="L2584" s="6">
        <v>13.51</v>
      </c>
      <c r="M2584" s="6">
        <f>I2584*J2584*(1-K2584)</f>
        <v>106.14000000000001</v>
      </c>
      <c r="N2584" s="6">
        <f>I2584*L2584</f>
        <v>40.53</v>
      </c>
      <c r="O2584" s="6">
        <f>M2584-N2584</f>
        <v>65.610000000000014</v>
      </c>
      <c r="P2584" s="8">
        <f>IFERROR(O2584/M2584,0)</f>
        <v>0.61814584511023185</v>
      </c>
      <c r="Q2584" s="5">
        <f>YEAR(SalesDataTable[[#This Row],[Order Date]])</f>
        <v>2026</v>
      </c>
      <c r="R2584" s="8" t="str">
        <f>"Q"&amp;ROUNDUP(MONTH(SalesDataTable[[#This Row],[Order Date]])/3,0)</f>
        <v>Q4</v>
      </c>
      <c r="S2584" s="9">
        <f>MONTH(SalesDataTable[[#This Row],[Order Date]])</f>
        <v>12</v>
      </c>
      <c r="T2584" s="8" t="str">
        <f>TEXT(SalesDataTable[[#This Row],[Order Date]],"mmm")</f>
        <v>Dec</v>
      </c>
    </row>
    <row r="2585" spans="1:20" ht="15.75">
      <c r="A2585" s="2" t="s">
        <v>2636</v>
      </c>
      <c r="B2585" s="3">
        <v>46369</v>
      </c>
      <c r="C2585" s="4" t="s">
        <v>14</v>
      </c>
      <c r="D2585" s="4" t="s">
        <v>15</v>
      </c>
      <c r="E2585" s="4" t="s">
        <v>3</v>
      </c>
      <c r="F2585" s="4" t="s">
        <v>20</v>
      </c>
      <c r="G2585" s="4" t="s">
        <v>5</v>
      </c>
      <c r="H2585" s="4" t="s">
        <v>6</v>
      </c>
      <c r="I2585" s="9">
        <v>1</v>
      </c>
      <c r="J2585" s="6">
        <v>83.08</v>
      </c>
      <c r="K2585" s="7">
        <v>0.15</v>
      </c>
      <c r="L2585" s="6">
        <v>42.91</v>
      </c>
      <c r="M2585" s="6">
        <f>I2585*J2585*(1-K2585)</f>
        <v>70.617999999999995</v>
      </c>
      <c r="N2585" s="6">
        <f>I2585*L2585</f>
        <v>42.91</v>
      </c>
      <c r="O2585" s="6">
        <f>M2585-N2585</f>
        <v>27.707999999999998</v>
      </c>
      <c r="P2585" s="8">
        <f>IFERROR(O2585/M2585,0)</f>
        <v>0.39236455294684075</v>
      </c>
      <c r="Q2585" s="5">
        <f>YEAR(SalesDataTable[[#This Row],[Order Date]])</f>
        <v>2026</v>
      </c>
      <c r="R2585" s="8" t="str">
        <f>"Q"&amp;ROUNDUP(MONTH(SalesDataTable[[#This Row],[Order Date]])/3,0)</f>
        <v>Q4</v>
      </c>
      <c r="S2585" s="9">
        <f>MONTH(SalesDataTable[[#This Row],[Order Date]])</f>
        <v>12</v>
      </c>
      <c r="T2585" s="8" t="str">
        <f>TEXT(SalesDataTable[[#This Row],[Order Date]],"mmm")</f>
        <v>Dec</v>
      </c>
    </row>
    <row r="2586" spans="1:20" ht="15.75">
      <c r="A2586" s="2" t="s">
        <v>2637</v>
      </c>
      <c r="B2586" s="3">
        <v>46369</v>
      </c>
      <c r="C2586" s="4" t="s">
        <v>8</v>
      </c>
      <c r="D2586" s="4" t="s">
        <v>69</v>
      </c>
      <c r="E2586" s="4" t="s">
        <v>10</v>
      </c>
      <c r="F2586" s="4" t="s">
        <v>20</v>
      </c>
      <c r="G2586" s="4" t="s">
        <v>31</v>
      </c>
      <c r="H2586" s="4" t="s">
        <v>90</v>
      </c>
      <c r="I2586" s="9">
        <v>3</v>
      </c>
      <c r="J2586" s="6">
        <v>120.5</v>
      </c>
      <c r="K2586" s="7">
        <v>0.15</v>
      </c>
      <c r="L2586" s="6">
        <v>61.44</v>
      </c>
      <c r="M2586" s="6">
        <f>I2586*J2586*(1-K2586)</f>
        <v>307.27499999999998</v>
      </c>
      <c r="N2586" s="6">
        <f>I2586*L2586</f>
        <v>184.32</v>
      </c>
      <c r="O2586" s="6">
        <f>M2586-N2586</f>
        <v>122.95499999999998</v>
      </c>
      <c r="P2586" s="8">
        <f>IFERROR(O2586/M2586,0)</f>
        <v>0.40014644862094212</v>
      </c>
      <c r="Q2586" s="5">
        <f>YEAR(SalesDataTable[[#This Row],[Order Date]])</f>
        <v>2026</v>
      </c>
      <c r="R2586" s="8" t="str">
        <f>"Q"&amp;ROUNDUP(MONTH(SalesDataTable[[#This Row],[Order Date]])/3,0)</f>
        <v>Q4</v>
      </c>
      <c r="S2586" s="9">
        <f>MONTH(SalesDataTable[[#This Row],[Order Date]])</f>
        <v>12</v>
      </c>
      <c r="T2586" s="8" t="str">
        <f>TEXT(SalesDataTable[[#This Row],[Order Date]],"mmm")</f>
        <v>Dec</v>
      </c>
    </row>
    <row r="2587" spans="1:20" ht="15.75">
      <c r="A2587" s="2" t="s">
        <v>2638</v>
      </c>
      <c r="B2587" s="3">
        <v>46369</v>
      </c>
      <c r="C2587" s="4" t="s">
        <v>1</v>
      </c>
      <c r="D2587" s="4" t="s">
        <v>2</v>
      </c>
      <c r="E2587" s="4" t="s">
        <v>3</v>
      </c>
      <c r="F2587" s="4" t="s">
        <v>16</v>
      </c>
      <c r="G2587" s="4" t="s">
        <v>11</v>
      </c>
      <c r="H2587" s="4" t="s">
        <v>79</v>
      </c>
      <c r="I2587" s="9">
        <v>3</v>
      </c>
      <c r="J2587" s="6">
        <v>73.040000000000006</v>
      </c>
      <c r="K2587" s="7">
        <v>0.1</v>
      </c>
      <c r="L2587" s="6">
        <v>31.78</v>
      </c>
      <c r="M2587" s="6">
        <f>I2587*J2587*(1-K2587)</f>
        <v>197.208</v>
      </c>
      <c r="N2587" s="6">
        <f>I2587*L2587</f>
        <v>95.34</v>
      </c>
      <c r="O2587" s="6">
        <f>M2587-N2587</f>
        <v>101.86799999999999</v>
      </c>
      <c r="P2587" s="8">
        <f>IFERROR(O2587/M2587,0)</f>
        <v>0.51655105269563095</v>
      </c>
      <c r="Q2587" s="5">
        <f>YEAR(SalesDataTable[[#This Row],[Order Date]])</f>
        <v>2026</v>
      </c>
      <c r="R2587" s="8" t="str">
        <f>"Q"&amp;ROUNDUP(MONTH(SalesDataTable[[#This Row],[Order Date]])/3,0)</f>
        <v>Q4</v>
      </c>
      <c r="S2587" s="9">
        <f>MONTH(SalesDataTable[[#This Row],[Order Date]])</f>
        <v>12</v>
      </c>
      <c r="T2587" s="8" t="str">
        <f>TEXT(SalesDataTable[[#This Row],[Order Date]],"mmm")</f>
        <v>Dec</v>
      </c>
    </row>
    <row r="2588" spans="1:20" ht="15.75">
      <c r="A2588" s="2" t="s">
        <v>2639</v>
      </c>
      <c r="B2588" s="3">
        <v>46370</v>
      </c>
      <c r="C2588" s="4" t="s">
        <v>8</v>
      </c>
      <c r="D2588" s="4" t="s">
        <v>9</v>
      </c>
      <c r="E2588" s="4" t="s">
        <v>3</v>
      </c>
      <c r="F2588" s="4" t="s">
        <v>4</v>
      </c>
      <c r="G2588" s="4" t="s">
        <v>31</v>
      </c>
      <c r="H2588" s="4" t="s">
        <v>32</v>
      </c>
      <c r="I2588" s="9">
        <v>2</v>
      </c>
      <c r="J2588" s="6">
        <v>339.95</v>
      </c>
      <c r="K2588" s="7">
        <v>0</v>
      </c>
      <c r="L2588" s="6">
        <v>195.78</v>
      </c>
      <c r="M2588" s="6">
        <f>I2588*J2588*(1-K2588)</f>
        <v>679.9</v>
      </c>
      <c r="N2588" s="6">
        <f>I2588*L2588</f>
        <v>391.56</v>
      </c>
      <c r="O2588" s="6">
        <f>M2588-N2588</f>
        <v>288.33999999999997</v>
      </c>
      <c r="P2588" s="8">
        <f>IFERROR(O2588/M2588,0)</f>
        <v>0.42409177820267685</v>
      </c>
      <c r="Q2588" s="5">
        <f>YEAR(SalesDataTable[[#This Row],[Order Date]])</f>
        <v>2026</v>
      </c>
      <c r="R2588" s="8" t="str">
        <f>"Q"&amp;ROUNDUP(MONTH(SalesDataTable[[#This Row],[Order Date]])/3,0)</f>
        <v>Q4</v>
      </c>
      <c r="S2588" s="9">
        <f>MONTH(SalesDataTable[[#This Row],[Order Date]])</f>
        <v>12</v>
      </c>
      <c r="T2588" s="8" t="str">
        <f>TEXT(SalesDataTable[[#This Row],[Order Date]],"mmm")</f>
        <v>Dec</v>
      </c>
    </row>
    <row r="2589" spans="1:20" ht="15.75">
      <c r="A2589" s="2" t="s">
        <v>2640</v>
      </c>
      <c r="B2589" s="3">
        <v>46370</v>
      </c>
      <c r="C2589" s="4" t="s">
        <v>1</v>
      </c>
      <c r="D2589" s="4" t="s">
        <v>88</v>
      </c>
      <c r="E2589" s="4" t="s">
        <v>39</v>
      </c>
      <c r="F2589" s="4" t="s">
        <v>4</v>
      </c>
      <c r="G2589" s="4" t="s">
        <v>31</v>
      </c>
      <c r="H2589" s="4" t="s">
        <v>41</v>
      </c>
      <c r="I2589" s="9">
        <v>2</v>
      </c>
      <c r="J2589" s="6">
        <v>199.43</v>
      </c>
      <c r="K2589" s="7">
        <v>0.05</v>
      </c>
      <c r="L2589" s="6">
        <v>106.58</v>
      </c>
      <c r="M2589" s="6">
        <f>I2589*J2589*(1-K2589)</f>
        <v>378.91699999999997</v>
      </c>
      <c r="N2589" s="6">
        <f>I2589*L2589</f>
        <v>213.16</v>
      </c>
      <c r="O2589" s="6">
        <f>M2589-N2589</f>
        <v>165.75699999999998</v>
      </c>
      <c r="P2589" s="8">
        <f>IFERROR(O2589/M2589,0)</f>
        <v>0.4374493622613923</v>
      </c>
      <c r="Q2589" s="5">
        <f>YEAR(SalesDataTable[[#This Row],[Order Date]])</f>
        <v>2026</v>
      </c>
      <c r="R2589" s="8" t="str">
        <f>"Q"&amp;ROUNDUP(MONTH(SalesDataTable[[#This Row],[Order Date]])/3,0)</f>
        <v>Q4</v>
      </c>
      <c r="S2589" s="9">
        <f>MONTH(SalesDataTable[[#This Row],[Order Date]])</f>
        <v>12</v>
      </c>
      <c r="T2589" s="8" t="str">
        <f>TEXT(SalesDataTable[[#This Row],[Order Date]],"mmm")</f>
        <v>Dec</v>
      </c>
    </row>
    <row r="2590" spans="1:20" ht="15.75">
      <c r="A2590" s="2" t="s">
        <v>2641</v>
      </c>
      <c r="B2590" s="3">
        <v>46370</v>
      </c>
      <c r="C2590" s="4" t="s">
        <v>1</v>
      </c>
      <c r="D2590" s="4" t="s">
        <v>88</v>
      </c>
      <c r="E2590" s="4" t="s">
        <v>3</v>
      </c>
      <c r="F2590" s="4" t="s">
        <v>4</v>
      </c>
      <c r="G2590" s="4" t="s">
        <v>49</v>
      </c>
      <c r="H2590" s="4" t="s">
        <v>74</v>
      </c>
      <c r="I2590" s="9">
        <v>2</v>
      </c>
      <c r="J2590" s="6">
        <v>51.77</v>
      </c>
      <c r="K2590" s="7">
        <v>0.05</v>
      </c>
      <c r="L2590" s="6">
        <v>21.76</v>
      </c>
      <c r="M2590" s="6">
        <f>I2590*J2590*(1-K2590)</f>
        <v>98.363</v>
      </c>
      <c r="N2590" s="6">
        <f>I2590*L2590</f>
        <v>43.52</v>
      </c>
      <c r="O2590" s="6">
        <f>M2590-N2590</f>
        <v>54.842999999999996</v>
      </c>
      <c r="P2590" s="8">
        <f>IFERROR(O2590/M2590,0)</f>
        <v>0.55755721155312465</v>
      </c>
      <c r="Q2590" s="5">
        <f>YEAR(SalesDataTable[[#This Row],[Order Date]])</f>
        <v>2026</v>
      </c>
      <c r="R2590" s="8" t="str">
        <f>"Q"&amp;ROUNDUP(MONTH(SalesDataTable[[#This Row],[Order Date]])/3,0)</f>
        <v>Q4</v>
      </c>
      <c r="S2590" s="9">
        <f>MONTH(SalesDataTable[[#This Row],[Order Date]])</f>
        <v>12</v>
      </c>
      <c r="T2590" s="8" t="str">
        <f>TEXT(SalesDataTable[[#This Row],[Order Date]],"mmm")</f>
        <v>Dec</v>
      </c>
    </row>
    <row r="2591" spans="1:20" ht="15.75">
      <c r="A2591" s="2" t="s">
        <v>2642</v>
      </c>
      <c r="B2591" s="3">
        <v>46370</v>
      </c>
      <c r="C2591" s="4" t="s">
        <v>8</v>
      </c>
      <c r="D2591" s="4" t="s">
        <v>9</v>
      </c>
      <c r="E2591" s="4" t="s">
        <v>3</v>
      </c>
      <c r="F2591" s="4" t="s">
        <v>16</v>
      </c>
      <c r="G2591" s="4" t="s">
        <v>17</v>
      </c>
      <c r="H2591" s="4" t="s">
        <v>83</v>
      </c>
      <c r="I2591" s="9">
        <v>1</v>
      </c>
      <c r="J2591" s="6">
        <v>161.53</v>
      </c>
      <c r="K2591" s="7">
        <v>0</v>
      </c>
      <c r="L2591" s="6">
        <v>87.43</v>
      </c>
      <c r="M2591" s="6">
        <f>I2591*J2591*(1-K2591)</f>
        <v>161.53</v>
      </c>
      <c r="N2591" s="6">
        <f>I2591*L2591</f>
        <v>87.43</v>
      </c>
      <c r="O2591" s="6">
        <f>M2591-N2591</f>
        <v>74.099999999999994</v>
      </c>
      <c r="P2591" s="8">
        <f>IFERROR(O2591/M2591,0)</f>
        <v>0.45873831486411187</v>
      </c>
      <c r="Q2591" s="5">
        <f>YEAR(SalesDataTable[[#This Row],[Order Date]])</f>
        <v>2026</v>
      </c>
      <c r="R2591" s="8" t="str">
        <f>"Q"&amp;ROUNDUP(MONTH(SalesDataTable[[#This Row],[Order Date]])/3,0)</f>
        <v>Q4</v>
      </c>
      <c r="S2591" s="9">
        <f>MONTH(SalesDataTable[[#This Row],[Order Date]])</f>
        <v>12</v>
      </c>
      <c r="T2591" s="8" t="str">
        <f>TEXT(SalesDataTable[[#This Row],[Order Date]],"mmm")</f>
        <v>Dec</v>
      </c>
    </row>
    <row r="2592" spans="1:20" ht="15.75">
      <c r="A2592" s="2" t="s">
        <v>2643</v>
      </c>
      <c r="B2592" s="3">
        <v>46370</v>
      </c>
      <c r="C2592" s="4" t="s">
        <v>8</v>
      </c>
      <c r="D2592" s="4" t="s">
        <v>69</v>
      </c>
      <c r="E2592" s="4" t="s">
        <v>10</v>
      </c>
      <c r="F2592" s="4" t="s">
        <v>20</v>
      </c>
      <c r="G2592" s="4" t="s">
        <v>11</v>
      </c>
      <c r="H2592" s="4" t="s">
        <v>21</v>
      </c>
      <c r="I2592" s="9">
        <v>4</v>
      </c>
      <c r="J2592" s="6">
        <v>145.85</v>
      </c>
      <c r="K2592" s="7">
        <v>0.1</v>
      </c>
      <c r="L2592" s="6">
        <v>79.47</v>
      </c>
      <c r="M2592" s="6">
        <f>I2592*J2592*(1-K2592)</f>
        <v>525.05999999999995</v>
      </c>
      <c r="N2592" s="6">
        <f>I2592*L2592</f>
        <v>317.88</v>
      </c>
      <c r="O2592" s="6">
        <f>M2592-N2592</f>
        <v>207.17999999999995</v>
      </c>
      <c r="P2592" s="8">
        <f>IFERROR(O2592/M2592,0)</f>
        <v>0.39458347617415146</v>
      </c>
      <c r="Q2592" s="5">
        <f>YEAR(SalesDataTable[[#This Row],[Order Date]])</f>
        <v>2026</v>
      </c>
      <c r="R2592" s="8" t="str">
        <f>"Q"&amp;ROUNDUP(MONTH(SalesDataTable[[#This Row],[Order Date]])/3,0)</f>
        <v>Q4</v>
      </c>
      <c r="S2592" s="9">
        <f>MONTH(SalesDataTable[[#This Row],[Order Date]])</f>
        <v>12</v>
      </c>
      <c r="T2592" s="8" t="str">
        <f>TEXT(SalesDataTable[[#This Row],[Order Date]],"mmm")</f>
        <v>Dec</v>
      </c>
    </row>
    <row r="2593" spans="1:20" ht="15.75">
      <c r="A2593" s="2" t="s">
        <v>2644</v>
      </c>
      <c r="B2593" s="3">
        <v>46370</v>
      </c>
      <c r="C2593" s="4" t="s">
        <v>27</v>
      </c>
      <c r="D2593" s="4" t="s">
        <v>82</v>
      </c>
      <c r="E2593" s="4" t="s">
        <v>3</v>
      </c>
      <c r="F2593" s="4" t="s">
        <v>4</v>
      </c>
      <c r="G2593" s="4" t="s">
        <v>31</v>
      </c>
      <c r="H2593" s="4" t="s">
        <v>41</v>
      </c>
      <c r="I2593" s="9">
        <v>1</v>
      </c>
      <c r="J2593" s="6">
        <v>197.18</v>
      </c>
      <c r="K2593" s="7">
        <v>0</v>
      </c>
      <c r="L2593" s="6">
        <v>105.28</v>
      </c>
      <c r="M2593" s="6">
        <f>I2593*J2593*(1-K2593)</f>
        <v>197.18</v>
      </c>
      <c r="N2593" s="6">
        <f>I2593*L2593</f>
        <v>105.28</v>
      </c>
      <c r="O2593" s="6">
        <f>M2593-N2593</f>
        <v>91.9</v>
      </c>
      <c r="P2593" s="8">
        <f>IFERROR(O2593/M2593,0)</f>
        <v>0.46607160969672384</v>
      </c>
      <c r="Q2593" s="5">
        <f>YEAR(SalesDataTable[[#This Row],[Order Date]])</f>
        <v>2026</v>
      </c>
      <c r="R2593" s="8" t="str">
        <f>"Q"&amp;ROUNDUP(MONTH(SalesDataTable[[#This Row],[Order Date]])/3,0)</f>
        <v>Q4</v>
      </c>
      <c r="S2593" s="9">
        <f>MONTH(SalesDataTable[[#This Row],[Order Date]])</f>
        <v>12</v>
      </c>
      <c r="T2593" s="8" t="str">
        <f>TEXT(SalesDataTable[[#This Row],[Order Date]],"mmm")</f>
        <v>Dec</v>
      </c>
    </row>
    <row r="2594" spans="1:20" ht="15.75">
      <c r="A2594" s="2" t="s">
        <v>2645</v>
      </c>
      <c r="B2594" s="3">
        <v>46370</v>
      </c>
      <c r="C2594" s="4" t="s">
        <v>27</v>
      </c>
      <c r="D2594" s="4" t="s">
        <v>45</v>
      </c>
      <c r="E2594" s="4" t="s">
        <v>3</v>
      </c>
      <c r="F2594" s="4" t="s">
        <v>16</v>
      </c>
      <c r="G2594" s="4" t="s">
        <v>31</v>
      </c>
      <c r="H2594" s="4" t="s">
        <v>90</v>
      </c>
      <c r="I2594" s="9">
        <v>1</v>
      </c>
      <c r="J2594" s="6">
        <v>124.9</v>
      </c>
      <c r="K2594" s="7">
        <v>0</v>
      </c>
      <c r="L2594" s="6">
        <v>62.16</v>
      </c>
      <c r="M2594" s="6">
        <f>I2594*J2594*(1-K2594)</f>
        <v>124.9</v>
      </c>
      <c r="N2594" s="6">
        <f>I2594*L2594</f>
        <v>62.16</v>
      </c>
      <c r="O2594" s="6">
        <f>M2594-N2594</f>
        <v>62.740000000000009</v>
      </c>
      <c r="P2594" s="8">
        <f>IFERROR(O2594/M2594,0)</f>
        <v>0.50232185748598879</v>
      </c>
      <c r="Q2594" s="5">
        <f>YEAR(SalesDataTable[[#This Row],[Order Date]])</f>
        <v>2026</v>
      </c>
      <c r="R2594" s="8" t="str">
        <f>"Q"&amp;ROUNDUP(MONTH(SalesDataTable[[#This Row],[Order Date]])/3,0)</f>
        <v>Q4</v>
      </c>
      <c r="S2594" s="9">
        <f>MONTH(SalesDataTable[[#This Row],[Order Date]])</f>
        <v>12</v>
      </c>
      <c r="T2594" s="8" t="str">
        <f>TEXT(SalesDataTable[[#This Row],[Order Date]],"mmm")</f>
        <v>Dec</v>
      </c>
    </row>
    <row r="2595" spans="1:20" ht="15.75">
      <c r="A2595" s="2" t="s">
        <v>2646</v>
      </c>
      <c r="B2595" s="3">
        <v>46370</v>
      </c>
      <c r="C2595" s="4" t="s">
        <v>14</v>
      </c>
      <c r="D2595" s="4" t="s">
        <v>126</v>
      </c>
      <c r="E2595" s="4" t="s">
        <v>25</v>
      </c>
      <c r="F2595" s="4" t="s">
        <v>16</v>
      </c>
      <c r="G2595" s="4" t="s">
        <v>11</v>
      </c>
      <c r="H2595" s="4" t="s">
        <v>79</v>
      </c>
      <c r="I2595" s="9">
        <v>2</v>
      </c>
      <c r="J2595" s="6">
        <v>70.239999999999995</v>
      </c>
      <c r="K2595" s="7">
        <v>0.1</v>
      </c>
      <c r="L2595" s="6">
        <v>32.130000000000003</v>
      </c>
      <c r="M2595" s="6">
        <f>I2595*J2595*(1-K2595)</f>
        <v>126.43199999999999</v>
      </c>
      <c r="N2595" s="6">
        <f>I2595*L2595</f>
        <v>64.260000000000005</v>
      </c>
      <c r="O2595" s="6">
        <f>M2595-N2595</f>
        <v>62.171999999999983</v>
      </c>
      <c r="P2595" s="8">
        <f>IFERROR(O2595/M2595,0)</f>
        <v>0.49174259681093385</v>
      </c>
      <c r="Q2595" s="5">
        <f>YEAR(SalesDataTable[[#This Row],[Order Date]])</f>
        <v>2026</v>
      </c>
      <c r="R2595" s="8" t="str">
        <f>"Q"&amp;ROUNDUP(MONTH(SalesDataTable[[#This Row],[Order Date]])/3,0)</f>
        <v>Q4</v>
      </c>
      <c r="S2595" s="9">
        <f>MONTH(SalesDataTable[[#This Row],[Order Date]])</f>
        <v>12</v>
      </c>
      <c r="T2595" s="8" t="str">
        <f>TEXT(SalesDataTable[[#This Row],[Order Date]],"mmm")</f>
        <v>Dec</v>
      </c>
    </row>
    <row r="2596" spans="1:20" ht="15.75">
      <c r="A2596" s="2" t="s">
        <v>2647</v>
      </c>
      <c r="B2596" s="3">
        <v>46370</v>
      </c>
      <c r="C2596" s="4" t="s">
        <v>8</v>
      </c>
      <c r="D2596" s="4" t="s">
        <v>66</v>
      </c>
      <c r="E2596" s="4" t="s">
        <v>25</v>
      </c>
      <c r="F2596" s="4" t="s">
        <v>20</v>
      </c>
      <c r="G2596" s="4" t="s">
        <v>11</v>
      </c>
      <c r="H2596" s="4" t="s">
        <v>21</v>
      </c>
      <c r="I2596" s="9">
        <v>5</v>
      </c>
      <c r="J2596" s="6">
        <v>145.6</v>
      </c>
      <c r="K2596" s="7">
        <v>0.15</v>
      </c>
      <c r="L2596" s="6">
        <v>81.180000000000007</v>
      </c>
      <c r="M2596" s="6">
        <f>I2596*J2596*(1-K2596)</f>
        <v>618.79999999999995</v>
      </c>
      <c r="N2596" s="6">
        <f>I2596*L2596</f>
        <v>405.90000000000003</v>
      </c>
      <c r="O2596" s="6">
        <f>M2596-N2596</f>
        <v>212.89999999999992</v>
      </c>
      <c r="P2596" s="8">
        <f>IFERROR(O2596/M2596,0)</f>
        <v>0.34405300581771159</v>
      </c>
      <c r="Q2596" s="5">
        <f>YEAR(SalesDataTable[[#This Row],[Order Date]])</f>
        <v>2026</v>
      </c>
      <c r="R2596" s="8" t="str">
        <f>"Q"&amp;ROUNDUP(MONTH(SalesDataTable[[#This Row],[Order Date]])/3,0)</f>
        <v>Q4</v>
      </c>
      <c r="S2596" s="9">
        <f>MONTH(SalesDataTable[[#This Row],[Order Date]])</f>
        <v>12</v>
      </c>
      <c r="T2596" s="8" t="str">
        <f>TEXT(SalesDataTable[[#This Row],[Order Date]],"mmm")</f>
        <v>Dec</v>
      </c>
    </row>
    <row r="2597" spans="1:20" ht="15.75">
      <c r="A2597" s="2" t="s">
        <v>2648</v>
      </c>
      <c r="B2597" s="3">
        <v>46370</v>
      </c>
      <c r="C2597" s="4" t="s">
        <v>27</v>
      </c>
      <c r="D2597" s="4" t="s">
        <v>48</v>
      </c>
      <c r="E2597" s="4" t="s">
        <v>25</v>
      </c>
      <c r="F2597" s="4" t="s">
        <v>4</v>
      </c>
      <c r="G2597" s="4" t="s">
        <v>11</v>
      </c>
      <c r="H2597" s="4" t="s">
        <v>53</v>
      </c>
      <c r="I2597" s="9">
        <v>1</v>
      </c>
      <c r="J2597" s="6">
        <v>152.4</v>
      </c>
      <c r="K2597" s="7">
        <v>0.05</v>
      </c>
      <c r="L2597" s="6">
        <v>77.98</v>
      </c>
      <c r="M2597" s="6">
        <f>I2597*J2597*(1-K2597)</f>
        <v>144.78</v>
      </c>
      <c r="N2597" s="6">
        <f>I2597*L2597</f>
        <v>77.98</v>
      </c>
      <c r="O2597" s="6">
        <f>M2597-N2597</f>
        <v>66.8</v>
      </c>
      <c r="P2597" s="8">
        <f>IFERROR(O2597/M2597,0)</f>
        <v>0.46138969470921398</v>
      </c>
      <c r="Q2597" s="5">
        <f>YEAR(SalesDataTable[[#This Row],[Order Date]])</f>
        <v>2026</v>
      </c>
      <c r="R2597" s="8" t="str">
        <f>"Q"&amp;ROUNDUP(MONTH(SalesDataTable[[#This Row],[Order Date]])/3,0)</f>
        <v>Q4</v>
      </c>
      <c r="S2597" s="9">
        <f>MONTH(SalesDataTable[[#This Row],[Order Date]])</f>
        <v>12</v>
      </c>
      <c r="T2597" s="8" t="str">
        <f>TEXT(SalesDataTable[[#This Row],[Order Date]],"mmm")</f>
        <v>Dec</v>
      </c>
    </row>
    <row r="2598" spans="1:20" ht="15.75">
      <c r="A2598" s="2" t="s">
        <v>2649</v>
      </c>
      <c r="B2598" s="3">
        <v>46370</v>
      </c>
      <c r="C2598" s="4" t="s">
        <v>14</v>
      </c>
      <c r="D2598" s="4" t="s">
        <v>15</v>
      </c>
      <c r="E2598" s="4" t="s">
        <v>3</v>
      </c>
      <c r="F2598" s="4" t="s">
        <v>16</v>
      </c>
      <c r="G2598" s="4" t="s">
        <v>17</v>
      </c>
      <c r="H2598" s="4" t="s">
        <v>18</v>
      </c>
      <c r="I2598" s="9">
        <v>1</v>
      </c>
      <c r="J2598" s="6">
        <v>36.17</v>
      </c>
      <c r="K2598" s="7">
        <v>0.05</v>
      </c>
      <c r="L2598" s="6">
        <v>13.87</v>
      </c>
      <c r="M2598" s="6">
        <f>I2598*J2598*(1-K2598)</f>
        <v>34.361499999999999</v>
      </c>
      <c r="N2598" s="6">
        <f>I2598*L2598</f>
        <v>13.87</v>
      </c>
      <c r="O2598" s="6">
        <f>M2598-N2598</f>
        <v>20.491500000000002</v>
      </c>
      <c r="P2598" s="8">
        <f>IFERROR(O2598/M2598,0)</f>
        <v>0.59635056676803988</v>
      </c>
      <c r="Q2598" s="5">
        <f>YEAR(SalesDataTable[[#This Row],[Order Date]])</f>
        <v>2026</v>
      </c>
      <c r="R2598" s="8" t="str">
        <f>"Q"&amp;ROUNDUP(MONTH(SalesDataTable[[#This Row],[Order Date]])/3,0)</f>
        <v>Q4</v>
      </c>
      <c r="S2598" s="9">
        <f>MONTH(SalesDataTable[[#This Row],[Order Date]])</f>
        <v>12</v>
      </c>
      <c r="T2598" s="8" t="str">
        <f>TEXT(SalesDataTable[[#This Row],[Order Date]],"mmm")</f>
        <v>Dec</v>
      </c>
    </row>
    <row r="2599" spans="1:20" ht="15.75">
      <c r="A2599" s="2" t="s">
        <v>2650</v>
      </c>
      <c r="B2599" s="3">
        <v>46371</v>
      </c>
      <c r="C2599" s="4" t="s">
        <v>8</v>
      </c>
      <c r="D2599" s="4" t="s">
        <v>69</v>
      </c>
      <c r="E2599" s="4" t="s">
        <v>3</v>
      </c>
      <c r="F2599" s="4" t="s">
        <v>4</v>
      </c>
      <c r="G2599" s="4" t="s">
        <v>31</v>
      </c>
      <c r="H2599" s="4" t="s">
        <v>90</v>
      </c>
      <c r="I2599" s="9">
        <v>3</v>
      </c>
      <c r="J2599" s="6">
        <v>126.21</v>
      </c>
      <c r="K2599" s="7">
        <v>0.1</v>
      </c>
      <c r="L2599" s="6">
        <v>60.65</v>
      </c>
      <c r="M2599" s="6">
        <f>I2599*J2599*(1-K2599)</f>
        <v>340.767</v>
      </c>
      <c r="N2599" s="6">
        <f>I2599*L2599</f>
        <v>181.95</v>
      </c>
      <c r="O2599" s="6">
        <f>M2599-N2599</f>
        <v>158.81700000000001</v>
      </c>
      <c r="P2599" s="8">
        <f>IFERROR(O2599/M2599,0)</f>
        <v>0.46605745274630467</v>
      </c>
      <c r="Q2599" s="5">
        <f>YEAR(SalesDataTable[[#This Row],[Order Date]])</f>
        <v>2026</v>
      </c>
      <c r="R2599" s="8" t="str">
        <f>"Q"&amp;ROUNDUP(MONTH(SalesDataTable[[#This Row],[Order Date]])/3,0)</f>
        <v>Q4</v>
      </c>
      <c r="S2599" s="9">
        <f>MONTH(SalesDataTable[[#This Row],[Order Date]])</f>
        <v>12</v>
      </c>
      <c r="T2599" s="8" t="str">
        <f>TEXT(SalesDataTable[[#This Row],[Order Date]],"mmm")</f>
        <v>Dec</v>
      </c>
    </row>
    <row r="2600" spans="1:20" ht="15.75">
      <c r="A2600" s="2" t="s">
        <v>2651</v>
      </c>
      <c r="B2600" s="3">
        <v>46371</v>
      </c>
      <c r="C2600" s="4" t="s">
        <v>27</v>
      </c>
      <c r="D2600" s="4" t="s">
        <v>82</v>
      </c>
      <c r="E2600" s="4" t="s">
        <v>10</v>
      </c>
      <c r="F2600" s="4" t="s">
        <v>4</v>
      </c>
      <c r="G2600" s="4" t="s">
        <v>11</v>
      </c>
      <c r="H2600" s="4" t="s">
        <v>21</v>
      </c>
      <c r="I2600" s="9">
        <v>6</v>
      </c>
      <c r="J2600" s="6">
        <v>143.72999999999999</v>
      </c>
      <c r="K2600" s="7">
        <v>0.15</v>
      </c>
      <c r="L2600" s="6">
        <v>77.27</v>
      </c>
      <c r="M2600" s="6">
        <f>I2600*J2600*(1-K2600)</f>
        <v>733.02299999999991</v>
      </c>
      <c r="N2600" s="6">
        <f>I2600*L2600</f>
        <v>463.62</v>
      </c>
      <c r="O2600" s="6">
        <f>M2600-N2600</f>
        <v>269.40299999999991</v>
      </c>
      <c r="P2600" s="8">
        <f>IFERROR(O2600/M2600,0)</f>
        <v>0.36752325643260847</v>
      </c>
      <c r="Q2600" s="5">
        <f>YEAR(SalesDataTable[[#This Row],[Order Date]])</f>
        <v>2026</v>
      </c>
      <c r="R2600" s="8" t="str">
        <f>"Q"&amp;ROUNDUP(MONTH(SalesDataTable[[#This Row],[Order Date]])/3,0)</f>
        <v>Q4</v>
      </c>
      <c r="S2600" s="9">
        <f>MONTH(SalesDataTable[[#This Row],[Order Date]])</f>
        <v>12</v>
      </c>
      <c r="T2600" s="8" t="str">
        <f>TEXT(SalesDataTable[[#This Row],[Order Date]],"mmm")</f>
        <v>Dec</v>
      </c>
    </row>
    <row r="2601" spans="1:20" ht="15.75">
      <c r="A2601" s="2" t="s">
        <v>2652</v>
      </c>
      <c r="B2601" s="3">
        <v>46371</v>
      </c>
      <c r="C2601" s="4" t="s">
        <v>8</v>
      </c>
      <c r="D2601" s="4" t="s">
        <v>69</v>
      </c>
      <c r="E2601" s="4" t="s">
        <v>39</v>
      </c>
      <c r="F2601" s="4" t="s">
        <v>16</v>
      </c>
      <c r="G2601" s="4" t="s">
        <v>11</v>
      </c>
      <c r="H2601" s="4" t="s">
        <v>21</v>
      </c>
      <c r="I2601" s="9">
        <v>4</v>
      </c>
      <c r="J2601" s="6">
        <v>146.38999999999999</v>
      </c>
      <c r="K2601" s="7">
        <v>0</v>
      </c>
      <c r="L2601" s="6">
        <v>78.95</v>
      </c>
      <c r="M2601" s="6">
        <f>I2601*J2601*(1-K2601)</f>
        <v>585.55999999999995</v>
      </c>
      <c r="N2601" s="6">
        <f>I2601*L2601</f>
        <v>315.8</v>
      </c>
      <c r="O2601" s="6">
        <f>M2601-N2601</f>
        <v>269.75999999999993</v>
      </c>
      <c r="P2601" s="8">
        <f>IFERROR(O2601/M2601,0)</f>
        <v>0.46068720541020552</v>
      </c>
      <c r="Q2601" s="5">
        <f>YEAR(SalesDataTable[[#This Row],[Order Date]])</f>
        <v>2026</v>
      </c>
      <c r="R2601" s="8" t="str">
        <f>"Q"&amp;ROUNDUP(MONTH(SalesDataTable[[#This Row],[Order Date]])/3,0)</f>
        <v>Q4</v>
      </c>
      <c r="S2601" s="9">
        <f>MONTH(SalesDataTable[[#This Row],[Order Date]])</f>
        <v>12</v>
      </c>
      <c r="T2601" s="8" t="str">
        <f>TEXT(SalesDataTable[[#This Row],[Order Date]],"mmm")</f>
        <v>Dec</v>
      </c>
    </row>
    <row r="2602" spans="1:20" ht="15.75">
      <c r="A2602" s="2" t="s">
        <v>2653</v>
      </c>
      <c r="B2602" s="3">
        <v>46371</v>
      </c>
      <c r="C2602" s="4" t="s">
        <v>8</v>
      </c>
      <c r="D2602" s="4" t="s">
        <v>69</v>
      </c>
      <c r="E2602" s="4" t="s">
        <v>39</v>
      </c>
      <c r="F2602" s="4" t="s">
        <v>4</v>
      </c>
      <c r="G2602" s="4" t="s">
        <v>11</v>
      </c>
      <c r="H2602" s="4" t="s">
        <v>12</v>
      </c>
      <c r="I2602" s="9">
        <v>2</v>
      </c>
      <c r="J2602" s="6">
        <v>89.84</v>
      </c>
      <c r="K2602" s="7">
        <v>0.05</v>
      </c>
      <c r="L2602" s="6">
        <v>45.17</v>
      </c>
      <c r="M2602" s="6">
        <f>I2602*J2602*(1-K2602)</f>
        <v>170.696</v>
      </c>
      <c r="N2602" s="6">
        <f>I2602*L2602</f>
        <v>90.34</v>
      </c>
      <c r="O2602" s="6">
        <f>M2602-N2602</f>
        <v>80.355999999999995</v>
      </c>
      <c r="P2602" s="8">
        <f>IFERROR(O2602/M2602,0)</f>
        <v>0.47075502647982376</v>
      </c>
      <c r="Q2602" s="5">
        <f>YEAR(SalesDataTable[[#This Row],[Order Date]])</f>
        <v>2026</v>
      </c>
      <c r="R2602" s="8" t="str">
        <f>"Q"&amp;ROUNDUP(MONTH(SalesDataTable[[#This Row],[Order Date]])/3,0)</f>
        <v>Q4</v>
      </c>
      <c r="S2602" s="9">
        <f>MONTH(SalesDataTable[[#This Row],[Order Date]])</f>
        <v>12</v>
      </c>
      <c r="T2602" s="8" t="str">
        <f>TEXT(SalesDataTable[[#This Row],[Order Date]],"mmm")</f>
        <v>Dec</v>
      </c>
    </row>
    <row r="2603" spans="1:20" ht="15.75">
      <c r="A2603" s="2" t="s">
        <v>2654</v>
      </c>
      <c r="B2603" s="3">
        <v>46371</v>
      </c>
      <c r="C2603" s="4" t="s">
        <v>14</v>
      </c>
      <c r="D2603" s="4" t="s">
        <v>61</v>
      </c>
      <c r="E2603" s="4" t="s">
        <v>25</v>
      </c>
      <c r="F2603" s="4" t="s">
        <v>16</v>
      </c>
      <c r="G2603" s="4" t="s">
        <v>49</v>
      </c>
      <c r="H2603" s="4" t="s">
        <v>74</v>
      </c>
      <c r="I2603" s="9">
        <v>3</v>
      </c>
      <c r="J2603" s="6">
        <v>49.67</v>
      </c>
      <c r="K2603" s="7">
        <v>0.05</v>
      </c>
      <c r="L2603" s="6">
        <v>21.5</v>
      </c>
      <c r="M2603" s="6">
        <f>I2603*J2603*(1-K2603)</f>
        <v>141.55949999999999</v>
      </c>
      <c r="N2603" s="6">
        <f>I2603*L2603</f>
        <v>64.5</v>
      </c>
      <c r="O2603" s="6">
        <f>M2603-N2603</f>
        <v>77.059499999999986</v>
      </c>
      <c r="P2603" s="8">
        <f>IFERROR(O2603/M2603,0)</f>
        <v>0.54436120500566898</v>
      </c>
      <c r="Q2603" s="5">
        <f>YEAR(SalesDataTable[[#This Row],[Order Date]])</f>
        <v>2026</v>
      </c>
      <c r="R2603" s="8" t="str">
        <f>"Q"&amp;ROUNDUP(MONTH(SalesDataTable[[#This Row],[Order Date]])/3,0)</f>
        <v>Q4</v>
      </c>
      <c r="S2603" s="9">
        <f>MONTH(SalesDataTable[[#This Row],[Order Date]])</f>
        <v>12</v>
      </c>
      <c r="T2603" s="8" t="str">
        <f>TEXT(SalesDataTable[[#This Row],[Order Date]],"mmm")</f>
        <v>Dec</v>
      </c>
    </row>
    <row r="2604" spans="1:20" ht="15.75">
      <c r="A2604" s="2" t="s">
        <v>2655</v>
      </c>
      <c r="B2604" s="3">
        <v>46371</v>
      </c>
      <c r="C2604" s="4" t="s">
        <v>8</v>
      </c>
      <c r="D2604" s="4" t="s">
        <v>86</v>
      </c>
      <c r="E2604" s="4" t="s">
        <v>10</v>
      </c>
      <c r="F2604" s="4" t="s">
        <v>20</v>
      </c>
      <c r="G2604" s="4" t="s">
        <v>11</v>
      </c>
      <c r="H2604" s="4" t="s">
        <v>12</v>
      </c>
      <c r="I2604" s="9">
        <v>4</v>
      </c>
      <c r="J2604" s="6">
        <v>94.3</v>
      </c>
      <c r="K2604" s="7">
        <v>0.1</v>
      </c>
      <c r="L2604" s="6">
        <v>44.36</v>
      </c>
      <c r="M2604" s="6">
        <f>I2604*J2604*(1-K2604)</f>
        <v>339.48</v>
      </c>
      <c r="N2604" s="6">
        <f>I2604*L2604</f>
        <v>177.44</v>
      </c>
      <c r="O2604" s="6">
        <f>M2604-N2604</f>
        <v>162.04000000000002</v>
      </c>
      <c r="P2604" s="8">
        <f>IFERROR(O2604/M2604,0)</f>
        <v>0.47731825144338402</v>
      </c>
      <c r="Q2604" s="5">
        <f>YEAR(SalesDataTable[[#This Row],[Order Date]])</f>
        <v>2026</v>
      </c>
      <c r="R2604" s="8" t="str">
        <f>"Q"&amp;ROUNDUP(MONTH(SalesDataTable[[#This Row],[Order Date]])/3,0)</f>
        <v>Q4</v>
      </c>
      <c r="S2604" s="9">
        <f>MONTH(SalesDataTable[[#This Row],[Order Date]])</f>
        <v>12</v>
      </c>
      <c r="T2604" s="8" t="str">
        <f>TEXT(SalesDataTable[[#This Row],[Order Date]],"mmm")</f>
        <v>Dec</v>
      </c>
    </row>
    <row r="2605" spans="1:20" ht="15.75">
      <c r="A2605" s="2" t="s">
        <v>2656</v>
      </c>
      <c r="B2605" s="3">
        <v>46372</v>
      </c>
      <c r="C2605" s="4" t="s">
        <v>8</v>
      </c>
      <c r="D2605" s="4" t="s">
        <v>69</v>
      </c>
      <c r="E2605" s="4" t="s">
        <v>25</v>
      </c>
      <c r="F2605" s="4" t="s">
        <v>20</v>
      </c>
      <c r="G2605" s="4" t="s">
        <v>49</v>
      </c>
      <c r="H2605" s="4" t="s">
        <v>67</v>
      </c>
      <c r="I2605" s="9">
        <v>2</v>
      </c>
      <c r="J2605" s="6">
        <v>36.020000000000003</v>
      </c>
      <c r="K2605" s="7">
        <v>0.1</v>
      </c>
      <c r="L2605" s="6">
        <v>13.59</v>
      </c>
      <c r="M2605" s="6">
        <f>I2605*J2605*(1-K2605)</f>
        <v>64.836000000000013</v>
      </c>
      <c r="N2605" s="6">
        <f>I2605*L2605</f>
        <v>27.18</v>
      </c>
      <c r="O2605" s="6">
        <f>M2605-N2605</f>
        <v>37.656000000000013</v>
      </c>
      <c r="P2605" s="8">
        <f>IFERROR(O2605/M2605,0)</f>
        <v>0.58078845086063302</v>
      </c>
      <c r="Q2605" s="5">
        <f>YEAR(SalesDataTable[[#This Row],[Order Date]])</f>
        <v>2026</v>
      </c>
      <c r="R2605" s="8" t="str">
        <f>"Q"&amp;ROUNDUP(MONTH(SalesDataTable[[#This Row],[Order Date]])/3,0)</f>
        <v>Q4</v>
      </c>
      <c r="S2605" s="9">
        <f>MONTH(SalesDataTable[[#This Row],[Order Date]])</f>
        <v>12</v>
      </c>
      <c r="T2605" s="8" t="str">
        <f>TEXT(SalesDataTable[[#This Row],[Order Date]],"mmm")</f>
        <v>Dec</v>
      </c>
    </row>
    <row r="2606" spans="1:20" ht="15.75">
      <c r="A2606" s="2" t="s">
        <v>2657</v>
      </c>
      <c r="B2606" s="3">
        <v>46372</v>
      </c>
      <c r="C2606" s="4" t="s">
        <v>8</v>
      </c>
      <c r="D2606" s="4" t="s">
        <v>86</v>
      </c>
      <c r="E2606" s="4" t="s">
        <v>3</v>
      </c>
      <c r="F2606" s="4" t="s">
        <v>4</v>
      </c>
      <c r="G2606" s="4" t="s">
        <v>11</v>
      </c>
      <c r="H2606" s="4" t="s">
        <v>53</v>
      </c>
      <c r="I2606" s="9">
        <v>1</v>
      </c>
      <c r="J2606" s="6">
        <v>154.12</v>
      </c>
      <c r="K2606" s="7">
        <v>0</v>
      </c>
      <c r="L2606" s="6">
        <v>77.45</v>
      </c>
      <c r="M2606" s="6">
        <f>I2606*J2606*(1-K2606)</f>
        <v>154.12</v>
      </c>
      <c r="N2606" s="6">
        <f>I2606*L2606</f>
        <v>77.45</v>
      </c>
      <c r="O2606" s="6">
        <f>M2606-N2606</f>
        <v>76.67</v>
      </c>
      <c r="P2606" s="8">
        <f>IFERROR(O2606/M2606,0)</f>
        <v>0.49746950428237735</v>
      </c>
      <c r="Q2606" s="5">
        <f>YEAR(SalesDataTable[[#This Row],[Order Date]])</f>
        <v>2026</v>
      </c>
      <c r="R2606" s="8" t="str">
        <f>"Q"&amp;ROUNDUP(MONTH(SalesDataTable[[#This Row],[Order Date]])/3,0)</f>
        <v>Q4</v>
      </c>
      <c r="S2606" s="9">
        <f>MONTH(SalesDataTable[[#This Row],[Order Date]])</f>
        <v>12</v>
      </c>
      <c r="T2606" s="8" t="str">
        <f>TEXT(SalesDataTable[[#This Row],[Order Date]],"mmm")</f>
        <v>Dec</v>
      </c>
    </row>
    <row r="2607" spans="1:20" ht="15.75">
      <c r="A2607" s="2" t="s">
        <v>2658</v>
      </c>
      <c r="B2607" s="3">
        <v>46372</v>
      </c>
      <c r="C2607" s="4" t="s">
        <v>1</v>
      </c>
      <c r="D2607" s="4" t="s">
        <v>52</v>
      </c>
      <c r="E2607" s="4" t="s">
        <v>3</v>
      </c>
      <c r="F2607" s="4" t="s">
        <v>4</v>
      </c>
      <c r="G2607" s="4" t="s">
        <v>11</v>
      </c>
      <c r="H2607" s="4" t="s">
        <v>53</v>
      </c>
      <c r="I2607" s="9">
        <v>1</v>
      </c>
      <c r="J2607" s="6">
        <v>150.88</v>
      </c>
      <c r="K2607" s="7">
        <v>0.05</v>
      </c>
      <c r="L2607" s="6">
        <v>81.02</v>
      </c>
      <c r="M2607" s="6">
        <f>I2607*J2607*(1-K2607)</f>
        <v>143.33599999999998</v>
      </c>
      <c r="N2607" s="6">
        <f>I2607*L2607</f>
        <v>81.02</v>
      </c>
      <c r="O2607" s="6">
        <f>M2607-N2607</f>
        <v>62.315999999999988</v>
      </c>
      <c r="P2607" s="8">
        <f>IFERROR(O2607/M2607,0)</f>
        <v>0.43475470223809787</v>
      </c>
      <c r="Q2607" s="5">
        <f>YEAR(SalesDataTable[[#This Row],[Order Date]])</f>
        <v>2026</v>
      </c>
      <c r="R2607" s="8" t="str">
        <f>"Q"&amp;ROUNDUP(MONTH(SalesDataTable[[#This Row],[Order Date]])/3,0)</f>
        <v>Q4</v>
      </c>
      <c r="S2607" s="9">
        <f>MONTH(SalesDataTable[[#This Row],[Order Date]])</f>
        <v>12</v>
      </c>
      <c r="T2607" s="8" t="str">
        <f>TEXT(SalesDataTable[[#This Row],[Order Date]],"mmm")</f>
        <v>Dec</v>
      </c>
    </row>
    <row r="2608" spans="1:20" ht="15.75">
      <c r="A2608" s="2" t="s">
        <v>2659</v>
      </c>
      <c r="B2608" s="3">
        <v>46373</v>
      </c>
      <c r="C2608" s="4" t="s">
        <v>14</v>
      </c>
      <c r="D2608" s="4" t="s">
        <v>15</v>
      </c>
      <c r="E2608" s="4" t="s">
        <v>39</v>
      </c>
      <c r="F2608" s="4" t="s">
        <v>16</v>
      </c>
      <c r="G2608" s="4" t="s">
        <v>5</v>
      </c>
      <c r="H2608" s="4" t="s">
        <v>35</v>
      </c>
      <c r="I2608" s="9">
        <v>2</v>
      </c>
      <c r="J2608" s="6">
        <v>40.479999999999997</v>
      </c>
      <c r="K2608" s="7">
        <v>0</v>
      </c>
      <c r="L2608" s="6">
        <v>16.23</v>
      </c>
      <c r="M2608" s="6">
        <f>I2608*J2608*(1-K2608)</f>
        <v>80.959999999999994</v>
      </c>
      <c r="N2608" s="6">
        <f>I2608*L2608</f>
        <v>32.46</v>
      </c>
      <c r="O2608" s="6">
        <f>M2608-N2608</f>
        <v>48.499999999999993</v>
      </c>
      <c r="P2608" s="8">
        <f>IFERROR(O2608/M2608,0)</f>
        <v>0.5990612648221344</v>
      </c>
      <c r="Q2608" s="5">
        <f>YEAR(SalesDataTable[[#This Row],[Order Date]])</f>
        <v>2026</v>
      </c>
      <c r="R2608" s="8" t="str">
        <f>"Q"&amp;ROUNDUP(MONTH(SalesDataTable[[#This Row],[Order Date]])/3,0)</f>
        <v>Q4</v>
      </c>
      <c r="S2608" s="9">
        <f>MONTH(SalesDataTable[[#This Row],[Order Date]])</f>
        <v>12</v>
      </c>
      <c r="T2608" s="8" t="str">
        <f>TEXT(SalesDataTable[[#This Row],[Order Date]],"mmm")</f>
        <v>Dec</v>
      </c>
    </row>
    <row r="2609" spans="1:20" ht="15.75">
      <c r="A2609" s="2" t="s">
        <v>2660</v>
      </c>
      <c r="B2609" s="3">
        <v>46373</v>
      </c>
      <c r="C2609" s="4" t="s">
        <v>14</v>
      </c>
      <c r="D2609" s="4" t="s">
        <v>61</v>
      </c>
      <c r="E2609" s="4" t="s">
        <v>39</v>
      </c>
      <c r="F2609" s="4" t="s">
        <v>20</v>
      </c>
      <c r="G2609" s="4" t="s">
        <v>17</v>
      </c>
      <c r="H2609" s="4" t="s">
        <v>83</v>
      </c>
      <c r="I2609" s="9">
        <v>3</v>
      </c>
      <c r="J2609" s="6">
        <v>163.34</v>
      </c>
      <c r="K2609" s="7">
        <v>0.1</v>
      </c>
      <c r="L2609" s="6">
        <v>88.53</v>
      </c>
      <c r="M2609" s="6">
        <f>I2609*J2609*(1-K2609)</f>
        <v>441.01799999999997</v>
      </c>
      <c r="N2609" s="6">
        <f>I2609*L2609</f>
        <v>265.59000000000003</v>
      </c>
      <c r="O2609" s="6">
        <f>M2609-N2609</f>
        <v>175.42799999999994</v>
      </c>
      <c r="P2609" s="8">
        <f>IFERROR(O2609/M2609,0)</f>
        <v>0.39777968246194023</v>
      </c>
      <c r="Q2609" s="5">
        <f>YEAR(SalesDataTable[[#This Row],[Order Date]])</f>
        <v>2026</v>
      </c>
      <c r="R2609" s="8" t="str">
        <f>"Q"&amp;ROUNDUP(MONTH(SalesDataTable[[#This Row],[Order Date]])/3,0)</f>
        <v>Q4</v>
      </c>
      <c r="S2609" s="9">
        <f>MONTH(SalesDataTable[[#This Row],[Order Date]])</f>
        <v>12</v>
      </c>
      <c r="T2609" s="8" t="str">
        <f>TEXT(SalesDataTable[[#This Row],[Order Date]],"mmm")</f>
        <v>Dec</v>
      </c>
    </row>
    <row r="2610" spans="1:20" ht="15.75">
      <c r="A2610" s="2" t="s">
        <v>2661</v>
      </c>
      <c r="B2610" s="3">
        <v>46373</v>
      </c>
      <c r="C2610" s="4" t="s">
        <v>27</v>
      </c>
      <c r="D2610" s="4" t="s">
        <v>28</v>
      </c>
      <c r="E2610" s="4" t="s">
        <v>25</v>
      </c>
      <c r="F2610" s="4" t="s">
        <v>16</v>
      </c>
      <c r="G2610" s="4" t="s">
        <v>49</v>
      </c>
      <c r="H2610" s="4" t="s">
        <v>50</v>
      </c>
      <c r="I2610" s="9">
        <v>2</v>
      </c>
      <c r="J2610" s="6">
        <v>40.89</v>
      </c>
      <c r="K2610" s="7">
        <v>0</v>
      </c>
      <c r="L2610" s="6">
        <v>14.95</v>
      </c>
      <c r="M2610" s="6">
        <f>I2610*J2610*(1-K2610)</f>
        <v>81.78</v>
      </c>
      <c r="N2610" s="6">
        <f>I2610*L2610</f>
        <v>29.9</v>
      </c>
      <c r="O2610" s="6">
        <f>M2610-N2610</f>
        <v>51.88</v>
      </c>
      <c r="P2610" s="8">
        <f>IFERROR(O2610/M2610,0)</f>
        <v>0.63438493519197847</v>
      </c>
      <c r="Q2610" s="5">
        <f>YEAR(SalesDataTable[[#This Row],[Order Date]])</f>
        <v>2026</v>
      </c>
      <c r="R2610" s="8" t="str">
        <f>"Q"&amp;ROUNDUP(MONTH(SalesDataTable[[#This Row],[Order Date]])/3,0)</f>
        <v>Q4</v>
      </c>
      <c r="S2610" s="9">
        <f>MONTH(SalesDataTable[[#This Row],[Order Date]])</f>
        <v>12</v>
      </c>
      <c r="T2610" s="8" t="str">
        <f>TEXT(SalesDataTable[[#This Row],[Order Date]],"mmm")</f>
        <v>Dec</v>
      </c>
    </row>
    <row r="2611" spans="1:20" ht="15.75">
      <c r="A2611" s="2" t="s">
        <v>2662</v>
      </c>
      <c r="B2611" s="3">
        <v>46373</v>
      </c>
      <c r="C2611" s="4" t="s">
        <v>14</v>
      </c>
      <c r="D2611" s="4" t="s">
        <v>15</v>
      </c>
      <c r="E2611" s="4" t="s">
        <v>39</v>
      </c>
      <c r="F2611" s="4" t="s">
        <v>16</v>
      </c>
      <c r="G2611" s="4" t="s">
        <v>49</v>
      </c>
      <c r="H2611" s="4" t="s">
        <v>50</v>
      </c>
      <c r="I2611" s="9">
        <v>1</v>
      </c>
      <c r="J2611" s="6">
        <v>40.159999999999997</v>
      </c>
      <c r="K2611" s="7">
        <v>0.15</v>
      </c>
      <c r="L2611" s="6">
        <v>14.46</v>
      </c>
      <c r="M2611" s="6">
        <f>I2611*J2611*(1-K2611)</f>
        <v>34.135999999999996</v>
      </c>
      <c r="N2611" s="6">
        <f>I2611*L2611</f>
        <v>14.46</v>
      </c>
      <c r="O2611" s="6">
        <f>M2611-N2611</f>
        <v>19.675999999999995</v>
      </c>
      <c r="P2611" s="8">
        <f>IFERROR(O2611/M2611,0)</f>
        <v>0.576400281228029</v>
      </c>
      <c r="Q2611" s="5">
        <f>YEAR(SalesDataTable[[#This Row],[Order Date]])</f>
        <v>2026</v>
      </c>
      <c r="R2611" s="8" t="str">
        <f>"Q"&amp;ROUNDUP(MONTH(SalesDataTable[[#This Row],[Order Date]])/3,0)</f>
        <v>Q4</v>
      </c>
      <c r="S2611" s="9">
        <f>MONTH(SalesDataTable[[#This Row],[Order Date]])</f>
        <v>12</v>
      </c>
      <c r="T2611" s="8" t="str">
        <f>TEXT(SalesDataTable[[#This Row],[Order Date]],"mmm")</f>
        <v>Dec</v>
      </c>
    </row>
    <row r="2612" spans="1:20" ht="15.75">
      <c r="A2612" s="2" t="s">
        <v>2663</v>
      </c>
      <c r="B2612" s="3">
        <v>46373</v>
      </c>
      <c r="C2612" s="4" t="s">
        <v>27</v>
      </c>
      <c r="D2612" s="4" t="s">
        <v>82</v>
      </c>
      <c r="E2612" s="4" t="s">
        <v>3</v>
      </c>
      <c r="F2612" s="4" t="s">
        <v>16</v>
      </c>
      <c r="G2612" s="4" t="s">
        <v>31</v>
      </c>
      <c r="H2612" s="4" t="s">
        <v>64</v>
      </c>
      <c r="I2612" s="9">
        <v>2</v>
      </c>
      <c r="J2612" s="6">
        <v>79.86</v>
      </c>
      <c r="K2612" s="7">
        <v>0</v>
      </c>
      <c r="L2612" s="6">
        <v>39.049999999999997</v>
      </c>
      <c r="M2612" s="6">
        <f>I2612*J2612*(1-K2612)</f>
        <v>159.72</v>
      </c>
      <c r="N2612" s="6">
        <f>I2612*L2612</f>
        <v>78.099999999999994</v>
      </c>
      <c r="O2612" s="6">
        <f>M2612-N2612</f>
        <v>81.62</v>
      </c>
      <c r="P2612" s="8">
        <f>IFERROR(O2612/M2612,0)</f>
        <v>0.51101928374655647</v>
      </c>
      <c r="Q2612" s="5">
        <f>YEAR(SalesDataTable[[#This Row],[Order Date]])</f>
        <v>2026</v>
      </c>
      <c r="R2612" s="8" t="str">
        <f>"Q"&amp;ROUNDUP(MONTH(SalesDataTable[[#This Row],[Order Date]])/3,0)</f>
        <v>Q4</v>
      </c>
      <c r="S2612" s="9">
        <f>MONTH(SalesDataTable[[#This Row],[Order Date]])</f>
        <v>12</v>
      </c>
      <c r="T2612" s="8" t="str">
        <f>TEXT(SalesDataTable[[#This Row],[Order Date]],"mmm")</f>
        <v>Dec</v>
      </c>
    </row>
    <row r="2613" spans="1:20" ht="15.75">
      <c r="A2613" s="2" t="s">
        <v>2664</v>
      </c>
      <c r="B2613" s="3">
        <v>46374</v>
      </c>
      <c r="C2613" s="4" t="s">
        <v>8</v>
      </c>
      <c r="D2613" s="4" t="s">
        <v>66</v>
      </c>
      <c r="E2613" s="4" t="s">
        <v>39</v>
      </c>
      <c r="F2613" s="4" t="s">
        <v>4</v>
      </c>
      <c r="G2613" s="4" t="s">
        <v>31</v>
      </c>
      <c r="H2613" s="4" t="s">
        <v>90</v>
      </c>
      <c r="I2613" s="9">
        <v>2</v>
      </c>
      <c r="J2613" s="6">
        <v>123.42</v>
      </c>
      <c r="K2613" s="7">
        <v>0.1</v>
      </c>
      <c r="L2613" s="6">
        <v>60.03</v>
      </c>
      <c r="M2613" s="6">
        <f>I2613*J2613*(1-K2613)</f>
        <v>222.15600000000001</v>
      </c>
      <c r="N2613" s="6">
        <f>I2613*L2613</f>
        <v>120.06</v>
      </c>
      <c r="O2613" s="6">
        <f>M2613-N2613</f>
        <v>102.096</v>
      </c>
      <c r="P2613" s="8">
        <f>IFERROR(O2613/M2613,0)</f>
        <v>0.45956895154756117</v>
      </c>
      <c r="Q2613" s="5">
        <f>YEAR(SalesDataTable[[#This Row],[Order Date]])</f>
        <v>2026</v>
      </c>
      <c r="R2613" s="8" t="str">
        <f>"Q"&amp;ROUNDUP(MONTH(SalesDataTable[[#This Row],[Order Date]])/3,0)</f>
        <v>Q4</v>
      </c>
      <c r="S2613" s="9">
        <f>MONTH(SalesDataTable[[#This Row],[Order Date]])</f>
        <v>12</v>
      </c>
      <c r="T2613" s="8" t="str">
        <f>TEXT(SalesDataTable[[#This Row],[Order Date]],"mmm")</f>
        <v>Dec</v>
      </c>
    </row>
    <row r="2614" spans="1:20" ht="15.75">
      <c r="A2614" s="2" t="s">
        <v>2665</v>
      </c>
      <c r="B2614" s="3">
        <v>46374</v>
      </c>
      <c r="C2614" s="4" t="s">
        <v>14</v>
      </c>
      <c r="D2614" s="4" t="s">
        <v>15</v>
      </c>
      <c r="E2614" s="4" t="s">
        <v>3</v>
      </c>
      <c r="F2614" s="4" t="s">
        <v>4</v>
      </c>
      <c r="G2614" s="4" t="s">
        <v>17</v>
      </c>
      <c r="H2614" s="4" t="s">
        <v>46</v>
      </c>
      <c r="I2614" s="9">
        <v>1</v>
      </c>
      <c r="J2614" s="6">
        <v>47.61</v>
      </c>
      <c r="K2614" s="7">
        <v>0.05</v>
      </c>
      <c r="L2614" s="6">
        <v>18.18</v>
      </c>
      <c r="M2614" s="6">
        <f>I2614*J2614*(1-K2614)</f>
        <v>45.229499999999994</v>
      </c>
      <c r="N2614" s="6">
        <f>I2614*L2614</f>
        <v>18.18</v>
      </c>
      <c r="O2614" s="6">
        <f>M2614-N2614</f>
        <v>27.049499999999995</v>
      </c>
      <c r="P2614" s="8">
        <f>IFERROR(O2614/M2614,0)</f>
        <v>0.59804994527907662</v>
      </c>
      <c r="Q2614" s="5">
        <f>YEAR(SalesDataTable[[#This Row],[Order Date]])</f>
        <v>2026</v>
      </c>
      <c r="R2614" s="8" t="str">
        <f>"Q"&amp;ROUNDUP(MONTH(SalesDataTable[[#This Row],[Order Date]])/3,0)</f>
        <v>Q4</v>
      </c>
      <c r="S2614" s="9">
        <f>MONTH(SalesDataTable[[#This Row],[Order Date]])</f>
        <v>12</v>
      </c>
      <c r="T2614" s="8" t="str">
        <f>TEXT(SalesDataTable[[#This Row],[Order Date]],"mmm")</f>
        <v>Dec</v>
      </c>
    </row>
    <row r="2615" spans="1:20" ht="15.75">
      <c r="A2615" s="2" t="s">
        <v>2666</v>
      </c>
      <c r="B2615" s="3">
        <v>46374</v>
      </c>
      <c r="C2615" s="4" t="s">
        <v>27</v>
      </c>
      <c r="D2615" s="4" t="s">
        <v>48</v>
      </c>
      <c r="E2615" s="4" t="s">
        <v>3</v>
      </c>
      <c r="F2615" s="4" t="s">
        <v>4</v>
      </c>
      <c r="G2615" s="4" t="s">
        <v>11</v>
      </c>
      <c r="H2615" s="4" t="s">
        <v>12</v>
      </c>
      <c r="I2615" s="9">
        <v>2</v>
      </c>
      <c r="J2615" s="6">
        <v>93.88</v>
      </c>
      <c r="K2615" s="7">
        <v>0.1</v>
      </c>
      <c r="L2615" s="6">
        <v>45.89</v>
      </c>
      <c r="M2615" s="6">
        <f>I2615*J2615*(1-K2615)</f>
        <v>168.98400000000001</v>
      </c>
      <c r="N2615" s="6">
        <f>I2615*L2615</f>
        <v>91.78</v>
      </c>
      <c r="O2615" s="6">
        <f>M2615-N2615</f>
        <v>77.204000000000008</v>
      </c>
      <c r="P2615" s="8">
        <f>IFERROR(O2615/M2615,0)</f>
        <v>0.45687165648818823</v>
      </c>
      <c r="Q2615" s="5">
        <f>YEAR(SalesDataTable[[#This Row],[Order Date]])</f>
        <v>2026</v>
      </c>
      <c r="R2615" s="8" t="str">
        <f>"Q"&amp;ROUNDUP(MONTH(SalesDataTable[[#This Row],[Order Date]])/3,0)</f>
        <v>Q4</v>
      </c>
      <c r="S2615" s="9">
        <f>MONTH(SalesDataTable[[#This Row],[Order Date]])</f>
        <v>12</v>
      </c>
      <c r="T2615" s="8" t="str">
        <f>TEXT(SalesDataTable[[#This Row],[Order Date]],"mmm")</f>
        <v>Dec</v>
      </c>
    </row>
    <row r="2616" spans="1:20" ht="15.75">
      <c r="A2616" s="2" t="s">
        <v>2667</v>
      </c>
      <c r="B2616" s="3">
        <v>46374</v>
      </c>
      <c r="C2616" s="4" t="s">
        <v>8</v>
      </c>
      <c r="D2616" s="4" t="s">
        <v>66</v>
      </c>
      <c r="E2616" s="4" t="s">
        <v>3</v>
      </c>
      <c r="F2616" s="4" t="s">
        <v>16</v>
      </c>
      <c r="G2616" s="4" t="s">
        <v>11</v>
      </c>
      <c r="H2616" s="4" t="s">
        <v>21</v>
      </c>
      <c r="I2616" s="9">
        <v>3</v>
      </c>
      <c r="J2616" s="6">
        <v>145.43</v>
      </c>
      <c r="K2616" s="7">
        <v>0.05</v>
      </c>
      <c r="L2616" s="6">
        <v>81.72</v>
      </c>
      <c r="M2616" s="6">
        <f>I2616*J2616*(1-K2616)</f>
        <v>414.47550000000001</v>
      </c>
      <c r="N2616" s="6">
        <f>I2616*L2616</f>
        <v>245.16</v>
      </c>
      <c r="O2616" s="6">
        <f>M2616-N2616</f>
        <v>169.31550000000001</v>
      </c>
      <c r="P2616" s="8">
        <f>IFERROR(O2616/M2616,0)</f>
        <v>0.40850544845232106</v>
      </c>
      <c r="Q2616" s="5">
        <f>YEAR(SalesDataTable[[#This Row],[Order Date]])</f>
        <v>2026</v>
      </c>
      <c r="R2616" s="8" t="str">
        <f>"Q"&amp;ROUNDUP(MONTH(SalesDataTable[[#This Row],[Order Date]])/3,0)</f>
        <v>Q4</v>
      </c>
      <c r="S2616" s="9">
        <f>MONTH(SalesDataTable[[#This Row],[Order Date]])</f>
        <v>12</v>
      </c>
      <c r="T2616" s="8" t="str">
        <f>TEXT(SalesDataTable[[#This Row],[Order Date]],"mmm")</f>
        <v>Dec</v>
      </c>
    </row>
    <row r="2617" spans="1:20" ht="15.75">
      <c r="A2617" s="2" t="s">
        <v>2668</v>
      </c>
      <c r="B2617" s="3">
        <v>46374</v>
      </c>
      <c r="C2617" s="4" t="s">
        <v>27</v>
      </c>
      <c r="D2617" s="4" t="s">
        <v>28</v>
      </c>
      <c r="E2617" s="4" t="s">
        <v>3</v>
      </c>
      <c r="F2617" s="4" t="s">
        <v>4</v>
      </c>
      <c r="G2617" s="4" t="s">
        <v>17</v>
      </c>
      <c r="H2617" s="4" t="s">
        <v>18</v>
      </c>
      <c r="I2617" s="9">
        <v>2</v>
      </c>
      <c r="J2617" s="6">
        <v>36.89</v>
      </c>
      <c r="K2617" s="7">
        <v>0.1</v>
      </c>
      <c r="L2617" s="6">
        <v>13.74</v>
      </c>
      <c r="M2617" s="6">
        <f>I2617*J2617*(1-K2617)</f>
        <v>66.402000000000001</v>
      </c>
      <c r="N2617" s="6">
        <f>I2617*L2617</f>
        <v>27.48</v>
      </c>
      <c r="O2617" s="6">
        <f>M2617-N2617</f>
        <v>38.921999999999997</v>
      </c>
      <c r="P2617" s="8">
        <f>IFERROR(O2617/M2617,0)</f>
        <v>0.58615704346254627</v>
      </c>
      <c r="Q2617" s="5">
        <f>YEAR(SalesDataTable[[#This Row],[Order Date]])</f>
        <v>2026</v>
      </c>
      <c r="R2617" s="8" t="str">
        <f>"Q"&amp;ROUNDUP(MONTH(SalesDataTable[[#This Row],[Order Date]])/3,0)</f>
        <v>Q4</v>
      </c>
      <c r="S2617" s="9">
        <f>MONTH(SalesDataTable[[#This Row],[Order Date]])</f>
        <v>12</v>
      </c>
      <c r="T2617" s="8" t="str">
        <f>TEXT(SalesDataTable[[#This Row],[Order Date]],"mmm")</f>
        <v>Dec</v>
      </c>
    </row>
    <row r="2618" spans="1:20" ht="15.75">
      <c r="A2618" s="2" t="s">
        <v>2669</v>
      </c>
      <c r="B2618" s="3">
        <v>46375</v>
      </c>
      <c r="C2618" s="4" t="s">
        <v>1</v>
      </c>
      <c r="D2618" s="4" t="s">
        <v>2</v>
      </c>
      <c r="E2618" s="4" t="s">
        <v>39</v>
      </c>
      <c r="F2618" s="4" t="s">
        <v>4</v>
      </c>
      <c r="G2618" s="4" t="s">
        <v>11</v>
      </c>
      <c r="H2618" s="4" t="s">
        <v>21</v>
      </c>
      <c r="I2618" s="9">
        <v>1</v>
      </c>
      <c r="J2618" s="6">
        <v>145.44</v>
      </c>
      <c r="K2618" s="7">
        <v>0.1</v>
      </c>
      <c r="L2618" s="6">
        <v>80.42</v>
      </c>
      <c r="M2618" s="6">
        <f>I2618*J2618*(1-K2618)</f>
        <v>130.89600000000002</v>
      </c>
      <c r="N2618" s="6">
        <f>I2618*L2618</f>
        <v>80.42</v>
      </c>
      <c r="O2618" s="6">
        <f>M2618-N2618</f>
        <v>50.476000000000013</v>
      </c>
      <c r="P2618" s="8">
        <f>IFERROR(O2618/M2618,0)</f>
        <v>0.38561911746730232</v>
      </c>
      <c r="Q2618" s="5">
        <f>YEAR(SalesDataTable[[#This Row],[Order Date]])</f>
        <v>2026</v>
      </c>
      <c r="R2618" s="8" t="str">
        <f>"Q"&amp;ROUNDUP(MONTH(SalesDataTable[[#This Row],[Order Date]])/3,0)</f>
        <v>Q4</v>
      </c>
      <c r="S2618" s="9">
        <f>MONTH(SalesDataTable[[#This Row],[Order Date]])</f>
        <v>12</v>
      </c>
      <c r="T2618" s="8" t="str">
        <f>TEXT(SalesDataTable[[#This Row],[Order Date]],"mmm")</f>
        <v>Dec</v>
      </c>
    </row>
    <row r="2619" spans="1:20" ht="15.75">
      <c r="A2619" s="2" t="s">
        <v>2670</v>
      </c>
      <c r="B2619" s="3">
        <v>46375</v>
      </c>
      <c r="C2619" s="4" t="s">
        <v>1</v>
      </c>
      <c r="D2619" s="4" t="s">
        <v>88</v>
      </c>
      <c r="E2619" s="4" t="s">
        <v>3</v>
      </c>
      <c r="F2619" s="4" t="s">
        <v>16</v>
      </c>
      <c r="G2619" s="4" t="s">
        <v>49</v>
      </c>
      <c r="H2619" s="4" t="s">
        <v>74</v>
      </c>
      <c r="I2619" s="9">
        <v>2</v>
      </c>
      <c r="J2619" s="6">
        <v>51.56</v>
      </c>
      <c r="K2619" s="7">
        <v>0</v>
      </c>
      <c r="L2619" s="6">
        <v>21.9</v>
      </c>
      <c r="M2619" s="6">
        <f>I2619*J2619*(1-K2619)</f>
        <v>103.12</v>
      </c>
      <c r="N2619" s="6">
        <f>I2619*L2619</f>
        <v>43.8</v>
      </c>
      <c r="O2619" s="6">
        <f>M2619-N2619</f>
        <v>59.320000000000007</v>
      </c>
      <c r="P2619" s="8">
        <f>IFERROR(O2619/M2619,0)</f>
        <v>0.57525213343677273</v>
      </c>
      <c r="Q2619" s="5">
        <f>YEAR(SalesDataTable[[#This Row],[Order Date]])</f>
        <v>2026</v>
      </c>
      <c r="R2619" s="8" t="str">
        <f>"Q"&amp;ROUNDUP(MONTH(SalesDataTable[[#This Row],[Order Date]])/3,0)</f>
        <v>Q4</v>
      </c>
      <c r="S2619" s="9">
        <f>MONTH(SalesDataTable[[#This Row],[Order Date]])</f>
        <v>12</v>
      </c>
      <c r="T2619" s="8" t="str">
        <f>TEXT(SalesDataTable[[#This Row],[Order Date]],"mmm")</f>
        <v>Dec</v>
      </c>
    </row>
    <row r="2620" spans="1:20" ht="15.75">
      <c r="A2620" s="2" t="s">
        <v>2671</v>
      </c>
      <c r="B2620" s="3">
        <v>46375</v>
      </c>
      <c r="C2620" s="4" t="s">
        <v>27</v>
      </c>
      <c r="D2620" s="4" t="s">
        <v>45</v>
      </c>
      <c r="E2620" s="4" t="s">
        <v>3</v>
      </c>
      <c r="F2620" s="4" t="s">
        <v>16</v>
      </c>
      <c r="G2620" s="4" t="s">
        <v>31</v>
      </c>
      <c r="H2620" s="4" t="s">
        <v>90</v>
      </c>
      <c r="I2620" s="9">
        <v>2</v>
      </c>
      <c r="J2620" s="6">
        <v>122</v>
      </c>
      <c r="K2620" s="7">
        <v>0.15</v>
      </c>
      <c r="L2620" s="6">
        <v>60.01</v>
      </c>
      <c r="M2620" s="6">
        <f>I2620*J2620*(1-K2620)</f>
        <v>207.4</v>
      </c>
      <c r="N2620" s="6">
        <f>I2620*L2620</f>
        <v>120.02</v>
      </c>
      <c r="O2620" s="6">
        <f>M2620-N2620</f>
        <v>87.38000000000001</v>
      </c>
      <c r="P2620" s="8">
        <f>IFERROR(O2620/M2620,0)</f>
        <v>0.4213114754098361</v>
      </c>
      <c r="Q2620" s="5">
        <f>YEAR(SalesDataTable[[#This Row],[Order Date]])</f>
        <v>2026</v>
      </c>
      <c r="R2620" s="8" t="str">
        <f>"Q"&amp;ROUNDUP(MONTH(SalesDataTable[[#This Row],[Order Date]])/3,0)</f>
        <v>Q4</v>
      </c>
      <c r="S2620" s="9">
        <f>MONTH(SalesDataTable[[#This Row],[Order Date]])</f>
        <v>12</v>
      </c>
      <c r="T2620" s="8" t="str">
        <f>TEXT(SalesDataTable[[#This Row],[Order Date]],"mmm")</f>
        <v>Dec</v>
      </c>
    </row>
    <row r="2621" spans="1:20" ht="15.75">
      <c r="A2621" s="2" t="s">
        <v>2672</v>
      </c>
      <c r="B2621" s="3">
        <v>46375</v>
      </c>
      <c r="C2621" s="4" t="s">
        <v>14</v>
      </c>
      <c r="D2621" s="4" t="s">
        <v>24</v>
      </c>
      <c r="E2621" s="4" t="s">
        <v>39</v>
      </c>
      <c r="F2621" s="4" t="s">
        <v>16</v>
      </c>
      <c r="G2621" s="4" t="s">
        <v>11</v>
      </c>
      <c r="H2621" s="4" t="s">
        <v>79</v>
      </c>
      <c r="I2621" s="9">
        <v>1</v>
      </c>
      <c r="J2621" s="6">
        <v>71.89</v>
      </c>
      <c r="K2621" s="7">
        <v>0.15</v>
      </c>
      <c r="L2621" s="6">
        <v>32.409999999999997</v>
      </c>
      <c r="M2621" s="6">
        <f>I2621*J2621*(1-K2621)</f>
        <v>61.106499999999997</v>
      </c>
      <c r="N2621" s="6">
        <f>I2621*L2621</f>
        <v>32.409999999999997</v>
      </c>
      <c r="O2621" s="6">
        <f>M2621-N2621</f>
        <v>28.6965</v>
      </c>
      <c r="P2621" s="8">
        <f>IFERROR(O2621/M2621,0)</f>
        <v>0.46961452545964832</v>
      </c>
      <c r="Q2621" s="5">
        <f>YEAR(SalesDataTable[[#This Row],[Order Date]])</f>
        <v>2026</v>
      </c>
      <c r="R2621" s="8" t="str">
        <f>"Q"&amp;ROUNDUP(MONTH(SalesDataTable[[#This Row],[Order Date]])/3,0)</f>
        <v>Q4</v>
      </c>
      <c r="S2621" s="9">
        <f>MONTH(SalesDataTable[[#This Row],[Order Date]])</f>
        <v>12</v>
      </c>
      <c r="T2621" s="8" t="str">
        <f>TEXT(SalesDataTable[[#This Row],[Order Date]],"mmm")</f>
        <v>Dec</v>
      </c>
    </row>
    <row r="2622" spans="1:20" ht="15.75">
      <c r="A2622" s="2" t="s">
        <v>2673</v>
      </c>
      <c r="B2622" s="3">
        <v>46375</v>
      </c>
      <c r="C2622" s="4" t="s">
        <v>14</v>
      </c>
      <c r="D2622" s="4" t="s">
        <v>34</v>
      </c>
      <c r="E2622" s="4" t="s">
        <v>3</v>
      </c>
      <c r="F2622" s="4" t="s">
        <v>4</v>
      </c>
      <c r="G2622" s="4" t="s">
        <v>11</v>
      </c>
      <c r="H2622" s="4" t="s">
        <v>79</v>
      </c>
      <c r="I2622" s="9">
        <v>2</v>
      </c>
      <c r="J2622" s="6">
        <v>70.59</v>
      </c>
      <c r="K2622" s="7">
        <v>0.15</v>
      </c>
      <c r="L2622" s="6">
        <v>31.56</v>
      </c>
      <c r="M2622" s="6">
        <f>I2622*J2622*(1-K2622)</f>
        <v>120.003</v>
      </c>
      <c r="N2622" s="6">
        <f>I2622*L2622</f>
        <v>63.12</v>
      </c>
      <c r="O2622" s="6">
        <f>M2622-N2622</f>
        <v>56.883000000000003</v>
      </c>
      <c r="P2622" s="8">
        <f>IFERROR(O2622/M2622,0)</f>
        <v>0.47401314967125824</v>
      </c>
      <c r="Q2622" s="5">
        <f>YEAR(SalesDataTable[[#This Row],[Order Date]])</f>
        <v>2026</v>
      </c>
      <c r="R2622" s="8" t="str">
        <f>"Q"&amp;ROUNDUP(MONTH(SalesDataTable[[#This Row],[Order Date]])/3,0)</f>
        <v>Q4</v>
      </c>
      <c r="S2622" s="9">
        <f>MONTH(SalesDataTable[[#This Row],[Order Date]])</f>
        <v>12</v>
      </c>
      <c r="T2622" s="8" t="str">
        <f>TEXT(SalesDataTable[[#This Row],[Order Date]],"mmm")</f>
        <v>Dec</v>
      </c>
    </row>
    <row r="2623" spans="1:20" ht="15.75">
      <c r="A2623" s="2" t="s">
        <v>2674</v>
      </c>
      <c r="B2623" s="3">
        <v>46376</v>
      </c>
      <c r="C2623" s="4" t="s">
        <v>27</v>
      </c>
      <c r="D2623" s="4" t="s">
        <v>45</v>
      </c>
      <c r="E2623" s="4" t="s">
        <v>3</v>
      </c>
      <c r="F2623" s="4" t="s">
        <v>4</v>
      </c>
      <c r="G2623" s="4" t="s">
        <v>11</v>
      </c>
      <c r="H2623" s="4" t="s">
        <v>21</v>
      </c>
      <c r="I2623" s="9">
        <v>4</v>
      </c>
      <c r="J2623" s="6">
        <v>141.91</v>
      </c>
      <c r="K2623" s="7">
        <v>0.05</v>
      </c>
      <c r="L2623" s="6">
        <v>80.260000000000005</v>
      </c>
      <c r="M2623" s="6">
        <f>I2623*J2623*(1-K2623)</f>
        <v>539.25799999999992</v>
      </c>
      <c r="N2623" s="6">
        <f>I2623*L2623</f>
        <v>321.04000000000002</v>
      </c>
      <c r="O2623" s="6">
        <f>M2623-N2623</f>
        <v>218.2179999999999</v>
      </c>
      <c r="P2623" s="8">
        <f>IFERROR(O2623/M2623,0)</f>
        <v>0.40466344495584661</v>
      </c>
      <c r="Q2623" s="5">
        <f>YEAR(SalesDataTable[[#This Row],[Order Date]])</f>
        <v>2026</v>
      </c>
      <c r="R2623" s="8" t="str">
        <f>"Q"&amp;ROUNDUP(MONTH(SalesDataTable[[#This Row],[Order Date]])/3,0)</f>
        <v>Q4</v>
      </c>
      <c r="S2623" s="9">
        <f>MONTH(SalesDataTable[[#This Row],[Order Date]])</f>
        <v>12</v>
      </c>
      <c r="T2623" s="8" t="str">
        <f>TEXT(SalesDataTable[[#This Row],[Order Date]],"mmm")</f>
        <v>Dec</v>
      </c>
    </row>
    <row r="2624" spans="1:20" ht="15.75">
      <c r="A2624" s="2" t="s">
        <v>2675</v>
      </c>
      <c r="B2624" s="3">
        <v>46376</v>
      </c>
      <c r="C2624" s="4" t="s">
        <v>8</v>
      </c>
      <c r="D2624" s="4" t="s">
        <v>38</v>
      </c>
      <c r="E2624" s="4" t="s">
        <v>10</v>
      </c>
      <c r="F2624" s="4" t="s">
        <v>20</v>
      </c>
      <c r="G2624" s="4" t="s">
        <v>11</v>
      </c>
      <c r="H2624" s="4" t="s">
        <v>21</v>
      </c>
      <c r="I2624" s="9">
        <v>3</v>
      </c>
      <c r="J2624" s="6">
        <v>140.4</v>
      </c>
      <c r="K2624" s="7">
        <v>0.2</v>
      </c>
      <c r="L2624" s="6">
        <v>81.760000000000005</v>
      </c>
      <c r="M2624" s="6">
        <f>I2624*J2624*(1-K2624)</f>
        <v>336.96000000000004</v>
      </c>
      <c r="N2624" s="6">
        <f>I2624*L2624</f>
        <v>245.28000000000003</v>
      </c>
      <c r="O2624" s="6">
        <f>M2624-N2624</f>
        <v>91.68</v>
      </c>
      <c r="P2624" s="8">
        <f>IFERROR(O2624/M2624,0)</f>
        <v>0.27207977207977208</v>
      </c>
      <c r="Q2624" s="5">
        <f>YEAR(SalesDataTable[[#This Row],[Order Date]])</f>
        <v>2026</v>
      </c>
      <c r="R2624" s="8" t="str">
        <f>"Q"&amp;ROUNDUP(MONTH(SalesDataTable[[#This Row],[Order Date]])/3,0)</f>
        <v>Q4</v>
      </c>
      <c r="S2624" s="9">
        <f>MONTH(SalesDataTable[[#This Row],[Order Date]])</f>
        <v>12</v>
      </c>
      <c r="T2624" s="8" t="str">
        <f>TEXT(SalesDataTable[[#This Row],[Order Date]],"mmm")</f>
        <v>Dec</v>
      </c>
    </row>
    <row r="2625" spans="1:20" ht="15.75">
      <c r="A2625" s="2" t="s">
        <v>2676</v>
      </c>
      <c r="B2625" s="3">
        <v>46376</v>
      </c>
      <c r="C2625" s="4" t="s">
        <v>27</v>
      </c>
      <c r="D2625" s="4" t="s">
        <v>82</v>
      </c>
      <c r="E2625" s="4" t="s">
        <v>39</v>
      </c>
      <c r="F2625" s="4" t="s">
        <v>4</v>
      </c>
      <c r="G2625" s="4" t="s">
        <v>11</v>
      </c>
      <c r="H2625" s="4" t="s">
        <v>79</v>
      </c>
      <c r="I2625" s="9">
        <v>2</v>
      </c>
      <c r="J2625" s="6">
        <v>72.349999999999994</v>
      </c>
      <c r="K2625" s="7">
        <v>0.15</v>
      </c>
      <c r="L2625" s="6">
        <v>32.44</v>
      </c>
      <c r="M2625" s="6">
        <f>I2625*J2625*(1-K2625)</f>
        <v>122.99499999999999</v>
      </c>
      <c r="N2625" s="6">
        <f>I2625*L2625</f>
        <v>64.88</v>
      </c>
      <c r="O2625" s="6">
        <f>M2625-N2625</f>
        <v>58.114999999999995</v>
      </c>
      <c r="P2625" s="8">
        <f>IFERROR(O2625/M2625,0)</f>
        <v>0.47249888206837676</v>
      </c>
      <c r="Q2625" s="5">
        <f>YEAR(SalesDataTable[[#This Row],[Order Date]])</f>
        <v>2026</v>
      </c>
      <c r="R2625" s="8" t="str">
        <f>"Q"&amp;ROUNDUP(MONTH(SalesDataTable[[#This Row],[Order Date]])/3,0)</f>
        <v>Q4</v>
      </c>
      <c r="S2625" s="9">
        <f>MONTH(SalesDataTable[[#This Row],[Order Date]])</f>
        <v>12</v>
      </c>
      <c r="T2625" s="8" t="str">
        <f>TEXT(SalesDataTable[[#This Row],[Order Date]],"mmm")</f>
        <v>Dec</v>
      </c>
    </row>
    <row r="2626" spans="1:20" ht="15.75">
      <c r="A2626" s="2" t="s">
        <v>2677</v>
      </c>
      <c r="B2626" s="3">
        <v>46376</v>
      </c>
      <c r="C2626" s="4" t="s">
        <v>27</v>
      </c>
      <c r="D2626" s="4" t="s">
        <v>48</v>
      </c>
      <c r="E2626" s="4" t="s">
        <v>3</v>
      </c>
      <c r="F2626" s="4" t="s">
        <v>16</v>
      </c>
      <c r="G2626" s="4" t="s">
        <v>31</v>
      </c>
      <c r="H2626" s="4" t="s">
        <v>90</v>
      </c>
      <c r="I2626" s="9">
        <v>4</v>
      </c>
      <c r="J2626" s="6">
        <v>120.8</v>
      </c>
      <c r="K2626" s="7">
        <v>0.1</v>
      </c>
      <c r="L2626" s="6">
        <v>59.93</v>
      </c>
      <c r="M2626" s="6">
        <f>I2626*J2626*(1-K2626)</f>
        <v>434.88</v>
      </c>
      <c r="N2626" s="6">
        <f>I2626*L2626</f>
        <v>239.72</v>
      </c>
      <c r="O2626" s="6">
        <f>M2626-N2626</f>
        <v>195.16</v>
      </c>
      <c r="P2626" s="8">
        <f>IFERROR(O2626/M2626,0)</f>
        <v>0.44876747608535689</v>
      </c>
      <c r="Q2626" s="5">
        <f>YEAR(SalesDataTable[[#This Row],[Order Date]])</f>
        <v>2026</v>
      </c>
      <c r="R2626" s="8" t="str">
        <f>"Q"&amp;ROUNDUP(MONTH(SalesDataTable[[#This Row],[Order Date]])/3,0)</f>
        <v>Q4</v>
      </c>
      <c r="S2626" s="9">
        <f>MONTH(SalesDataTable[[#This Row],[Order Date]])</f>
        <v>12</v>
      </c>
      <c r="T2626" s="8" t="str">
        <f>TEXT(SalesDataTable[[#This Row],[Order Date]],"mmm")</f>
        <v>Dec</v>
      </c>
    </row>
    <row r="2627" spans="1:20" ht="15.75">
      <c r="A2627" s="2" t="s">
        <v>2678</v>
      </c>
      <c r="B2627" s="3">
        <v>46376</v>
      </c>
      <c r="C2627" s="4" t="s">
        <v>27</v>
      </c>
      <c r="D2627" s="4" t="s">
        <v>45</v>
      </c>
      <c r="E2627" s="4" t="s">
        <v>3</v>
      </c>
      <c r="F2627" s="4" t="s">
        <v>16</v>
      </c>
      <c r="G2627" s="4" t="s">
        <v>11</v>
      </c>
      <c r="H2627" s="4" t="s">
        <v>79</v>
      </c>
      <c r="I2627" s="9">
        <v>1</v>
      </c>
      <c r="J2627" s="6">
        <v>71.23</v>
      </c>
      <c r="K2627" s="7">
        <v>0</v>
      </c>
      <c r="L2627" s="6">
        <v>31.63</v>
      </c>
      <c r="M2627" s="6">
        <f>I2627*J2627*(1-K2627)</f>
        <v>71.23</v>
      </c>
      <c r="N2627" s="6">
        <f>I2627*L2627</f>
        <v>31.63</v>
      </c>
      <c r="O2627" s="6">
        <f>M2627-N2627</f>
        <v>39.600000000000009</v>
      </c>
      <c r="P2627" s="8">
        <f>IFERROR(O2627/M2627,0)</f>
        <v>0.55594552856942303</v>
      </c>
      <c r="Q2627" s="5">
        <f>YEAR(SalesDataTable[[#This Row],[Order Date]])</f>
        <v>2026</v>
      </c>
      <c r="R2627" s="8" t="str">
        <f>"Q"&amp;ROUNDUP(MONTH(SalesDataTable[[#This Row],[Order Date]])/3,0)</f>
        <v>Q4</v>
      </c>
      <c r="S2627" s="9">
        <f>MONTH(SalesDataTable[[#This Row],[Order Date]])</f>
        <v>12</v>
      </c>
      <c r="T2627" s="8" t="str">
        <f>TEXT(SalesDataTable[[#This Row],[Order Date]],"mmm")</f>
        <v>Dec</v>
      </c>
    </row>
    <row r="2628" spans="1:20" ht="15.75">
      <c r="A2628" s="2" t="s">
        <v>2679</v>
      </c>
      <c r="B2628" s="3">
        <v>46376</v>
      </c>
      <c r="C2628" s="4" t="s">
        <v>14</v>
      </c>
      <c r="D2628" s="4" t="s">
        <v>61</v>
      </c>
      <c r="E2628" s="4" t="s">
        <v>10</v>
      </c>
      <c r="F2628" s="4" t="s">
        <v>20</v>
      </c>
      <c r="G2628" s="4" t="s">
        <v>5</v>
      </c>
      <c r="H2628" s="4" t="s">
        <v>29</v>
      </c>
      <c r="I2628" s="9">
        <v>5</v>
      </c>
      <c r="J2628" s="6">
        <v>51.02</v>
      </c>
      <c r="K2628" s="7">
        <v>0.05</v>
      </c>
      <c r="L2628" s="6">
        <v>22.56</v>
      </c>
      <c r="M2628" s="6">
        <f>I2628*J2628*(1-K2628)</f>
        <v>242.345</v>
      </c>
      <c r="N2628" s="6">
        <f>I2628*L2628</f>
        <v>112.8</v>
      </c>
      <c r="O2628" s="6">
        <f>M2628-N2628</f>
        <v>129.54500000000002</v>
      </c>
      <c r="P2628" s="8">
        <f>IFERROR(O2628/M2628,0)</f>
        <v>0.5345478553302111</v>
      </c>
      <c r="Q2628" s="5">
        <f>YEAR(SalesDataTable[[#This Row],[Order Date]])</f>
        <v>2026</v>
      </c>
      <c r="R2628" s="8" t="str">
        <f>"Q"&amp;ROUNDUP(MONTH(SalesDataTable[[#This Row],[Order Date]])/3,0)</f>
        <v>Q4</v>
      </c>
      <c r="S2628" s="9">
        <f>MONTH(SalesDataTable[[#This Row],[Order Date]])</f>
        <v>12</v>
      </c>
      <c r="T2628" s="8" t="str">
        <f>TEXT(SalesDataTable[[#This Row],[Order Date]],"mmm")</f>
        <v>Dec</v>
      </c>
    </row>
    <row r="2629" spans="1:20" ht="15.75">
      <c r="A2629" s="2" t="s">
        <v>2680</v>
      </c>
      <c r="B2629" s="3">
        <v>46376</v>
      </c>
      <c r="C2629" s="4" t="s">
        <v>14</v>
      </c>
      <c r="D2629" s="4" t="s">
        <v>15</v>
      </c>
      <c r="E2629" s="4" t="s">
        <v>39</v>
      </c>
      <c r="F2629" s="4" t="s">
        <v>16</v>
      </c>
      <c r="G2629" s="4" t="s">
        <v>17</v>
      </c>
      <c r="H2629" s="4" t="s">
        <v>71</v>
      </c>
      <c r="I2629" s="9">
        <v>1</v>
      </c>
      <c r="J2629" s="6">
        <v>130.52000000000001</v>
      </c>
      <c r="K2629" s="7">
        <v>0.1</v>
      </c>
      <c r="L2629" s="6">
        <v>66.09</v>
      </c>
      <c r="M2629" s="6">
        <f>I2629*J2629*(1-K2629)</f>
        <v>117.46800000000002</v>
      </c>
      <c r="N2629" s="6">
        <f>I2629*L2629</f>
        <v>66.09</v>
      </c>
      <c r="O2629" s="6">
        <f>M2629-N2629</f>
        <v>51.378000000000014</v>
      </c>
      <c r="P2629" s="8">
        <f>IFERROR(O2629/M2629,0)</f>
        <v>0.43737869036673821</v>
      </c>
      <c r="Q2629" s="5">
        <f>YEAR(SalesDataTable[[#This Row],[Order Date]])</f>
        <v>2026</v>
      </c>
      <c r="R2629" s="8" t="str">
        <f>"Q"&amp;ROUNDUP(MONTH(SalesDataTable[[#This Row],[Order Date]])/3,0)</f>
        <v>Q4</v>
      </c>
      <c r="S2629" s="9">
        <f>MONTH(SalesDataTable[[#This Row],[Order Date]])</f>
        <v>12</v>
      </c>
      <c r="T2629" s="8" t="str">
        <f>TEXT(SalesDataTable[[#This Row],[Order Date]],"mmm")</f>
        <v>Dec</v>
      </c>
    </row>
    <row r="2630" spans="1:20" ht="15.75">
      <c r="A2630" s="2" t="s">
        <v>2681</v>
      </c>
      <c r="B2630" s="3">
        <v>46376</v>
      </c>
      <c r="C2630" s="4" t="s">
        <v>8</v>
      </c>
      <c r="D2630" s="4" t="s">
        <v>86</v>
      </c>
      <c r="E2630" s="4" t="s">
        <v>3</v>
      </c>
      <c r="F2630" s="4" t="s">
        <v>4</v>
      </c>
      <c r="G2630" s="4" t="s">
        <v>5</v>
      </c>
      <c r="H2630" s="4" t="s">
        <v>6</v>
      </c>
      <c r="I2630" s="9">
        <v>2</v>
      </c>
      <c r="J2630" s="6">
        <v>79.87</v>
      </c>
      <c r="K2630" s="7">
        <v>0.15</v>
      </c>
      <c r="L2630" s="6">
        <v>41.9</v>
      </c>
      <c r="M2630" s="6">
        <f>I2630*J2630*(1-K2630)</f>
        <v>135.779</v>
      </c>
      <c r="N2630" s="6">
        <f>I2630*L2630</f>
        <v>83.8</v>
      </c>
      <c r="O2630" s="6">
        <f>M2630-N2630</f>
        <v>51.978999999999999</v>
      </c>
      <c r="P2630" s="8">
        <f>IFERROR(O2630/M2630,0)</f>
        <v>0.38282061290773978</v>
      </c>
      <c r="Q2630" s="5">
        <f>YEAR(SalesDataTable[[#This Row],[Order Date]])</f>
        <v>2026</v>
      </c>
      <c r="R2630" s="8" t="str">
        <f>"Q"&amp;ROUNDUP(MONTH(SalesDataTable[[#This Row],[Order Date]])/3,0)</f>
        <v>Q4</v>
      </c>
      <c r="S2630" s="9">
        <f>MONTH(SalesDataTable[[#This Row],[Order Date]])</f>
        <v>12</v>
      </c>
      <c r="T2630" s="8" t="str">
        <f>TEXT(SalesDataTable[[#This Row],[Order Date]],"mmm")</f>
        <v>Dec</v>
      </c>
    </row>
    <row r="2631" spans="1:20" ht="15.75">
      <c r="A2631" s="2" t="s">
        <v>2682</v>
      </c>
      <c r="B2631" s="3">
        <v>46376</v>
      </c>
      <c r="C2631" s="4" t="s">
        <v>27</v>
      </c>
      <c r="D2631" s="4" t="s">
        <v>82</v>
      </c>
      <c r="E2631" s="4" t="s">
        <v>3</v>
      </c>
      <c r="F2631" s="4" t="s">
        <v>4</v>
      </c>
      <c r="G2631" s="4" t="s">
        <v>11</v>
      </c>
      <c r="H2631" s="4" t="s">
        <v>79</v>
      </c>
      <c r="I2631" s="9">
        <v>3</v>
      </c>
      <c r="J2631" s="6">
        <v>71.3</v>
      </c>
      <c r="K2631" s="7">
        <v>0.1</v>
      </c>
      <c r="L2631" s="6">
        <v>32.93</v>
      </c>
      <c r="M2631" s="6">
        <f>I2631*J2631*(1-K2631)</f>
        <v>192.51</v>
      </c>
      <c r="N2631" s="6">
        <f>I2631*L2631</f>
        <v>98.789999999999992</v>
      </c>
      <c r="O2631" s="6">
        <f>M2631-N2631</f>
        <v>93.72</v>
      </c>
      <c r="P2631" s="8">
        <f>IFERROR(O2631/M2631,0)</f>
        <v>0.48683185289075892</v>
      </c>
      <c r="Q2631" s="5">
        <f>YEAR(SalesDataTable[[#This Row],[Order Date]])</f>
        <v>2026</v>
      </c>
      <c r="R2631" s="8" t="str">
        <f>"Q"&amp;ROUNDUP(MONTH(SalesDataTable[[#This Row],[Order Date]])/3,0)</f>
        <v>Q4</v>
      </c>
      <c r="S2631" s="9">
        <f>MONTH(SalesDataTable[[#This Row],[Order Date]])</f>
        <v>12</v>
      </c>
      <c r="T2631" s="8" t="str">
        <f>TEXT(SalesDataTable[[#This Row],[Order Date]],"mmm")</f>
        <v>Dec</v>
      </c>
    </row>
    <row r="2632" spans="1:20" ht="15.75">
      <c r="A2632" s="2" t="s">
        <v>2683</v>
      </c>
      <c r="B2632" s="3">
        <v>46376</v>
      </c>
      <c r="C2632" s="4" t="s">
        <v>1</v>
      </c>
      <c r="D2632" s="4" t="s">
        <v>52</v>
      </c>
      <c r="E2632" s="4" t="s">
        <v>3</v>
      </c>
      <c r="F2632" s="4" t="s">
        <v>4</v>
      </c>
      <c r="G2632" s="4" t="s">
        <v>31</v>
      </c>
      <c r="H2632" s="4" t="s">
        <v>90</v>
      </c>
      <c r="I2632" s="9">
        <v>2</v>
      </c>
      <c r="J2632" s="6">
        <v>122.95</v>
      </c>
      <c r="K2632" s="7">
        <v>0.1</v>
      </c>
      <c r="L2632" s="6">
        <v>59.79</v>
      </c>
      <c r="M2632" s="6">
        <f>I2632*J2632*(1-K2632)</f>
        <v>221.31</v>
      </c>
      <c r="N2632" s="6">
        <f>I2632*L2632</f>
        <v>119.58</v>
      </c>
      <c r="O2632" s="6">
        <f>M2632-N2632</f>
        <v>101.73</v>
      </c>
      <c r="P2632" s="8">
        <f>IFERROR(O2632/M2632,0)</f>
        <v>0.45967195336857802</v>
      </c>
      <c r="Q2632" s="5">
        <f>YEAR(SalesDataTable[[#This Row],[Order Date]])</f>
        <v>2026</v>
      </c>
      <c r="R2632" s="8" t="str">
        <f>"Q"&amp;ROUNDUP(MONTH(SalesDataTable[[#This Row],[Order Date]])/3,0)</f>
        <v>Q4</v>
      </c>
      <c r="S2632" s="9">
        <f>MONTH(SalesDataTable[[#This Row],[Order Date]])</f>
        <v>12</v>
      </c>
      <c r="T2632" s="8" t="str">
        <f>TEXT(SalesDataTable[[#This Row],[Order Date]],"mmm")</f>
        <v>Dec</v>
      </c>
    </row>
    <row r="2633" spans="1:20" ht="15.75">
      <c r="A2633" s="2" t="s">
        <v>2684</v>
      </c>
      <c r="B2633" s="3">
        <v>46377</v>
      </c>
      <c r="C2633" s="4" t="s">
        <v>27</v>
      </c>
      <c r="D2633" s="4" t="s">
        <v>82</v>
      </c>
      <c r="E2633" s="4" t="s">
        <v>3</v>
      </c>
      <c r="F2633" s="4" t="s">
        <v>20</v>
      </c>
      <c r="G2633" s="4" t="s">
        <v>49</v>
      </c>
      <c r="H2633" s="4" t="s">
        <v>74</v>
      </c>
      <c r="I2633" s="9">
        <v>2</v>
      </c>
      <c r="J2633" s="6">
        <v>50.04</v>
      </c>
      <c r="K2633" s="7">
        <v>0.05</v>
      </c>
      <c r="L2633" s="6">
        <v>22.43</v>
      </c>
      <c r="M2633" s="6">
        <f>I2633*J2633*(1-K2633)</f>
        <v>95.075999999999993</v>
      </c>
      <c r="N2633" s="6">
        <f>I2633*L2633</f>
        <v>44.86</v>
      </c>
      <c r="O2633" s="6">
        <f>M2633-N2633</f>
        <v>50.215999999999994</v>
      </c>
      <c r="P2633" s="8">
        <f>IFERROR(O2633/M2633,0)</f>
        <v>0.52816694013210486</v>
      </c>
      <c r="Q2633" s="5">
        <f>YEAR(SalesDataTable[[#This Row],[Order Date]])</f>
        <v>2026</v>
      </c>
      <c r="R2633" s="8" t="str">
        <f>"Q"&amp;ROUNDUP(MONTH(SalesDataTable[[#This Row],[Order Date]])/3,0)</f>
        <v>Q4</v>
      </c>
      <c r="S2633" s="9">
        <f>MONTH(SalesDataTable[[#This Row],[Order Date]])</f>
        <v>12</v>
      </c>
      <c r="T2633" s="8" t="str">
        <f>TEXT(SalesDataTable[[#This Row],[Order Date]],"mmm")</f>
        <v>Dec</v>
      </c>
    </row>
    <row r="2634" spans="1:20" ht="15.75">
      <c r="A2634" s="2" t="s">
        <v>2685</v>
      </c>
      <c r="B2634" s="3">
        <v>46377</v>
      </c>
      <c r="C2634" s="4" t="s">
        <v>8</v>
      </c>
      <c r="D2634" s="4" t="s">
        <v>9</v>
      </c>
      <c r="E2634" s="4" t="s">
        <v>39</v>
      </c>
      <c r="F2634" s="4" t="s">
        <v>4</v>
      </c>
      <c r="G2634" s="4" t="s">
        <v>31</v>
      </c>
      <c r="H2634" s="4" t="s">
        <v>64</v>
      </c>
      <c r="I2634" s="9">
        <v>1</v>
      </c>
      <c r="J2634" s="6">
        <v>80.92</v>
      </c>
      <c r="K2634" s="7">
        <v>0.05</v>
      </c>
      <c r="L2634" s="6">
        <v>40.14</v>
      </c>
      <c r="M2634" s="6">
        <f>I2634*J2634*(1-K2634)</f>
        <v>76.873999999999995</v>
      </c>
      <c r="N2634" s="6">
        <f>I2634*L2634</f>
        <v>40.14</v>
      </c>
      <c r="O2634" s="6">
        <f>M2634-N2634</f>
        <v>36.733999999999995</v>
      </c>
      <c r="P2634" s="8">
        <f>IFERROR(O2634/M2634,0)</f>
        <v>0.47784686630069978</v>
      </c>
      <c r="Q2634" s="5">
        <f>YEAR(SalesDataTable[[#This Row],[Order Date]])</f>
        <v>2026</v>
      </c>
      <c r="R2634" s="8" t="str">
        <f>"Q"&amp;ROUNDUP(MONTH(SalesDataTable[[#This Row],[Order Date]])/3,0)</f>
        <v>Q4</v>
      </c>
      <c r="S2634" s="9">
        <f>MONTH(SalesDataTable[[#This Row],[Order Date]])</f>
        <v>12</v>
      </c>
      <c r="T2634" s="8" t="str">
        <f>TEXT(SalesDataTable[[#This Row],[Order Date]],"mmm")</f>
        <v>Dec</v>
      </c>
    </row>
    <row r="2635" spans="1:20" ht="15.75">
      <c r="A2635" s="2" t="s">
        <v>2686</v>
      </c>
      <c r="B2635" s="3">
        <v>46377</v>
      </c>
      <c r="C2635" s="4" t="s">
        <v>14</v>
      </c>
      <c r="D2635" s="4" t="s">
        <v>34</v>
      </c>
      <c r="E2635" s="4" t="s">
        <v>3</v>
      </c>
      <c r="F2635" s="4" t="s">
        <v>20</v>
      </c>
      <c r="G2635" s="4" t="s">
        <v>5</v>
      </c>
      <c r="H2635" s="4" t="s">
        <v>29</v>
      </c>
      <c r="I2635" s="9">
        <v>6</v>
      </c>
      <c r="J2635" s="6">
        <v>50.35</v>
      </c>
      <c r="K2635" s="7">
        <v>0.15</v>
      </c>
      <c r="L2635" s="6">
        <v>22.91</v>
      </c>
      <c r="M2635" s="6">
        <f>I2635*J2635*(1-K2635)</f>
        <v>256.78500000000003</v>
      </c>
      <c r="N2635" s="6">
        <f>I2635*L2635</f>
        <v>137.46</v>
      </c>
      <c r="O2635" s="6">
        <f>M2635-N2635</f>
        <v>119.32500000000002</v>
      </c>
      <c r="P2635" s="8">
        <f>IFERROR(O2635/M2635,0)</f>
        <v>0.46468835796483443</v>
      </c>
      <c r="Q2635" s="5">
        <f>YEAR(SalesDataTable[[#This Row],[Order Date]])</f>
        <v>2026</v>
      </c>
      <c r="R2635" s="8" t="str">
        <f>"Q"&amp;ROUNDUP(MONTH(SalesDataTable[[#This Row],[Order Date]])/3,0)</f>
        <v>Q4</v>
      </c>
      <c r="S2635" s="9">
        <f>MONTH(SalesDataTable[[#This Row],[Order Date]])</f>
        <v>12</v>
      </c>
      <c r="T2635" s="8" t="str">
        <f>TEXT(SalesDataTable[[#This Row],[Order Date]],"mmm")</f>
        <v>Dec</v>
      </c>
    </row>
    <row r="2636" spans="1:20" ht="15.75">
      <c r="A2636" s="2" t="s">
        <v>2687</v>
      </c>
      <c r="B2636" s="3">
        <v>46377</v>
      </c>
      <c r="C2636" s="4" t="s">
        <v>8</v>
      </c>
      <c r="D2636" s="4" t="s">
        <v>9</v>
      </c>
      <c r="E2636" s="4" t="s">
        <v>3</v>
      </c>
      <c r="F2636" s="4" t="s">
        <v>4</v>
      </c>
      <c r="G2636" s="4" t="s">
        <v>49</v>
      </c>
      <c r="H2636" s="4" t="s">
        <v>67</v>
      </c>
      <c r="I2636" s="9">
        <v>1</v>
      </c>
      <c r="J2636" s="6">
        <v>35.799999999999997</v>
      </c>
      <c r="K2636" s="7">
        <v>0.05</v>
      </c>
      <c r="L2636" s="6">
        <v>14.12</v>
      </c>
      <c r="M2636" s="6">
        <f>I2636*J2636*(1-K2636)</f>
        <v>34.01</v>
      </c>
      <c r="N2636" s="6">
        <f>I2636*L2636</f>
        <v>14.12</v>
      </c>
      <c r="O2636" s="6">
        <f>M2636-N2636</f>
        <v>19.89</v>
      </c>
      <c r="P2636" s="8">
        <f>IFERROR(O2636/M2636,0)</f>
        <v>0.58482799176712741</v>
      </c>
      <c r="Q2636" s="5">
        <f>YEAR(SalesDataTable[[#This Row],[Order Date]])</f>
        <v>2026</v>
      </c>
      <c r="R2636" s="8" t="str">
        <f>"Q"&amp;ROUNDUP(MONTH(SalesDataTable[[#This Row],[Order Date]])/3,0)</f>
        <v>Q4</v>
      </c>
      <c r="S2636" s="9">
        <f>MONTH(SalesDataTable[[#This Row],[Order Date]])</f>
        <v>12</v>
      </c>
      <c r="T2636" s="8" t="str">
        <f>TEXT(SalesDataTable[[#This Row],[Order Date]],"mmm")</f>
        <v>Dec</v>
      </c>
    </row>
    <row r="2637" spans="1:20" ht="15.75">
      <c r="A2637" s="2" t="s">
        <v>2688</v>
      </c>
      <c r="B2637" s="3">
        <v>46377</v>
      </c>
      <c r="C2637" s="4" t="s">
        <v>8</v>
      </c>
      <c r="D2637" s="4" t="s">
        <v>38</v>
      </c>
      <c r="E2637" s="4" t="s">
        <v>10</v>
      </c>
      <c r="F2637" s="4" t="s">
        <v>20</v>
      </c>
      <c r="G2637" s="4" t="s">
        <v>5</v>
      </c>
      <c r="H2637" s="4" t="s">
        <v>35</v>
      </c>
      <c r="I2637" s="9">
        <v>4</v>
      </c>
      <c r="J2637" s="6">
        <v>40.64</v>
      </c>
      <c r="K2637" s="7">
        <v>0.1</v>
      </c>
      <c r="L2637" s="6">
        <v>16.260000000000002</v>
      </c>
      <c r="M2637" s="6">
        <f>I2637*J2637*(1-K2637)</f>
        <v>146.304</v>
      </c>
      <c r="N2637" s="6">
        <f>I2637*L2637</f>
        <v>65.040000000000006</v>
      </c>
      <c r="O2637" s="6">
        <f>M2637-N2637</f>
        <v>81.263999999999996</v>
      </c>
      <c r="P2637" s="8">
        <f>IFERROR(O2637/M2637,0)</f>
        <v>0.55544619422572172</v>
      </c>
      <c r="Q2637" s="5">
        <f>YEAR(SalesDataTable[[#This Row],[Order Date]])</f>
        <v>2026</v>
      </c>
      <c r="R2637" s="8" t="str">
        <f>"Q"&amp;ROUNDUP(MONTH(SalesDataTable[[#This Row],[Order Date]])/3,0)</f>
        <v>Q4</v>
      </c>
      <c r="S2637" s="9">
        <f>MONTH(SalesDataTable[[#This Row],[Order Date]])</f>
        <v>12</v>
      </c>
      <c r="T2637" s="8" t="str">
        <f>TEXT(SalesDataTable[[#This Row],[Order Date]],"mmm")</f>
        <v>Dec</v>
      </c>
    </row>
    <row r="2638" spans="1:20" ht="15.75">
      <c r="A2638" s="2" t="s">
        <v>2689</v>
      </c>
      <c r="B2638" s="3">
        <v>46377</v>
      </c>
      <c r="C2638" s="4" t="s">
        <v>14</v>
      </c>
      <c r="D2638" s="4" t="s">
        <v>61</v>
      </c>
      <c r="E2638" s="4" t="s">
        <v>3</v>
      </c>
      <c r="F2638" s="4" t="s">
        <v>16</v>
      </c>
      <c r="G2638" s="4" t="s">
        <v>31</v>
      </c>
      <c r="H2638" s="4" t="s">
        <v>64</v>
      </c>
      <c r="I2638" s="9">
        <v>3</v>
      </c>
      <c r="J2638" s="6">
        <v>81.510000000000005</v>
      </c>
      <c r="K2638" s="7">
        <v>0.05</v>
      </c>
      <c r="L2638" s="6">
        <v>39.9</v>
      </c>
      <c r="M2638" s="6">
        <f>I2638*J2638*(1-K2638)</f>
        <v>232.30350000000001</v>
      </c>
      <c r="N2638" s="6">
        <f>I2638*L2638</f>
        <v>119.69999999999999</v>
      </c>
      <c r="O2638" s="6">
        <f>M2638-N2638</f>
        <v>112.60350000000003</v>
      </c>
      <c r="P2638" s="8">
        <f>IFERROR(O2638/M2638,0)</f>
        <v>0.48472580051527425</v>
      </c>
      <c r="Q2638" s="5">
        <f>YEAR(SalesDataTable[[#This Row],[Order Date]])</f>
        <v>2026</v>
      </c>
      <c r="R2638" s="8" t="str">
        <f>"Q"&amp;ROUNDUP(MONTH(SalesDataTable[[#This Row],[Order Date]])/3,0)</f>
        <v>Q4</v>
      </c>
      <c r="S2638" s="9">
        <f>MONTH(SalesDataTable[[#This Row],[Order Date]])</f>
        <v>12</v>
      </c>
      <c r="T2638" s="8" t="str">
        <f>TEXT(SalesDataTable[[#This Row],[Order Date]],"mmm")</f>
        <v>Dec</v>
      </c>
    </row>
    <row r="2639" spans="1:20" ht="15.75">
      <c r="A2639" s="2" t="s">
        <v>2690</v>
      </c>
      <c r="B2639" s="3">
        <v>46377</v>
      </c>
      <c r="C2639" s="4" t="s">
        <v>27</v>
      </c>
      <c r="D2639" s="4" t="s">
        <v>45</v>
      </c>
      <c r="E2639" s="4" t="s">
        <v>25</v>
      </c>
      <c r="F2639" s="4" t="s">
        <v>16</v>
      </c>
      <c r="G2639" s="4" t="s">
        <v>49</v>
      </c>
      <c r="H2639" s="4" t="s">
        <v>55</v>
      </c>
      <c r="I2639" s="9">
        <v>2</v>
      </c>
      <c r="J2639" s="6">
        <v>122.4</v>
      </c>
      <c r="K2639" s="7">
        <v>0.1</v>
      </c>
      <c r="L2639" s="6">
        <v>71.09</v>
      </c>
      <c r="M2639" s="6">
        <f>I2639*J2639*(1-K2639)</f>
        <v>220.32000000000002</v>
      </c>
      <c r="N2639" s="6">
        <f>I2639*L2639</f>
        <v>142.18</v>
      </c>
      <c r="O2639" s="6">
        <f>M2639-N2639</f>
        <v>78.140000000000015</v>
      </c>
      <c r="P2639" s="8">
        <f>IFERROR(O2639/M2639,0)</f>
        <v>0.35466594045025424</v>
      </c>
      <c r="Q2639" s="5">
        <f>YEAR(SalesDataTable[[#This Row],[Order Date]])</f>
        <v>2026</v>
      </c>
      <c r="R2639" s="8" t="str">
        <f>"Q"&amp;ROUNDUP(MONTH(SalesDataTable[[#This Row],[Order Date]])/3,0)</f>
        <v>Q4</v>
      </c>
      <c r="S2639" s="9">
        <f>MONTH(SalesDataTable[[#This Row],[Order Date]])</f>
        <v>12</v>
      </c>
      <c r="T2639" s="8" t="str">
        <f>TEXT(SalesDataTable[[#This Row],[Order Date]],"mmm")</f>
        <v>Dec</v>
      </c>
    </row>
    <row r="2640" spans="1:20" ht="15.75">
      <c r="A2640" s="2" t="s">
        <v>2691</v>
      </c>
      <c r="B2640" s="3">
        <v>46377</v>
      </c>
      <c r="C2640" s="4" t="s">
        <v>1</v>
      </c>
      <c r="D2640" s="4" t="s">
        <v>52</v>
      </c>
      <c r="E2640" s="4" t="s">
        <v>39</v>
      </c>
      <c r="F2640" s="4" t="s">
        <v>4</v>
      </c>
      <c r="G2640" s="4" t="s">
        <v>17</v>
      </c>
      <c r="H2640" s="4" t="s">
        <v>46</v>
      </c>
      <c r="I2640" s="9">
        <v>1</v>
      </c>
      <c r="J2640" s="6">
        <v>45.94</v>
      </c>
      <c r="K2640" s="7">
        <v>0.05</v>
      </c>
      <c r="L2640" s="6">
        <v>18.100000000000001</v>
      </c>
      <c r="M2640" s="6">
        <f>I2640*J2640*(1-K2640)</f>
        <v>43.642999999999994</v>
      </c>
      <c r="N2640" s="6">
        <f>I2640*L2640</f>
        <v>18.100000000000001</v>
      </c>
      <c r="O2640" s="6">
        <f>M2640-N2640</f>
        <v>25.542999999999992</v>
      </c>
      <c r="P2640" s="8">
        <f>IFERROR(O2640/M2640,0)</f>
        <v>0.58527140664024002</v>
      </c>
      <c r="Q2640" s="5">
        <f>YEAR(SalesDataTable[[#This Row],[Order Date]])</f>
        <v>2026</v>
      </c>
      <c r="R2640" s="8" t="str">
        <f>"Q"&amp;ROUNDUP(MONTH(SalesDataTable[[#This Row],[Order Date]])/3,0)</f>
        <v>Q4</v>
      </c>
      <c r="S2640" s="9">
        <f>MONTH(SalesDataTable[[#This Row],[Order Date]])</f>
        <v>12</v>
      </c>
      <c r="T2640" s="8" t="str">
        <f>TEXT(SalesDataTable[[#This Row],[Order Date]],"mmm")</f>
        <v>Dec</v>
      </c>
    </row>
    <row r="2641" spans="1:20" ht="15.75">
      <c r="A2641" s="2" t="s">
        <v>2692</v>
      </c>
      <c r="B2641" s="3">
        <v>46377</v>
      </c>
      <c r="C2641" s="4" t="s">
        <v>27</v>
      </c>
      <c r="D2641" s="4" t="s">
        <v>82</v>
      </c>
      <c r="E2641" s="4" t="s">
        <v>10</v>
      </c>
      <c r="F2641" s="4" t="s">
        <v>4</v>
      </c>
      <c r="G2641" s="4" t="s">
        <v>31</v>
      </c>
      <c r="H2641" s="4" t="s">
        <v>41</v>
      </c>
      <c r="I2641" s="9">
        <v>15</v>
      </c>
      <c r="J2641" s="6">
        <v>196.89</v>
      </c>
      <c r="K2641" s="7">
        <v>0.15</v>
      </c>
      <c r="L2641" s="6">
        <v>105.09</v>
      </c>
      <c r="M2641" s="6">
        <f>I2641*J2641*(1-K2641)</f>
        <v>2510.3474999999999</v>
      </c>
      <c r="N2641" s="6">
        <f>I2641*L2641</f>
        <v>1576.3500000000001</v>
      </c>
      <c r="O2641" s="6">
        <f>M2641-N2641</f>
        <v>933.99749999999972</v>
      </c>
      <c r="P2641" s="8">
        <f>IFERROR(O2641/M2641,0)</f>
        <v>0.37205904760197533</v>
      </c>
      <c r="Q2641" s="5">
        <f>YEAR(SalesDataTable[[#This Row],[Order Date]])</f>
        <v>2026</v>
      </c>
      <c r="R2641" s="8" t="str">
        <f>"Q"&amp;ROUNDUP(MONTH(SalesDataTable[[#This Row],[Order Date]])/3,0)</f>
        <v>Q4</v>
      </c>
      <c r="S2641" s="9">
        <f>MONTH(SalesDataTable[[#This Row],[Order Date]])</f>
        <v>12</v>
      </c>
      <c r="T2641" s="8" t="str">
        <f>TEXT(SalesDataTable[[#This Row],[Order Date]],"mmm")</f>
        <v>Dec</v>
      </c>
    </row>
    <row r="2642" spans="1:20" ht="15.75">
      <c r="A2642" s="2" t="s">
        <v>2693</v>
      </c>
      <c r="B2642" s="3">
        <v>46377</v>
      </c>
      <c r="C2642" s="4" t="s">
        <v>27</v>
      </c>
      <c r="D2642" s="4" t="s">
        <v>82</v>
      </c>
      <c r="E2642" s="4" t="s">
        <v>25</v>
      </c>
      <c r="F2642" s="4" t="s">
        <v>20</v>
      </c>
      <c r="G2642" s="4" t="s">
        <v>5</v>
      </c>
      <c r="H2642" s="4" t="s">
        <v>29</v>
      </c>
      <c r="I2642" s="9">
        <v>1</v>
      </c>
      <c r="J2642" s="6">
        <v>51.18</v>
      </c>
      <c r="K2642" s="7">
        <v>0.05</v>
      </c>
      <c r="L2642" s="6">
        <v>22.98</v>
      </c>
      <c r="M2642" s="6">
        <f>I2642*J2642*(1-K2642)</f>
        <v>48.620999999999995</v>
      </c>
      <c r="N2642" s="6">
        <f>I2642*L2642</f>
        <v>22.98</v>
      </c>
      <c r="O2642" s="6">
        <f>M2642-N2642</f>
        <v>25.640999999999995</v>
      </c>
      <c r="P2642" s="8">
        <f>IFERROR(O2642/M2642,0)</f>
        <v>0.52736471894860237</v>
      </c>
      <c r="Q2642" s="5">
        <f>YEAR(SalesDataTable[[#This Row],[Order Date]])</f>
        <v>2026</v>
      </c>
      <c r="R2642" s="8" t="str">
        <f>"Q"&amp;ROUNDUP(MONTH(SalesDataTable[[#This Row],[Order Date]])/3,0)</f>
        <v>Q4</v>
      </c>
      <c r="S2642" s="9">
        <f>MONTH(SalesDataTable[[#This Row],[Order Date]])</f>
        <v>12</v>
      </c>
      <c r="T2642" s="8" t="str">
        <f>TEXT(SalesDataTable[[#This Row],[Order Date]],"mmm")</f>
        <v>Dec</v>
      </c>
    </row>
    <row r="2643" spans="1:20" ht="15.75">
      <c r="A2643" s="2" t="s">
        <v>2694</v>
      </c>
      <c r="B2643" s="3">
        <v>46378</v>
      </c>
      <c r="C2643" s="4" t="s">
        <v>8</v>
      </c>
      <c r="D2643" s="4" t="s">
        <v>38</v>
      </c>
      <c r="E2643" s="4" t="s">
        <v>25</v>
      </c>
      <c r="F2643" s="4" t="s">
        <v>16</v>
      </c>
      <c r="G2643" s="4" t="s">
        <v>5</v>
      </c>
      <c r="H2643" s="4" t="s">
        <v>35</v>
      </c>
      <c r="I2643" s="9">
        <v>3</v>
      </c>
      <c r="J2643" s="6">
        <v>40.78</v>
      </c>
      <c r="K2643" s="7">
        <v>0.15</v>
      </c>
      <c r="L2643" s="6">
        <v>16.73</v>
      </c>
      <c r="M2643" s="6">
        <f>I2643*J2643*(1-K2643)</f>
        <v>103.989</v>
      </c>
      <c r="N2643" s="6">
        <f>I2643*L2643</f>
        <v>50.19</v>
      </c>
      <c r="O2643" s="6">
        <f>M2643-N2643</f>
        <v>53.799000000000007</v>
      </c>
      <c r="P2643" s="8">
        <f>IFERROR(O2643/M2643,0)</f>
        <v>0.51735279693044456</v>
      </c>
      <c r="Q2643" s="5">
        <f>YEAR(SalesDataTable[[#This Row],[Order Date]])</f>
        <v>2026</v>
      </c>
      <c r="R2643" s="8" t="str">
        <f>"Q"&amp;ROUNDUP(MONTH(SalesDataTable[[#This Row],[Order Date]])/3,0)</f>
        <v>Q4</v>
      </c>
      <c r="S2643" s="9">
        <f>MONTH(SalesDataTable[[#This Row],[Order Date]])</f>
        <v>12</v>
      </c>
      <c r="T2643" s="8" t="str">
        <f>TEXT(SalesDataTable[[#This Row],[Order Date]],"mmm")</f>
        <v>Dec</v>
      </c>
    </row>
    <row r="2644" spans="1:20" ht="15.75">
      <c r="A2644" s="2" t="s">
        <v>2695</v>
      </c>
      <c r="B2644" s="3">
        <v>46378</v>
      </c>
      <c r="C2644" s="4" t="s">
        <v>14</v>
      </c>
      <c r="D2644" s="4" t="s">
        <v>24</v>
      </c>
      <c r="E2644" s="4" t="s">
        <v>39</v>
      </c>
      <c r="F2644" s="4" t="s">
        <v>4</v>
      </c>
      <c r="G2644" s="4" t="s">
        <v>31</v>
      </c>
      <c r="H2644" s="4" t="s">
        <v>41</v>
      </c>
      <c r="I2644" s="9">
        <v>1</v>
      </c>
      <c r="J2644" s="6">
        <v>195.63</v>
      </c>
      <c r="K2644" s="7">
        <v>0.05</v>
      </c>
      <c r="L2644" s="6">
        <v>102.13</v>
      </c>
      <c r="M2644" s="6">
        <f>I2644*J2644*(1-K2644)</f>
        <v>185.84849999999997</v>
      </c>
      <c r="N2644" s="6">
        <f>I2644*L2644</f>
        <v>102.13</v>
      </c>
      <c r="O2644" s="6">
        <f>M2644-N2644</f>
        <v>83.718499999999977</v>
      </c>
      <c r="P2644" s="8">
        <f>IFERROR(O2644/M2644,0)</f>
        <v>0.45046637449320276</v>
      </c>
      <c r="Q2644" s="5">
        <f>YEAR(SalesDataTable[[#This Row],[Order Date]])</f>
        <v>2026</v>
      </c>
      <c r="R2644" s="8" t="str">
        <f>"Q"&amp;ROUNDUP(MONTH(SalesDataTable[[#This Row],[Order Date]])/3,0)</f>
        <v>Q4</v>
      </c>
      <c r="S2644" s="9">
        <f>MONTH(SalesDataTable[[#This Row],[Order Date]])</f>
        <v>12</v>
      </c>
      <c r="T2644" s="8" t="str">
        <f>TEXT(SalesDataTable[[#This Row],[Order Date]],"mmm")</f>
        <v>Dec</v>
      </c>
    </row>
    <row r="2645" spans="1:20" ht="15.75">
      <c r="A2645" s="2" t="s">
        <v>2696</v>
      </c>
      <c r="B2645" s="3">
        <v>46378</v>
      </c>
      <c r="C2645" s="4" t="s">
        <v>14</v>
      </c>
      <c r="D2645" s="4" t="s">
        <v>34</v>
      </c>
      <c r="E2645" s="4" t="s">
        <v>10</v>
      </c>
      <c r="F2645" s="4" t="s">
        <v>4</v>
      </c>
      <c r="G2645" s="4" t="s">
        <v>17</v>
      </c>
      <c r="H2645" s="4" t="s">
        <v>71</v>
      </c>
      <c r="I2645" s="9">
        <v>10</v>
      </c>
      <c r="J2645" s="6">
        <v>134.86000000000001</v>
      </c>
      <c r="K2645" s="7">
        <v>0.1</v>
      </c>
      <c r="L2645" s="6">
        <v>65.3</v>
      </c>
      <c r="M2645" s="6">
        <f>I2645*J2645*(1-K2645)</f>
        <v>1213.7400000000002</v>
      </c>
      <c r="N2645" s="6">
        <f>I2645*L2645</f>
        <v>653</v>
      </c>
      <c r="O2645" s="6">
        <f>M2645-N2645</f>
        <v>560.74000000000024</v>
      </c>
      <c r="P2645" s="8">
        <f>IFERROR(O2645/M2645,0)</f>
        <v>0.46199350767050612</v>
      </c>
      <c r="Q2645" s="5">
        <f>YEAR(SalesDataTable[[#This Row],[Order Date]])</f>
        <v>2026</v>
      </c>
      <c r="R2645" s="8" t="str">
        <f>"Q"&amp;ROUNDUP(MONTH(SalesDataTable[[#This Row],[Order Date]])/3,0)</f>
        <v>Q4</v>
      </c>
      <c r="S2645" s="9">
        <f>MONTH(SalesDataTable[[#This Row],[Order Date]])</f>
        <v>12</v>
      </c>
      <c r="T2645" s="8" t="str">
        <f>TEXT(SalesDataTable[[#This Row],[Order Date]],"mmm")</f>
        <v>Dec</v>
      </c>
    </row>
    <row r="2646" spans="1:20" ht="15.75">
      <c r="A2646" s="2" t="s">
        <v>2697</v>
      </c>
      <c r="B2646" s="3">
        <v>46378</v>
      </c>
      <c r="C2646" s="4" t="s">
        <v>27</v>
      </c>
      <c r="D2646" s="4" t="s">
        <v>28</v>
      </c>
      <c r="E2646" s="4" t="s">
        <v>3</v>
      </c>
      <c r="F2646" s="4" t="s">
        <v>16</v>
      </c>
      <c r="G2646" s="4" t="s">
        <v>5</v>
      </c>
      <c r="H2646" s="4" t="s">
        <v>6</v>
      </c>
      <c r="I2646" s="9">
        <v>1</v>
      </c>
      <c r="J2646" s="6">
        <v>83.15</v>
      </c>
      <c r="K2646" s="7">
        <v>0</v>
      </c>
      <c r="L2646" s="6">
        <v>42.3</v>
      </c>
      <c r="M2646" s="6">
        <f>I2646*J2646*(1-K2646)</f>
        <v>83.15</v>
      </c>
      <c r="N2646" s="6">
        <f>I2646*L2646</f>
        <v>42.3</v>
      </c>
      <c r="O2646" s="6">
        <f>M2646-N2646</f>
        <v>40.850000000000009</v>
      </c>
      <c r="P2646" s="8">
        <f>IFERROR(O2646/M2646,0)</f>
        <v>0.49128081779915822</v>
      </c>
      <c r="Q2646" s="5">
        <f>YEAR(SalesDataTable[[#This Row],[Order Date]])</f>
        <v>2026</v>
      </c>
      <c r="R2646" s="8" t="str">
        <f>"Q"&amp;ROUNDUP(MONTH(SalesDataTable[[#This Row],[Order Date]])/3,0)</f>
        <v>Q4</v>
      </c>
      <c r="S2646" s="9">
        <f>MONTH(SalesDataTable[[#This Row],[Order Date]])</f>
        <v>12</v>
      </c>
      <c r="T2646" s="8" t="str">
        <f>TEXT(SalesDataTable[[#This Row],[Order Date]],"mmm")</f>
        <v>Dec</v>
      </c>
    </row>
    <row r="2647" spans="1:20" ht="15.75">
      <c r="A2647" s="2" t="s">
        <v>2698</v>
      </c>
      <c r="B2647" s="3">
        <v>46378</v>
      </c>
      <c r="C2647" s="4" t="s">
        <v>8</v>
      </c>
      <c r="D2647" s="4" t="s">
        <v>38</v>
      </c>
      <c r="E2647" s="4" t="s">
        <v>39</v>
      </c>
      <c r="F2647" s="4" t="s">
        <v>20</v>
      </c>
      <c r="G2647" s="4" t="s">
        <v>5</v>
      </c>
      <c r="H2647" s="4" t="s">
        <v>6</v>
      </c>
      <c r="I2647" s="9">
        <v>1</v>
      </c>
      <c r="J2647" s="6">
        <v>81.599999999999994</v>
      </c>
      <c r="K2647" s="7">
        <v>0.15</v>
      </c>
      <c r="L2647" s="6">
        <v>42</v>
      </c>
      <c r="M2647" s="6">
        <f>I2647*J2647*(1-K2647)</f>
        <v>69.36</v>
      </c>
      <c r="N2647" s="6">
        <f>I2647*L2647</f>
        <v>42</v>
      </c>
      <c r="O2647" s="6">
        <f>M2647-N2647</f>
        <v>27.36</v>
      </c>
      <c r="P2647" s="8">
        <f>IFERROR(O2647/M2647,0)</f>
        <v>0.3944636678200692</v>
      </c>
      <c r="Q2647" s="5">
        <f>YEAR(SalesDataTable[[#This Row],[Order Date]])</f>
        <v>2026</v>
      </c>
      <c r="R2647" s="8" t="str">
        <f>"Q"&amp;ROUNDUP(MONTH(SalesDataTable[[#This Row],[Order Date]])/3,0)</f>
        <v>Q4</v>
      </c>
      <c r="S2647" s="9">
        <f>MONTH(SalesDataTable[[#This Row],[Order Date]])</f>
        <v>12</v>
      </c>
      <c r="T2647" s="8" t="str">
        <f>TEXT(SalesDataTable[[#This Row],[Order Date]],"mmm")</f>
        <v>Dec</v>
      </c>
    </row>
    <row r="2648" spans="1:20" ht="15.75">
      <c r="A2648" s="2" t="s">
        <v>2699</v>
      </c>
      <c r="B2648" s="3">
        <v>46378</v>
      </c>
      <c r="C2648" s="4" t="s">
        <v>27</v>
      </c>
      <c r="D2648" s="4" t="s">
        <v>45</v>
      </c>
      <c r="E2648" s="4" t="s">
        <v>25</v>
      </c>
      <c r="F2648" s="4" t="s">
        <v>20</v>
      </c>
      <c r="G2648" s="4" t="s">
        <v>17</v>
      </c>
      <c r="H2648" s="4" t="s">
        <v>46</v>
      </c>
      <c r="I2648" s="9">
        <v>5</v>
      </c>
      <c r="J2648" s="6">
        <v>47.67</v>
      </c>
      <c r="K2648" s="7">
        <v>0.1</v>
      </c>
      <c r="L2648" s="6">
        <v>17.84</v>
      </c>
      <c r="M2648" s="6">
        <f>I2648*J2648*(1-K2648)</f>
        <v>214.51500000000001</v>
      </c>
      <c r="N2648" s="6">
        <f>I2648*L2648</f>
        <v>89.2</v>
      </c>
      <c r="O2648" s="6">
        <f>M2648-N2648</f>
        <v>125.31500000000001</v>
      </c>
      <c r="P2648" s="8">
        <f>IFERROR(O2648/M2648,0)</f>
        <v>0.5841782625923595</v>
      </c>
      <c r="Q2648" s="5">
        <f>YEAR(SalesDataTable[[#This Row],[Order Date]])</f>
        <v>2026</v>
      </c>
      <c r="R2648" s="8" t="str">
        <f>"Q"&amp;ROUNDUP(MONTH(SalesDataTable[[#This Row],[Order Date]])/3,0)</f>
        <v>Q4</v>
      </c>
      <c r="S2648" s="9">
        <f>MONTH(SalesDataTable[[#This Row],[Order Date]])</f>
        <v>12</v>
      </c>
      <c r="T2648" s="8" t="str">
        <f>TEXT(SalesDataTable[[#This Row],[Order Date]],"mmm")</f>
        <v>Dec</v>
      </c>
    </row>
    <row r="2649" spans="1:20" ht="15.75">
      <c r="A2649" s="2" t="s">
        <v>2700</v>
      </c>
      <c r="B2649" s="3">
        <v>46378</v>
      </c>
      <c r="C2649" s="4" t="s">
        <v>27</v>
      </c>
      <c r="D2649" s="4" t="s">
        <v>45</v>
      </c>
      <c r="E2649" s="4" t="s">
        <v>25</v>
      </c>
      <c r="F2649" s="4" t="s">
        <v>20</v>
      </c>
      <c r="G2649" s="4" t="s">
        <v>5</v>
      </c>
      <c r="H2649" s="4" t="s">
        <v>29</v>
      </c>
      <c r="I2649" s="9">
        <v>2</v>
      </c>
      <c r="J2649" s="6">
        <v>50.96</v>
      </c>
      <c r="K2649" s="7">
        <v>0.15</v>
      </c>
      <c r="L2649" s="6">
        <v>22.59</v>
      </c>
      <c r="M2649" s="6">
        <f>I2649*J2649*(1-K2649)</f>
        <v>86.632000000000005</v>
      </c>
      <c r="N2649" s="6">
        <f>I2649*L2649</f>
        <v>45.18</v>
      </c>
      <c r="O2649" s="6">
        <f>M2649-N2649</f>
        <v>41.452000000000005</v>
      </c>
      <c r="P2649" s="8">
        <f>IFERROR(O2649/M2649,0)</f>
        <v>0.47848370117277683</v>
      </c>
      <c r="Q2649" s="5">
        <f>YEAR(SalesDataTable[[#This Row],[Order Date]])</f>
        <v>2026</v>
      </c>
      <c r="R2649" s="8" t="str">
        <f>"Q"&amp;ROUNDUP(MONTH(SalesDataTable[[#This Row],[Order Date]])/3,0)</f>
        <v>Q4</v>
      </c>
      <c r="S2649" s="9">
        <f>MONTH(SalesDataTable[[#This Row],[Order Date]])</f>
        <v>12</v>
      </c>
      <c r="T2649" s="8" t="str">
        <f>TEXT(SalesDataTable[[#This Row],[Order Date]],"mmm")</f>
        <v>Dec</v>
      </c>
    </row>
    <row r="2650" spans="1:20" ht="15.75">
      <c r="A2650" s="2" t="s">
        <v>2701</v>
      </c>
      <c r="B2650" s="3">
        <v>46379</v>
      </c>
      <c r="C2650" s="4" t="s">
        <v>27</v>
      </c>
      <c r="D2650" s="4" t="s">
        <v>45</v>
      </c>
      <c r="E2650" s="4" t="s">
        <v>25</v>
      </c>
      <c r="F2650" s="4" t="s">
        <v>16</v>
      </c>
      <c r="G2650" s="4" t="s">
        <v>17</v>
      </c>
      <c r="H2650" s="4" t="s">
        <v>46</v>
      </c>
      <c r="I2650" s="9">
        <v>5</v>
      </c>
      <c r="J2650" s="6">
        <v>47.69</v>
      </c>
      <c r="K2650" s="7">
        <v>0.05</v>
      </c>
      <c r="L2650" s="6">
        <v>18.23</v>
      </c>
      <c r="M2650" s="6">
        <f>I2650*J2650*(1-K2650)</f>
        <v>226.52749999999997</v>
      </c>
      <c r="N2650" s="6">
        <f>I2650*L2650</f>
        <v>91.15</v>
      </c>
      <c r="O2650" s="6">
        <f>M2650-N2650</f>
        <v>135.37749999999997</v>
      </c>
      <c r="P2650" s="8">
        <f>IFERROR(O2650/M2650,0)</f>
        <v>0.59762059794064726</v>
      </c>
      <c r="Q2650" s="5">
        <f>YEAR(SalesDataTable[[#This Row],[Order Date]])</f>
        <v>2026</v>
      </c>
      <c r="R2650" s="8" t="str">
        <f>"Q"&amp;ROUNDUP(MONTH(SalesDataTable[[#This Row],[Order Date]])/3,0)</f>
        <v>Q4</v>
      </c>
      <c r="S2650" s="9">
        <f>MONTH(SalesDataTable[[#This Row],[Order Date]])</f>
        <v>12</v>
      </c>
      <c r="T2650" s="8" t="str">
        <f>TEXT(SalesDataTable[[#This Row],[Order Date]],"mmm")</f>
        <v>Dec</v>
      </c>
    </row>
    <row r="2651" spans="1:20" ht="15.75">
      <c r="A2651" s="2" t="s">
        <v>2702</v>
      </c>
      <c r="B2651" s="3">
        <v>46379</v>
      </c>
      <c r="C2651" s="4" t="s">
        <v>27</v>
      </c>
      <c r="D2651" s="4" t="s">
        <v>48</v>
      </c>
      <c r="E2651" s="4" t="s">
        <v>3</v>
      </c>
      <c r="F2651" s="4" t="s">
        <v>4</v>
      </c>
      <c r="G2651" s="4" t="s">
        <v>11</v>
      </c>
      <c r="H2651" s="4" t="s">
        <v>12</v>
      </c>
      <c r="I2651" s="9">
        <v>1</v>
      </c>
      <c r="J2651" s="6">
        <v>91.08</v>
      </c>
      <c r="K2651" s="7">
        <v>0.2</v>
      </c>
      <c r="L2651" s="6">
        <v>46.14</v>
      </c>
      <c r="M2651" s="6">
        <f>I2651*J2651*(1-K2651)</f>
        <v>72.864000000000004</v>
      </c>
      <c r="N2651" s="6">
        <f>I2651*L2651</f>
        <v>46.14</v>
      </c>
      <c r="O2651" s="6">
        <f>M2651-N2651</f>
        <v>26.724000000000004</v>
      </c>
      <c r="P2651" s="8">
        <f>IFERROR(O2651/M2651,0)</f>
        <v>0.36676548089591571</v>
      </c>
      <c r="Q2651" s="5">
        <f>YEAR(SalesDataTable[[#This Row],[Order Date]])</f>
        <v>2026</v>
      </c>
      <c r="R2651" s="8" t="str">
        <f>"Q"&amp;ROUNDUP(MONTH(SalesDataTable[[#This Row],[Order Date]])/3,0)</f>
        <v>Q4</v>
      </c>
      <c r="S2651" s="9">
        <f>MONTH(SalesDataTable[[#This Row],[Order Date]])</f>
        <v>12</v>
      </c>
      <c r="T2651" s="8" t="str">
        <f>TEXT(SalesDataTable[[#This Row],[Order Date]],"mmm")</f>
        <v>Dec</v>
      </c>
    </row>
    <row r="2652" spans="1:20" ht="15.75">
      <c r="A2652" s="2" t="s">
        <v>2703</v>
      </c>
      <c r="B2652" s="3">
        <v>46379</v>
      </c>
      <c r="C2652" s="4" t="s">
        <v>8</v>
      </c>
      <c r="D2652" s="4" t="s">
        <v>86</v>
      </c>
      <c r="E2652" s="4" t="s">
        <v>25</v>
      </c>
      <c r="F2652" s="4" t="s">
        <v>16</v>
      </c>
      <c r="G2652" s="4" t="s">
        <v>11</v>
      </c>
      <c r="H2652" s="4" t="s">
        <v>21</v>
      </c>
      <c r="I2652" s="9">
        <v>1</v>
      </c>
      <c r="J2652" s="6">
        <v>143.84</v>
      </c>
      <c r="K2652" s="7">
        <v>0.15</v>
      </c>
      <c r="L2652" s="6">
        <v>78.17</v>
      </c>
      <c r="M2652" s="6">
        <f>I2652*J2652*(1-K2652)</f>
        <v>122.264</v>
      </c>
      <c r="N2652" s="6">
        <f>I2652*L2652</f>
        <v>78.17</v>
      </c>
      <c r="O2652" s="6">
        <f>M2652-N2652</f>
        <v>44.093999999999994</v>
      </c>
      <c r="P2652" s="8">
        <f>IFERROR(O2652/M2652,0)</f>
        <v>0.360645815612118</v>
      </c>
      <c r="Q2652" s="5">
        <f>YEAR(SalesDataTable[[#This Row],[Order Date]])</f>
        <v>2026</v>
      </c>
      <c r="R2652" s="8" t="str">
        <f>"Q"&amp;ROUNDUP(MONTH(SalesDataTable[[#This Row],[Order Date]])/3,0)</f>
        <v>Q4</v>
      </c>
      <c r="S2652" s="9">
        <f>MONTH(SalesDataTable[[#This Row],[Order Date]])</f>
        <v>12</v>
      </c>
      <c r="T2652" s="8" t="str">
        <f>TEXT(SalesDataTable[[#This Row],[Order Date]],"mmm")</f>
        <v>Dec</v>
      </c>
    </row>
    <row r="2653" spans="1:20" ht="15.75">
      <c r="A2653" s="2" t="s">
        <v>2704</v>
      </c>
      <c r="B2653" s="3">
        <v>46379</v>
      </c>
      <c r="C2653" s="4" t="s">
        <v>8</v>
      </c>
      <c r="D2653" s="4" t="s">
        <v>38</v>
      </c>
      <c r="E2653" s="4" t="s">
        <v>3</v>
      </c>
      <c r="F2653" s="4" t="s">
        <v>16</v>
      </c>
      <c r="G2653" s="4" t="s">
        <v>5</v>
      </c>
      <c r="H2653" s="4" t="s">
        <v>43</v>
      </c>
      <c r="I2653" s="9">
        <v>1</v>
      </c>
      <c r="J2653" s="6">
        <v>102.66</v>
      </c>
      <c r="K2653" s="7">
        <v>0.05</v>
      </c>
      <c r="L2653" s="6">
        <v>49.2</v>
      </c>
      <c r="M2653" s="6">
        <f>I2653*J2653*(1-K2653)</f>
        <v>97.526999999999987</v>
      </c>
      <c r="N2653" s="6">
        <f>I2653*L2653</f>
        <v>49.2</v>
      </c>
      <c r="O2653" s="6">
        <f>M2653-N2653</f>
        <v>48.326999999999984</v>
      </c>
      <c r="P2653" s="8">
        <f>IFERROR(O2653/M2653,0)</f>
        <v>0.4955243163431664</v>
      </c>
      <c r="Q2653" s="5">
        <f>YEAR(SalesDataTable[[#This Row],[Order Date]])</f>
        <v>2026</v>
      </c>
      <c r="R2653" s="8" t="str">
        <f>"Q"&amp;ROUNDUP(MONTH(SalesDataTable[[#This Row],[Order Date]])/3,0)</f>
        <v>Q4</v>
      </c>
      <c r="S2653" s="9">
        <f>MONTH(SalesDataTable[[#This Row],[Order Date]])</f>
        <v>12</v>
      </c>
      <c r="T2653" s="8" t="str">
        <f>TEXT(SalesDataTable[[#This Row],[Order Date]],"mmm")</f>
        <v>Dec</v>
      </c>
    </row>
    <row r="2654" spans="1:20" ht="15.75">
      <c r="A2654" s="2" t="s">
        <v>2705</v>
      </c>
      <c r="B2654" s="3">
        <v>46379</v>
      </c>
      <c r="C2654" s="4" t="s">
        <v>8</v>
      </c>
      <c r="D2654" s="4" t="s">
        <v>66</v>
      </c>
      <c r="E2654" s="4" t="s">
        <v>25</v>
      </c>
      <c r="F2654" s="4" t="s">
        <v>16</v>
      </c>
      <c r="G2654" s="4" t="s">
        <v>49</v>
      </c>
      <c r="H2654" s="4" t="s">
        <v>50</v>
      </c>
      <c r="I2654" s="9">
        <v>2</v>
      </c>
      <c r="J2654" s="6">
        <v>40.32</v>
      </c>
      <c r="K2654" s="7">
        <v>0</v>
      </c>
      <c r="L2654" s="6">
        <v>14.39</v>
      </c>
      <c r="M2654" s="6">
        <f>I2654*J2654*(1-K2654)</f>
        <v>80.64</v>
      </c>
      <c r="N2654" s="6">
        <f>I2654*L2654</f>
        <v>28.78</v>
      </c>
      <c r="O2654" s="6">
        <f>M2654-N2654</f>
        <v>51.86</v>
      </c>
      <c r="P2654" s="8">
        <f>IFERROR(O2654/M2654,0)</f>
        <v>0.64310515873015872</v>
      </c>
      <c r="Q2654" s="5">
        <f>YEAR(SalesDataTable[[#This Row],[Order Date]])</f>
        <v>2026</v>
      </c>
      <c r="R2654" s="8" t="str">
        <f>"Q"&amp;ROUNDUP(MONTH(SalesDataTable[[#This Row],[Order Date]])/3,0)</f>
        <v>Q4</v>
      </c>
      <c r="S2654" s="9">
        <f>MONTH(SalesDataTable[[#This Row],[Order Date]])</f>
        <v>12</v>
      </c>
      <c r="T2654" s="8" t="str">
        <f>TEXT(SalesDataTable[[#This Row],[Order Date]],"mmm")</f>
        <v>Dec</v>
      </c>
    </row>
    <row r="2655" spans="1:20" ht="15.75">
      <c r="A2655" s="2" t="s">
        <v>2706</v>
      </c>
      <c r="B2655" s="3">
        <v>46379</v>
      </c>
      <c r="C2655" s="4" t="s">
        <v>1</v>
      </c>
      <c r="D2655" s="4" t="s">
        <v>2</v>
      </c>
      <c r="E2655" s="4" t="s">
        <v>25</v>
      </c>
      <c r="F2655" s="4" t="s">
        <v>4</v>
      </c>
      <c r="G2655" s="4" t="s">
        <v>11</v>
      </c>
      <c r="H2655" s="4" t="s">
        <v>53</v>
      </c>
      <c r="I2655" s="9">
        <v>1</v>
      </c>
      <c r="J2655" s="6">
        <v>157.58000000000001</v>
      </c>
      <c r="K2655" s="7">
        <v>0.1</v>
      </c>
      <c r="L2655" s="6">
        <v>80.37</v>
      </c>
      <c r="M2655" s="6">
        <f>I2655*J2655*(1-K2655)</f>
        <v>141.822</v>
      </c>
      <c r="N2655" s="6">
        <f>I2655*L2655</f>
        <v>80.37</v>
      </c>
      <c r="O2655" s="6">
        <f>M2655-N2655</f>
        <v>61.451999999999998</v>
      </c>
      <c r="P2655" s="8">
        <f>IFERROR(O2655/M2655,0)</f>
        <v>0.43330371874603374</v>
      </c>
      <c r="Q2655" s="5">
        <f>YEAR(SalesDataTable[[#This Row],[Order Date]])</f>
        <v>2026</v>
      </c>
      <c r="R2655" s="8" t="str">
        <f>"Q"&amp;ROUNDUP(MONTH(SalesDataTable[[#This Row],[Order Date]])/3,0)</f>
        <v>Q4</v>
      </c>
      <c r="S2655" s="9">
        <f>MONTH(SalesDataTable[[#This Row],[Order Date]])</f>
        <v>12</v>
      </c>
      <c r="T2655" s="8" t="str">
        <f>TEXT(SalesDataTable[[#This Row],[Order Date]],"mmm")</f>
        <v>Dec</v>
      </c>
    </row>
    <row r="2656" spans="1:20" ht="15.75">
      <c r="A2656" s="2" t="s">
        <v>2707</v>
      </c>
      <c r="B2656" s="3">
        <v>46379</v>
      </c>
      <c r="C2656" s="4" t="s">
        <v>8</v>
      </c>
      <c r="D2656" s="4" t="s">
        <v>86</v>
      </c>
      <c r="E2656" s="4" t="s">
        <v>3</v>
      </c>
      <c r="F2656" s="4" t="s">
        <v>16</v>
      </c>
      <c r="G2656" s="4" t="s">
        <v>49</v>
      </c>
      <c r="H2656" s="4" t="s">
        <v>67</v>
      </c>
      <c r="I2656" s="9">
        <v>1</v>
      </c>
      <c r="J2656" s="6">
        <v>36.4</v>
      </c>
      <c r="K2656" s="7">
        <v>0</v>
      </c>
      <c r="L2656" s="6">
        <v>14.22</v>
      </c>
      <c r="M2656" s="6">
        <f>I2656*J2656*(1-K2656)</f>
        <v>36.4</v>
      </c>
      <c r="N2656" s="6">
        <f>I2656*L2656</f>
        <v>14.22</v>
      </c>
      <c r="O2656" s="6">
        <f>M2656-N2656</f>
        <v>22.18</v>
      </c>
      <c r="P2656" s="8">
        <f>IFERROR(O2656/M2656,0)</f>
        <v>0.6093406593406594</v>
      </c>
      <c r="Q2656" s="5">
        <f>YEAR(SalesDataTable[[#This Row],[Order Date]])</f>
        <v>2026</v>
      </c>
      <c r="R2656" s="8" t="str">
        <f>"Q"&amp;ROUNDUP(MONTH(SalesDataTable[[#This Row],[Order Date]])/3,0)</f>
        <v>Q4</v>
      </c>
      <c r="S2656" s="9">
        <f>MONTH(SalesDataTable[[#This Row],[Order Date]])</f>
        <v>12</v>
      </c>
      <c r="T2656" s="8" t="str">
        <f>TEXT(SalesDataTable[[#This Row],[Order Date]],"mmm")</f>
        <v>Dec</v>
      </c>
    </row>
    <row r="2657" spans="1:20" ht="15.75">
      <c r="A2657" s="2" t="s">
        <v>2708</v>
      </c>
      <c r="B2657" s="3">
        <v>46380</v>
      </c>
      <c r="C2657" s="4" t="s">
        <v>8</v>
      </c>
      <c r="D2657" s="4" t="s">
        <v>66</v>
      </c>
      <c r="E2657" s="4" t="s">
        <v>3</v>
      </c>
      <c r="F2657" s="4" t="s">
        <v>20</v>
      </c>
      <c r="G2657" s="4" t="s">
        <v>11</v>
      </c>
      <c r="H2657" s="4" t="s">
        <v>21</v>
      </c>
      <c r="I2657" s="9">
        <v>1</v>
      </c>
      <c r="J2657" s="6">
        <v>142.15</v>
      </c>
      <c r="K2657" s="7">
        <v>0.05</v>
      </c>
      <c r="L2657" s="6">
        <v>80.5</v>
      </c>
      <c r="M2657" s="6">
        <f>I2657*J2657*(1-K2657)</f>
        <v>135.04249999999999</v>
      </c>
      <c r="N2657" s="6">
        <f>I2657*L2657</f>
        <v>80.5</v>
      </c>
      <c r="O2657" s="6">
        <f>M2657-N2657</f>
        <v>54.54249999999999</v>
      </c>
      <c r="P2657" s="8">
        <f>IFERROR(O2657/M2657,0)</f>
        <v>0.40389136753244342</v>
      </c>
      <c r="Q2657" s="5">
        <f>YEAR(SalesDataTable[[#This Row],[Order Date]])</f>
        <v>2026</v>
      </c>
      <c r="R2657" s="8" t="str">
        <f>"Q"&amp;ROUNDUP(MONTH(SalesDataTable[[#This Row],[Order Date]])/3,0)</f>
        <v>Q4</v>
      </c>
      <c r="S2657" s="9">
        <f>MONTH(SalesDataTable[[#This Row],[Order Date]])</f>
        <v>12</v>
      </c>
      <c r="T2657" s="8" t="str">
        <f>TEXT(SalesDataTable[[#This Row],[Order Date]],"mmm")</f>
        <v>Dec</v>
      </c>
    </row>
    <row r="2658" spans="1:20" ht="15.75">
      <c r="A2658" s="2" t="s">
        <v>2709</v>
      </c>
      <c r="B2658" s="3">
        <v>46380</v>
      </c>
      <c r="C2658" s="4" t="s">
        <v>1</v>
      </c>
      <c r="D2658" s="4" t="s">
        <v>2</v>
      </c>
      <c r="E2658" s="4" t="s">
        <v>3</v>
      </c>
      <c r="F2658" s="4" t="s">
        <v>4</v>
      </c>
      <c r="G2658" s="4" t="s">
        <v>31</v>
      </c>
      <c r="H2658" s="4" t="s">
        <v>32</v>
      </c>
      <c r="I2658" s="9">
        <v>2</v>
      </c>
      <c r="J2658" s="6">
        <v>332.38</v>
      </c>
      <c r="K2658" s="7">
        <v>0.05</v>
      </c>
      <c r="L2658" s="6">
        <v>192.16</v>
      </c>
      <c r="M2658" s="6">
        <f>I2658*J2658*(1-K2658)</f>
        <v>631.52199999999993</v>
      </c>
      <c r="N2658" s="6">
        <f>I2658*L2658</f>
        <v>384.32</v>
      </c>
      <c r="O2658" s="6">
        <f>M2658-N2658</f>
        <v>247.20199999999994</v>
      </c>
      <c r="P2658" s="8">
        <f>IFERROR(O2658/M2658,0)</f>
        <v>0.39143846136793331</v>
      </c>
      <c r="Q2658" s="5">
        <f>YEAR(SalesDataTable[[#This Row],[Order Date]])</f>
        <v>2026</v>
      </c>
      <c r="R2658" s="8" t="str">
        <f>"Q"&amp;ROUNDUP(MONTH(SalesDataTable[[#This Row],[Order Date]])/3,0)</f>
        <v>Q4</v>
      </c>
      <c r="S2658" s="9">
        <f>MONTH(SalesDataTable[[#This Row],[Order Date]])</f>
        <v>12</v>
      </c>
      <c r="T2658" s="8" t="str">
        <f>TEXT(SalesDataTable[[#This Row],[Order Date]],"mmm")</f>
        <v>Dec</v>
      </c>
    </row>
    <row r="2659" spans="1:20" ht="15.75">
      <c r="A2659" s="2" t="s">
        <v>2710</v>
      </c>
      <c r="B2659" s="3">
        <v>46380</v>
      </c>
      <c r="C2659" s="4" t="s">
        <v>8</v>
      </c>
      <c r="D2659" s="4" t="s">
        <v>9</v>
      </c>
      <c r="E2659" s="4" t="s">
        <v>25</v>
      </c>
      <c r="F2659" s="4" t="s">
        <v>16</v>
      </c>
      <c r="G2659" s="4" t="s">
        <v>31</v>
      </c>
      <c r="H2659" s="4" t="s">
        <v>90</v>
      </c>
      <c r="I2659" s="9">
        <v>1</v>
      </c>
      <c r="J2659" s="6">
        <v>122.18</v>
      </c>
      <c r="K2659" s="7">
        <v>0.15</v>
      </c>
      <c r="L2659" s="6">
        <v>61.28</v>
      </c>
      <c r="M2659" s="6">
        <f>I2659*J2659*(1-K2659)</f>
        <v>103.85300000000001</v>
      </c>
      <c r="N2659" s="6">
        <f>I2659*L2659</f>
        <v>61.28</v>
      </c>
      <c r="O2659" s="6">
        <f>M2659-N2659</f>
        <v>42.573000000000008</v>
      </c>
      <c r="P2659" s="8">
        <f>IFERROR(O2659/M2659,0)</f>
        <v>0.40993519686479934</v>
      </c>
      <c r="Q2659" s="5">
        <f>YEAR(SalesDataTable[[#This Row],[Order Date]])</f>
        <v>2026</v>
      </c>
      <c r="R2659" s="8" t="str">
        <f>"Q"&amp;ROUNDUP(MONTH(SalesDataTable[[#This Row],[Order Date]])/3,0)</f>
        <v>Q4</v>
      </c>
      <c r="S2659" s="9">
        <f>MONTH(SalesDataTable[[#This Row],[Order Date]])</f>
        <v>12</v>
      </c>
      <c r="T2659" s="8" t="str">
        <f>TEXT(SalesDataTable[[#This Row],[Order Date]],"mmm")</f>
        <v>Dec</v>
      </c>
    </row>
    <row r="2660" spans="1:20" ht="15.75">
      <c r="A2660" s="2" t="s">
        <v>2711</v>
      </c>
      <c r="B2660" s="3">
        <v>46380</v>
      </c>
      <c r="C2660" s="4" t="s">
        <v>1</v>
      </c>
      <c r="D2660" s="4" t="s">
        <v>2</v>
      </c>
      <c r="E2660" s="4" t="s">
        <v>3</v>
      </c>
      <c r="F2660" s="4" t="s">
        <v>16</v>
      </c>
      <c r="G2660" s="4" t="s">
        <v>31</v>
      </c>
      <c r="H2660" s="4" t="s">
        <v>90</v>
      </c>
      <c r="I2660" s="9">
        <v>1</v>
      </c>
      <c r="J2660" s="6">
        <v>125.66</v>
      </c>
      <c r="K2660" s="7">
        <v>0.15</v>
      </c>
      <c r="L2660" s="6">
        <v>60.6</v>
      </c>
      <c r="M2660" s="6">
        <f>I2660*J2660*(1-K2660)</f>
        <v>106.81099999999999</v>
      </c>
      <c r="N2660" s="6">
        <f>I2660*L2660</f>
        <v>60.6</v>
      </c>
      <c r="O2660" s="6">
        <f>M2660-N2660</f>
        <v>46.210999999999991</v>
      </c>
      <c r="P2660" s="8">
        <f>IFERROR(O2660/M2660,0)</f>
        <v>0.43264270533933763</v>
      </c>
      <c r="Q2660" s="5">
        <f>YEAR(SalesDataTable[[#This Row],[Order Date]])</f>
        <v>2026</v>
      </c>
      <c r="R2660" s="8" t="str">
        <f>"Q"&amp;ROUNDUP(MONTH(SalesDataTable[[#This Row],[Order Date]])/3,0)</f>
        <v>Q4</v>
      </c>
      <c r="S2660" s="9">
        <f>MONTH(SalesDataTable[[#This Row],[Order Date]])</f>
        <v>12</v>
      </c>
      <c r="T2660" s="8" t="str">
        <f>TEXT(SalesDataTable[[#This Row],[Order Date]],"mmm")</f>
        <v>Dec</v>
      </c>
    </row>
    <row r="2661" spans="1:20" ht="15.75">
      <c r="A2661" s="2" t="s">
        <v>2712</v>
      </c>
      <c r="B2661" s="3">
        <v>46380</v>
      </c>
      <c r="C2661" s="4" t="s">
        <v>27</v>
      </c>
      <c r="D2661" s="4" t="s">
        <v>28</v>
      </c>
      <c r="E2661" s="4" t="s">
        <v>3</v>
      </c>
      <c r="F2661" s="4" t="s">
        <v>4</v>
      </c>
      <c r="G2661" s="4" t="s">
        <v>17</v>
      </c>
      <c r="H2661" s="4" t="s">
        <v>46</v>
      </c>
      <c r="I2661" s="9">
        <v>2</v>
      </c>
      <c r="J2661" s="6">
        <v>47.38</v>
      </c>
      <c r="K2661" s="7">
        <v>0.05</v>
      </c>
      <c r="L2661" s="6">
        <v>18.850000000000001</v>
      </c>
      <c r="M2661" s="6">
        <f>I2661*J2661*(1-K2661)</f>
        <v>90.022000000000006</v>
      </c>
      <c r="N2661" s="6">
        <f>I2661*L2661</f>
        <v>37.700000000000003</v>
      </c>
      <c r="O2661" s="6">
        <f>M2661-N2661</f>
        <v>52.322000000000003</v>
      </c>
      <c r="P2661" s="8">
        <f>IFERROR(O2661/M2661,0)</f>
        <v>0.58121348114905247</v>
      </c>
      <c r="Q2661" s="5">
        <f>YEAR(SalesDataTable[[#This Row],[Order Date]])</f>
        <v>2026</v>
      </c>
      <c r="R2661" s="8" t="str">
        <f>"Q"&amp;ROUNDUP(MONTH(SalesDataTable[[#This Row],[Order Date]])/3,0)</f>
        <v>Q4</v>
      </c>
      <c r="S2661" s="9">
        <f>MONTH(SalesDataTable[[#This Row],[Order Date]])</f>
        <v>12</v>
      </c>
      <c r="T2661" s="8" t="str">
        <f>TEXT(SalesDataTable[[#This Row],[Order Date]],"mmm")</f>
        <v>Dec</v>
      </c>
    </row>
    <row r="2662" spans="1:20" ht="15.75">
      <c r="A2662" s="2" t="s">
        <v>2713</v>
      </c>
      <c r="B2662" s="3">
        <v>46380</v>
      </c>
      <c r="C2662" s="4" t="s">
        <v>1</v>
      </c>
      <c r="D2662" s="4" t="s">
        <v>2</v>
      </c>
      <c r="E2662" s="4" t="s">
        <v>3</v>
      </c>
      <c r="F2662" s="4" t="s">
        <v>20</v>
      </c>
      <c r="G2662" s="4" t="s">
        <v>31</v>
      </c>
      <c r="H2662" s="4" t="s">
        <v>64</v>
      </c>
      <c r="I2662" s="9">
        <v>1</v>
      </c>
      <c r="J2662" s="6">
        <v>80.8</v>
      </c>
      <c r="K2662" s="7">
        <v>0.05</v>
      </c>
      <c r="L2662" s="6">
        <v>38.33</v>
      </c>
      <c r="M2662" s="6">
        <f>I2662*J2662*(1-K2662)</f>
        <v>76.759999999999991</v>
      </c>
      <c r="N2662" s="6">
        <f>I2662*L2662</f>
        <v>38.33</v>
      </c>
      <c r="O2662" s="6">
        <f>M2662-N2662</f>
        <v>38.429999999999993</v>
      </c>
      <c r="P2662" s="8">
        <f>IFERROR(O2662/M2662,0)</f>
        <v>0.50065138092756645</v>
      </c>
      <c r="Q2662" s="5">
        <f>YEAR(SalesDataTable[[#This Row],[Order Date]])</f>
        <v>2026</v>
      </c>
      <c r="R2662" s="8" t="str">
        <f>"Q"&amp;ROUNDUP(MONTH(SalesDataTable[[#This Row],[Order Date]])/3,0)</f>
        <v>Q4</v>
      </c>
      <c r="S2662" s="9">
        <f>MONTH(SalesDataTable[[#This Row],[Order Date]])</f>
        <v>12</v>
      </c>
      <c r="T2662" s="8" t="str">
        <f>TEXT(SalesDataTable[[#This Row],[Order Date]],"mmm")</f>
        <v>Dec</v>
      </c>
    </row>
    <row r="2663" spans="1:20" ht="15.75">
      <c r="A2663" s="2" t="s">
        <v>2714</v>
      </c>
      <c r="B2663" s="3">
        <v>46381</v>
      </c>
      <c r="C2663" s="4" t="s">
        <v>27</v>
      </c>
      <c r="D2663" s="4" t="s">
        <v>48</v>
      </c>
      <c r="E2663" s="4" t="s">
        <v>3</v>
      </c>
      <c r="F2663" s="4" t="s">
        <v>4</v>
      </c>
      <c r="G2663" s="4" t="s">
        <v>5</v>
      </c>
      <c r="H2663" s="4" t="s">
        <v>43</v>
      </c>
      <c r="I2663" s="9">
        <v>5</v>
      </c>
      <c r="J2663" s="6">
        <v>103.52</v>
      </c>
      <c r="K2663" s="7">
        <v>0.1</v>
      </c>
      <c r="L2663" s="6">
        <v>49.1</v>
      </c>
      <c r="M2663" s="6">
        <f>I2663*J2663*(1-K2663)</f>
        <v>465.84000000000003</v>
      </c>
      <c r="N2663" s="6">
        <f>I2663*L2663</f>
        <v>245.5</v>
      </c>
      <c r="O2663" s="6">
        <f>M2663-N2663</f>
        <v>220.34000000000003</v>
      </c>
      <c r="P2663" s="8">
        <f>IFERROR(O2663/M2663,0)</f>
        <v>0.47299501974927016</v>
      </c>
      <c r="Q2663" s="5">
        <f>YEAR(SalesDataTable[[#This Row],[Order Date]])</f>
        <v>2026</v>
      </c>
      <c r="R2663" s="8" t="str">
        <f>"Q"&amp;ROUNDUP(MONTH(SalesDataTable[[#This Row],[Order Date]])/3,0)</f>
        <v>Q4</v>
      </c>
      <c r="S2663" s="9">
        <f>MONTH(SalesDataTable[[#This Row],[Order Date]])</f>
        <v>12</v>
      </c>
      <c r="T2663" s="8" t="str">
        <f>TEXT(SalesDataTable[[#This Row],[Order Date]],"mmm")</f>
        <v>Dec</v>
      </c>
    </row>
    <row r="2664" spans="1:20" ht="15.75">
      <c r="A2664" s="2" t="s">
        <v>2715</v>
      </c>
      <c r="B2664" s="3">
        <v>46381</v>
      </c>
      <c r="C2664" s="4" t="s">
        <v>8</v>
      </c>
      <c r="D2664" s="4" t="s">
        <v>38</v>
      </c>
      <c r="E2664" s="4" t="s">
        <v>25</v>
      </c>
      <c r="F2664" s="4" t="s">
        <v>20</v>
      </c>
      <c r="G2664" s="4" t="s">
        <v>11</v>
      </c>
      <c r="H2664" s="4" t="s">
        <v>53</v>
      </c>
      <c r="I2664" s="9">
        <v>2</v>
      </c>
      <c r="J2664" s="6">
        <v>153.38999999999999</v>
      </c>
      <c r="K2664" s="7">
        <v>0.05</v>
      </c>
      <c r="L2664" s="6">
        <v>78.06</v>
      </c>
      <c r="M2664" s="6">
        <f>I2664*J2664*(1-K2664)</f>
        <v>291.44099999999997</v>
      </c>
      <c r="N2664" s="6">
        <f>I2664*L2664</f>
        <v>156.12</v>
      </c>
      <c r="O2664" s="6">
        <f>M2664-N2664</f>
        <v>135.32099999999997</v>
      </c>
      <c r="P2664" s="8">
        <f>IFERROR(O2664/M2664,0)</f>
        <v>0.46431696295305047</v>
      </c>
      <c r="Q2664" s="5">
        <f>YEAR(SalesDataTable[[#This Row],[Order Date]])</f>
        <v>2026</v>
      </c>
      <c r="R2664" s="8" t="str">
        <f>"Q"&amp;ROUNDUP(MONTH(SalesDataTable[[#This Row],[Order Date]])/3,0)</f>
        <v>Q4</v>
      </c>
      <c r="S2664" s="9">
        <f>MONTH(SalesDataTable[[#This Row],[Order Date]])</f>
        <v>12</v>
      </c>
      <c r="T2664" s="8" t="str">
        <f>TEXT(SalesDataTable[[#This Row],[Order Date]],"mmm")</f>
        <v>Dec</v>
      </c>
    </row>
    <row r="2665" spans="1:20" ht="15.75">
      <c r="A2665" s="2" t="s">
        <v>2716</v>
      </c>
      <c r="B2665" s="3">
        <v>46381</v>
      </c>
      <c r="C2665" s="4" t="s">
        <v>27</v>
      </c>
      <c r="D2665" s="4" t="s">
        <v>82</v>
      </c>
      <c r="E2665" s="4" t="s">
        <v>10</v>
      </c>
      <c r="F2665" s="4" t="s">
        <v>20</v>
      </c>
      <c r="G2665" s="4" t="s">
        <v>49</v>
      </c>
      <c r="H2665" s="4" t="s">
        <v>50</v>
      </c>
      <c r="I2665" s="9">
        <v>6</v>
      </c>
      <c r="J2665" s="6">
        <v>39.49</v>
      </c>
      <c r="K2665" s="7">
        <v>0.05</v>
      </c>
      <c r="L2665" s="6">
        <v>14.49</v>
      </c>
      <c r="M2665" s="6">
        <f>I2665*J2665*(1-K2665)</f>
        <v>225.09299999999999</v>
      </c>
      <c r="N2665" s="6">
        <f>I2665*L2665</f>
        <v>86.94</v>
      </c>
      <c r="O2665" s="6">
        <f>M2665-N2665</f>
        <v>138.15299999999999</v>
      </c>
      <c r="P2665" s="8">
        <f>IFERROR(O2665/M2665,0)</f>
        <v>0.61375964601298127</v>
      </c>
      <c r="Q2665" s="5">
        <f>YEAR(SalesDataTable[[#This Row],[Order Date]])</f>
        <v>2026</v>
      </c>
      <c r="R2665" s="8" t="str">
        <f>"Q"&amp;ROUNDUP(MONTH(SalesDataTable[[#This Row],[Order Date]])/3,0)</f>
        <v>Q4</v>
      </c>
      <c r="S2665" s="9">
        <f>MONTH(SalesDataTable[[#This Row],[Order Date]])</f>
        <v>12</v>
      </c>
      <c r="T2665" s="8" t="str">
        <f>TEXT(SalesDataTable[[#This Row],[Order Date]],"mmm")</f>
        <v>Dec</v>
      </c>
    </row>
    <row r="2666" spans="1:20" ht="15.75">
      <c r="A2666" s="2" t="s">
        <v>2717</v>
      </c>
      <c r="B2666" s="3">
        <v>46381</v>
      </c>
      <c r="C2666" s="4" t="s">
        <v>14</v>
      </c>
      <c r="D2666" s="4" t="s">
        <v>15</v>
      </c>
      <c r="E2666" s="4" t="s">
        <v>25</v>
      </c>
      <c r="F2666" s="4" t="s">
        <v>20</v>
      </c>
      <c r="G2666" s="4" t="s">
        <v>49</v>
      </c>
      <c r="H2666" s="4" t="s">
        <v>67</v>
      </c>
      <c r="I2666" s="9">
        <v>1</v>
      </c>
      <c r="J2666" s="6">
        <v>35.54</v>
      </c>
      <c r="K2666" s="7">
        <v>0.1</v>
      </c>
      <c r="L2666" s="6">
        <v>13.63</v>
      </c>
      <c r="M2666" s="6">
        <f>I2666*J2666*(1-K2666)</f>
        <v>31.986000000000001</v>
      </c>
      <c r="N2666" s="6">
        <f>I2666*L2666</f>
        <v>13.63</v>
      </c>
      <c r="O2666" s="6">
        <f>M2666-N2666</f>
        <v>18.356000000000002</v>
      </c>
      <c r="P2666" s="8">
        <f>IFERROR(O2666/M2666,0)</f>
        <v>0.5738760707809667</v>
      </c>
      <c r="Q2666" s="5">
        <f>YEAR(SalesDataTable[[#This Row],[Order Date]])</f>
        <v>2026</v>
      </c>
      <c r="R2666" s="8" t="str">
        <f>"Q"&amp;ROUNDUP(MONTH(SalesDataTable[[#This Row],[Order Date]])/3,0)</f>
        <v>Q4</v>
      </c>
      <c r="S2666" s="9">
        <f>MONTH(SalesDataTable[[#This Row],[Order Date]])</f>
        <v>12</v>
      </c>
      <c r="T2666" s="8" t="str">
        <f>TEXT(SalesDataTable[[#This Row],[Order Date]],"mmm")</f>
        <v>Dec</v>
      </c>
    </row>
    <row r="2667" spans="1:20" ht="15.75">
      <c r="A2667" s="2" t="s">
        <v>2718</v>
      </c>
      <c r="B2667" s="3">
        <v>46381</v>
      </c>
      <c r="C2667" s="4" t="s">
        <v>8</v>
      </c>
      <c r="D2667" s="4" t="s">
        <v>69</v>
      </c>
      <c r="E2667" s="4" t="s">
        <v>39</v>
      </c>
      <c r="F2667" s="4" t="s">
        <v>4</v>
      </c>
      <c r="G2667" s="4" t="s">
        <v>17</v>
      </c>
      <c r="H2667" s="4" t="s">
        <v>83</v>
      </c>
      <c r="I2667" s="9">
        <v>2</v>
      </c>
      <c r="J2667" s="6">
        <v>167.21</v>
      </c>
      <c r="K2667" s="7">
        <v>0.05</v>
      </c>
      <c r="L2667" s="6">
        <v>88.23</v>
      </c>
      <c r="M2667" s="6">
        <f>I2667*J2667*(1-K2667)</f>
        <v>317.69900000000001</v>
      </c>
      <c r="N2667" s="6">
        <f>I2667*L2667</f>
        <v>176.46</v>
      </c>
      <c r="O2667" s="6">
        <f>M2667-N2667</f>
        <v>141.239</v>
      </c>
      <c r="P2667" s="8">
        <f>IFERROR(O2667/M2667,0)</f>
        <v>0.44456860109726504</v>
      </c>
      <c r="Q2667" s="5">
        <f>YEAR(SalesDataTable[[#This Row],[Order Date]])</f>
        <v>2026</v>
      </c>
      <c r="R2667" s="8" t="str">
        <f>"Q"&amp;ROUNDUP(MONTH(SalesDataTable[[#This Row],[Order Date]])/3,0)</f>
        <v>Q4</v>
      </c>
      <c r="S2667" s="9">
        <f>MONTH(SalesDataTable[[#This Row],[Order Date]])</f>
        <v>12</v>
      </c>
      <c r="T2667" s="8" t="str">
        <f>TEXT(SalesDataTable[[#This Row],[Order Date]],"mmm")</f>
        <v>Dec</v>
      </c>
    </row>
    <row r="2668" spans="1:20" ht="15.75">
      <c r="A2668" s="2" t="s">
        <v>2719</v>
      </c>
      <c r="B2668" s="3">
        <v>46382</v>
      </c>
      <c r="C2668" s="4" t="s">
        <v>14</v>
      </c>
      <c r="D2668" s="4" t="s">
        <v>15</v>
      </c>
      <c r="E2668" s="4" t="s">
        <v>3</v>
      </c>
      <c r="F2668" s="4" t="s">
        <v>20</v>
      </c>
      <c r="G2668" s="4" t="s">
        <v>11</v>
      </c>
      <c r="H2668" s="4" t="s">
        <v>79</v>
      </c>
      <c r="I2668" s="9">
        <v>1</v>
      </c>
      <c r="J2668" s="6">
        <v>71.89</v>
      </c>
      <c r="K2668" s="7">
        <v>0.1</v>
      </c>
      <c r="L2668" s="6">
        <v>31.88</v>
      </c>
      <c r="M2668" s="6">
        <f>I2668*J2668*(1-K2668)</f>
        <v>64.701000000000008</v>
      </c>
      <c r="N2668" s="6">
        <f>I2668*L2668</f>
        <v>31.88</v>
      </c>
      <c r="O2668" s="6">
        <f>M2668-N2668</f>
        <v>32.821000000000012</v>
      </c>
      <c r="P2668" s="8">
        <f>IFERROR(O2668/M2668,0)</f>
        <v>0.50727191233520363</v>
      </c>
      <c r="Q2668" s="5">
        <f>YEAR(SalesDataTable[[#This Row],[Order Date]])</f>
        <v>2026</v>
      </c>
      <c r="R2668" s="8" t="str">
        <f>"Q"&amp;ROUNDUP(MONTH(SalesDataTable[[#This Row],[Order Date]])/3,0)</f>
        <v>Q4</v>
      </c>
      <c r="S2668" s="9">
        <f>MONTH(SalesDataTable[[#This Row],[Order Date]])</f>
        <v>12</v>
      </c>
      <c r="T2668" s="8" t="str">
        <f>TEXT(SalesDataTable[[#This Row],[Order Date]],"mmm")</f>
        <v>Dec</v>
      </c>
    </row>
    <row r="2669" spans="1:20" ht="15.75">
      <c r="A2669" s="2" t="s">
        <v>2720</v>
      </c>
      <c r="B2669" s="3">
        <v>46382</v>
      </c>
      <c r="C2669" s="4" t="s">
        <v>1</v>
      </c>
      <c r="D2669" s="4" t="s">
        <v>88</v>
      </c>
      <c r="E2669" s="4" t="s">
        <v>25</v>
      </c>
      <c r="F2669" s="4" t="s">
        <v>16</v>
      </c>
      <c r="G2669" s="4" t="s">
        <v>17</v>
      </c>
      <c r="H2669" s="4" t="s">
        <v>71</v>
      </c>
      <c r="I2669" s="9">
        <v>1</v>
      </c>
      <c r="J2669" s="6">
        <v>133.56</v>
      </c>
      <c r="K2669" s="7">
        <v>0.05</v>
      </c>
      <c r="L2669" s="6">
        <v>68.739999999999995</v>
      </c>
      <c r="M2669" s="6">
        <f>I2669*J2669*(1-K2669)</f>
        <v>126.88199999999999</v>
      </c>
      <c r="N2669" s="6">
        <f>I2669*L2669</f>
        <v>68.739999999999995</v>
      </c>
      <c r="O2669" s="6">
        <f>M2669-N2669</f>
        <v>58.141999999999996</v>
      </c>
      <c r="P2669" s="8">
        <f>IFERROR(O2669/M2669,0)</f>
        <v>0.4582367869358932</v>
      </c>
      <c r="Q2669" s="5">
        <f>YEAR(SalesDataTable[[#This Row],[Order Date]])</f>
        <v>2026</v>
      </c>
      <c r="R2669" s="8" t="str">
        <f>"Q"&amp;ROUNDUP(MONTH(SalesDataTable[[#This Row],[Order Date]])/3,0)</f>
        <v>Q4</v>
      </c>
      <c r="S2669" s="9">
        <f>MONTH(SalesDataTable[[#This Row],[Order Date]])</f>
        <v>12</v>
      </c>
      <c r="T2669" s="8" t="str">
        <f>TEXT(SalesDataTable[[#This Row],[Order Date]],"mmm")</f>
        <v>Dec</v>
      </c>
    </row>
    <row r="2670" spans="1:20" ht="15.75">
      <c r="A2670" s="2" t="s">
        <v>2721</v>
      </c>
      <c r="B2670" s="3">
        <v>46382</v>
      </c>
      <c r="C2670" s="4" t="s">
        <v>27</v>
      </c>
      <c r="D2670" s="4" t="s">
        <v>45</v>
      </c>
      <c r="E2670" s="4" t="s">
        <v>39</v>
      </c>
      <c r="F2670" s="4" t="s">
        <v>16</v>
      </c>
      <c r="G2670" s="4" t="s">
        <v>31</v>
      </c>
      <c r="H2670" s="4" t="s">
        <v>90</v>
      </c>
      <c r="I2670" s="9">
        <v>2</v>
      </c>
      <c r="J2670" s="6">
        <v>122.28</v>
      </c>
      <c r="K2670" s="7">
        <v>0.1</v>
      </c>
      <c r="L2670" s="6">
        <v>61.64</v>
      </c>
      <c r="M2670" s="6">
        <f>I2670*J2670*(1-K2670)</f>
        <v>220.10400000000001</v>
      </c>
      <c r="N2670" s="6">
        <f>I2670*L2670</f>
        <v>123.28</v>
      </c>
      <c r="O2670" s="6">
        <f>M2670-N2670</f>
        <v>96.824000000000012</v>
      </c>
      <c r="P2670" s="8">
        <f>IFERROR(O2670/M2670,0)</f>
        <v>0.43990113764402283</v>
      </c>
      <c r="Q2670" s="5">
        <f>YEAR(SalesDataTable[[#This Row],[Order Date]])</f>
        <v>2026</v>
      </c>
      <c r="R2670" s="8" t="str">
        <f>"Q"&amp;ROUNDUP(MONTH(SalesDataTable[[#This Row],[Order Date]])/3,0)</f>
        <v>Q4</v>
      </c>
      <c r="S2670" s="9">
        <f>MONTH(SalesDataTable[[#This Row],[Order Date]])</f>
        <v>12</v>
      </c>
      <c r="T2670" s="8" t="str">
        <f>TEXT(SalesDataTable[[#This Row],[Order Date]],"mmm")</f>
        <v>Dec</v>
      </c>
    </row>
    <row r="2671" spans="1:20" ht="15.75">
      <c r="A2671" s="2" t="s">
        <v>2722</v>
      </c>
      <c r="B2671" s="3">
        <v>46382</v>
      </c>
      <c r="C2671" s="4" t="s">
        <v>1</v>
      </c>
      <c r="D2671" s="4" t="s">
        <v>88</v>
      </c>
      <c r="E2671" s="4" t="s">
        <v>3</v>
      </c>
      <c r="F2671" s="4" t="s">
        <v>20</v>
      </c>
      <c r="G2671" s="4" t="s">
        <v>49</v>
      </c>
      <c r="H2671" s="4" t="s">
        <v>50</v>
      </c>
      <c r="I2671" s="9">
        <v>1</v>
      </c>
      <c r="J2671" s="6">
        <v>40.619999999999997</v>
      </c>
      <c r="K2671" s="7">
        <v>0</v>
      </c>
      <c r="L2671" s="6">
        <v>14.62</v>
      </c>
      <c r="M2671" s="6">
        <f>I2671*J2671*(1-K2671)</f>
        <v>40.619999999999997</v>
      </c>
      <c r="N2671" s="6">
        <f>I2671*L2671</f>
        <v>14.62</v>
      </c>
      <c r="O2671" s="6">
        <f>M2671-N2671</f>
        <v>26</v>
      </c>
      <c r="P2671" s="8">
        <f>IFERROR(O2671/M2671,0)</f>
        <v>0.64007877892663712</v>
      </c>
      <c r="Q2671" s="5">
        <f>YEAR(SalesDataTable[[#This Row],[Order Date]])</f>
        <v>2026</v>
      </c>
      <c r="R2671" s="8" t="str">
        <f>"Q"&amp;ROUNDUP(MONTH(SalesDataTable[[#This Row],[Order Date]])/3,0)</f>
        <v>Q4</v>
      </c>
      <c r="S2671" s="9">
        <f>MONTH(SalesDataTable[[#This Row],[Order Date]])</f>
        <v>12</v>
      </c>
      <c r="T2671" s="8" t="str">
        <f>TEXT(SalesDataTable[[#This Row],[Order Date]],"mmm")</f>
        <v>Dec</v>
      </c>
    </row>
    <row r="2672" spans="1:20" ht="15.75">
      <c r="A2672" s="2" t="s">
        <v>2723</v>
      </c>
      <c r="B2672" s="3">
        <v>46382</v>
      </c>
      <c r="C2672" s="4" t="s">
        <v>27</v>
      </c>
      <c r="D2672" s="4" t="s">
        <v>28</v>
      </c>
      <c r="E2672" s="4" t="s">
        <v>10</v>
      </c>
      <c r="F2672" s="4" t="s">
        <v>20</v>
      </c>
      <c r="G2672" s="4" t="s">
        <v>17</v>
      </c>
      <c r="H2672" s="4" t="s">
        <v>46</v>
      </c>
      <c r="I2672" s="9">
        <v>8</v>
      </c>
      <c r="J2672" s="6">
        <v>45.54</v>
      </c>
      <c r="K2672" s="7">
        <v>0.15</v>
      </c>
      <c r="L2672" s="6">
        <v>18.54</v>
      </c>
      <c r="M2672" s="6">
        <f>I2672*J2672*(1-K2672)</f>
        <v>309.67199999999997</v>
      </c>
      <c r="N2672" s="6">
        <f>I2672*L2672</f>
        <v>148.32</v>
      </c>
      <c r="O2672" s="6">
        <f>M2672-N2672</f>
        <v>161.35199999999998</v>
      </c>
      <c r="P2672" s="8">
        <f>IFERROR(O2672/M2672,0)</f>
        <v>0.52104161822831896</v>
      </c>
      <c r="Q2672" s="5">
        <f>YEAR(SalesDataTable[[#This Row],[Order Date]])</f>
        <v>2026</v>
      </c>
      <c r="R2672" s="8" t="str">
        <f>"Q"&amp;ROUNDUP(MONTH(SalesDataTable[[#This Row],[Order Date]])/3,0)</f>
        <v>Q4</v>
      </c>
      <c r="S2672" s="9">
        <f>MONTH(SalesDataTable[[#This Row],[Order Date]])</f>
        <v>12</v>
      </c>
      <c r="T2672" s="8" t="str">
        <f>TEXT(SalesDataTable[[#This Row],[Order Date]],"mmm")</f>
        <v>Dec</v>
      </c>
    </row>
    <row r="2673" spans="1:20" ht="15.75">
      <c r="A2673" s="2" t="s">
        <v>2724</v>
      </c>
      <c r="B2673" s="3">
        <v>46382</v>
      </c>
      <c r="C2673" s="4" t="s">
        <v>27</v>
      </c>
      <c r="D2673" s="4" t="s">
        <v>82</v>
      </c>
      <c r="E2673" s="4" t="s">
        <v>10</v>
      </c>
      <c r="F2673" s="4" t="s">
        <v>20</v>
      </c>
      <c r="G2673" s="4" t="s">
        <v>5</v>
      </c>
      <c r="H2673" s="4" t="s">
        <v>29</v>
      </c>
      <c r="I2673" s="9">
        <v>4</v>
      </c>
      <c r="J2673" s="6">
        <v>50.96</v>
      </c>
      <c r="K2673" s="7">
        <v>0.1</v>
      </c>
      <c r="L2673" s="6">
        <v>22.14</v>
      </c>
      <c r="M2673" s="6">
        <f>I2673*J2673*(1-K2673)</f>
        <v>183.45600000000002</v>
      </c>
      <c r="N2673" s="6">
        <f>I2673*L2673</f>
        <v>88.56</v>
      </c>
      <c r="O2673" s="6">
        <f>M2673-N2673</f>
        <v>94.896000000000015</v>
      </c>
      <c r="P2673" s="8">
        <f>IFERROR(O2673/M2673,0)</f>
        <v>0.51726844583987441</v>
      </c>
      <c r="Q2673" s="5">
        <f>YEAR(SalesDataTable[[#This Row],[Order Date]])</f>
        <v>2026</v>
      </c>
      <c r="R2673" s="8" t="str">
        <f>"Q"&amp;ROUNDUP(MONTH(SalesDataTable[[#This Row],[Order Date]])/3,0)</f>
        <v>Q4</v>
      </c>
      <c r="S2673" s="9">
        <f>MONTH(SalesDataTable[[#This Row],[Order Date]])</f>
        <v>12</v>
      </c>
      <c r="T2673" s="8" t="str">
        <f>TEXT(SalesDataTable[[#This Row],[Order Date]],"mmm")</f>
        <v>Dec</v>
      </c>
    </row>
    <row r="2674" spans="1:20" ht="15.75">
      <c r="A2674" s="2" t="s">
        <v>2725</v>
      </c>
      <c r="B2674" s="3">
        <v>46382</v>
      </c>
      <c r="C2674" s="4" t="s">
        <v>8</v>
      </c>
      <c r="D2674" s="4" t="s">
        <v>9</v>
      </c>
      <c r="E2674" s="4" t="s">
        <v>3</v>
      </c>
      <c r="F2674" s="4" t="s">
        <v>16</v>
      </c>
      <c r="G2674" s="4" t="s">
        <v>5</v>
      </c>
      <c r="H2674" s="4" t="s">
        <v>35</v>
      </c>
      <c r="I2674" s="9">
        <v>4</v>
      </c>
      <c r="J2674" s="6">
        <v>40.19</v>
      </c>
      <c r="K2674" s="7">
        <v>0.15</v>
      </c>
      <c r="L2674" s="6">
        <v>16.55</v>
      </c>
      <c r="M2674" s="6">
        <f>I2674*J2674*(1-K2674)</f>
        <v>136.64599999999999</v>
      </c>
      <c r="N2674" s="6">
        <f>I2674*L2674</f>
        <v>66.2</v>
      </c>
      <c r="O2674" s="6">
        <f>M2674-N2674</f>
        <v>70.445999999999984</v>
      </c>
      <c r="P2674" s="8">
        <f>IFERROR(O2674/M2674,0)</f>
        <v>0.51553649576277383</v>
      </c>
      <c r="Q2674" s="5">
        <f>YEAR(SalesDataTable[[#This Row],[Order Date]])</f>
        <v>2026</v>
      </c>
      <c r="R2674" s="8" t="str">
        <f>"Q"&amp;ROUNDUP(MONTH(SalesDataTable[[#This Row],[Order Date]])/3,0)</f>
        <v>Q4</v>
      </c>
      <c r="S2674" s="9">
        <f>MONTH(SalesDataTable[[#This Row],[Order Date]])</f>
        <v>12</v>
      </c>
      <c r="T2674" s="8" t="str">
        <f>TEXT(SalesDataTable[[#This Row],[Order Date]],"mmm")</f>
        <v>Dec</v>
      </c>
    </row>
    <row r="2675" spans="1:20" ht="15.75">
      <c r="A2675" s="2" t="s">
        <v>2726</v>
      </c>
      <c r="B2675" s="3">
        <v>46383</v>
      </c>
      <c r="C2675" s="4" t="s">
        <v>8</v>
      </c>
      <c r="D2675" s="4" t="s">
        <v>69</v>
      </c>
      <c r="E2675" s="4" t="s">
        <v>3</v>
      </c>
      <c r="F2675" s="4" t="s">
        <v>16</v>
      </c>
      <c r="G2675" s="4" t="s">
        <v>31</v>
      </c>
      <c r="H2675" s="4" t="s">
        <v>32</v>
      </c>
      <c r="I2675" s="9">
        <v>3</v>
      </c>
      <c r="J2675" s="6">
        <v>333.84</v>
      </c>
      <c r="K2675" s="7">
        <v>0</v>
      </c>
      <c r="L2675" s="6">
        <v>193.05</v>
      </c>
      <c r="M2675" s="6">
        <f>I2675*J2675*(1-K2675)</f>
        <v>1001.52</v>
      </c>
      <c r="N2675" s="6">
        <f>I2675*L2675</f>
        <v>579.15000000000009</v>
      </c>
      <c r="O2675" s="6">
        <f>M2675-N2675</f>
        <v>422.36999999999989</v>
      </c>
      <c r="P2675" s="8">
        <f>IFERROR(O2675/M2675,0)</f>
        <v>0.42172897196261672</v>
      </c>
      <c r="Q2675" s="5">
        <f>YEAR(SalesDataTable[[#This Row],[Order Date]])</f>
        <v>2026</v>
      </c>
      <c r="R2675" s="8" t="str">
        <f>"Q"&amp;ROUNDUP(MONTH(SalesDataTable[[#This Row],[Order Date]])/3,0)</f>
        <v>Q4</v>
      </c>
      <c r="S2675" s="9">
        <f>MONTH(SalesDataTable[[#This Row],[Order Date]])</f>
        <v>12</v>
      </c>
      <c r="T2675" s="8" t="str">
        <f>TEXT(SalesDataTable[[#This Row],[Order Date]],"mmm")</f>
        <v>Dec</v>
      </c>
    </row>
    <row r="2676" spans="1:20" ht="15.75">
      <c r="A2676" s="2" t="s">
        <v>2727</v>
      </c>
      <c r="B2676" s="3">
        <v>46383</v>
      </c>
      <c r="C2676" s="4" t="s">
        <v>14</v>
      </c>
      <c r="D2676" s="4" t="s">
        <v>126</v>
      </c>
      <c r="E2676" s="4" t="s">
        <v>39</v>
      </c>
      <c r="F2676" s="4" t="s">
        <v>4</v>
      </c>
      <c r="G2676" s="4" t="s">
        <v>31</v>
      </c>
      <c r="H2676" s="4" t="s">
        <v>41</v>
      </c>
      <c r="I2676" s="9">
        <v>2</v>
      </c>
      <c r="J2676" s="6">
        <v>198.94</v>
      </c>
      <c r="K2676" s="7">
        <v>0.15</v>
      </c>
      <c r="L2676" s="6">
        <v>102.32</v>
      </c>
      <c r="M2676" s="6">
        <f>I2676*J2676*(1-K2676)</f>
        <v>338.19799999999998</v>
      </c>
      <c r="N2676" s="6">
        <f>I2676*L2676</f>
        <v>204.64</v>
      </c>
      <c r="O2676" s="6">
        <f>M2676-N2676</f>
        <v>133.55799999999999</v>
      </c>
      <c r="P2676" s="8">
        <f>IFERROR(O2676/M2676,0)</f>
        <v>0.39491067362905752</v>
      </c>
      <c r="Q2676" s="5">
        <f>YEAR(SalesDataTable[[#This Row],[Order Date]])</f>
        <v>2026</v>
      </c>
      <c r="R2676" s="8" t="str">
        <f>"Q"&amp;ROUNDUP(MONTH(SalesDataTable[[#This Row],[Order Date]])/3,0)</f>
        <v>Q4</v>
      </c>
      <c r="S2676" s="9">
        <f>MONTH(SalesDataTable[[#This Row],[Order Date]])</f>
        <v>12</v>
      </c>
      <c r="T2676" s="8" t="str">
        <f>TEXT(SalesDataTable[[#This Row],[Order Date]],"mmm")</f>
        <v>Dec</v>
      </c>
    </row>
    <row r="2677" spans="1:20" ht="15.75">
      <c r="A2677" s="2" t="s">
        <v>2728</v>
      </c>
      <c r="B2677" s="3">
        <v>46383</v>
      </c>
      <c r="C2677" s="4" t="s">
        <v>14</v>
      </c>
      <c r="D2677" s="4" t="s">
        <v>34</v>
      </c>
      <c r="E2677" s="4" t="s">
        <v>39</v>
      </c>
      <c r="F2677" s="4" t="s">
        <v>16</v>
      </c>
      <c r="G2677" s="4" t="s">
        <v>49</v>
      </c>
      <c r="H2677" s="4" t="s">
        <v>67</v>
      </c>
      <c r="I2677" s="9">
        <v>3</v>
      </c>
      <c r="J2677" s="6">
        <v>35.979999999999997</v>
      </c>
      <c r="K2677" s="7">
        <v>0</v>
      </c>
      <c r="L2677" s="6">
        <v>13.6</v>
      </c>
      <c r="M2677" s="6">
        <f>I2677*J2677*(1-K2677)</f>
        <v>107.94</v>
      </c>
      <c r="N2677" s="6">
        <f>I2677*L2677</f>
        <v>40.799999999999997</v>
      </c>
      <c r="O2677" s="6">
        <f>M2677-N2677</f>
        <v>67.14</v>
      </c>
      <c r="P2677" s="8">
        <f>IFERROR(O2677/M2677,0)</f>
        <v>0.62201222901612008</v>
      </c>
      <c r="Q2677" s="5">
        <f>YEAR(SalesDataTable[[#This Row],[Order Date]])</f>
        <v>2026</v>
      </c>
      <c r="R2677" s="8" t="str">
        <f>"Q"&amp;ROUNDUP(MONTH(SalesDataTable[[#This Row],[Order Date]])/3,0)</f>
        <v>Q4</v>
      </c>
      <c r="S2677" s="9">
        <f>MONTH(SalesDataTable[[#This Row],[Order Date]])</f>
        <v>12</v>
      </c>
      <c r="T2677" s="8" t="str">
        <f>TEXT(SalesDataTable[[#This Row],[Order Date]],"mmm")</f>
        <v>Dec</v>
      </c>
    </row>
    <row r="2678" spans="1:20" ht="15.75">
      <c r="A2678" s="2" t="s">
        <v>2729</v>
      </c>
      <c r="B2678" s="3">
        <v>46383</v>
      </c>
      <c r="C2678" s="4" t="s">
        <v>8</v>
      </c>
      <c r="D2678" s="4" t="s">
        <v>86</v>
      </c>
      <c r="E2678" s="4" t="s">
        <v>39</v>
      </c>
      <c r="F2678" s="4" t="s">
        <v>16</v>
      </c>
      <c r="G2678" s="4" t="s">
        <v>17</v>
      </c>
      <c r="H2678" s="4" t="s">
        <v>71</v>
      </c>
      <c r="I2678" s="9">
        <v>6</v>
      </c>
      <c r="J2678" s="6">
        <v>133.4</v>
      </c>
      <c r="K2678" s="7">
        <v>0.1</v>
      </c>
      <c r="L2678" s="6">
        <v>66.3</v>
      </c>
      <c r="M2678" s="6">
        <f>I2678*J2678*(1-K2678)</f>
        <v>720.36000000000013</v>
      </c>
      <c r="N2678" s="6">
        <f>I2678*L2678</f>
        <v>397.79999999999995</v>
      </c>
      <c r="O2678" s="6">
        <f>M2678-N2678</f>
        <v>322.56000000000017</v>
      </c>
      <c r="P2678" s="8">
        <f>IFERROR(O2678/M2678,0)</f>
        <v>0.44777611194402817</v>
      </c>
      <c r="Q2678" s="5">
        <f>YEAR(SalesDataTable[[#This Row],[Order Date]])</f>
        <v>2026</v>
      </c>
      <c r="R2678" s="8" t="str">
        <f>"Q"&amp;ROUNDUP(MONTH(SalesDataTable[[#This Row],[Order Date]])/3,0)</f>
        <v>Q4</v>
      </c>
      <c r="S2678" s="9">
        <f>MONTH(SalesDataTable[[#This Row],[Order Date]])</f>
        <v>12</v>
      </c>
      <c r="T2678" s="8" t="str">
        <f>TEXT(SalesDataTable[[#This Row],[Order Date]],"mmm")</f>
        <v>Dec</v>
      </c>
    </row>
    <row r="2679" spans="1:20" ht="15.75">
      <c r="A2679" s="2" t="s">
        <v>2730</v>
      </c>
      <c r="B2679" s="3">
        <v>46383</v>
      </c>
      <c r="C2679" s="4" t="s">
        <v>27</v>
      </c>
      <c r="D2679" s="4" t="s">
        <v>45</v>
      </c>
      <c r="E2679" s="4" t="s">
        <v>3</v>
      </c>
      <c r="F2679" s="4" t="s">
        <v>4</v>
      </c>
      <c r="G2679" s="4" t="s">
        <v>11</v>
      </c>
      <c r="H2679" s="4" t="s">
        <v>12</v>
      </c>
      <c r="I2679" s="9">
        <v>2</v>
      </c>
      <c r="J2679" s="6">
        <v>93.45</v>
      </c>
      <c r="K2679" s="7">
        <v>0</v>
      </c>
      <c r="L2679" s="6">
        <v>45.75</v>
      </c>
      <c r="M2679" s="6">
        <f>I2679*J2679*(1-K2679)</f>
        <v>186.9</v>
      </c>
      <c r="N2679" s="6">
        <f>I2679*L2679</f>
        <v>91.5</v>
      </c>
      <c r="O2679" s="6">
        <f>M2679-N2679</f>
        <v>95.4</v>
      </c>
      <c r="P2679" s="8">
        <f>IFERROR(O2679/M2679,0)</f>
        <v>0.5104333868378812</v>
      </c>
      <c r="Q2679" s="5">
        <f>YEAR(SalesDataTable[[#This Row],[Order Date]])</f>
        <v>2026</v>
      </c>
      <c r="R2679" s="8" t="str">
        <f>"Q"&amp;ROUNDUP(MONTH(SalesDataTable[[#This Row],[Order Date]])/3,0)</f>
        <v>Q4</v>
      </c>
      <c r="S2679" s="9">
        <f>MONTH(SalesDataTable[[#This Row],[Order Date]])</f>
        <v>12</v>
      </c>
      <c r="T2679" s="8" t="str">
        <f>TEXT(SalesDataTable[[#This Row],[Order Date]],"mmm")</f>
        <v>Dec</v>
      </c>
    </row>
    <row r="2680" spans="1:20" ht="15.75">
      <c r="A2680" s="2" t="s">
        <v>2731</v>
      </c>
      <c r="B2680" s="3">
        <v>46383</v>
      </c>
      <c r="C2680" s="4" t="s">
        <v>14</v>
      </c>
      <c r="D2680" s="4" t="s">
        <v>34</v>
      </c>
      <c r="E2680" s="4" t="s">
        <v>39</v>
      </c>
      <c r="F2680" s="4" t="s">
        <v>16</v>
      </c>
      <c r="G2680" s="4" t="s">
        <v>49</v>
      </c>
      <c r="H2680" s="4" t="s">
        <v>74</v>
      </c>
      <c r="I2680" s="9">
        <v>1</v>
      </c>
      <c r="J2680" s="6">
        <v>49.79</v>
      </c>
      <c r="K2680" s="7">
        <v>0.2</v>
      </c>
      <c r="L2680" s="6">
        <v>21.87</v>
      </c>
      <c r="M2680" s="6">
        <f>I2680*J2680*(1-K2680)</f>
        <v>39.832000000000001</v>
      </c>
      <c r="N2680" s="6">
        <f>I2680*L2680</f>
        <v>21.87</v>
      </c>
      <c r="O2680" s="6">
        <f>M2680-N2680</f>
        <v>17.962</v>
      </c>
      <c r="P2680" s="8">
        <f>IFERROR(O2680/M2680,0)</f>
        <v>0.45094396465153641</v>
      </c>
      <c r="Q2680" s="5">
        <f>YEAR(SalesDataTable[[#This Row],[Order Date]])</f>
        <v>2026</v>
      </c>
      <c r="R2680" s="8" t="str">
        <f>"Q"&amp;ROUNDUP(MONTH(SalesDataTable[[#This Row],[Order Date]])/3,0)</f>
        <v>Q4</v>
      </c>
      <c r="S2680" s="9">
        <f>MONTH(SalesDataTable[[#This Row],[Order Date]])</f>
        <v>12</v>
      </c>
      <c r="T2680" s="8" t="str">
        <f>TEXT(SalesDataTable[[#This Row],[Order Date]],"mmm")</f>
        <v>Dec</v>
      </c>
    </row>
    <row r="2681" spans="1:20" ht="15.75">
      <c r="A2681" s="2" t="s">
        <v>2732</v>
      </c>
      <c r="B2681" s="3">
        <v>46383</v>
      </c>
      <c r="C2681" s="4" t="s">
        <v>27</v>
      </c>
      <c r="D2681" s="4" t="s">
        <v>48</v>
      </c>
      <c r="E2681" s="4" t="s">
        <v>39</v>
      </c>
      <c r="F2681" s="4" t="s">
        <v>4</v>
      </c>
      <c r="G2681" s="4" t="s">
        <v>11</v>
      </c>
      <c r="H2681" s="4" t="s">
        <v>79</v>
      </c>
      <c r="I2681" s="9">
        <v>3</v>
      </c>
      <c r="J2681" s="6">
        <v>70.430000000000007</v>
      </c>
      <c r="K2681" s="7">
        <v>0.1</v>
      </c>
      <c r="L2681" s="6">
        <v>32.869999999999997</v>
      </c>
      <c r="M2681" s="6">
        <f>I2681*J2681*(1-K2681)</f>
        <v>190.16100000000003</v>
      </c>
      <c r="N2681" s="6">
        <f>I2681*L2681</f>
        <v>98.609999999999985</v>
      </c>
      <c r="O2681" s="6">
        <f>M2681-N2681</f>
        <v>91.551000000000045</v>
      </c>
      <c r="P2681" s="8">
        <f>IFERROR(O2681/M2681,0)</f>
        <v>0.48143941186678674</v>
      </c>
      <c r="Q2681" s="5">
        <f>YEAR(SalesDataTable[[#This Row],[Order Date]])</f>
        <v>2026</v>
      </c>
      <c r="R2681" s="8" t="str">
        <f>"Q"&amp;ROUNDUP(MONTH(SalesDataTable[[#This Row],[Order Date]])/3,0)</f>
        <v>Q4</v>
      </c>
      <c r="S2681" s="9">
        <f>MONTH(SalesDataTable[[#This Row],[Order Date]])</f>
        <v>12</v>
      </c>
      <c r="T2681" s="8" t="str">
        <f>TEXT(SalesDataTable[[#This Row],[Order Date]],"mmm")</f>
        <v>Dec</v>
      </c>
    </row>
    <row r="2682" spans="1:20" ht="15.75">
      <c r="A2682" s="2" t="s">
        <v>2733</v>
      </c>
      <c r="B2682" s="3">
        <v>46383</v>
      </c>
      <c r="C2682" s="4" t="s">
        <v>14</v>
      </c>
      <c r="D2682" s="4" t="s">
        <v>15</v>
      </c>
      <c r="E2682" s="4" t="s">
        <v>3</v>
      </c>
      <c r="F2682" s="4" t="s">
        <v>20</v>
      </c>
      <c r="G2682" s="4" t="s">
        <v>31</v>
      </c>
      <c r="H2682" s="4" t="s">
        <v>64</v>
      </c>
      <c r="I2682" s="9">
        <v>2</v>
      </c>
      <c r="J2682" s="6">
        <v>82.04</v>
      </c>
      <c r="K2682" s="7">
        <v>0.1</v>
      </c>
      <c r="L2682" s="6">
        <v>38.880000000000003</v>
      </c>
      <c r="M2682" s="6">
        <f>I2682*J2682*(1-K2682)</f>
        <v>147.67200000000003</v>
      </c>
      <c r="N2682" s="6">
        <f>I2682*L2682</f>
        <v>77.760000000000005</v>
      </c>
      <c r="O2682" s="6">
        <f>M2682-N2682</f>
        <v>69.91200000000002</v>
      </c>
      <c r="P2682" s="8">
        <f>IFERROR(O2682/M2682,0)</f>
        <v>0.47342759629449055</v>
      </c>
      <c r="Q2682" s="5">
        <f>YEAR(SalesDataTable[[#This Row],[Order Date]])</f>
        <v>2026</v>
      </c>
      <c r="R2682" s="8" t="str">
        <f>"Q"&amp;ROUNDUP(MONTH(SalesDataTable[[#This Row],[Order Date]])/3,0)</f>
        <v>Q4</v>
      </c>
      <c r="S2682" s="9">
        <f>MONTH(SalesDataTable[[#This Row],[Order Date]])</f>
        <v>12</v>
      </c>
      <c r="T2682" s="8" t="str">
        <f>TEXT(SalesDataTable[[#This Row],[Order Date]],"mmm")</f>
        <v>Dec</v>
      </c>
    </row>
    <row r="2683" spans="1:20" ht="15.75">
      <c r="A2683" s="2" t="s">
        <v>2734</v>
      </c>
      <c r="B2683" s="3">
        <v>46383</v>
      </c>
      <c r="C2683" s="4" t="s">
        <v>8</v>
      </c>
      <c r="D2683" s="4" t="s">
        <v>66</v>
      </c>
      <c r="E2683" s="4" t="s">
        <v>39</v>
      </c>
      <c r="F2683" s="4" t="s">
        <v>4</v>
      </c>
      <c r="G2683" s="4" t="s">
        <v>17</v>
      </c>
      <c r="H2683" s="4" t="s">
        <v>18</v>
      </c>
      <c r="I2683" s="9">
        <v>1</v>
      </c>
      <c r="J2683" s="6">
        <v>35.409999999999997</v>
      </c>
      <c r="K2683" s="7">
        <v>0.2</v>
      </c>
      <c r="L2683" s="6">
        <v>13.54</v>
      </c>
      <c r="M2683" s="6">
        <f>I2683*J2683*(1-K2683)</f>
        <v>28.327999999999999</v>
      </c>
      <c r="N2683" s="6">
        <f>I2683*L2683</f>
        <v>13.54</v>
      </c>
      <c r="O2683" s="6">
        <f>M2683-N2683</f>
        <v>14.788</v>
      </c>
      <c r="P2683" s="8">
        <f>IFERROR(O2683/M2683,0)</f>
        <v>0.5220276757977973</v>
      </c>
      <c r="Q2683" s="5">
        <f>YEAR(SalesDataTable[[#This Row],[Order Date]])</f>
        <v>2026</v>
      </c>
      <c r="R2683" s="8" t="str">
        <f>"Q"&amp;ROUNDUP(MONTH(SalesDataTable[[#This Row],[Order Date]])/3,0)</f>
        <v>Q4</v>
      </c>
      <c r="S2683" s="9">
        <f>MONTH(SalesDataTable[[#This Row],[Order Date]])</f>
        <v>12</v>
      </c>
      <c r="T2683" s="8" t="str">
        <f>TEXT(SalesDataTable[[#This Row],[Order Date]],"mmm")</f>
        <v>Dec</v>
      </c>
    </row>
    <row r="2684" spans="1:20" ht="15.75">
      <c r="A2684" s="2" t="s">
        <v>2735</v>
      </c>
      <c r="B2684" s="3">
        <v>46384</v>
      </c>
      <c r="C2684" s="4" t="s">
        <v>27</v>
      </c>
      <c r="D2684" s="4" t="s">
        <v>45</v>
      </c>
      <c r="E2684" s="4" t="s">
        <v>39</v>
      </c>
      <c r="F2684" s="4" t="s">
        <v>20</v>
      </c>
      <c r="G2684" s="4" t="s">
        <v>5</v>
      </c>
      <c r="H2684" s="4" t="s">
        <v>35</v>
      </c>
      <c r="I2684" s="9">
        <v>1</v>
      </c>
      <c r="J2684" s="6">
        <v>41.06</v>
      </c>
      <c r="K2684" s="7">
        <v>0.1</v>
      </c>
      <c r="L2684" s="6">
        <v>16.23</v>
      </c>
      <c r="M2684" s="6">
        <f>I2684*J2684*(1-K2684)</f>
        <v>36.954000000000001</v>
      </c>
      <c r="N2684" s="6">
        <f>I2684*L2684</f>
        <v>16.23</v>
      </c>
      <c r="O2684" s="6">
        <f>M2684-N2684</f>
        <v>20.724</v>
      </c>
      <c r="P2684" s="8">
        <f>IFERROR(O2684/M2684,0)</f>
        <v>0.5608053255398604</v>
      </c>
      <c r="Q2684" s="5">
        <f>YEAR(SalesDataTable[[#This Row],[Order Date]])</f>
        <v>2026</v>
      </c>
      <c r="R2684" s="8" t="str">
        <f>"Q"&amp;ROUNDUP(MONTH(SalesDataTable[[#This Row],[Order Date]])/3,0)</f>
        <v>Q4</v>
      </c>
      <c r="S2684" s="9">
        <f>MONTH(SalesDataTable[[#This Row],[Order Date]])</f>
        <v>12</v>
      </c>
      <c r="T2684" s="8" t="str">
        <f>TEXT(SalesDataTable[[#This Row],[Order Date]],"mmm")</f>
        <v>Dec</v>
      </c>
    </row>
    <row r="2685" spans="1:20" ht="15.75">
      <c r="A2685" s="2" t="s">
        <v>2736</v>
      </c>
      <c r="B2685" s="3">
        <v>46384</v>
      </c>
      <c r="C2685" s="4" t="s">
        <v>27</v>
      </c>
      <c r="D2685" s="4" t="s">
        <v>48</v>
      </c>
      <c r="E2685" s="4" t="s">
        <v>10</v>
      </c>
      <c r="F2685" s="4" t="s">
        <v>20</v>
      </c>
      <c r="G2685" s="4" t="s">
        <v>11</v>
      </c>
      <c r="H2685" s="4" t="s">
        <v>12</v>
      </c>
      <c r="I2685" s="9">
        <v>12</v>
      </c>
      <c r="J2685" s="6">
        <v>90.29</v>
      </c>
      <c r="K2685" s="7">
        <v>0.1</v>
      </c>
      <c r="L2685" s="6">
        <v>45.76</v>
      </c>
      <c r="M2685" s="6">
        <f>I2685*J2685*(1-K2685)</f>
        <v>975.13200000000006</v>
      </c>
      <c r="N2685" s="6">
        <f>I2685*L2685</f>
        <v>549.12</v>
      </c>
      <c r="O2685" s="6">
        <f>M2685-N2685</f>
        <v>426.01200000000006</v>
      </c>
      <c r="P2685" s="8">
        <f>IFERROR(O2685/M2685,0)</f>
        <v>0.43687623829389255</v>
      </c>
      <c r="Q2685" s="5">
        <f>YEAR(SalesDataTable[[#This Row],[Order Date]])</f>
        <v>2026</v>
      </c>
      <c r="R2685" s="8" t="str">
        <f>"Q"&amp;ROUNDUP(MONTH(SalesDataTable[[#This Row],[Order Date]])/3,0)</f>
        <v>Q4</v>
      </c>
      <c r="S2685" s="9">
        <f>MONTH(SalesDataTable[[#This Row],[Order Date]])</f>
        <v>12</v>
      </c>
      <c r="T2685" s="8" t="str">
        <f>TEXT(SalesDataTable[[#This Row],[Order Date]],"mmm")</f>
        <v>Dec</v>
      </c>
    </row>
    <row r="2686" spans="1:20" ht="15.75">
      <c r="A2686" s="2" t="s">
        <v>2737</v>
      </c>
      <c r="B2686" s="3">
        <v>46384</v>
      </c>
      <c r="C2686" s="4" t="s">
        <v>8</v>
      </c>
      <c r="D2686" s="4" t="s">
        <v>69</v>
      </c>
      <c r="E2686" s="4" t="s">
        <v>25</v>
      </c>
      <c r="F2686" s="4" t="s">
        <v>16</v>
      </c>
      <c r="G2686" s="4" t="s">
        <v>5</v>
      </c>
      <c r="H2686" s="4" t="s">
        <v>43</v>
      </c>
      <c r="I2686" s="9">
        <v>1</v>
      </c>
      <c r="J2686" s="6">
        <v>103.13</v>
      </c>
      <c r="K2686" s="7">
        <v>0.15</v>
      </c>
      <c r="L2686" s="6">
        <v>50.06</v>
      </c>
      <c r="M2686" s="6">
        <f>I2686*J2686*(1-K2686)</f>
        <v>87.660499999999999</v>
      </c>
      <c r="N2686" s="6">
        <f>I2686*L2686</f>
        <v>50.06</v>
      </c>
      <c r="O2686" s="6">
        <f>M2686-N2686</f>
        <v>37.600499999999997</v>
      </c>
      <c r="P2686" s="8">
        <f>IFERROR(O2686/M2686,0)</f>
        <v>0.42893321393329947</v>
      </c>
      <c r="Q2686" s="5">
        <f>YEAR(SalesDataTable[[#This Row],[Order Date]])</f>
        <v>2026</v>
      </c>
      <c r="R2686" s="8" t="str">
        <f>"Q"&amp;ROUNDUP(MONTH(SalesDataTable[[#This Row],[Order Date]])/3,0)</f>
        <v>Q4</v>
      </c>
      <c r="S2686" s="9">
        <f>MONTH(SalesDataTable[[#This Row],[Order Date]])</f>
        <v>12</v>
      </c>
      <c r="T2686" s="8" t="str">
        <f>TEXT(SalesDataTable[[#This Row],[Order Date]],"mmm")</f>
        <v>Dec</v>
      </c>
    </row>
    <row r="2687" spans="1:20" ht="15.75">
      <c r="A2687" s="2" t="s">
        <v>2738</v>
      </c>
      <c r="B2687" s="3">
        <v>46384</v>
      </c>
      <c r="C2687" s="4" t="s">
        <v>27</v>
      </c>
      <c r="D2687" s="4" t="s">
        <v>82</v>
      </c>
      <c r="E2687" s="4" t="s">
        <v>3</v>
      </c>
      <c r="F2687" s="4" t="s">
        <v>4</v>
      </c>
      <c r="G2687" s="4" t="s">
        <v>5</v>
      </c>
      <c r="H2687" s="4" t="s">
        <v>6</v>
      </c>
      <c r="I2687" s="9">
        <v>1</v>
      </c>
      <c r="J2687" s="6">
        <v>81.39</v>
      </c>
      <c r="K2687" s="7">
        <v>0.05</v>
      </c>
      <c r="L2687" s="6">
        <v>43.54</v>
      </c>
      <c r="M2687" s="6">
        <f>I2687*J2687*(1-K2687)</f>
        <v>77.320499999999996</v>
      </c>
      <c r="N2687" s="6">
        <f>I2687*L2687</f>
        <v>43.54</v>
      </c>
      <c r="O2687" s="6">
        <f>M2687-N2687</f>
        <v>33.780499999999996</v>
      </c>
      <c r="P2687" s="8">
        <f>IFERROR(O2687/M2687,0)</f>
        <v>0.43688931137279247</v>
      </c>
      <c r="Q2687" s="5">
        <f>YEAR(SalesDataTable[[#This Row],[Order Date]])</f>
        <v>2026</v>
      </c>
      <c r="R2687" s="8" t="str">
        <f>"Q"&amp;ROUNDUP(MONTH(SalesDataTable[[#This Row],[Order Date]])/3,0)</f>
        <v>Q4</v>
      </c>
      <c r="S2687" s="9">
        <f>MONTH(SalesDataTable[[#This Row],[Order Date]])</f>
        <v>12</v>
      </c>
      <c r="T2687" s="8" t="str">
        <f>TEXT(SalesDataTable[[#This Row],[Order Date]],"mmm")</f>
        <v>Dec</v>
      </c>
    </row>
    <row r="2688" spans="1:20" ht="15.75">
      <c r="A2688" s="2" t="s">
        <v>2739</v>
      </c>
      <c r="B2688" s="3">
        <v>46384</v>
      </c>
      <c r="C2688" s="4" t="s">
        <v>1</v>
      </c>
      <c r="D2688" s="4" t="s">
        <v>88</v>
      </c>
      <c r="E2688" s="4" t="s">
        <v>39</v>
      </c>
      <c r="F2688" s="4" t="s">
        <v>4</v>
      </c>
      <c r="G2688" s="4" t="s">
        <v>31</v>
      </c>
      <c r="H2688" s="4" t="s">
        <v>32</v>
      </c>
      <c r="I2688" s="9">
        <v>2</v>
      </c>
      <c r="J2688" s="6">
        <v>342.78</v>
      </c>
      <c r="K2688" s="7">
        <v>0</v>
      </c>
      <c r="L2688" s="6">
        <v>197.89</v>
      </c>
      <c r="M2688" s="6">
        <f>I2688*J2688*(1-K2688)</f>
        <v>685.56</v>
      </c>
      <c r="N2688" s="6">
        <f>I2688*L2688</f>
        <v>395.78</v>
      </c>
      <c r="O2688" s="6">
        <f>M2688-N2688</f>
        <v>289.77999999999997</v>
      </c>
      <c r="P2688" s="8">
        <f>IFERROR(O2688/M2688,0)</f>
        <v>0.4226909387945621</v>
      </c>
      <c r="Q2688" s="5">
        <f>YEAR(SalesDataTable[[#This Row],[Order Date]])</f>
        <v>2026</v>
      </c>
      <c r="R2688" s="8" t="str">
        <f>"Q"&amp;ROUNDUP(MONTH(SalesDataTable[[#This Row],[Order Date]])/3,0)</f>
        <v>Q4</v>
      </c>
      <c r="S2688" s="9">
        <f>MONTH(SalesDataTable[[#This Row],[Order Date]])</f>
        <v>12</v>
      </c>
      <c r="T2688" s="8" t="str">
        <f>TEXT(SalesDataTable[[#This Row],[Order Date]],"mmm")</f>
        <v>Dec</v>
      </c>
    </row>
    <row r="2689" spans="1:20" ht="15.75">
      <c r="A2689" s="2" t="s">
        <v>2740</v>
      </c>
      <c r="B2689" s="3">
        <v>46384</v>
      </c>
      <c r="C2689" s="4" t="s">
        <v>8</v>
      </c>
      <c r="D2689" s="4" t="s">
        <v>86</v>
      </c>
      <c r="E2689" s="4" t="s">
        <v>3</v>
      </c>
      <c r="F2689" s="4" t="s">
        <v>4</v>
      </c>
      <c r="G2689" s="4" t="s">
        <v>11</v>
      </c>
      <c r="H2689" s="4" t="s">
        <v>21</v>
      </c>
      <c r="I2689" s="9">
        <v>1</v>
      </c>
      <c r="J2689" s="6">
        <v>147</v>
      </c>
      <c r="K2689" s="7">
        <v>0.15</v>
      </c>
      <c r="L2689" s="6">
        <v>79.58</v>
      </c>
      <c r="M2689" s="6">
        <f>I2689*J2689*(1-K2689)</f>
        <v>124.95</v>
      </c>
      <c r="N2689" s="6">
        <f>I2689*L2689</f>
        <v>79.58</v>
      </c>
      <c r="O2689" s="6">
        <f>M2689-N2689</f>
        <v>45.370000000000005</v>
      </c>
      <c r="P2689" s="8">
        <f>IFERROR(O2689/M2689,0)</f>
        <v>0.36310524209683875</v>
      </c>
      <c r="Q2689" s="5">
        <f>YEAR(SalesDataTable[[#This Row],[Order Date]])</f>
        <v>2026</v>
      </c>
      <c r="R2689" s="8" t="str">
        <f>"Q"&amp;ROUNDUP(MONTH(SalesDataTable[[#This Row],[Order Date]])/3,0)</f>
        <v>Q4</v>
      </c>
      <c r="S2689" s="9">
        <f>MONTH(SalesDataTable[[#This Row],[Order Date]])</f>
        <v>12</v>
      </c>
      <c r="T2689" s="8" t="str">
        <f>TEXT(SalesDataTable[[#This Row],[Order Date]],"mmm")</f>
        <v>Dec</v>
      </c>
    </row>
    <row r="2690" spans="1:20" ht="15.75">
      <c r="A2690" s="2" t="s">
        <v>2741</v>
      </c>
      <c r="B2690" s="3">
        <v>46384</v>
      </c>
      <c r="C2690" s="4" t="s">
        <v>1</v>
      </c>
      <c r="D2690" s="4" t="s">
        <v>88</v>
      </c>
      <c r="E2690" s="4" t="s">
        <v>3</v>
      </c>
      <c r="F2690" s="4" t="s">
        <v>16</v>
      </c>
      <c r="G2690" s="4" t="s">
        <v>17</v>
      </c>
      <c r="H2690" s="4" t="s">
        <v>46</v>
      </c>
      <c r="I2690" s="9">
        <v>1</v>
      </c>
      <c r="J2690" s="6">
        <v>45.69</v>
      </c>
      <c r="K2690" s="7">
        <v>0.2</v>
      </c>
      <c r="L2690" s="6">
        <v>18.829999999999998</v>
      </c>
      <c r="M2690" s="6">
        <f>I2690*J2690*(1-K2690)</f>
        <v>36.552</v>
      </c>
      <c r="N2690" s="6">
        <f>I2690*L2690</f>
        <v>18.829999999999998</v>
      </c>
      <c r="O2690" s="6">
        <f>M2690-N2690</f>
        <v>17.722000000000001</v>
      </c>
      <c r="P2690" s="8">
        <f>IFERROR(O2690/M2690,0)</f>
        <v>0.48484351061501429</v>
      </c>
      <c r="Q2690" s="5">
        <f>YEAR(SalesDataTable[[#This Row],[Order Date]])</f>
        <v>2026</v>
      </c>
      <c r="R2690" s="8" t="str">
        <f>"Q"&amp;ROUNDUP(MONTH(SalesDataTable[[#This Row],[Order Date]])/3,0)</f>
        <v>Q4</v>
      </c>
      <c r="S2690" s="9">
        <f>MONTH(SalesDataTable[[#This Row],[Order Date]])</f>
        <v>12</v>
      </c>
      <c r="T2690" s="8" t="str">
        <f>TEXT(SalesDataTable[[#This Row],[Order Date]],"mmm")</f>
        <v>Dec</v>
      </c>
    </row>
    <row r="2691" spans="1:20" ht="15.75">
      <c r="A2691" s="2" t="s">
        <v>2742</v>
      </c>
      <c r="B2691" s="3">
        <v>46384</v>
      </c>
      <c r="C2691" s="4" t="s">
        <v>8</v>
      </c>
      <c r="D2691" s="4" t="s">
        <v>69</v>
      </c>
      <c r="E2691" s="4" t="s">
        <v>39</v>
      </c>
      <c r="F2691" s="4" t="s">
        <v>4</v>
      </c>
      <c r="G2691" s="4" t="s">
        <v>5</v>
      </c>
      <c r="H2691" s="4" t="s">
        <v>35</v>
      </c>
      <c r="I2691" s="9">
        <v>1</v>
      </c>
      <c r="J2691" s="6">
        <v>39.69</v>
      </c>
      <c r="K2691" s="7">
        <v>0</v>
      </c>
      <c r="L2691" s="6">
        <v>17.09</v>
      </c>
      <c r="M2691" s="6">
        <f>I2691*J2691*(1-K2691)</f>
        <v>39.69</v>
      </c>
      <c r="N2691" s="6">
        <f>I2691*L2691</f>
        <v>17.09</v>
      </c>
      <c r="O2691" s="6">
        <f>M2691-N2691</f>
        <v>22.599999999999998</v>
      </c>
      <c r="P2691" s="8">
        <f>IFERROR(O2691/M2691,0)</f>
        <v>0.56941295036533135</v>
      </c>
      <c r="Q2691" s="5">
        <f>YEAR(SalesDataTable[[#This Row],[Order Date]])</f>
        <v>2026</v>
      </c>
      <c r="R2691" s="8" t="str">
        <f>"Q"&amp;ROUNDUP(MONTH(SalesDataTable[[#This Row],[Order Date]])/3,0)</f>
        <v>Q4</v>
      </c>
      <c r="S2691" s="9">
        <f>MONTH(SalesDataTable[[#This Row],[Order Date]])</f>
        <v>12</v>
      </c>
      <c r="T2691" s="8" t="str">
        <f>TEXT(SalesDataTable[[#This Row],[Order Date]],"mmm")</f>
        <v>Dec</v>
      </c>
    </row>
    <row r="2692" spans="1:20" ht="15.75">
      <c r="A2692" s="2" t="s">
        <v>2743</v>
      </c>
      <c r="B2692" s="3">
        <v>46384</v>
      </c>
      <c r="C2692" s="4" t="s">
        <v>27</v>
      </c>
      <c r="D2692" s="4" t="s">
        <v>28</v>
      </c>
      <c r="E2692" s="4" t="s">
        <v>3</v>
      </c>
      <c r="F2692" s="4" t="s">
        <v>16</v>
      </c>
      <c r="G2692" s="4" t="s">
        <v>31</v>
      </c>
      <c r="H2692" s="4" t="s">
        <v>90</v>
      </c>
      <c r="I2692" s="9">
        <v>5</v>
      </c>
      <c r="J2692" s="6">
        <v>122.42</v>
      </c>
      <c r="K2692" s="7">
        <v>0</v>
      </c>
      <c r="L2692" s="6">
        <v>60.8</v>
      </c>
      <c r="M2692" s="6">
        <f>I2692*J2692*(1-K2692)</f>
        <v>612.1</v>
      </c>
      <c r="N2692" s="6">
        <f>I2692*L2692</f>
        <v>304</v>
      </c>
      <c r="O2692" s="6">
        <f>M2692-N2692</f>
        <v>308.10000000000002</v>
      </c>
      <c r="P2692" s="8">
        <f>IFERROR(O2692/M2692,0)</f>
        <v>0.50334912595981052</v>
      </c>
      <c r="Q2692" s="5">
        <f>YEAR(SalesDataTable[[#This Row],[Order Date]])</f>
        <v>2026</v>
      </c>
      <c r="R2692" s="8" t="str">
        <f>"Q"&amp;ROUNDUP(MONTH(SalesDataTable[[#This Row],[Order Date]])/3,0)</f>
        <v>Q4</v>
      </c>
      <c r="S2692" s="9">
        <f>MONTH(SalesDataTable[[#This Row],[Order Date]])</f>
        <v>12</v>
      </c>
      <c r="T2692" s="8" t="str">
        <f>TEXT(SalesDataTable[[#This Row],[Order Date]],"mmm")</f>
        <v>Dec</v>
      </c>
    </row>
    <row r="2693" spans="1:20" ht="15.75">
      <c r="A2693" s="2" t="s">
        <v>2744</v>
      </c>
      <c r="B2693" s="3">
        <v>46384</v>
      </c>
      <c r="C2693" s="4" t="s">
        <v>8</v>
      </c>
      <c r="D2693" s="4" t="s">
        <v>38</v>
      </c>
      <c r="E2693" s="4" t="s">
        <v>25</v>
      </c>
      <c r="F2693" s="4" t="s">
        <v>16</v>
      </c>
      <c r="G2693" s="4" t="s">
        <v>17</v>
      </c>
      <c r="H2693" s="4" t="s">
        <v>18</v>
      </c>
      <c r="I2693" s="9">
        <v>1</v>
      </c>
      <c r="J2693" s="6">
        <v>37.03</v>
      </c>
      <c r="K2693" s="7">
        <v>0.15</v>
      </c>
      <c r="L2693" s="6">
        <v>13.53</v>
      </c>
      <c r="M2693" s="6">
        <f>I2693*J2693*(1-K2693)</f>
        <v>31.4755</v>
      </c>
      <c r="N2693" s="6">
        <f>I2693*L2693</f>
        <v>13.53</v>
      </c>
      <c r="O2693" s="6">
        <f>M2693-N2693</f>
        <v>17.945500000000003</v>
      </c>
      <c r="P2693" s="8">
        <f>IFERROR(O2693/M2693,0)</f>
        <v>0.57014185636447401</v>
      </c>
      <c r="Q2693" s="5">
        <f>YEAR(SalesDataTable[[#This Row],[Order Date]])</f>
        <v>2026</v>
      </c>
      <c r="R2693" s="8" t="str">
        <f>"Q"&amp;ROUNDUP(MONTH(SalesDataTable[[#This Row],[Order Date]])/3,0)</f>
        <v>Q4</v>
      </c>
      <c r="S2693" s="9">
        <f>MONTH(SalesDataTable[[#This Row],[Order Date]])</f>
        <v>12</v>
      </c>
      <c r="T2693" s="8" t="str">
        <f>TEXT(SalesDataTable[[#This Row],[Order Date]],"mmm")</f>
        <v>Dec</v>
      </c>
    </row>
    <row r="2694" spans="1:20" ht="15.75">
      <c r="A2694" s="2" t="s">
        <v>2745</v>
      </c>
      <c r="B2694" s="3">
        <v>46384</v>
      </c>
      <c r="C2694" s="4" t="s">
        <v>8</v>
      </c>
      <c r="D2694" s="4" t="s">
        <v>86</v>
      </c>
      <c r="E2694" s="4" t="s">
        <v>25</v>
      </c>
      <c r="F2694" s="4" t="s">
        <v>4</v>
      </c>
      <c r="G2694" s="4" t="s">
        <v>11</v>
      </c>
      <c r="H2694" s="4" t="s">
        <v>12</v>
      </c>
      <c r="I2694" s="9">
        <v>1</v>
      </c>
      <c r="J2694" s="6">
        <v>90.99</v>
      </c>
      <c r="K2694" s="7">
        <v>0.05</v>
      </c>
      <c r="L2694" s="6">
        <v>44.78</v>
      </c>
      <c r="M2694" s="6">
        <f>I2694*J2694*(1-K2694)</f>
        <v>86.440499999999986</v>
      </c>
      <c r="N2694" s="6">
        <f>I2694*L2694</f>
        <v>44.78</v>
      </c>
      <c r="O2694" s="6">
        <f>M2694-N2694</f>
        <v>41.660499999999985</v>
      </c>
      <c r="P2694" s="8">
        <f>IFERROR(O2694/M2694,0)</f>
        <v>0.48195579618350187</v>
      </c>
      <c r="Q2694" s="5">
        <f>YEAR(SalesDataTable[[#This Row],[Order Date]])</f>
        <v>2026</v>
      </c>
      <c r="R2694" s="8" t="str">
        <f>"Q"&amp;ROUNDUP(MONTH(SalesDataTable[[#This Row],[Order Date]])/3,0)</f>
        <v>Q4</v>
      </c>
      <c r="S2694" s="9">
        <f>MONTH(SalesDataTable[[#This Row],[Order Date]])</f>
        <v>12</v>
      </c>
      <c r="T2694" s="8" t="str">
        <f>TEXT(SalesDataTable[[#This Row],[Order Date]],"mmm")</f>
        <v>Dec</v>
      </c>
    </row>
    <row r="2695" spans="1:20" ht="15.75">
      <c r="A2695" s="2" t="s">
        <v>2746</v>
      </c>
      <c r="B2695" s="3">
        <v>46385</v>
      </c>
      <c r="C2695" s="4" t="s">
        <v>8</v>
      </c>
      <c r="D2695" s="4" t="s">
        <v>66</v>
      </c>
      <c r="E2695" s="4" t="s">
        <v>3</v>
      </c>
      <c r="F2695" s="4" t="s">
        <v>4</v>
      </c>
      <c r="G2695" s="4" t="s">
        <v>11</v>
      </c>
      <c r="H2695" s="4" t="s">
        <v>12</v>
      </c>
      <c r="I2695" s="9">
        <v>1</v>
      </c>
      <c r="J2695" s="6">
        <v>90.81</v>
      </c>
      <c r="K2695" s="7">
        <v>0.1</v>
      </c>
      <c r="L2695" s="6">
        <v>46.53</v>
      </c>
      <c r="M2695" s="6">
        <f>I2695*J2695*(1-K2695)</f>
        <v>81.728999999999999</v>
      </c>
      <c r="N2695" s="6">
        <f>I2695*L2695</f>
        <v>46.53</v>
      </c>
      <c r="O2695" s="6">
        <f>M2695-N2695</f>
        <v>35.198999999999998</v>
      </c>
      <c r="P2695" s="8">
        <f>IFERROR(O2695/M2695,0)</f>
        <v>0.43067944059024332</v>
      </c>
      <c r="Q2695" s="5">
        <f>YEAR(SalesDataTable[[#This Row],[Order Date]])</f>
        <v>2026</v>
      </c>
      <c r="R2695" s="8" t="str">
        <f>"Q"&amp;ROUNDUP(MONTH(SalesDataTable[[#This Row],[Order Date]])/3,0)</f>
        <v>Q4</v>
      </c>
      <c r="S2695" s="9">
        <f>MONTH(SalesDataTable[[#This Row],[Order Date]])</f>
        <v>12</v>
      </c>
      <c r="T2695" s="8" t="str">
        <f>TEXT(SalesDataTable[[#This Row],[Order Date]],"mmm")</f>
        <v>Dec</v>
      </c>
    </row>
    <row r="2696" spans="1:20" ht="15.75">
      <c r="A2696" s="2" t="s">
        <v>2747</v>
      </c>
      <c r="B2696" s="3">
        <v>46385</v>
      </c>
      <c r="C2696" s="4" t="s">
        <v>1</v>
      </c>
      <c r="D2696" s="4" t="s">
        <v>88</v>
      </c>
      <c r="E2696" s="4" t="s">
        <v>25</v>
      </c>
      <c r="F2696" s="4" t="s">
        <v>16</v>
      </c>
      <c r="G2696" s="4" t="s">
        <v>5</v>
      </c>
      <c r="H2696" s="4" t="s">
        <v>35</v>
      </c>
      <c r="I2696" s="9">
        <v>1</v>
      </c>
      <c r="J2696" s="6">
        <v>41.28</v>
      </c>
      <c r="K2696" s="7">
        <v>0.15</v>
      </c>
      <c r="L2696" s="6">
        <v>16.41</v>
      </c>
      <c r="M2696" s="6">
        <f>I2696*J2696*(1-K2696)</f>
        <v>35.088000000000001</v>
      </c>
      <c r="N2696" s="6">
        <f>I2696*L2696</f>
        <v>16.41</v>
      </c>
      <c r="O2696" s="6">
        <f>M2696-N2696</f>
        <v>18.678000000000001</v>
      </c>
      <c r="P2696" s="8">
        <f>IFERROR(O2696/M2696,0)</f>
        <v>0.53231874145006841</v>
      </c>
      <c r="Q2696" s="5">
        <f>YEAR(SalesDataTable[[#This Row],[Order Date]])</f>
        <v>2026</v>
      </c>
      <c r="R2696" s="8" t="str">
        <f>"Q"&amp;ROUNDUP(MONTH(SalesDataTable[[#This Row],[Order Date]])/3,0)</f>
        <v>Q4</v>
      </c>
      <c r="S2696" s="9">
        <f>MONTH(SalesDataTable[[#This Row],[Order Date]])</f>
        <v>12</v>
      </c>
      <c r="T2696" s="8" t="str">
        <f>TEXT(SalesDataTable[[#This Row],[Order Date]],"mmm")</f>
        <v>Dec</v>
      </c>
    </row>
    <row r="2697" spans="1:20" ht="15.75">
      <c r="A2697" s="2" t="s">
        <v>2748</v>
      </c>
      <c r="B2697" s="3">
        <v>46385</v>
      </c>
      <c r="C2697" s="4" t="s">
        <v>27</v>
      </c>
      <c r="D2697" s="4" t="s">
        <v>82</v>
      </c>
      <c r="E2697" s="4" t="s">
        <v>39</v>
      </c>
      <c r="F2697" s="4" t="s">
        <v>20</v>
      </c>
      <c r="G2697" s="4" t="s">
        <v>17</v>
      </c>
      <c r="H2697" s="4" t="s">
        <v>46</v>
      </c>
      <c r="I2697" s="9">
        <v>1</v>
      </c>
      <c r="J2697" s="6">
        <v>46.07</v>
      </c>
      <c r="K2697" s="7">
        <v>0</v>
      </c>
      <c r="L2697" s="6">
        <v>18.420000000000002</v>
      </c>
      <c r="M2697" s="6">
        <f>I2697*J2697*(1-K2697)</f>
        <v>46.07</v>
      </c>
      <c r="N2697" s="6">
        <f>I2697*L2697</f>
        <v>18.420000000000002</v>
      </c>
      <c r="O2697" s="6">
        <f>M2697-N2697</f>
        <v>27.65</v>
      </c>
      <c r="P2697" s="8">
        <f>IFERROR(O2697/M2697,0)</f>
        <v>0.60017364879531143</v>
      </c>
      <c r="Q2697" s="5">
        <f>YEAR(SalesDataTable[[#This Row],[Order Date]])</f>
        <v>2026</v>
      </c>
      <c r="R2697" s="8" t="str">
        <f>"Q"&amp;ROUNDUP(MONTH(SalesDataTable[[#This Row],[Order Date]])/3,0)</f>
        <v>Q4</v>
      </c>
      <c r="S2697" s="9">
        <f>MONTH(SalesDataTable[[#This Row],[Order Date]])</f>
        <v>12</v>
      </c>
      <c r="T2697" s="8" t="str">
        <f>TEXT(SalesDataTable[[#This Row],[Order Date]],"mmm")</f>
        <v>Dec</v>
      </c>
    </row>
    <row r="2698" spans="1:20" ht="15.75">
      <c r="A2698" s="2" t="s">
        <v>2749</v>
      </c>
      <c r="B2698" s="3">
        <v>46385</v>
      </c>
      <c r="C2698" s="4" t="s">
        <v>8</v>
      </c>
      <c r="D2698" s="4" t="s">
        <v>69</v>
      </c>
      <c r="E2698" s="4" t="s">
        <v>25</v>
      </c>
      <c r="F2698" s="4" t="s">
        <v>20</v>
      </c>
      <c r="G2698" s="4" t="s">
        <v>11</v>
      </c>
      <c r="H2698" s="4" t="s">
        <v>21</v>
      </c>
      <c r="I2698" s="9">
        <v>1</v>
      </c>
      <c r="J2698" s="6">
        <v>147.29</v>
      </c>
      <c r="K2698" s="7">
        <v>0.1</v>
      </c>
      <c r="L2698" s="6">
        <v>78.2</v>
      </c>
      <c r="M2698" s="6">
        <f>I2698*J2698*(1-K2698)</f>
        <v>132.56100000000001</v>
      </c>
      <c r="N2698" s="6">
        <f>I2698*L2698</f>
        <v>78.2</v>
      </c>
      <c r="O2698" s="6">
        <f>M2698-N2698</f>
        <v>54.361000000000004</v>
      </c>
      <c r="P2698" s="8">
        <f>IFERROR(O2698/M2698,0)</f>
        <v>0.4100829052285363</v>
      </c>
      <c r="Q2698" s="5">
        <f>YEAR(SalesDataTable[[#This Row],[Order Date]])</f>
        <v>2026</v>
      </c>
      <c r="R2698" s="8" t="str">
        <f>"Q"&amp;ROUNDUP(MONTH(SalesDataTable[[#This Row],[Order Date]])/3,0)</f>
        <v>Q4</v>
      </c>
      <c r="S2698" s="9">
        <f>MONTH(SalesDataTable[[#This Row],[Order Date]])</f>
        <v>12</v>
      </c>
      <c r="T2698" s="8" t="str">
        <f>TEXT(SalesDataTable[[#This Row],[Order Date]],"mmm")</f>
        <v>Dec</v>
      </c>
    </row>
    <row r="2699" spans="1:20" ht="15.75">
      <c r="A2699" s="2" t="s">
        <v>2750</v>
      </c>
      <c r="B2699" s="3">
        <v>46386</v>
      </c>
      <c r="C2699" s="4" t="s">
        <v>27</v>
      </c>
      <c r="D2699" s="4" t="s">
        <v>82</v>
      </c>
      <c r="E2699" s="4" t="s">
        <v>3</v>
      </c>
      <c r="F2699" s="4" t="s">
        <v>16</v>
      </c>
      <c r="G2699" s="4" t="s">
        <v>5</v>
      </c>
      <c r="H2699" s="4" t="s">
        <v>35</v>
      </c>
      <c r="I2699" s="9">
        <v>1</v>
      </c>
      <c r="J2699" s="6">
        <v>40.82</v>
      </c>
      <c r="K2699" s="7">
        <v>0.1</v>
      </c>
      <c r="L2699" s="6">
        <v>17.2</v>
      </c>
      <c r="M2699" s="6">
        <f>I2699*J2699*(1-K2699)</f>
        <v>36.738</v>
      </c>
      <c r="N2699" s="6">
        <f>I2699*L2699</f>
        <v>17.2</v>
      </c>
      <c r="O2699" s="6">
        <f>M2699-N2699</f>
        <v>19.538</v>
      </c>
      <c r="P2699" s="8">
        <f>IFERROR(O2699/M2699,0)</f>
        <v>0.53181991398551909</v>
      </c>
      <c r="Q2699" s="5">
        <f>YEAR(SalesDataTable[[#This Row],[Order Date]])</f>
        <v>2026</v>
      </c>
      <c r="R2699" s="8" t="str">
        <f>"Q"&amp;ROUNDUP(MONTH(SalesDataTable[[#This Row],[Order Date]])/3,0)</f>
        <v>Q4</v>
      </c>
      <c r="S2699" s="9">
        <f>MONTH(SalesDataTable[[#This Row],[Order Date]])</f>
        <v>12</v>
      </c>
      <c r="T2699" s="8" t="str">
        <f>TEXT(SalesDataTable[[#This Row],[Order Date]],"mmm")</f>
        <v>Dec</v>
      </c>
    </row>
    <row r="2700" spans="1:20" ht="15.75">
      <c r="A2700" s="2" t="s">
        <v>2751</v>
      </c>
      <c r="B2700" s="3">
        <v>46386</v>
      </c>
      <c r="C2700" s="4" t="s">
        <v>27</v>
      </c>
      <c r="D2700" s="4" t="s">
        <v>45</v>
      </c>
      <c r="E2700" s="4" t="s">
        <v>3</v>
      </c>
      <c r="F2700" s="4" t="s">
        <v>16</v>
      </c>
      <c r="G2700" s="4" t="s">
        <v>49</v>
      </c>
      <c r="H2700" s="4" t="s">
        <v>74</v>
      </c>
      <c r="I2700" s="9">
        <v>3</v>
      </c>
      <c r="J2700" s="6">
        <v>50.72</v>
      </c>
      <c r="K2700" s="7">
        <v>0</v>
      </c>
      <c r="L2700" s="6">
        <v>22.3</v>
      </c>
      <c r="M2700" s="6">
        <f>I2700*J2700*(1-K2700)</f>
        <v>152.16</v>
      </c>
      <c r="N2700" s="6">
        <f>I2700*L2700</f>
        <v>66.900000000000006</v>
      </c>
      <c r="O2700" s="6">
        <f>M2700-N2700</f>
        <v>85.259999999999991</v>
      </c>
      <c r="P2700" s="8">
        <f>IFERROR(O2700/M2700,0)</f>
        <v>0.56033123028391163</v>
      </c>
      <c r="Q2700" s="5">
        <f>YEAR(SalesDataTable[[#This Row],[Order Date]])</f>
        <v>2026</v>
      </c>
      <c r="R2700" s="8" t="str">
        <f>"Q"&amp;ROUNDUP(MONTH(SalesDataTable[[#This Row],[Order Date]])/3,0)</f>
        <v>Q4</v>
      </c>
      <c r="S2700" s="9">
        <f>MONTH(SalesDataTable[[#This Row],[Order Date]])</f>
        <v>12</v>
      </c>
      <c r="T2700" s="8" t="str">
        <f>TEXT(SalesDataTable[[#This Row],[Order Date]],"mmm")</f>
        <v>Dec</v>
      </c>
    </row>
    <row r="2701" spans="1:20" ht="15.75">
      <c r="A2701" s="2" t="s">
        <v>2752</v>
      </c>
      <c r="B2701" s="3">
        <v>46386</v>
      </c>
      <c r="C2701" s="4" t="s">
        <v>8</v>
      </c>
      <c r="D2701" s="4" t="s">
        <v>69</v>
      </c>
      <c r="E2701" s="4" t="s">
        <v>39</v>
      </c>
      <c r="F2701" s="4" t="s">
        <v>20</v>
      </c>
      <c r="G2701" s="4" t="s">
        <v>31</v>
      </c>
      <c r="H2701" s="4" t="s">
        <v>41</v>
      </c>
      <c r="I2701" s="9">
        <v>3</v>
      </c>
      <c r="J2701" s="6">
        <v>194.7</v>
      </c>
      <c r="K2701" s="7">
        <v>0.1</v>
      </c>
      <c r="L2701" s="6">
        <v>102.62</v>
      </c>
      <c r="M2701" s="6">
        <f>I2701*J2701*(1-K2701)</f>
        <v>525.68999999999994</v>
      </c>
      <c r="N2701" s="6">
        <f>I2701*L2701</f>
        <v>307.86</v>
      </c>
      <c r="O2701" s="6">
        <f>M2701-N2701</f>
        <v>217.82999999999993</v>
      </c>
      <c r="P2701" s="8">
        <f>IFERROR(O2701/M2701,0)</f>
        <v>0.41436968555612613</v>
      </c>
      <c r="Q2701" s="5">
        <f>YEAR(SalesDataTable[[#This Row],[Order Date]])</f>
        <v>2026</v>
      </c>
      <c r="R2701" s="8" t="str">
        <f>"Q"&amp;ROUNDUP(MONTH(SalesDataTable[[#This Row],[Order Date]])/3,0)</f>
        <v>Q4</v>
      </c>
      <c r="S2701" s="9">
        <f>MONTH(SalesDataTable[[#This Row],[Order Date]])</f>
        <v>12</v>
      </c>
      <c r="T2701" s="8" t="str">
        <f>TEXT(SalesDataTable[[#This Row],[Order Date]],"mmm")</f>
        <v>Dec</v>
      </c>
    </row>
    <row r="2702" spans="1:20" ht="15.75">
      <c r="A2702" s="2" t="s">
        <v>2753</v>
      </c>
      <c r="B2702" s="3">
        <v>46386</v>
      </c>
      <c r="C2702" s="4" t="s">
        <v>8</v>
      </c>
      <c r="D2702" s="4" t="s">
        <v>38</v>
      </c>
      <c r="E2702" s="4" t="s">
        <v>25</v>
      </c>
      <c r="F2702" s="4" t="s">
        <v>16</v>
      </c>
      <c r="G2702" s="4" t="s">
        <v>17</v>
      </c>
      <c r="H2702" s="4" t="s">
        <v>18</v>
      </c>
      <c r="I2702" s="9">
        <v>1</v>
      </c>
      <c r="J2702" s="6">
        <v>36.64</v>
      </c>
      <c r="K2702" s="7">
        <v>0.05</v>
      </c>
      <c r="L2702" s="6">
        <v>13.59</v>
      </c>
      <c r="M2702" s="6">
        <f>I2702*J2702*(1-K2702)</f>
        <v>34.808</v>
      </c>
      <c r="N2702" s="6">
        <f>I2702*L2702</f>
        <v>13.59</v>
      </c>
      <c r="O2702" s="6">
        <f>M2702-N2702</f>
        <v>21.218</v>
      </c>
      <c r="P2702" s="8">
        <f>IFERROR(O2702/M2702,0)</f>
        <v>0.60957251206619167</v>
      </c>
      <c r="Q2702" s="5">
        <f>YEAR(SalesDataTable[[#This Row],[Order Date]])</f>
        <v>2026</v>
      </c>
      <c r="R2702" s="8" t="str">
        <f>"Q"&amp;ROUNDUP(MONTH(SalesDataTable[[#This Row],[Order Date]])/3,0)</f>
        <v>Q4</v>
      </c>
      <c r="S2702" s="9">
        <f>MONTH(SalesDataTable[[#This Row],[Order Date]])</f>
        <v>12</v>
      </c>
      <c r="T2702" s="8" t="str">
        <f>TEXT(SalesDataTable[[#This Row],[Order Date]],"mmm")</f>
        <v>Dec</v>
      </c>
    </row>
    <row r="2703" spans="1:20" ht="15.75">
      <c r="A2703" s="2" t="s">
        <v>2754</v>
      </c>
      <c r="B2703" s="3">
        <v>46386</v>
      </c>
      <c r="C2703" s="4" t="s">
        <v>14</v>
      </c>
      <c r="D2703" s="4" t="s">
        <v>61</v>
      </c>
      <c r="E2703" s="4" t="s">
        <v>39</v>
      </c>
      <c r="F2703" s="4" t="s">
        <v>4</v>
      </c>
      <c r="G2703" s="4" t="s">
        <v>31</v>
      </c>
      <c r="H2703" s="4" t="s">
        <v>41</v>
      </c>
      <c r="I2703" s="9">
        <v>6</v>
      </c>
      <c r="J2703" s="6">
        <v>192.9</v>
      </c>
      <c r="K2703" s="7">
        <v>0.2</v>
      </c>
      <c r="L2703" s="6">
        <v>106.89</v>
      </c>
      <c r="M2703" s="6">
        <f>I2703*J2703*(1-K2703)</f>
        <v>925.92000000000007</v>
      </c>
      <c r="N2703" s="6">
        <f>I2703*L2703</f>
        <v>641.34</v>
      </c>
      <c r="O2703" s="6">
        <f>M2703-N2703</f>
        <v>284.58000000000004</v>
      </c>
      <c r="P2703" s="8">
        <f>IFERROR(O2703/M2703,0)</f>
        <v>0.30734836702954899</v>
      </c>
      <c r="Q2703" s="5">
        <f>YEAR(SalesDataTable[[#This Row],[Order Date]])</f>
        <v>2026</v>
      </c>
      <c r="R2703" s="8" t="str">
        <f>"Q"&amp;ROUNDUP(MONTH(SalesDataTable[[#This Row],[Order Date]])/3,0)</f>
        <v>Q4</v>
      </c>
      <c r="S2703" s="9">
        <f>MONTH(SalesDataTable[[#This Row],[Order Date]])</f>
        <v>12</v>
      </c>
      <c r="T2703" s="8" t="str">
        <f>TEXT(SalesDataTable[[#This Row],[Order Date]],"mmm")</f>
        <v>Dec</v>
      </c>
    </row>
    <row r="2704" spans="1:20" ht="15.75">
      <c r="A2704" s="2" t="s">
        <v>2755</v>
      </c>
      <c r="B2704" s="3">
        <v>46386</v>
      </c>
      <c r="C2704" s="4" t="s">
        <v>27</v>
      </c>
      <c r="D2704" s="4" t="s">
        <v>45</v>
      </c>
      <c r="E2704" s="4" t="s">
        <v>39</v>
      </c>
      <c r="F2704" s="4" t="s">
        <v>4</v>
      </c>
      <c r="G2704" s="4" t="s">
        <v>11</v>
      </c>
      <c r="H2704" s="4" t="s">
        <v>79</v>
      </c>
      <c r="I2704" s="9">
        <v>2</v>
      </c>
      <c r="J2704" s="6">
        <v>71.56</v>
      </c>
      <c r="K2704" s="7">
        <v>0.1</v>
      </c>
      <c r="L2704" s="6">
        <v>32.99</v>
      </c>
      <c r="M2704" s="6">
        <f>I2704*J2704*(1-K2704)</f>
        <v>128.80800000000002</v>
      </c>
      <c r="N2704" s="6">
        <f>I2704*L2704</f>
        <v>65.98</v>
      </c>
      <c r="O2704" s="6">
        <f>M2704-N2704</f>
        <v>62.828000000000017</v>
      </c>
      <c r="P2704" s="8">
        <f>IFERROR(O2704/M2704,0)</f>
        <v>0.4877647351096206</v>
      </c>
      <c r="Q2704" s="5">
        <f>YEAR(SalesDataTable[[#This Row],[Order Date]])</f>
        <v>2026</v>
      </c>
      <c r="R2704" s="8" t="str">
        <f>"Q"&amp;ROUNDUP(MONTH(SalesDataTable[[#This Row],[Order Date]])/3,0)</f>
        <v>Q4</v>
      </c>
      <c r="S2704" s="9">
        <f>MONTH(SalesDataTable[[#This Row],[Order Date]])</f>
        <v>12</v>
      </c>
      <c r="T2704" s="8" t="str">
        <f>TEXT(SalesDataTable[[#This Row],[Order Date]],"mmm")</f>
        <v>Dec</v>
      </c>
    </row>
    <row r="2705" spans="1:20" ht="15.75">
      <c r="A2705" s="2" t="s">
        <v>2756</v>
      </c>
      <c r="B2705" s="3">
        <v>46386</v>
      </c>
      <c r="C2705" s="4" t="s">
        <v>27</v>
      </c>
      <c r="D2705" s="4" t="s">
        <v>82</v>
      </c>
      <c r="E2705" s="4" t="s">
        <v>39</v>
      </c>
      <c r="F2705" s="4" t="s">
        <v>16</v>
      </c>
      <c r="G2705" s="4" t="s">
        <v>5</v>
      </c>
      <c r="H2705" s="4" t="s">
        <v>35</v>
      </c>
      <c r="I2705" s="9">
        <v>1</v>
      </c>
      <c r="J2705" s="6">
        <v>40.270000000000003</v>
      </c>
      <c r="K2705" s="7">
        <v>0.1</v>
      </c>
      <c r="L2705" s="6">
        <v>16.63</v>
      </c>
      <c r="M2705" s="6">
        <f>I2705*J2705*(1-K2705)</f>
        <v>36.243000000000002</v>
      </c>
      <c r="N2705" s="6">
        <f>I2705*L2705</f>
        <v>16.63</v>
      </c>
      <c r="O2705" s="6">
        <f>M2705-N2705</f>
        <v>19.613000000000003</v>
      </c>
      <c r="P2705" s="8">
        <f>IFERROR(O2705/M2705,0)</f>
        <v>0.54115277432883602</v>
      </c>
      <c r="Q2705" s="5">
        <f>YEAR(SalesDataTable[[#This Row],[Order Date]])</f>
        <v>2026</v>
      </c>
      <c r="R2705" s="8" t="str">
        <f>"Q"&amp;ROUNDUP(MONTH(SalesDataTable[[#This Row],[Order Date]])/3,0)</f>
        <v>Q4</v>
      </c>
      <c r="S2705" s="9">
        <f>MONTH(SalesDataTable[[#This Row],[Order Date]])</f>
        <v>12</v>
      </c>
      <c r="T2705" s="8" t="str">
        <f>TEXT(SalesDataTable[[#This Row],[Order Date]],"mmm")</f>
        <v>Dec</v>
      </c>
    </row>
    <row r="2706" spans="1:20" ht="15.75">
      <c r="A2706" s="2" t="s">
        <v>2757</v>
      </c>
      <c r="B2706" s="3">
        <v>46386</v>
      </c>
      <c r="C2706" s="4" t="s">
        <v>27</v>
      </c>
      <c r="D2706" s="4" t="s">
        <v>45</v>
      </c>
      <c r="E2706" s="4" t="s">
        <v>25</v>
      </c>
      <c r="F2706" s="4" t="s">
        <v>20</v>
      </c>
      <c r="G2706" s="4" t="s">
        <v>5</v>
      </c>
      <c r="H2706" s="4" t="s">
        <v>6</v>
      </c>
      <c r="I2706" s="9">
        <v>6</v>
      </c>
      <c r="J2706" s="6">
        <v>81.180000000000007</v>
      </c>
      <c r="K2706" s="7">
        <v>0.05</v>
      </c>
      <c r="L2706" s="6">
        <v>43.3</v>
      </c>
      <c r="M2706" s="6">
        <f>I2706*J2706*(1-K2706)</f>
        <v>462.726</v>
      </c>
      <c r="N2706" s="6">
        <f>I2706*L2706</f>
        <v>259.79999999999995</v>
      </c>
      <c r="O2706" s="6">
        <f>M2706-N2706</f>
        <v>202.92600000000004</v>
      </c>
      <c r="P2706" s="8">
        <f>IFERROR(O2706/M2706,0)</f>
        <v>0.43854462468069666</v>
      </c>
      <c r="Q2706" s="5">
        <f>YEAR(SalesDataTable[[#This Row],[Order Date]])</f>
        <v>2026</v>
      </c>
      <c r="R2706" s="8" t="str">
        <f>"Q"&amp;ROUNDUP(MONTH(SalesDataTable[[#This Row],[Order Date]])/3,0)</f>
        <v>Q4</v>
      </c>
      <c r="S2706" s="9">
        <f>MONTH(SalesDataTable[[#This Row],[Order Date]])</f>
        <v>12</v>
      </c>
      <c r="T2706" s="8" t="str">
        <f>TEXT(SalesDataTable[[#This Row],[Order Date]],"mmm")</f>
        <v>Dec</v>
      </c>
    </row>
    <row r="2707" spans="1:20" ht="15.75">
      <c r="A2707" s="2" t="s">
        <v>2758</v>
      </c>
      <c r="B2707" s="3">
        <v>46386</v>
      </c>
      <c r="C2707" s="4" t="s">
        <v>8</v>
      </c>
      <c r="D2707" s="4" t="s">
        <v>69</v>
      </c>
      <c r="E2707" s="4" t="s">
        <v>3</v>
      </c>
      <c r="F2707" s="4" t="s">
        <v>16</v>
      </c>
      <c r="G2707" s="4" t="s">
        <v>5</v>
      </c>
      <c r="H2707" s="4" t="s">
        <v>43</v>
      </c>
      <c r="I2707" s="9">
        <v>2</v>
      </c>
      <c r="J2707" s="6">
        <v>101.73</v>
      </c>
      <c r="K2707" s="7">
        <v>0.1</v>
      </c>
      <c r="L2707" s="6">
        <v>49.3</v>
      </c>
      <c r="M2707" s="6">
        <f>I2707*J2707*(1-K2707)</f>
        <v>183.114</v>
      </c>
      <c r="N2707" s="6">
        <f>I2707*L2707</f>
        <v>98.6</v>
      </c>
      <c r="O2707" s="6">
        <f>M2707-N2707</f>
        <v>84.51400000000001</v>
      </c>
      <c r="P2707" s="8">
        <f>IFERROR(O2707/M2707,0)</f>
        <v>0.46153762137247839</v>
      </c>
      <c r="Q2707" s="5">
        <f>YEAR(SalesDataTable[[#This Row],[Order Date]])</f>
        <v>2026</v>
      </c>
      <c r="R2707" s="8" t="str">
        <f>"Q"&amp;ROUNDUP(MONTH(SalesDataTable[[#This Row],[Order Date]])/3,0)</f>
        <v>Q4</v>
      </c>
      <c r="S2707" s="9">
        <f>MONTH(SalesDataTable[[#This Row],[Order Date]])</f>
        <v>12</v>
      </c>
      <c r="T2707" s="8" t="str">
        <f>TEXT(SalesDataTable[[#This Row],[Order Date]],"mmm")</f>
        <v>Dec</v>
      </c>
    </row>
    <row r="2708" spans="1:20" ht="15.75">
      <c r="A2708" s="2" t="s">
        <v>2759</v>
      </c>
      <c r="B2708" s="3">
        <v>46386</v>
      </c>
      <c r="C2708" s="4" t="s">
        <v>14</v>
      </c>
      <c r="D2708" s="4" t="s">
        <v>61</v>
      </c>
      <c r="E2708" s="4" t="s">
        <v>3</v>
      </c>
      <c r="F2708" s="4" t="s">
        <v>16</v>
      </c>
      <c r="G2708" s="4" t="s">
        <v>5</v>
      </c>
      <c r="H2708" s="4" t="s">
        <v>29</v>
      </c>
      <c r="I2708" s="9">
        <v>5</v>
      </c>
      <c r="J2708" s="6">
        <v>51.78</v>
      </c>
      <c r="K2708" s="7">
        <v>0.15</v>
      </c>
      <c r="L2708" s="6">
        <v>22.37</v>
      </c>
      <c r="M2708" s="6">
        <f>I2708*J2708*(1-K2708)</f>
        <v>220.06499999999997</v>
      </c>
      <c r="N2708" s="6">
        <f>I2708*L2708</f>
        <v>111.85000000000001</v>
      </c>
      <c r="O2708" s="6">
        <f>M2708-N2708</f>
        <v>108.21499999999996</v>
      </c>
      <c r="P2708" s="8">
        <f>IFERROR(O2708/M2708,0)</f>
        <v>0.49174107650012483</v>
      </c>
      <c r="Q2708" s="5">
        <f>YEAR(SalesDataTable[[#This Row],[Order Date]])</f>
        <v>2026</v>
      </c>
      <c r="R2708" s="8" t="str">
        <f>"Q"&amp;ROUNDUP(MONTH(SalesDataTable[[#This Row],[Order Date]])/3,0)</f>
        <v>Q4</v>
      </c>
      <c r="S2708" s="9">
        <f>MONTH(SalesDataTable[[#This Row],[Order Date]])</f>
        <v>12</v>
      </c>
      <c r="T2708" s="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E5689-7E3E-4453-B400-F73A4E14B484}">
  <dimension ref="B2:F64"/>
  <sheetViews>
    <sheetView tabSelected="1" zoomScale="115" zoomScaleNormal="115" workbookViewId="0"/>
  </sheetViews>
  <sheetFormatPr defaultColWidth="8.85546875" defaultRowHeight="15"/>
  <cols>
    <col min="2" max="2" width="14.42578125" bestFit="1" customWidth="1"/>
    <col min="3" max="3" width="8.7109375" bestFit="1" customWidth="1"/>
    <col min="4" max="4" width="11.140625" bestFit="1" customWidth="1"/>
  </cols>
  <sheetData>
    <row r="2" spans="2:4">
      <c r="B2" t="s">
        <v>2780</v>
      </c>
    </row>
    <row r="3" spans="2:4">
      <c r="B3" s="13">
        <v>645223.1794999995</v>
      </c>
      <c r="D3" s="19">
        <f>GETPIVOTDATA("Revenue",$B$2)</f>
        <v>645223.1794999995</v>
      </c>
    </row>
    <row r="4" spans="2:4">
      <c r="D4" s="19"/>
    </row>
    <row r="5" spans="2:4">
      <c r="B5" t="s">
        <v>2781</v>
      </c>
      <c r="D5" s="19"/>
    </row>
    <row r="6" spans="2:4">
      <c r="B6" s="13">
        <v>296384.2495000005</v>
      </c>
      <c r="D6" s="19">
        <f>GETPIVOTDATA("Gross Profit",$B$5)</f>
        <v>296384.2495000005</v>
      </c>
    </row>
    <row r="8" spans="2:4">
      <c r="B8" t="s">
        <v>2782</v>
      </c>
    </row>
    <row r="9" spans="2:4">
      <c r="B9" s="15">
        <v>6698</v>
      </c>
      <c r="D9" s="19">
        <f>GETPIVOTDATA("Units Sold",$B$8)</f>
        <v>6698</v>
      </c>
    </row>
    <row r="11" spans="2:4">
      <c r="B11" t="s">
        <v>2783</v>
      </c>
    </row>
    <row r="12" spans="2:4">
      <c r="B12" s="13">
        <v>238.35359420022147</v>
      </c>
      <c r="D12" s="20">
        <f>GETPIVOTDATA("Revenue",$B$11)</f>
        <v>238.35359420022147</v>
      </c>
    </row>
    <row r="14" spans="2:4">
      <c r="B14" s="14" t="s">
        <v>2784</v>
      </c>
      <c r="C14" t="s">
        <v>2798</v>
      </c>
      <c r="D14" t="s">
        <v>2799</v>
      </c>
    </row>
    <row r="15" spans="2:4">
      <c r="B15" s="16" t="s">
        <v>2785</v>
      </c>
      <c r="C15" s="17">
        <v>39091.819499999998</v>
      </c>
      <c r="D15" s="17">
        <v>17596.939500000004</v>
      </c>
    </row>
    <row r="16" spans="2:4">
      <c r="B16" s="16" t="s">
        <v>2786</v>
      </c>
      <c r="C16" s="17">
        <v>35647.71699999999</v>
      </c>
      <c r="D16" s="17">
        <v>16561.507000000001</v>
      </c>
    </row>
    <row r="17" spans="2:6">
      <c r="B17" s="16" t="s">
        <v>2787</v>
      </c>
      <c r="C17" s="17">
        <v>44696.898499999996</v>
      </c>
      <c r="D17" s="17">
        <v>21465.038499999991</v>
      </c>
    </row>
    <row r="18" spans="2:6">
      <c r="B18" s="16" t="s">
        <v>2788</v>
      </c>
      <c r="C18" s="17">
        <v>54688.639000000017</v>
      </c>
      <c r="D18" s="17">
        <v>25283.649000000012</v>
      </c>
    </row>
    <row r="19" spans="2:6">
      <c r="B19" s="16" t="s">
        <v>2789</v>
      </c>
      <c r="C19" s="17">
        <v>58235.185000000005</v>
      </c>
      <c r="D19" s="17">
        <v>27301.534999999993</v>
      </c>
    </row>
    <row r="20" spans="2:6">
      <c r="B20" s="16" t="s">
        <v>2790</v>
      </c>
      <c r="C20" s="17">
        <v>69504.337000000014</v>
      </c>
      <c r="D20" s="17">
        <v>31109.926999999985</v>
      </c>
    </row>
    <row r="21" spans="2:6">
      <c r="B21" s="16" t="s">
        <v>2791</v>
      </c>
      <c r="C21" s="17">
        <v>66442.23599999999</v>
      </c>
      <c r="D21" s="17">
        <v>31035.085999999967</v>
      </c>
    </row>
    <row r="22" spans="2:6">
      <c r="B22" s="16" t="s">
        <v>2792</v>
      </c>
      <c r="C22" s="17">
        <v>57609.044499999975</v>
      </c>
      <c r="D22" s="17">
        <v>27126.764499999972</v>
      </c>
    </row>
    <row r="23" spans="2:6">
      <c r="B23" s="16" t="s">
        <v>2793</v>
      </c>
      <c r="C23" s="17">
        <v>53609.278500000037</v>
      </c>
      <c r="D23" s="17">
        <v>25001.058499999999</v>
      </c>
    </row>
    <row r="24" spans="2:6">
      <c r="B24" s="16" t="s">
        <v>2794</v>
      </c>
      <c r="C24" s="17">
        <v>49147.535000000003</v>
      </c>
      <c r="D24" s="17">
        <v>22793.035</v>
      </c>
    </row>
    <row r="25" spans="2:6">
      <c r="B25" s="16" t="s">
        <v>2795</v>
      </c>
      <c r="C25" s="17">
        <v>65523.639499999968</v>
      </c>
      <c r="D25" s="17">
        <v>28666.869500000012</v>
      </c>
    </row>
    <row r="26" spans="2:6">
      <c r="B26" s="16" t="s">
        <v>2796</v>
      </c>
      <c r="C26" s="17">
        <v>51026.850000000006</v>
      </c>
      <c r="D26" s="17">
        <v>22442.840000000007</v>
      </c>
    </row>
    <row r="27" spans="2:6">
      <c r="B27" s="16" t="s">
        <v>2797</v>
      </c>
      <c r="C27" s="17">
        <v>645223.17949999985</v>
      </c>
      <c r="D27" s="17">
        <v>296384.24949999998</v>
      </c>
    </row>
    <row r="29" spans="2:6">
      <c r="B29" s="14" t="s">
        <v>2784</v>
      </c>
      <c r="C29" t="s">
        <v>2780</v>
      </c>
    </row>
    <row r="30" spans="2:6">
      <c r="B30" s="16" t="s">
        <v>2</v>
      </c>
      <c r="C30" s="13">
        <v>46624.590999999986</v>
      </c>
      <c r="E30" t="str">
        <f>B30</f>
        <v>Spain</v>
      </c>
      <c r="F30" s="19">
        <f>C30</f>
        <v>46624.590999999986</v>
      </c>
    </row>
    <row r="31" spans="2:6">
      <c r="B31" s="16" t="s">
        <v>82</v>
      </c>
      <c r="C31" s="13">
        <v>55102.048500000012</v>
      </c>
      <c r="E31" t="str">
        <f t="shared" ref="E31:E46" si="0">B31</f>
        <v>France</v>
      </c>
      <c r="F31" s="19">
        <f t="shared" ref="F31:F46" si="1">C31</f>
        <v>55102.048500000012</v>
      </c>
    </row>
    <row r="32" spans="2:6">
      <c r="B32" s="16" t="s">
        <v>69</v>
      </c>
      <c r="C32" s="13">
        <v>70034.105500000005</v>
      </c>
      <c r="E32" t="str">
        <f t="shared" si="0"/>
        <v>Germany</v>
      </c>
      <c r="F32" s="19">
        <f t="shared" si="1"/>
        <v>70034.105500000005</v>
      </c>
    </row>
    <row r="33" spans="2:6">
      <c r="B33" s="16" t="s">
        <v>88</v>
      </c>
      <c r="C33" s="13">
        <v>50319.473499999986</v>
      </c>
      <c r="E33" t="str">
        <f t="shared" si="0"/>
        <v>Italy</v>
      </c>
      <c r="F33" s="19">
        <f t="shared" si="1"/>
        <v>50319.473499999986</v>
      </c>
    </row>
    <row r="34" spans="2:6">
      <c r="B34" s="16" t="s">
        <v>38</v>
      </c>
      <c r="C34" s="13">
        <v>32754.26549999999</v>
      </c>
      <c r="E34" t="str">
        <f t="shared" si="0"/>
        <v>Austria</v>
      </c>
      <c r="F34" s="19">
        <f t="shared" si="1"/>
        <v>32754.26549999999</v>
      </c>
    </row>
    <row r="35" spans="2:6">
      <c r="B35" s="16" t="s">
        <v>28</v>
      </c>
      <c r="C35" s="13">
        <v>26318.221999999987</v>
      </c>
      <c r="E35" t="str">
        <f t="shared" si="0"/>
        <v>Belgium</v>
      </c>
      <c r="F35" s="19">
        <f t="shared" si="1"/>
        <v>26318.221999999987</v>
      </c>
    </row>
    <row r="36" spans="2:6">
      <c r="B36" s="16" t="s">
        <v>9</v>
      </c>
      <c r="C36" s="13">
        <v>23348.653999999995</v>
      </c>
      <c r="E36" t="str">
        <f t="shared" si="0"/>
        <v>Czechia</v>
      </c>
      <c r="F36" s="19">
        <f t="shared" si="1"/>
        <v>23348.653999999995</v>
      </c>
    </row>
    <row r="37" spans="2:6">
      <c r="B37" s="16" t="s">
        <v>34</v>
      </c>
      <c r="C37" s="13">
        <v>28462.138000000006</v>
      </c>
      <c r="E37" t="str">
        <f t="shared" si="0"/>
        <v>Denmark</v>
      </c>
      <c r="F37" s="19">
        <f t="shared" si="1"/>
        <v>28462.138000000006</v>
      </c>
    </row>
    <row r="38" spans="2:6">
      <c r="B38" s="16" t="s">
        <v>61</v>
      </c>
      <c r="C38" s="13">
        <v>24075.482</v>
      </c>
      <c r="E38" t="str">
        <f t="shared" si="0"/>
        <v>Finland</v>
      </c>
      <c r="F38" s="19">
        <f t="shared" si="1"/>
        <v>24075.482</v>
      </c>
    </row>
    <row r="39" spans="2:6">
      <c r="B39" s="16" t="s">
        <v>24</v>
      </c>
      <c r="C39" s="13">
        <v>16596.517499999994</v>
      </c>
      <c r="E39" t="str">
        <f t="shared" si="0"/>
        <v>Ireland</v>
      </c>
      <c r="F39" s="19">
        <f t="shared" si="1"/>
        <v>16596.517499999994</v>
      </c>
    </row>
    <row r="40" spans="2:6">
      <c r="B40" s="16" t="s">
        <v>45</v>
      </c>
      <c r="C40" s="13">
        <v>42192.776500000007</v>
      </c>
      <c r="E40" t="str">
        <f t="shared" si="0"/>
        <v>Netherlands</v>
      </c>
      <c r="F40" s="19">
        <f t="shared" si="1"/>
        <v>42192.776500000007</v>
      </c>
    </row>
    <row r="41" spans="2:6">
      <c r="B41" s="16" t="s">
        <v>126</v>
      </c>
      <c r="C41" s="13">
        <v>26376.673999999999</v>
      </c>
      <c r="E41" t="str">
        <f t="shared" si="0"/>
        <v>Norway</v>
      </c>
      <c r="F41" s="19">
        <f t="shared" si="1"/>
        <v>26376.673999999999</v>
      </c>
    </row>
    <row r="42" spans="2:6">
      <c r="B42" s="16" t="s">
        <v>86</v>
      </c>
      <c r="C42" s="13">
        <v>40290.002</v>
      </c>
      <c r="E42" t="str">
        <f t="shared" si="0"/>
        <v>Poland</v>
      </c>
      <c r="F42" s="19">
        <f t="shared" si="1"/>
        <v>40290.002</v>
      </c>
    </row>
    <row r="43" spans="2:6">
      <c r="B43" s="16" t="s">
        <v>52</v>
      </c>
      <c r="C43" s="13">
        <v>27591.421000000006</v>
      </c>
      <c r="E43" t="str">
        <f t="shared" si="0"/>
        <v>Portugal</v>
      </c>
      <c r="F43" s="19">
        <f t="shared" si="1"/>
        <v>27591.421000000006</v>
      </c>
    </row>
    <row r="44" spans="2:6">
      <c r="B44" s="16" t="s">
        <v>15</v>
      </c>
      <c r="C44" s="13">
        <v>35977.811999999991</v>
      </c>
      <c r="E44" t="str">
        <f t="shared" si="0"/>
        <v>Sweden</v>
      </c>
      <c r="F44" s="19">
        <f t="shared" si="1"/>
        <v>35977.811999999991</v>
      </c>
    </row>
    <row r="45" spans="2:6">
      <c r="B45" s="16" t="s">
        <v>66</v>
      </c>
      <c r="C45" s="13">
        <v>24731.628500000003</v>
      </c>
      <c r="E45" t="str">
        <f t="shared" si="0"/>
        <v>Switzerland</v>
      </c>
      <c r="F45" s="19">
        <f t="shared" si="1"/>
        <v>24731.628500000003</v>
      </c>
    </row>
    <row r="46" spans="2:6">
      <c r="B46" s="16" t="s">
        <v>48</v>
      </c>
      <c r="C46" s="13">
        <v>74427.368000000002</v>
      </c>
      <c r="E46" t="str">
        <f t="shared" si="0"/>
        <v>United Kingdom</v>
      </c>
      <c r="F46" s="19">
        <f t="shared" si="1"/>
        <v>74427.368000000002</v>
      </c>
    </row>
    <row r="47" spans="2:6">
      <c r="B47" s="16" t="s">
        <v>2797</v>
      </c>
      <c r="C47" s="13">
        <v>645223.17949999997</v>
      </c>
    </row>
    <row r="50" spans="2:3">
      <c r="B50" s="14" t="s">
        <v>2784</v>
      </c>
      <c r="C50" t="s">
        <v>2780</v>
      </c>
    </row>
    <row r="51" spans="2:3">
      <c r="B51" s="16" t="s">
        <v>31</v>
      </c>
      <c r="C51" s="18">
        <v>198505.1335</v>
      </c>
    </row>
    <row r="52" spans="2:3">
      <c r="B52" s="16" t="s">
        <v>11</v>
      </c>
      <c r="C52" s="18">
        <v>179959.14399999997</v>
      </c>
    </row>
    <row r="53" spans="2:3">
      <c r="B53" s="16" t="s">
        <v>17</v>
      </c>
      <c r="C53" s="18">
        <v>123724.48550000004</v>
      </c>
    </row>
    <row r="54" spans="2:3">
      <c r="B54" s="16" t="s">
        <v>5</v>
      </c>
      <c r="C54" s="18">
        <v>87481.988500000065</v>
      </c>
    </row>
    <row r="55" spans="2:3">
      <c r="B55" s="16" t="s">
        <v>49</v>
      </c>
      <c r="C55" s="18">
        <v>55552.427999999942</v>
      </c>
    </row>
    <row r="56" spans="2:3">
      <c r="B56" s="16" t="s">
        <v>2797</v>
      </c>
      <c r="C56" s="18">
        <v>645223.17950000009</v>
      </c>
    </row>
    <row r="58" spans="2:3">
      <c r="B58" s="14" t="s">
        <v>2784</v>
      </c>
      <c r="C58" t="s">
        <v>2782</v>
      </c>
    </row>
    <row r="59" spans="2:3">
      <c r="B59" s="16" t="s">
        <v>21</v>
      </c>
      <c r="C59" s="15">
        <v>449</v>
      </c>
    </row>
    <row r="60" spans="2:3">
      <c r="B60" s="16" t="s">
        <v>53</v>
      </c>
      <c r="C60" s="15">
        <v>447</v>
      </c>
    </row>
    <row r="61" spans="2:3">
      <c r="B61" s="16" t="s">
        <v>90</v>
      </c>
      <c r="C61" s="15">
        <v>433</v>
      </c>
    </row>
    <row r="62" spans="2:3">
      <c r="B62" s="16" t="s">
        <v>12</v>
      </c>
      <c r="C62" s="15">
        <v>396</v>
      </c>
    </row>
    <row r="63" spans="2:3">
      <c r="B63" s="16" t="s">
        <v>29</v>
      </c>
      <c r="C63" s="15">
        <v>392</v>
      </c>
    </row>
    <row r="64" spans="2:3">
      <c r="B64" s="16" t="s">
        <v>2797</v>
      </c>
      <c r="C64" s="15">
        <v>2117</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B7A39-1096-4B8E-B688-0B5AC22C1EEB}">
  <dimension ref="A1:C1"/>
  <sheetViews>
    <sheetView zoomScaleNormal="100" workbookViewId="0"/>
  </sheetViews>
  <sheetFormatPr defaultColWidth="8.85546875" defaultRowHeight="15"/>
  <cols>
    <col min="1" max="1" width="8.85546875" style="11"/>
    <col min="2" max="2" width="8.85546875" style="11" customWidth="1"/>
    <col min="3" max="3" width="11.7109375" style="11" customWidth="1"/>
    <col min="4" max="16384" width="8.85546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Page</vt: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Nuri Ismail</cp:lastModifiedBy>
  <dcterms:created xsi:type="dcterms:W3CDTF">2026-09-07T01:30:55Z</dcterms:created>
  <dcterms:modified xsi:type="dcterms:W3CDTF">2026-09-15T15:26:52Z</dcterms:modified>
</cp:coreProperties>
</file>